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205" windowWidth="15480" windowHeight="9180"/>
  </bookViews>
  <sheets>
    <sheet name="Ataskaita" sheetId="7" r:id="rId1"/>
    <sheet name="Priemonių suvestinė" sheetId="6" r:id="rId2"/>
    <sheet name="Asignavimų valdytojų kodai" sheetId="3" state="hidden" r:id="rId3"/>
  </sheets>
  <definedNames>
    <definedName name="_xlnm.Print_Area" localSheetId="1">'Priemonių suvestinė'!$A$1:$O$168</definedName>
    <definedName name="_xlnm.Print_Titles" localSheetId="1">'Priemonių suvestinė'!$4:$6</definedName>
  </definedNames>
  <calcPr calcId="145621"/>
</workbook>
</file>

<file path=xl/calcChain.xml><?xml version="1.0" encoding="utf-8"?>
<calcChain xmlns="http://schemas.openxmlformats.org/spreadsheetml/2006/main">
  <c r="I33" i="6" l="1"/>
  <c r="J33" i="6"/>
  <c r="I52" i="6"/>
  <c r="J52" i="6"/>
  <c r="I50" i="6"/>
  <c r="J50" i="6"/>
  <c r="J53" i="6" s="1"/>
  <c r="I53" i="6" l="1"/>
  <c r="I131" i="6"/>
  <c r="J131" i="6"/>
  <c r="H131" i="6"/>
  <c r="J118" i="6"/>
  <c r="J116" i="6" l="1"/>
  <c r="H90" i="6" l="1"/>
  <c r="I77" i="6"/>
  <c r="J77" i="6"/>
  <c r="H77" i="6"/>
  <c r="J45" i="6" l="1"/>
  <c r="I45" i="6"/>
  <c r="H45" i="6"/>
  <c r="H43" i="6"/>
  <c r="I40" i="6"/>
  <c r="J40" i="6"/>
  <c r="J46" i="6" s="1"/>
  <c r="H40" i="6"/>
  <c r="I46" i="6" l="1"/>
  <c r="H46" i="6"/>
  <c r="H17" i="6"/>
  <c r="I17" i="6"/>
  <c r="J17" i="6"/>
  <c r="J160" i="6" l="1"/>
  <c r="J161" i="6"/>
  <c r="J124" i="6" l="1"/>
  <c r="I124" i="6"/>
  <c r="H124" i="6"/>
  <c r="H121" i="6"/>
  <c r="I118" i="6"/>
  <c r="H118" i="6"/>
  <c r="I116" i="6"/>
  <c r="H116" i="6"/>
  <c r="I113" i="6"/>
  <c r="H113" i="6"/>
  <c r="J109" i="6"/>
  <c r="J113" i="6" s="1"/>
  <c r="J78" i="6"/>
  <c r="I78" i="6"/>
  <c r="H78" i="6"/>
  <c r="J70" i="6"/>
  <c r="I70" i="6"/>
  <c r="I71" i="6" s="1"/>
  <c r="H70" i="6"/>
  <c r="J66" i="6"/>
  <c r="H66" i="6"/>
  <c r="J61" i="6"/>
  <c r="I61" i="6"/>
  <c r="H61" i="6"/>
  <c r="J57" i="6"/>
  <c r="I57" i="6"/>
  <c r="H57" i="6"/>
  <c r="H52" i="6"/>
  <c r="H50" i="6"/>
  <c r="J36" i="6"/>
  <c r="I36" i="6"/>
  <c r="I37" i="6" s="1"/>
  <c r="H36" i="6"/>
  <c r="H33" i="6"/>
  <c r="J28" i="6"/>
  <c r="I28" i="6"/>
  <c r="H28" i="6"/>
  <c r="J26" i="6"/>
  <c r="I26" i="6"/>
  <c r="H26" i="6"/>
  <c r="J21" i="6"/>
  <c r="I21" i="6"/>
  <c r="H21" i="6"/>
  <c r="J71" i="6" l="1"/>
  <c r="H71" i="6"/>
  <c r="I72" i="6"/>
  <c r="J37" i="6"/>
  <c r="I29" i="6"/>
  <c r="H29" i="6"/>
  <c r="H37" i="6"/>
  <c r="H53" i="6"/>
  <c r="J29" i="6"/>
  <c r="J72" i="6" l="1"/>
  <c r="H72" i="6"/>
  <c r="J108" i="6"/>
  <c r="J90" i="6" l="1"/>
  <c r="H161" i="6" l="1"/>
  <c r="H160" i="6"/>
  <c r="I160" i="6" l="1"/>
  <c r="I159" i="6"/>
  <c r="I161" i="6"/>
  <c r="I163" i="6"/>
  <c r="I158" i="6"/>
  <c r="I157" i="6"/>
  <c r="I156" i="6"/>
  <c r="I167" i="6"/>
  <c r="I166" i="6"/>
  <c r="I165" i="6"/>
  <c r="I164" i="6"/>
  <c r="H167" i="6"/>
  <c r="H166" i="6"/>
  <c r="H165" i="6"/>
  <c r="H164" i="6"/>
  <c r="H163" i="6"/>
  <c r="H159" i="6"/>
  <c r="H158" i="6"/>
  <c r="H157" i="6"/>
  <c r="H156" i="6"/>
  <c r="I155" i="6" l="1"/>
  <c r="H155" i="6"/>
  <c r="H162" i="6"/>
  <c r="I162" i="6"/>
  <c r="I168" i="6" l="1"/>
  <c r="H168" i="6"/>
  <c r="I146" i="6"/>
  <c r="I144" i="6"/>
  <c r="I140" i="6"/>
  <c r="I108" i="6"/>
  <c r="I105" i="6"/>
  <c r="I99" i="6"/>
  <c r="I90" i="6"/>
  <c r="I91" i="6" s="1"/>
  <c r="H146" i="6"/>
  <c r="H144" i="6"/>
  <c r="H140" i="6"/>
  <c r="H91" i="6"/>
  <c r="H105" i="6"/>
  <c r="H108" i="6"/>
  <c r="H99" i="6"/>
  <c r="H147" i="6" l="1"/>
  <c r="I147" i="6"/>
  <c r="I125" i="6"/>
  <c r="H125" i="6"/>
  <c r="H148" i="6" l="1"/>
  <c r="H149" i="6" s="1"/>
  <c r="I148" i="6"/>
  <c r="I149" i="6" s="1"/>
  <c r="J140" i="6" l="1"/>
  <c r="J91" i="6"/>
  <c r="J105" i="6"/>
  <c r="J99" i="6" l="1"/>
  <c r="J125" i="6" s="1"/>
  <c r="J167" i="6"/>
  <c r="J166" i="6"/>
  <c r="J165" i="6"/>
  <c r="J164" i="6"/>
  <c r="J163" i="6"/>
  <c r="J159" i="6"/>
  <c r="J158" i="6"/>
  <c r="J157" i="6"/>
  <c r="J146" i="6"/>
  <c r="J144" i="6"/>
  <c r="J147" i="6" l="1"/>
  <c r="J162" i="6"/>
  <c r="J156" i="6"/>
  <c r="J155" i="6" s="1"/>
  <c r="J168" i="6" l="1"/>
  <c r="J148" i="6" l="1"/>
  <c r="J149" i="6" s="1"/>
</calcChain>
</file>

<file path=xl/comments1.xml><?xml version="1.0" encoding="utf-8"?>
<comments xmlns="http://schemas.openxmlformats.org/spreadsheetml/2006/main">
  <authors>
    <author>Audra Cepiene</author>
  </authors>
  <commentList>
    <comment ref="H168" authorId="0">
      <text>
        <r>
          <rPr>
            <b/>
            <sz val="9"/>
            <color indexed="81"/>
            <rFont val="Tahoma"/>
            <family val="2"/>
            <charset val="186"/>
          </rPr>
          <t>Audra Cepiene:</t>
        </r>
        <r>
          <rPr>
            <sz val="9"/>
            <color indexed="81"/>
            <rFont val="Tahoma"/>
            <family val="2"/>
            <charset val="186"/>
          </rPr>
          <t xml:space="preserve">
54559,8
</t>
        </r>
      </text>
    </comment>
  </commentList>
</comments>
</file>

<file path=xl/sharedStrings.xml><?xml version="1.0" encoding="utf-8"?>
<sst xmlns="http://schemas.openxmlformats.org/spreadsheetml/2006/main" count="450" uniqueCount="232">
  <si>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</si>
  <si>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</si>
  <si>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</si>
  <si>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</si>
  <si>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</si>
  <si>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</si>
  <si>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</si>
  <si>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</si>
  <si>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</si>
  <si>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</si>
  <si>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</si>
  <si>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</si>
  <si>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</si>
  <si>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</si>
  <si>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</si>
  <si>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</si>
  <si>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Pavadinimas</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</si>
  <si>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</si>
  <si>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</si>
  <si>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</si>
  <si>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</si>
  <si>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</si>
  <si>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</si>
  <si>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</si>
  <si>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</si>
  <si>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</si>
  <si>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</si>
  <si>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</si>
  <si>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</si>
  <si>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</si>
  <si>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</si>
  <si>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</si>
  <si>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</si>
  <si>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03</t>
  </si>
  <si>
    <t>Didinti gatvių tinklo pralaidumą ir užtikrinti jų tankumą</t>
  </si>
  <si>
    <t>Rekonstruoti ir tiesti gatves</t>
  </si>
  <si>
    <t>Vystyti Klaipėdos pramoninės plėtros teritorijos susisiekimo infrastruktūrą</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</si>
  <si>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</si>
  <si>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</si>
  <si>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</si>
  <si>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</si>
  <si>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</si>
  <si>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</si>
  <si>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</si>
  <si>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6</t>
  </si>
  <si>
    <t>KPP</t>
  </si>
  <si>
    <t>Eksploatuojama šviesoforų, vnt.</t>
  </si>
  <si>
    <t>Mokamo automobilių stovėjimo sistemos mieste sukūrimas ir išlaikymas</t>
  </si>
  <si>
    <t>Tiltų ir kelio statinių priežiūra</t>
  </si>
  <si>
    <t>Suremontuota šaligatvių, ha</t>
  </si>
  <si>
    <t>Suremontuota asfaltbetonio dangos duobių kiemuose, ha</t>
  </si>
  <si>
    <t>Suremontuota asfaltbetonio dangos duobių gatvėse, ha</t>
  </si>
  <si>
    <t>Suremontuota gatvių akmens grindinio dangos, ha</t>
  </si>
  <si>
    <t>Parduota lengvatinių bilietų, mln. vnt.</t>
  </si>
  <si>
    <t>Viešojo transporto priežiūros ir paslaugų kokybės kontroliavimas</t>
  </si>
  <si>
    <t>Subsidijuojami maršrutai, vnt.</t>
  </si>
  <si>
    <t>Projektas „Regioninė galimybių studija „Vakarų krantas“</t>
  </si>
  <si>
    <t>5</t>
  </si>
  <si>
    <t>Parengta galimybių studija, vnt.</t>
  </si>
  <si>
    <t>ES</t>
  </si>
  <si>
    <t>Kt</t>
  </si>
  <si>
    <t>SB(P)</t>
  </si>
  <si>
    <t>LRVB</t>
  </si>
  <si>
    <t>I</t>
  </si>
  <si>
    <t>KVJUD</t>
  </si>
  <si>
    <t>Pietinės jungties tarp Klaipėdos valstybinio jūrų uosto ir IX B transporto koridoriaus techninės dokumentacijos parengimas</t>
  </si>
  <si>
    <t>Automatinės eismo priežiūros prietaisų nuoma</t>
  </si>
  <si>
    <t>Centrinės miesto dalies gatvių tinklo modernizavimas:</t>
  </si>
  <si>
    <t>Šiaurinės miesto dalies gatvių tinklo modernizavimas:</t>
  </si>
  <si>
    <t>Šiaurės ir Pietų transporto koridorių gatvių tinklo modernizavimas:</t>
  </si>
  <si>
    <t>Pajūrio rekreacinių teritorijų gatvių tinklo modernizavimas:</t>
  </si>
  <si>
    <t>Transporto kompensacijų mokėjimas:</t>
  </si>
  <si>
    <t>08</t>
  </si>
  <si>
    <t>Asfaltuotų daugiabučių kiemų dangų remontas</t>
  </si>
  <si>
    <t>Miesto gatvių ir daugiabučių namų kiemų dangos remontas:</t>
  </si>
  <si>
    <t>Keleivinio transporto stotelių su įvažomis Klaipėdos miesto gatvėse projektavimas ir įrengimas</t>
  </si>
  <si>
    <t>Patikrinta viešojo transporto priemonių, tūkst. vnt.</t>
  </si>
  <si>
    <t>Prižiūrima tiltų ir viadukų, vnt.</t>
  </si>
  <si>
    <t>Sankryžos iš Butkų Juzės gatvės į S. Daukanto gatvę kapitalinis remontas</t>
  </si>
  <si>
    <t>Rekonstruota sankryža.
Užbaigtumas, proc.</t>
  </si>
  <si>
    <t>Įrengta stotelių, vnt.</t>
  </si>
  <si>
    <t>1</t>
  </si>
  <si>
    <t>Viešojo transporto paslaugų organizavimas:</t>
  </si>
  <si>
    <t>Studijų atlikimas:</t>
  </si>
  <si>
    <t xml:space="preserve">Iš viso  programai:  </t>
  </si>
  <si>
    <t>Klaipėdos miesto gatvių pėsčiųjų perėjų kryptingas apšvietimas</t>
  </si>
  <si>
    <t>Užbaigtumas, proc.</t>
  </si>
  <si>
    <t>Pajūrio g. rekonstravimas</t>
  </si>
  <si>
    <t>Tilžės g. nuo Šilutės pl. rekonstravimas, pertvarkant geležinkelio pervažą bei žiedinę Mokyklos g. ir Šilutės pl. sankryžą</t>
  </si>
  <si>
    <t>Automobilių stovėjimo aikštelės teritorijoje Pilies g. 2A įrengimas</t>
  </si>
  <si>
    <t>Pamario gatvės rekonstravimas</t>
  </si>
  <si>
    <t>SB(L)</t>
  </si>
  <si>
    <t>Iš viso priemonei:</t>
  </si>
  <si>
    <t>Miesto gatvių saugaus eismo priemonių eksploatacija ir įrengimas</t>
  </si>
  <si>
    <t>Miesto gatvių ženklinimas</t>
  </si>
  <si>
    <t>Prižiūrima žvyruotos dangos, ha</t>
  </si>
  <si>
    <t>Maršrutų skaičius, vnt.</t>
  </si>
  <si>
    <t>Paklota ištisinio asfaltbetonio dangos, ha</t>
  </si>
  <si>
    <t>Eksploatuojama prietaisų, vnt.</t>
  </si>
  <si>
    <t>Žvyruotos dangos greideriavimas (17,4 ha), kartai</t>
  </si>
  <si>
    <t>SB(VR)</t>
  </si>
  <si>
    <r>
      <t xml:space="preserve">Vietinių rinkliavų lėšos </t>
    </r>
    <r>
      <rPr>
        <b/>
        <sz val="10"/>
        <rFont val="Times New Roman"/>
        <family val="1"/>
        <charset val="186"/>
      </rPr>
      <t>SB(VR)</t>
    </r>
  </si>
  <si>
    <t>Bendri KVJUD ir miesto projektai:</t>
  </si>
  <si>
    <t>Ištisinio asfaltbetonio dangos įrengimas kitose gatvėse</t>
  </si>
  <si>
    <r>
      <rPr>
        <b/>
        <sz val="10"/>
        <rFont val="Times New Roman"/>
        <family val="1"/>
        <charset val="186"/>
      </rPr>
      <t xml:space="preserve">Ištisinio asfaltbetonio dangos įrengimas miesto gatvėse: </t>
    </r>
    <r>
      <rPr>
        <sz val="10"/>
        <rFont val="Times New Roman"/>
        <family val="1"/>
        <charset val="186"/>
      </rPr>
      <t>medžiagų tyrimas ir kontroliniai bandymai</t>
    </r>
  </si>
  <si>
    <t>SB(VRL)</t>
  </si>
  <si>
    <t>P2.1.2.11</t>
  </si>
  <si>
    <t>P2.1.2.14</t>
  </si>
  <si>
    <t>P2.1.2.13</t>
  </si>
  <si>
    <t>P2.1.2.12</t>
  </si>
  <si>
    <t>P2.2.1.1</t>
  </si>
  <si>
    <t>P2.1.2.9</t>
  </si>
  <si>
    <t>P2.1.2.7</t>
  </si>
  <si>
    <t>P2.1.2.2</t>
  </si>
  <si>
    <t>PF</t>
  </si>
  <si>
    <r>
      <t>Savivaldybės privatizavimo fondo lėšos</t>
    </r>
    <r>
      <rPr>
        <b/>
        <sz val="10"/>
        <rFont val="Times New Roman"/>
        <family val="1"/>
        <charset val="186"/>
      </rPr>
      <t xml:space="preserve"> PF</t>
    </r>
  </si>
  <si>
    <t>Kompensuota  bilietų (nuo 2014 m. II ketvirčio), tūkst. vnt.</t>
  </si>
  <si>
    <t>Kompensuota  bilietų, tūkst. vnt.</t>
  </si>
  <si>
    <t>2.1.2.2</t>
  </si>
  <si>
    <t>Suremontuota sankryža, vnt.</t>
  </si>
  <si>
    <r>
      <t>Suženklinta gatvių, km</t>
    </r>
    <r>
      <rPr>
        <vertAlign val="superscript"/>
        <sz val="10"/>
        <rFont val="Times New Roman"/>
        <family val="1"/>
        <charset val="186"/>
      </rPr>
      <t>2</t>
    </r>
  </si>
  <si>
    <r>
      <t>Suženklinta esamų dviračių takų, km</t>
    </r>
    <r>
      <rPr>
        <vertAlign val="superscript"/>
        <sz val="10"/>
        <rFont val="Times New Roman"/>
        <family val="1"/>
        <charset val="186"/>
      </rPr>
      <t>2</t>
    </r>
  </si>
  <si>
    <t>Parengtas techninis projektas,vnt.</t>
  </si>
  <si>
    <t>Patikslintas detalusis planas, vnt.</t>
  </si>
  <si>
    <t xml:space="preserve">Eksploatuojama eismo reguliavimo priemonių, tūkst. vnt. </t>
  </si>
  <si>
    <t>Atlikta elektromobilių infrastruktūros įrengimo galimybių studija, vnt.</t>
  </si>
  <si>
    <t>Išleista  informacinių leidinių (tiražas 10000), vnt.</t>
  </si>
  <si>
    <t>Joniškės gatvės rekonstrukcija (I etapas)</t>
  </si>
  <si>
    <t>Minijos g. ruožo nuo Baltijos pr. iki Jūrininkų pr. rekonstrukcija</t>
  </si>
  <si>
    <t>Tilto per Danės upę Pilies gatvėje, Klaipėdoje, kapitalinis remontas</t>
  </si>
  <si>
    <t>Topografinių nuotraukų, išpildomųjų geodezinių nuotraukų įsigijimas, statinių projektų ekspertizių bei kitos inžinerinės paslaugos</t>
  </si>
  <si>
    <t>Centrinio Klaipėdos valstybinio jūrų uosto įvado jungties modernizavimas:</t>
  </si>
  <si>
    <t>Baltijos prospekto ir Minijos gatvės sankryžos rekonstrukcija. I etapas</t>
  </si>
  <si>
    <r>
      <t xml:space="preserve">Statybininkų prospekto tęsinio tiesimas nuo Šilutės pl. per LEZ teritoriją iki 141 kelio </t>
    </r>
    <r>
      <rPr>
        <sz val="10"/>
        <rFont val="Times New Roman"/>
        <family val="1"/>
        <charset val="186"/>
      </rPr>
      <t>(Klaipėdos LEZ Lypkių gatvės tiesimas I etapas)</t>
    </r>
    <r>
      <rPr>
        <b/>
        <sz val="10"/>
        <rFont val="Times New Roman"/>
        <family val="1"/>
        <charset val="186"/>
      </rPr>
      <t xml:space="preserve"> </t>
    </r>
  </si>
  <si>
    <t>Kelio nuo Medelyno g. iki Pamario g.  techninio projekto parengimas ir tiesimas</t>
  </si>
  <si>
    <r>
      <t xml:space="preserve">        </t>
    </r>
    <r>
      <rPr>
        <b/>
        <sz val="10"/>
        <rFont val="Times New Roman"/>
        <family val="1"/>
        <charset val="186"/>
      </rPr>
      <t xml:space="preserve"> - </t>
    </r>
    <r>
      <rPr>
        <sz val="10"/>
        <rFont val="Times New Roman"/>
        <family val="1"/>
        <charset val="186"/>
      </rPr>
      <t>vežėjams už lengvatas turinčių keleivių vežimą</t>
    </r>
  </si>
  <si>
    <t xml:space="preserve">          - moksleiviams</t>
  </si>
  <si>
    <t xml:space="preserve">        - profesinių mokyklų moksleiviams</t>
  </si>
  <si>
    <t>Nuostolingų maršrutų subsidijavimas priemiesčio maršrutus aptarnaujantiems vežėjams (s. b. „Dituva“, s. b. „Tolupis“)</t>
  </si>
  <si>
    <t>Nuostolių dėl keleivių vežimo vietinio ir priemiestinio reguliaraus susisiekimo autobusų maršrutais kompensavimas</t>
  </si>
  <si>
    <t>Ištisinio asfaltbetonio dangos tiesimas Taikos pr. ruože nuo Jūrininkų pr. iki Kairių g.</t>
  </si>
  <si>
    <t>Asfaltbetonio dangos, žvyruotos dangos ir akmenimis grįstų gatvių dangos remontas</t>
  </si>
  <si>
    <t>Įrengta ir pakeista informacinių ženklų, tūkst. vnt.</t>
  </si>
  <si>
    <t>Rekonstruotos kvartalo gatvės – 2023,8 m: 
Vilnelės g. (701,9 m),  Upelio g. (212,0 m), Skirvytės ( 288,9 m), Dusetų (152,1 m), Žūklės (509,9 m), Tinklų (159,0).          Užbaigtumas, proc.</t>
  </si>
  <si>
    <t xml:space="preserve">Parengtas laikino tilto projektas, vnt.
Įrengtas laikinas tiltas, vnt.
Remontuojama tilto ilgis – 37,4 m.  
Užbaigtumas, proc. </t>
  </si>
  <si>
    <t>Bendras tiesiamos gatvės ilgis – 571 m 
Užbaigtumas, proc.</t>
  </si>
  <si>
    <t>Esamų dviračių takų ženklinimo bei jungčių (rišlumo), dviračių parkavimo vietų įrengimas bei bemotorio transporto skatinimas (2014 m. – dviračių takų ruožo nuo Taikos pr. 139 iki Herkaus Manto g. 86 (abiejose pusėse) sutvarkymo darbai)</t>
  </si>
  <si>
    <t>Suženklinta mokamų automobilių aištelių (horizontalus ženklinimas), kv. m</t>
  </si>
  <si>
    <r>
      <t xml:space="preserve">Kombinuotų kelionių jungčių (PARK&amp;RIDE) įrengimas </t>
    </r>
    <r>
      <rPr>
        <sz val="10"/>
        <rFont val="Times New Roman"/>
        <family val="1"/>
        <charset val="186"/>
      </rPr>
      <t>(2014 m. – šiaurinėje miesto dalyje)</t>
    </r>
  </si>
  <si>
    <t>Parengta techninių projektų, vnt.
Atlikti gatvės (600 m) ir žiedinės sankryžos rekonstravimo darbai. 
Užbaigtumas, proc.</t>
  </si>
  <si>
    <t>Rekonstruotas gatvės ilgis – 1,12 km. Užbaigtumas, proc.</t>
  </si>
  <si>
    <t>Rekonstruotas gatvės ilgis – 0,43 km, Užbaigtumas, proc.</t>
  </si>
  <si>
    <t>Smeltės kvartalo gatvių kapitalinis remontas</t>
  </si>
  <si>
    <t xml:space="preserve">Daržų gatvės nuo Aukštosios iki Tiltų gatvės rekonstrukcija </t>
  </si>
  <si>
    <t>P6</t>
  </si>
  <si>
    <t>Dalyvauta konferencijose, kartai</t>
  </si>
  <si>
    <t>Rokiškio g. rekonstravimas</t>
  </si>
  <si>
    <r>
      <t xml:space="preserve">Savivaldybės biudžeto apyvartinių lėšų likutis </t>
    </r>
    <r>
      <rPr>
        <b/>
        <sz val="10"/>
        <rFont val="Times New Roman"/>
        <family val="1"/>
        <charset val="186"/>
      </rPr>
      <t>SB(L)</t>
    </r>
  </si>
  <si>
    <t>Parengtas paprastojo remonto aprašas, vnt.</t>
  </si>
  <si>
    <t>Programos tikslo kodas</t>
  </si>
  <si>
    <t>Asignavimai (tūkst. Lt)</t>
  </si>
  <si>
    <t>Vertinimo kriterijaus</t>
  </si>
  <si>
    <t>Priežastys, dėl kurių planuotos rodiklių reikšmės nepasiektos</t>
  </si>
  <si>
    <t>2014 m. asignavimų patvirtintas planas*</t>
  </si>
  <si>
    <t>2014 m. asignavimų patikslintas planas**</t>
  </si>
  <si>
    <t>2014 m. panaudotos lėšos (kasinės išlaidos)</t>
  </si>
  <si>
    <t xml:space="preserve"> Pavadinimas</t>
  </si>
  <si>
    <t xml:space="preserve">Tiesiamos 2 eismo juostų gatvės ilgis – 2050 m. </t>
  </si>
  <si>
    <t>Urbanistinės plėtros departamentas GIS skyrius</t>
  </si>
  <si>
    <t>Gatvių su asfalto danga ilgis, palyginti su bendru gatvių ilgiu, proc.</t>
  </si>
  <si>
    <t>Gatvių tankis, km/kv. km</t>
  </si>
  <si>
    <t>Miesto ūkio departamentas</t>
  </si>
  <si>
    <t>Autobusų, kurių amžius neviršija 15 metų, dalis miesto viešajame transporte, proc.</t>
  </si>
  <si>
    <t>Gatvių, kuriomis važinėja viešasis transportas, ilgis, km</t>
  </si>
  <si>
    <t>(SUSISIEKIMO SISTEMOS PRIEŽIŪROS IR PLĖTROS PROGRAMA (NR. 06))</t>
  </si>
  <si>
    <r>
      <t xml:space="preserve">    </t>
    </r>
    <r>
      <rPr>
        <b/>
        <sz val="12"/>
        <rFont val="Times New Roman"/>
        <family val="1"/>
        <charset val="186"/>
      </rPr>
      <t xml:space="preserve">STRATEGINIO VEIKLOS PLANO VYKDYMO ATASKAITA </t>
    </r>
  </si>
  <si>
    <t>Negautas finansavimas</t>
  </si>
  <si>
    <t>Užsitęsus viešųjų pirkimų procedūroms, techninio projekto parengimo paslaugų sutartis pasirašyta  2014 m. spalio mėn. Techninį projektą numatoma parengti 2015 m. kovo mėn.</t>
  </si>
  <si>
    <t>SUSISIEKIMO SISTEMOS PRIEŽIŪROS IR PLĖTROS PROGRAMOS (NR. 06)</t>
  </si>
  <si>
    <t>ĮVYKDYMO ATASKAITA</t>
  </si>
  <si>
    <t>faktiškai įvykdyta</t>
  </si>
  <si>
    <t>–</t>
  </si>
  <si>
    <t>(pagal planą arba geriau);</t>
  </si>
  <si>
    <t>iš dalies įvykdyta</t>
  </si>
  <si>
    <t>(blogiau, nei planuota);</t>
  </si>
  <si>
    <t>neįvykdyta</t>
  </si>
  <si>
    <t>.</t>
  </si>
  <si>
    <t>3) priemonė laikoma neįvykdyta, jei nepasiekta nė viena planuoto ataskaitinių metų produkto kriterijaus reikšmė.</t>
  </si>
  <si>
    <t xml:space="preserve">2014 M. KLAIPĖDOS MIESTO SAVIVALDYBĖS </t>
  </si>
  <si>
    <t>2014 m. SVP programos Nr. 06 įvykdymas</t>
  </si>
  <si>
    <t>Atlikta gatvės 280 m  rekonstrukcija (I etapas). Užbaigtumas, proc.</t>
  </si>
  <si>
    <t>Parengtas techninis projektas.
Tiesiamos 2 eismo juostų gatvės ilgis – 4600 m. Užbaigtumas, proc.</t>
  </si>
  <si>
    <t>Rekonstruojamos gatvės ilgis  – 3400 m.
Užbaigtumas, proc.</t>
  </si>
  <si>
    <t>1) priemonė laikoma visiškai įvykdyta, jei pasiektos visos planuotų ataskaitiniais metais vertinimo  kriterijų reikšmės;</t>
  </si>
  <si>
    <t>2) priemonė laikoma iš dalies įvykdyta, jei pasiekta mažiau vertinimo kriterijų reikšmių, nei planuota ataskaitiniais metais;</t>
  </si>
  <si>
    <t xml:space="preserve">Užsitęsus techninės dokumentacijos rengimui, vėlavo viešųjų pirkimų procedūros, todėl techninio projekto rengimo sutartis pasirašyta tik 2014 m. lapkričio mėn. Tikslinant planą, lėšos buvo perskirstytos kitoms priemonėms vykdyti. Parengti techninį projektą numatoma 2015 m. </t>
  </si>
  <si>
    <r>
      <t>Suremontuoti objektai: aikštelė prie Žvejų g. 2 – 264 m</t>
    </r>
    <r>
      <rPr>
        <vertAlign val="superscript"/>
        <sz val="10"/>
        <rFont val="Tempus Sans ITC"/>
        <family val="5"/>
      </rPr>
      <t>2</t>
    </r>
    <r>
      <rPr>
        <sz val="10"/>
        <rFont val="Times New Roman"/>
        <family val="1"/>
        <charset val="186"/>
      </rPr>
      <t>, šaligatvis Turistų g. – 540 m</t>
    </r>
    <r>
      <rPr>
        <vertAlign val="superscript"/>
        <sz val="10"/>
        <rFont val="Times New Roman"/>
        <family val="1"/>
        <charset val="186"/>
      </rPr>
      <t>2</t>
    </r>
    <r>
      <rPr>
        <sz val="10"/>
        <rFont val="Times New Roman"/>
        <family val="1"/>
        <charset val="186"/>
      </rPr>
      <t xml:space="preserve"> </t>
    </r>
  </si>
  <si>
    <t>Techninio projekto parengimo sutartis pasirašyta  2014 m. rugsėjo mėn. Sutarties pasirašymas užsitęsė dėl pakartotinai vykdytų viešųjų pirkimų procedūrų. Techninio projekto parengimas numatomas 2015 metais. Tikslinant planą, lėšos buvo perskirstytos kitoms priemonėms vykdyti</t>
  </si>
  <si>
    <t>Pasikeitė maršrutų trasos</t>
  </si>
  <si>
    <t xml:space="preserve">Suženklinta aikštelė Šaulių g. 27 </t>
  </si>
  <si>
    <t>Tiražas sumažintas pagal pagrindinio projekto partnerio rekomendacijas (iki 500 vnt.)</t>
  </si>
  <si>
    <r>
      <t xml:space="preserve">Asignavimų valdytojai: </t>
    </r>
    <r>
      <rPr>
        <sz val="12"/>
        <rFont val="Times New Roman"/>
        <family val="1"/>
        <charset val="186"/>
      </rPr>
      <t>Investicijų ir ekonomikos departamentas (5), Miesto ūkio departamentas (6).</t>
    </r>
  </si>
  <si>
    <r>
      <rPr>
        <b/>
        <sz val="12"/>
        <rFont val="Times New Roman"/>
        <family val="1"/>
        <charset val="186"/>
      </rPr>
      <t xml:space="preserve">Programą vykdė: </t>
    </r>
    <r>
      <rPr>
        <sz val="12"/>
        <rFont val="Times New Roman"/>
        <family val="1"/>
        <charset val="186"/>
      </rPr>
      <t>Miesto ūkio departamentas (Miesto tvarkymo skyrius, Transporto skyrius), Investicijų ir ekonomikos departamentas (Statybos ir infrastruktūros plėtros ir Projektų  skyriai), Viešosios tvarkos skyrius.</t>
    </r>
  </si>
  <si>
    <r>
      <rPr>
        <b/>
        <sz val="12"/>
        <rFont val="Times New Roman"/>
        <family val="1"/>
        <charset val="186"/>
      </rPr>
      <t xml:space="preserve">Iš 2014 m. </t>
    </r>
    <r>
      <rPr>
        <sz val="12"/>
        <rFont val="Times New Roman"/>
        <family val="1"/>
        <charset val="186"/>
      </rPr>
      <t xml:space="preserve">planuotos įvykdyti 21 priemonės (kurioms patvirtinti / skirti asignavimai): </t>
    </r>
  </si>
  <si>
    <t>* Pagal Klaipėdos miesto savivaldybės tarybos 2014-01-30 sprendimą Nr. T2-16</t>
  </si>
  <si>
    <t>** Pagal Klaipėdos miesto savivaldybės tarybos 2014-12-11 sprendimą Nr. T2-311</t>
  </si>
  <si>
    <t>Planuotos reikšmės</t>
  </si>
  <si>
    <t>Faktinės reikšmės</t>
  </si>
  <si>
    <t>Informacija apie pasiektus rezultatus, duomenys apie asignavimų panaudojimo tikslingumą</t>
  </si>
  <si>
    <t>J. Janonio g. dangų ir šaligatvių restauravimas</t>
  </si>
  <si>
    <t>Rekonstruota gatvė –189 m.
Užbaigtumas, proc.</t>
  </si>
  <si>
    <t>Parengti priešprojektiniai pasiūlymai, vnt.
Parengtas techninis projektas, 1 vnt., rekonstruota gatvė (4600 m).
Užbaigtumas, proc.</t>
  </si>
  <si>
    <t>Dėl teisminių procedūrų užsitęsė techninio projekto parengimo sutarties pasirašymas. Sutartis pasirašyta 2014 m. rugsėjo mėnesį, todėl projekto parengimas persikėlė į 2015 metus. Tikslinant planą, lėšos buvo perskirstytos kitoms priemonėms vykdyti</t>
  </si>
  <si>
    <t>Dėl užsitęsusių viešųjų pirkimų procedūrų nepasirašyta techninio projekto parengimo sutartis.  Tikslinant planą, lėšos buvo perskirstytos kitoms priemonėms vykdyti</t>
  </si>
  <si>
    <t>Koreguota priemonės apimtis, tikslinta projektavimo užduotis, todėl techninio projekto parengimo paslaugų sutarties pasirašymas  persikėlė į 2015 m. Tikslinant planą, lėšos buvo perskirstytos kitoms priemonėms vykdyti</t>
  </si>
  <si>
    <t>Lėšų poreikis buvo mažesnis, nei planuota</t>
  </si>
  <si>
    <t xml:space="preserve">Parengtas ir derinamas detalusis planas, kuriam 2014-12-03 pritarė Nuolatinė statybos komisija. 2014-12-16 sukomplektuotos suderinto detaliojo plano bylos perduotos Valstybinei teritorijų planavimo ir statybos inspekcijai patikrinti </t>
  </si>
  <si>
    <t>Papildomai buvo įrengtos apylankos dėl Pilies tilto remonto darbų – suženklintas Mokyklos g. tiltas ir įrengta žiedinė sankryža Pilies g.</t>
  </si>
  <si>
    <t>Eksploatuojamų bilietų automatų skaičius</t>
  </si>
  <si>
    <t>Įrengta kelio ženklų, skaičius</t>
  </si>
  <si>
    <t>Įrengta automobilių aikštelių, skaičius</t>
  </si>
  <si>
    <t>Įrengtos automobilių aikštelės – Šaulių g. 27, Pievų Tako g. 36, Tilžės g. 3</t>
  </si>
  <si>
    <t>Išbraižytos automobilių stovėjimo vietos, pastatytas apmokėjimo už stovėjimą įrenginys, įrengti dviračių saugojimo konteineriai (1) ir dviračių saugojimo stovai (30-čiai dviračių), pastatyta apsauginė tvora, įrengtas kryptinis apšvietimas, pažymėti dviračių takai</t>
  </si>
  <si>
    <t>INTERREG IVC projekto POSSE įgyvendinimas (žaliosios bangos sistemos sukūrimo Klaipėdos mieste galimybių analizė)</t>
  </si>
  <si>
    <t>Įrengta aikšelių, skaičius</t>
  </si>
  <si>
    <t>Apšviesta pėsčiųjų perėjų, skaičius</t>
  </si>
  <si>
    <t>Parengtas techninis projektas, skaičius</t>
  </si>
  <si>
    <t>Apšviestos perėjos: Taikos pr. 21, Baltijos pr. 101, Danės–Naujosios Uosto, Bandužių –Mogiliovo gatvių sankryžose,  Smiltelės g. 47</t>
  </si>
  <si>
    <t xml:space="preserve">Parengtas techninis projektas, vnt.
</t>
  </si>
  <si>
    <t>Pėsčiųjų, šaligatvių bei privažiuojamųjų kelių remonto bei įrengimo darbai, automobilių stovėjimo vietų įrengimas</t>
  </si>
  <si>
    <r>
      <t xml:space="preserve">Vietinių rinkliavų apyvartinių lėšų likutis </t>
    </r>
    <r>
      <rPr>
        <b/>
        <sz val="10"/>
        <rFont val="Times New Roman"/>
        <family val="1"/>
        <charset val="186"/>
      </rPr>
      <t>SB(VRL)</t>
    </r>
    <r>
      <rPr>
        <sz val="10"/>
        <rFont val="Times New Roman"/>
        <family val="1"/>
        <charset val="186"/>
      </rPr>
      <t xml:space="preserve"> – rinkliavos likutis</t>
    </r>
  </si>
  <si>
    <r>
      <rPr>
        <b/>
        <sz val="12"/>
        <rFont val="Times New Roman"/>
        <family val="1"/>
        <charset val="186"/>
      </rPr>
      <t>Pastaba</t>
    </r>
    <r>
      <rPr>
        <sz val="12"/>
        <rFont val="Times New Roman"/>
        <family val="1"/>
        <charset val="186"/>
      </rPr>
      <t>. Strateginio planavimo skyrius, vertindamas programos įgyvendinimo lygį, atsižvelgia į programos priemonių įgyvendinimo lygį:</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</si>
</sst>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_ ;\-0.0\ "/>
  </numFmts>
  <fonts count="28"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sz val="9"/>
      <name val="Times New Roman"/>
      <family val="1"/>
      <charset val="186"/>
    </font>
    <font>
      <b/>
      <u/>
      <sz val="10"/>
      <name val="Times New Roman"/>
      <family val="1"/>
      <charset val="186"/>
    </font>
    <font>
      <sz val="10"/>
      <name val="Arial"/>
      <family val="2"/>
      <charset val="186"/>
    </font>
    <font>
      <sz val="9"/>
      <name val="Times New Roman"/>
      <family val="1"/>
      <charset val="204"/>
    </font>
    <font>
      <b/>
      <sz val="9"/>
      <name val="Times New Roman"/>
      <family val="1"/>
      <charset val="186"/>
    </font>
    <font>
      <u/>
      <sz val="10"/>
      <name val="Times New Roman"/>
      <family val="1"/>
      <charset val="186"/>
    </font>
    <font>
      <sz val="9"/>
      <name val="Arial"/>
      <family val="2"/>
      <charset val="186"/>
    </font>
    <font>
      <sz val="10"/>
      <name val="Times New Roman"/>
      <family val="1"/>
    </font>
    <font>
      <sz val="8"/>
      <name val="Times New Roman"/>
      <family val="1"/>
    </font>
    <font>
      <sz val="10"/>
      <color rgb="FFFF0000"/>
      <name val="Times New Roman"/>
      <family val="1"/>
      <charset val="186"/>
    </font>
    <font>
      <sz val="7"/>
      <name val="Times New Roman"/>
      <family val="1"/>
      <charset val="186"/>
    </font>
    <font>
      <b/>
      <sz val="10"/>
      <name val="Arial"/>
      <family val="2"/>
      <charset val="186"/>
    </font>
    <font>
      <vertAlign val="superscript"/>
      <sz val="10"/>
      <name val="Times New Roman"/>
      <family val="1"/>
      <charset val="186"/>
    </font>
    <font>
      <sz val="10"/>
      <name val="Cambria"/>
      <family val="1"/>
      <charset val="186"/>
    </font>
    <font>
      <sz val="9"/>
      <color indexed="81"/>
      <name val="Tahoma"/>
      <family val="2"/>
      <charset val="186"/>
    </font>
    <font>
      <b/>
      <sz val="9"/>
      <color indexed="81"/>
      <name val="Tahoma"/>
      <family val="2"/>
      <charset val="186"/>
    </font>
    <font>
      <sz val="10"/>
      <color rgb="FFFF0000"/>
      <name val="Arial"/>
      <family val="2"/>
      <charset val="186"/>
    </font>
    <font>
      <sz val="12"/>
      <name val="Arial"/>
      <family val="2"/>
      <charset val="186"/>
    </font>
    <font>
      <sz val="10"/>
      <color rgb="FF00B050"/>
      <name val="Times New Roman"/>
      <family val="1"/>
      <charset val="186"/>
    </font>
    <font>
      <vertAlign val="superscript"/>
      <sz val="10"/>
      <name val="Tempus Sans ITC"/>
      <family val="5"/>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CC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0" fillId="0" borderId="0" applyFont="0" applyFill="0" applyBorder="0" applyAlignment="0" applyProtection="0"/>
    <xf numFmtId="0" fontId="10" fillId="0" borderId="0"/>
  </cellStyleXfs>
  <cellXfs count="973">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49" fontId="5" fillId="2" borderId="2" xfId="0" applyNumberFormat="1" applyFont="1" applyFill="1" applyBorder="1" applyAlignment="1">
      <alignment horizontal="center" vertical="top"/>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7" xfId="0" applyFont="1" applyFill="1" applyBorder="1" applyAlignment="1">
      <alignment vertical="top" wrapText="1"/>
    </xf>
    <xf numFmtId="0" fontId="3" fillId="0" borderId="0" xfId="0" applyFont="1" applyFill="1" applyAlignment="1">
      <alignment vertical="top"/>
    </xf>
    <xf numFmtId="0" fontId="3" fillId="3" borderId="0" xfId="0" applyFont="1" applyFill="1" applyAlignment="1">
      <alignment vertical="top"/>
    </xf>
    <xf numFmtId="3" fontId="3" fillId="0" borderId="9" xfId="0" applyNumberFormat="1" applyFont="1" applyFill="1" applyBorder="1" applyAlignment="1">
      <alignment horizontal="center" vertical="top" wrapText="1"/>
    </xf>
    <xf numFmtId="165" fontId="3" fillId="0" borderId="24" xfId="0" applyNumberFormat="1" applyFont="1" applyFill="1" applyBorder="1" applyAlignment="1">
      <alignment horizontal="center" vertical="top"/>
    </xf>
    <xf numFmtId="165" fontId="3" fillId="0" borderId="25" xfId="0" applyNumberFormat="1" applyFont="1" applyFill="1" applyBorder="1" applyAlignment="1">
      <alignment horizontal="center" vertical="top"/>
    </xf>
    <xf numFmtId="3" fontId="3" fillId="0" borderId="29" xfId="0" applyNumberFormat="1"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0" borderId="33" xfId="0" applyFont="1" applyBorder="1" applyAlignment="1">
      <alignment vertical="top"/>
    </xf>
    <xf numFmtId="3" fontId="3" fillId="0" borderId="27" xfId="0" applyNumberFormat="1" applyFont="1" applyFill="1" applyBorder="1" applyAlignment="1">
      <alignment horizontal="center" vertical="top" wrapText="1"/>
    </xf>
    <xf numFmtId="0" fontId="3" fillId="0" borderId="0" xfId="0" applyFont="1" applyAlignment="1">
      <alignment vertical="center"/>
    </xf>
    <xf numFmtId="43" fontId="3" fillId="0" borderId="0" xfId="1" applyFont="1" applyBorder="1" applyAlignment="1">
      <alignment vertical="top"/>
    </xf>
    <xf numFmtId="0" fontId="3" fillId="0" borderId="24" xfId="0" applyFont="1" applyBorder="1" applyAlignment="1">
      <alignment vertical="top"/>
    </xf>
    <xf numFmtId="0" fontId="3" fillId="0" borderId="9" xfId="0" applyFont="1" applyBorder="1" applyAlignment="1">
      <alignment vertical="top"/>
    </xf>
    <xf numFmtId="3" fontId="3" fillId="3" borderId="18" xfId="0" applyNumberFormat="1" applyFont="1" applyFill="1" applyBorder="1" applyAlignment="1">
      <alignment horizontal="center" vertical="top"/>
    </xf>
    <xf numFmtId="3" fontId="3" fillId="3" borderId="18" xfId="0" applyNumberFormat="1" applyFont="1" applyFill="1" applyBorder="1" applyAlignment="1">
      <alignment horizontal="center" vertical="top" wrapText="1"/>
    </xf>
    <xf numFmtId="0" fontId="5" fillId="0" borderId="0" xfId="0" applyNumberFormat="1" applyFont="1" applyAlignment="1">
      <alignment vertical="top"/>
    </xf>
    <xf numFmtId="0" fontId="3" fillId="0" borderId="25" xfId="0" applyFont="1" applyBorder="1" applyAlignment="1">
      <alignment vertical="top"/>
    </xf>
    <xf numFmtId="164" fontId="3" fillId="0" borderId="0" xfId="0" applyNumberFormat="1" applyFont="1" applyAlignment="1">
      <alignment vertical="top"/>
    </xf>
    <xf numFmtId="49" fontId="5" fillId="2" borderId="51"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6" fillId="0" borderId="1" xfId="0" applyFont="1" applyBorder="1" applyAlignment="1">
      <alignment horizontal="center" vertical="top" wrapText="1"/>
    </xf>
    <xf numFmtId="164" fontId="3" fillId="0" borderId="0" xfId="0" applyNumberFormat="1" applyFont="1" applyBorder="1" applyAlignment="1">
      <alignment vertical="top"/>
    </xf>
    <xf numFmtId="0" fontId="3" fillId="0" borderId="51" xfId="0" applyFont="1" applyBorder="1" applyAlignment="1">
      <alignment vertical="top"/>
    </xf>
    <xf numFmtId="3" fontId="3" fillId="3" borderId="9" xfId="0" applyNumberFormat="1" applyFont="1" applyFill="1" applyBorder="1" applyAlignment="1">
      <alignment horizontal="center" vertical="top"/>
    </xf>
    <xf numFmtId="3" fontId="3" fillId="3" borderId="16" xfId="0" applyNumberFormat="1" applyFont="1" applyFill="1" applyBorder="1" applyAlignment="1">
      <alignment horizontal="center" vertical="top"/>
    </xf>
    <xf numFmtId="3" fontId="3" fillId="3" borderId="19" xfId="0" applyNumberFormat="1" applyFont="1" applyFill="1" applyBorder="1" applyAlignment="1">
      <alignment horizontal="center" vertical="top"/>
    </xf>
    <xf numFmtId="0" fontId="3" fillId="0" borderId="52" xfId="0" applyFont="1" applyFill="1" applyBorder="1" applyAlignment="1">
      <alignment vertical="top" wrapText="1"/>
    </xf>
    <xf numFmtId="49" fontId="5" fillId="5" borderId="54"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0" fontId="3" fillId="0" borderId="0" xfId="0" applyFont="1" applyFill="1" applyBorder="1" applyAlignment="1">
      <alignment horizontal="left" vertical="top"/>
    </xf>
    <xf numFmtId="49" fontId="5" fillId="2" borderId="34" xfId="0" applyNumberFormat="1" applyFont="1" applyFill="1" applyBorder="1" applyAlignment="1">
      <alignment horizontal="center" vertical="top"/>
    </xf>
    <xf numFmtId="3" fontId="3" fillId="3" borderId="9" xfId="0" applyNumberFormat="1" applyFont="1" applyFill="1" applyBorder="1" applyAlignment="1">
      <alignment horizontal="center" vertical="top" wrapText="1"/>
    </xf>
    <xf numFmtId="0" fontId="3" fillId="0" borderId="35" xfId="0" applyFont="1" applyFill="1" applyBorder="1" applyAlignment="1">
      <alignment horizontal="left" vertical="top" wrapText="1"/>
    </xf>
    <xf numFmtId="0" fontId="3" fillId="6" borderId="5" xfId="0" applyFont="1" applyFill="1" applyBorder="1" applyAlignment="1">
      <alignment vertical="top" wrapText="1"/>
    </xf>
    <xf numFmtId="3" fontId="3" fillId="6" borderId="9" xfId="0" applyNumberFormat="1" applyFont="1" applyFill="1" applyBorder="1" applyAlignment="1">
      <alignment horizontal="center" vertical="top"/>
    </xf>
    <xf numFmtId="3" fontId="3" fillId="6" borderId="16" xfId="0" applyNumberFormat="1" applyFont="1" applyFill="1" applyBorder="1" applyAlignment="1">
      <alignment horizontal="center" vertical="top"/>
    </xf>
    <xf numFmtId="0" fontId="3" fillId="6" borderId="7" xfId="0" applyFont="1" applyFill="1" applyBorder="1" applyAlignment="1">
      <alignment vertical="top" wrapText="1"/>
    </xf>
    <xf numFmtId="3" fontId="3" fillId="6" borderId="29" xfId="0" applyNumberFormat="1" applyFont="1" applyFill="1" applyBorder="1" applyAlignment="1">
      <alignment horizontal="center" vertical="top"/>
    </xf>
    <xf numFmtId="3" fontId="3" fillId="6" borderId="30" xfId="0" applyNumberFormat="1" applyFont="1" applyFill="1" applyBorder="1" applyAlignment="1">
      <alignment horizontal="center" vertical="top"/>
    </xf>
    <xf numFmtId="3" fontId="3" fillId="6" borderId="24"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0" fontId="3" fillId="0" borderId="65" xfId="0" applyFont="1" applyFill="1" applyBorder="1" applyAlignment="1">
      <alignment horizontal="center" vertical="center" textRotation="90" wrapText="1"/>
    </xf>
    <xf numFmtId="0" fontId="16" fillId="0" borderId="1" xfId="0" applyNumberFormat="1" applyFont="1" applyFill="1" applyBorder="1" applyAlignment="1">
      <alignment horizontal="center" vertical="top"/>
    </xf>
    <xf numFmtId="0" fontId="15" fillId="0" borderId="14" xfId="0" applyFont="1" applyFill="1" applyBorder="1" applyAlignment="1">
      <alignment horizontal="left" vertical="top" wrapText="1"/>
    </xf>
    <xf numFmtId="0" fontId="12" fillId="0" borderId="44" xfId="0" applyFont="1" applyFill="1" applyBorder="1" applyAlignment="1">
      <alignment horizontal="center" vertical="center" wrapText="1"/>
    </xf>
    <xf numFmtId="0" fontId="3" fillId="6" borderId="6" xfId="0" applyFont="1" applyFill="1" applyBorder="1" applyAlignment="1">
      <alignment horizontal="center" vertical="top"/>
    </xf>
    <xf numFmtId="0" fontId="9" fillId="3" borderId="13" xfId="0" applyFont="1" applyFill="1" applyBorder="1" applyAlignment="1">
      <alignment vertical="top" wrapText="1"/>
    </xf>
    <xf numFmtId="0" fontId="3" fillId="0" borderId="31" xfId="0" applyFont="1" applyBorder="1" applyAlignment="1">
      <alignment vertical="top"/>
    </xf>
    <xf numFmtId="0" fontId="3" fillId="0" borderId="31" xfId="0" applyFont="1" applyBorder="1" applyAlignment="1">
      <alignment vertical="center"/>
    </xf>
    <xf numFmtId="0" fontId="5" fillId="0" borderId="31" xfId="0" applyNumberFormat="1" applyFont="1" applyBorder="1" applyAlignment="1">
      <alignment vertical="top"/>
    </xf>
    <xf numFmtId="0" fontId="3" fillId="3" borderId="17" xfId="0" applyFont="1" applyFill="1" applyBorder="1" applyAlignment="1">
      <alignment vertical="top" wrapText="1"/>
    </xf>
    <xf numFmtId="49" fontId="5" fillId="6" borderId="56" xfId="0" applyNumberFormat="1" applyFont="1" applyFill="1" applyBorder="1" applyAlignment="1">
      <alignment horizontal="center" vertical="top"/>
    </xf>
    <xf numFmtId="3" fontId="3" fillId="6" borderId="29" xfId="0" applyNumberFormat="1" applyFont="1" applyFill="1" applyBorder="1" applyAlignment="1">
      <alignment horizontal="center" vertical="top" wrapText="1"/>
    </xf>
    <xf numFmtId="3" fontId="3" fillId="6" borderId="30" xfId="0" applyNumberFormat="1" applyFont="1" applyFill="1" applyBorder="1" applyAlignment="1">
      <alignment horizontal="center" vertical="top" wrapText="1"/>
    </xf>
    <xf numFmtId="0" fontId="3" fillId="6" borderId="33" xfId="0" applyFont="1" applyFill="1" applyBorder="1" applyAlignment="1">
      <alignment horizontal="center" vertical="top"/>
    </xf>
    <xf numFmtId="0" fontId="10" fillId="6" borderId="7" xfId="0" applyFont="1" applyFill="1" applyBorder="1" applyAlignment="1">
      <alignment vertical="top" wrapText="1"/>
    </xf>
    <xf numFmtId="165" fontId="8" fillId="6" borderId="29" xfId="0" applyNumberFormat="1" applyFont="1" applyFill="1" applyBorder="1" applyAlignment="1">
      <alignment vertical="top"/>
    </xf>
    <xf numFmtId="165" fontId="8" fillId="6" borderId="30" xfId="0" applyNumberFormat="1" applyFont="1" applyFill="1" applyBorder="1" applyAlignment="1">
      <alignment vertical="top"/>
    </xf>
    <xf numFmtId="49" fontId="5" fillId="6" borderId="41" xfId="0" applyNumberFormat="1" applyFont="1" applyFill="1" applyBorder="1" applyAlignment="1">
      <alignment horizontal="center" vertical="top"/>
    </xf>
    <xf numFmtId="0" fontId="3" fillId="6" borderId="7" xfId="0" applyFont="1" applyFill="1" applyBorder="1" applyAlignment="1">
      <alignment horizontal="center" vertical="top" wrapText="1"/>
    </xf>
    <xf numFmtId="0" fontId="3" fillId="6" borderId="30" xfId="0" applyFont="1" applyFill="1" applyBorder="1" applyAlignment="1">
      <alignment horizontal="center" vertical="top" wrapText="1"/>
    </xf>
    <xf numFmtId="0" fontId="3" fillId="6" borderId="4" xfId="0" applyFont="1" applyFill="1" applyBorder="1" applyAlignment="1">
      <alignment horizontal="center" vertical="top"/>
    </xf>
    <xf numFmtId="0" fontId="15" fillId="0" borderId="28" xfId="0" applyFont="1" applyFill="1" applyBorder="1" applyAlignment="1">
      <alignment horizontal="left" vertical="top" wrapText="1"/>
    </xf>
    <xf numFmtId="0" fontId="16" fillId="0" borderId="27" xfId="0" applyNumberFormat="1" applyFont="1" applyFill="1" applyBorder="1" applyAlignment="1">
      <alignment horizontal="center" vertical="top"/>
    </xf>
    <xf numFmtId="49" fontId="5" fillId="6" borderId="48" xfId="0" applyNumberFormat="1" applyFont="1" applyFill="1" applyBorder="1" applyAlignment="1">
      <alignment vertical="top"/>
    </xf>
    <xf numFmtId="49" fontId="5" fillId="6" borderId="9" xfId="0" applyNumberFormat="1" applyFont="1" applyFill="1" applyBorder="1" applyAlignment="1">
      <alignment vertical="top"/>
    </xf>
    <xf numFmtId="165" fontId="3" fillId="6" borderId="29" xfId="0" applyNumberFormat="1" applyFont="1" applyFill="1" applyBorder="1" applyAlignment="1">
      <alignment horizontal="center" vertical="top"/>
    </xf>
    <xf numFmtId="49" fontId="5" fillId="6" borderId="7" xfId="0" applyNumberFormat="1" applyFont="1" applyFill="1" applyBorder="1" applyAlignment="1">
      <alignment vertical="top"/>
    </xf>
    <xf numFmtId="49" fontId="5" fillId="6" borderId="30" xfId="0" applyNumberFormat="1" applyFont="1" applyFill="1" applyBorder="1" applyAlignment="1">
      <alignment vertical="top"/>
    </xf>
    <xf numFmtId="0" fontId="3" fillId="6" borderId="21" xfId="0" applyFont="1" applyFill="1" applyBorder="1" applyAlignment="1">
      <alignment horizontal="center" vertical="top"/>
    </xf>
    <xf numFmtId="0" fontId="3" fillId="6" borderId="3" xfId="0" applyFont="1" applyFill="1" applyBorder="1" applyAlignment="1">
      <alignment vertical="top" wrapText="1"/>
    </xf>
    <xf numFmtId="0" fontId="15" fillId="0" borderId="18" xfId="0" applyNumberFormat="1" applyFont="1" applyFill="1" applyBorder="1" applyAlignment="1">
      <alignment horizontal="center" vertical="center"/>
    </xf>
    <xf numFmtId="0" fontId="3" fillId="6" borderId="65" xfId="0" applyFont="1" applyFill="1" applyBorder="1" applyAlignment="1">
      <alignment horizontal="center" vertical="top"/>
    </xf>
    <xf numFmtId="0" fontId="15" fillId="0" borderId="7" xfId="0" applyFont="1" applyFill="1" applyBorder="1" applyAlignment="1">
      <alignment horizontal="left" vertical="top" wrapText="1"/>
    </xf>
    <xf numFmtId="0" fontId="15" fillId="0" borderId="29" xfId="0" applyNumberFormat="1" applyFont="1" applyFill="1" applyBorder="1" applyAlignment="1">
      <alignment horizontal="center" vertical="center"/>
    </xf>
    <xf numFmtId="49" fontId="5" fillId="6" borderId="56" xfId="0" applyNumberFormat="1" applyFont="1" applyFill="1" applyBorder="1" applyAlignment="1">
      <alignment vertical="top"/>
    </xf>
    <xf numFmtId="0" fontId="3" fillId="6" borderId="52" xfId="0" applyFont="1" applyFill="1" applyBorder="1" applyAlignment="1">
      <alignment vertical="top" wrapText="1"/>
    </xf>
    <xf numFmtId="0" fontId="5" fillId="3" borderId="13" xfId="0" applyFont="1" applyFill="1" applyBorder="1" applyAlignment="1">
      <alignment vertical="top" wrapText="1"/>
    </xf>
    <xf numFmtId="0" fontId="15" fillId="0" borderId="10" xfId="0" applyFont="1" applyFill="1" applyBorder="1" applyAlignment="1">
      <alignment horizontal="left" vertical="top" wrapText="1"/>
    </xf>
    <xf numFmtId="0" fontId="15" fillId="0" borderId="11" xfId="0" applyNumberFormat="1" applyFont="1" applyFill="1" applyBorder="1" applyAlignment="1">
      <alignment horizontal="center" vertical="center"/>
    </xf>
    <xf numFmtId="0" fontId="3" fillId="6" borderId="47" xfId="0" applyFont="1" applyFill="1" applyBorder="1" applyAlignment="1">
      <alignment vertical="top" wrapText="1"/>
    </xf>
    <xf numFmtId="0" fontId="15" fillId="0" borderId="36" xfId="0" applyFont="1" applyFill="1" applyBorder="1" applyAlignment="1">
      <alignment horizontal="left" vertical="top" wrapText="1"/>
    </xf>
    <xf numFmtId="0" fontId="3" fillId="3" borderId="5" xfId="0" applyFont="1" applyFill="1" applyBorder="1" applyAlignment="1">
      <alignment vertical="top" wrapText="1"/>
    </xf>
    <xf numFmtId="3" fontId="3" fillId="6" borderId="47" xfId="0" applyNumberFormat="1" applyFont="1" applyFill="1" applyBorder="1" applyAlignment="1">
      <alignment horizontal="center" vertical="top" wrapText="1"/>
    </xf>
    <xf numFmtId="3" fontId="3" fillId="6" borderId="9" xfId="0" applyNumberFormat="1" applyFont="1" applyFill="1" applyBorder="1" applyAlignment="1">
      <alignment horizontal="center" vertical="top" wrapText="1"/>
    </xf>
    <xf numFmtId="3" fontId="3" fillId="6" borderId="16" xfId="0" applyNumberFormat="1" applyFont="1" applyFill="1" applyBorder="1" applyAlignment="1">
      <alignment horizontal="center" vertical="top" wrapText="1"/>
    </xf>
    <xf numFmtId="3" fontId="3" fillId="6" borderId="45" xfId="0" applyNumberFormat="1" applyFont="1" applyFill="1" applyBorder="1" applyAlignment="1">
      <alignment horizontal="center" vertical="top" wrapText="1"/>
    </xf>
    <xf numFmtId="3" fontId="3" fillId="6" borderId="18"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3" fontId="3" fillId="6" borderId="27" xfId="0" applyNumberFormat="1" applyFont="1" applyFill="1" applyBorder="1" applyAlignment="1">
      <alignment horizontal="center" vertical="top" wrapText="1"/>
    </xf>
    <xf numFmtId="3" fontId="3" fillId="6" borderId="26" xfId="0" applyNumberFormat="1" applyFont="1" applyFill="1" applyBorder="1" applyAlignment="1">
      <alignment horizontal="center" vertical="top" wrapText="1"/>
    </xf>
    <xf numFmtId="0" fontId="3" fillId="6" borderId="49" xfId="0" applyFont="1" applyFill="1" applyBorder="1" applyAlignment="1">
      <alignment horizontal="center" vertical="top"/>
    </xf>
    <xf numFmtId="0" fontId="5" fillId="6" borderId="65" xfId="0" applyFont="1" applyFill="1" applyBorder="1" applyAlignment="1">
      <alignment horizontal="center" vertical="top"/>
    </xf>
    <xf numFmtId="49" fontId="5" fillId="6" borderId="25" xfId="0" applyNumberFormat="1" applyFont="1" applyFill="1" applyBorder="1" applyAlignment="1">
      <alignment horizontal="center" vertical="top"/>
    </xf>
    <xf numFmtId="0" fontId="3" fillId="6" borderId="21"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7" xfId="0" applyFont="1" applyFill="1" applyBorder="1" applyAlignment="1">
      <alignment horizontal="left" vertical="top" wrapText="1"/>
    </xf>
    <xf numFmtId="0" fontId="3" fillId="3" borderId="48" xfId="0" applyFont="1" applyFill="1" applyBorder="1" applyAlignment="1">
      <alignment vertical="top" wrapText="1"/>
    </xf>
    <xf numFmtId="0" fontId="3" fillId="3" borderId="15" xfId="0" applyFont="1" applyFill="1" applyBorder="1" applyAlignment="1">
      <alignment horizontal="left" vertical="top" wrapText="1"/>
    </xf>
    <xf numFmtId="0" fontId="8" fillId="0" borderId="33" xfId="0" applyFont="1" applyFill="1" applyBorder="1" applyAlignment="1">
      <alignment horizontal="center" vertical="center" textRotation="90" wrapText="1"/>
    </xf>
    <xf numFmtId="164" fontId="3" fillId="6" borderId="34" xfId="0" applyNumberFormat="1" applyFont="1" applyFill="1" applyBorder="1" applyAlignment="1">
      <alignment horizontal="center" vertical="top"/>
    </xf>
    <xf numFmtId="164" fontId="3" fillId="6" borderId="53" xfId="0" applyNumberFormat="1" applyFont="1" applyFill="1" applyBorder="1" applyAlignment="1">
      <alignment horizontal="center" vertical="top"/>
    </xf>
    <xf numFmtId="164" fontId="3" fillId="6" borderId="48" xfId="0" applyNumberFormat="1" applyFont="1" applyFill="1" applyBorder="1" applyAlignment="1">
      <alignment horizontal="center" vertical="top"/>
    </xf>
    <xf numFmtId="164" fontId="3" fillId="6" borderId="37" xfId="0" applyNumberFormat="1" applyFont="1" applyFill="1" applyBorder="1" applyAlignment="1">
      <alignment horizontal="center" vertical="top"/>
    </xf>
    <xf numFmtId="164" fontId="3" fillId="6" borderId="38" xfId="0" applyNumberFormat="1" applyFont="1" applyFill="1" applyBorder="1" applyAlignment="1">
      <alignment horizontal="center" vertical="top"/>
    </xf>
    <xf numFmtId="164" fontId="5" fillId="2" borderId="55" xfId="0" applyNumberFormat="1" applyFont="1" applyFill="1" applyBorder="1" applyAlignment="1">
      <alignment horizontal="center" vertical="top"/>
    </xf>
    <xf numFmtId="164" fontId="5" fillId="2" borderId="23" xfId="0" applyNumberFormat="1" applyFont="1" applyFill="1" applyBorder="1" applyAlignment="1">
      <alignment horizontal="center" vertical="top"/>
    </xf>
    <xf numFmtId="164" fontId="5" fillId="2" borderId="67" xfId="0" applyNumberFormat="1" applyFont="1" applyFill="1" applyBorder="1" applyAlignment="1">
      <alignment horizontal="center" vertical="top"/>
    </xf>
    <xf numFmtId="164" fontId="5" fillId="5" borderId="20" xfId="0" applyNumberFormat="1" applyFont="1" applyFill="1" applyBorder="1" applyAlignment="1">
      <alignment horizontal="center" vertical="top"/>
    </xf>
    <xf numFmtId="164" fontId="5" fillId="5" borderId="23" xfId="0" applyNumberFormat="1" applyFont="1" applyFill="1" applyBorder="1" applyAlignment="1">
      <alignment horizontal="center" vertical="top"/>
    </xf>
    <xf numFmtId="164" fontId="3" fillId="0" borderId="0" xfId="0" applyNumberFormat="1" applyFont="1" applyAlignment="1">
      <alignment horizontal="center" vertical="top"/>
    </xf>
    <xf numFmtId="0" fontId="3" fillId="0" borderId="0" xfId="0" applyFont="1" applyBorder="1" applyAlignment="1">
      <alignment horizontal="center" vertical="top"/>
    </xf>
    <xf numFmtId="165" fontId="3" fillId="0" borderId="0" xfId="0" applyNumberFormat="1" applyFont="1" applyAlignment="1">
      <alignment horizontal="center" vertical="top"/>
    </xf>
    <xf numFmtId="164" fontId="3" fillId="6" borderId="4" xfId="0" applyNumberFormat="1" applyFont="1" applyFill="1" applyBorder="1" applyAlignment="1">
      <alignment horizontal="center" vertical="top"/>
    </xf>
    <xf numFmtId="164" fontId="3" fillId="6" borderId="43" xfId="0" applyNumberFormat="1" applyFont="1" applyFill="1" applyBorder="1" applyAlignment="1">
      <alignment horizontal="center" vertical="top" wrapText="1"/>
    </xf>
    <xf numFmtId="164" fontId="5" fillId="5" borderId="8" xfId="0" applyNumberFormat="1" applyFont="1" applyFill="1" applyBorder="1" applyAlignment="1">
      <alignment horizontal="center" vertical="top"/>
    </xf>
    <xf numFmtId="164" fontId="3" fillId="0" borderId="22" xfId="0" applyNumberFormat="1" applyFont="1" applyBorder="1" applyAlignment="1">
      <alignment horizontal="center" vertical="top"/>
    </xf>
    <xf numFmtId="164" fontId="5" fillId="5" borderId="22" xfId="0" applyNumberFormat="1" applyFont="1" applyFill="1" applyBorder="1" applyAlignment="1">
      <alignment horizontal="center" vertical="top"/>
    </xf>
    <xf numFmtId="164" fontId="5" fillId="4" borderId="67" xfId="0" applyNumberFormat="1" applyFont="1" applyFill="1" applyBorder="1" applyAlignment="1">
      <alignment horizontal="center" vertical="top"/>
    </xf>
    <xf numFmtId="0" fontId="3" fillId="0" borderId="16" xfId="0" applyFont="1" applyBorder="1" applyAlignment="1">
      <alignment vertical="top"/>
    </xf>
    <xf numFmtId="49" fontId="5" fillId="2" borderId="24" xfId="0" applyNumberFormat="1" applyFont="1" applyFill="1" applyBorder="1" applyAlignment="1">
      <alignment horizontal="center" vertical="top"/>
    </xf>
    <xf numFmtId="49" fontId="5" fillId="2" borderId="9"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49" fontId="5" fillId="6" borderId="9" xfId="0" applyNumberFormat="1" applyFont="1" applyFill="1" applyBorder="1" applyAlignment="1">
      <alignment horizontal="center" vertical="top"/>
    </xf>
    <xf numFmtId="49" fontId="5" fillId="0" borderId="16" xfId="0" applyNumberFormat="1" applyFont="1" applyBorder="1" applyAlignment="1">
      <alignment horizontal="center" vertical="top"/>
    </xf>
    <xf numFmtId="0" fontId="3" fillId="3" borderId="26" xfId="0" applyFont="1" applyFill="1" applyBorder="1" applyAlignment="1">
      <alignment horizontal="left" vertical="top" wrapText="1"/>
    </xf>
    <xf numFmtId="49" fontId="5" fillId="0" borderId="25" xfId="0" applyNumberFormat="1" applyFont="1" applyBorder="1" applyAlignment="1">
      <alignment horizontal="center" vertical="top"/>
    </xf>
    <xf numFmtId="0" fontId="3" fillId="3" borderId="47" xfId="0" applyFont="1" applyFill="1" applyBorder="1" applyAlignment="1">
      <alignment horizontal="left" vertical="top" wrapText="1"/>
    </xf>
    <xf numFmtId="0" fontId="3" fillId="0" borderId="31" xfId="0" applyFont="1" applyBorder="1" applyAlignment="1">
      <alignment horizontal="center" vertical="top"/>
    </xf>
    <xf numFmtId="49" fontId="5" fillId="0" borderId="30" xfId="0" applyNumberFormat="1" applyFont="1" applyBorder="1" applyAlignment="1">
      <alignment horizontal="center" vertical="top"/>
    </xf>
    <xf numFmtId="0" fontId="3"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5" xfId="0" applyFont="1" applyFill="1" applyBorder="1" applyAlignment="1">
      <alignment horizontal="left" vertical="top" wrapText="1"/>
    </xf>
    <xf numFmtId="49" fontId="5" fillId="6" borderId="48" xfId="0" applyNumberFormat="1" applyFont="1" applyFill="1" applyBorder="1" applyAlignment="1">
      <alignment horizontal="center" vertical="top"/>
    </xf>
    <xf numFmtId="0" fontId="5" fillId="0" borderId="44" xfId="0" applyFont="1" applyFill="1" applyBorder="1" applyAlignment="1">
      <alignment horizontal="center" vertical="top" wrapText="1"/>
    </xf>
    <xf numFmtId="49" fontId="5" fillId="2" borderId="29" xfId="0" applyNumberFormat="1" applyFont="1" applyFill="1" applyBorder="1" applyAlignment="1">
      <alignment horizontal="center" vertical="top"/>
    </xf>
    <xf numFmtId="49" fontId="5" fillId="6" borderId="29" xfId="0" applyNumberFormat="1" applyFont="1" applyFill="1" applyBorder="1" applyAlignment="1">
      <alignment horizontal="center" vertical="top"/>
    </xf>
    <xf numFmtId="49" fontId="5" fillId="0" borderId="48" xfId="0" applyNumberFormat="1" applyFont="1" applyBorder="1" applyAlignment="1">
      <alignment horizontal="center" vertical="top"/>
    </xf>
    <xf numFmtId="0" fontId="3" fillId="0" borderId="7" xfId="0" applyFont="1" applyFill="1" applyBorder="1" applyAlignment="1">
      <alignment horizontal="left" vertical="top" wrapText="1"/>
    </xf>
    <xf numFmtId="49" fontId="5" fillId="0" borderId="41" xfId="0" applyNumberFormat="1" applyFont="1" applyBorder="1" applyAlignment="1">
      <alignment horizontal="center" vertical="top"/>
    </xf>
    <xf numFmtId="0" fontId="3" fillId="0" borderId="5" xfId="0" applyFont="1" applyFill="1" applyBorder="1" applyAlignment="1">
      <alignment vertical="top" wrapText="1"/>
    </xf>
    <xf numFmtId="0" fontId="3" fillId="3" borderId="16" xfId="0" applyFont="1" applyFill="1" applyBorder="1" applyAlignment="1">
      <alignment vertical="top" wrapText="1"/>
    </xf>
    <xf numFmtId="0" fontId="5" fillId="0" borderId="33" xfId="0" applyFont="1" applyFill="1" applyBorder="1" applyAlignment="1">
      <alignment horizontal="center" vertical="top" wrapText="1"/>
    </xf>
    <xf numFmtId="0" fontId="3" fillId="3" borderId="30" xfId="0" applyFont="1" applyFill="1" applyBorder="1" applyAlignment="1">
      <alignment vertical="top" wrapText="1"/>
    </xf>
    <xf numFmtId="3" fontId="3" fillId="0" borderId="24" xfId="0" applyNumberFormat="1" applyFont="1" applyFill="1" applyBorder="1" applyAlignment="1">
      <alignment horizontal="center" vertical="top"/>
    </xf>
    <xf numFmtId="0" fontId="5" fillId="3" borderId="16" xfId="0" applyFont="1" applyFill="1" applyBorder="1" applyAlignment="1">
      <alignment vertical="top" wrapText="1"/>
    </xf>
    <xf numFmtId="3" fontId="3" fillId="0" borderId="1" xfId="0" applyNumberFormat="1" applyFont="1" applyFill="1" applyBorder="1" applyAlignment="1">
      <alignment horizontal="center" vertical="top"/>
    </xf>
    <xf numFmtId="0" fontId="3" fillId="0" borderId="44"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49" fontId="5" fillId="6" borderId="41" xfId="0" applyNumberFormat="1" applyFont="1" applyFill="1" applyBorder="1" applyAlignment="1">
      <alignment vertical="top"/>
    </xf>
    <xf numFmtId="164" fontId="3" fillId="6" borderId="21" xfId="0" applyNumberFormat="1" applyFont="1" applyFill="1" applyBorder="1" applyAlignment="1">
      <alignment horizontal="center" vertical="top"/>
    </xf>
    <xf numFmtId="0" fontId="10" fillId="0" borderId="5" xfId="0" applyFont="1" applyBorder="1" applyAlignment="1">
      <alignment horizontal="center" vertical="top" textRotation="90" wrapText="1"/>
    </xf>
    <xf numFmtId="0" fontId="3" fillId="6" borderId="22" xfId="0" applyFont="1" applyFill="1" applyBorder="1" applyAlignment="1">
      <alignment horizontal="center" vertical="top" wrapText="1"/>
    </xf>
    <xf numFmtId="164" fontId="5" fillId="6" borderId="46"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0" fontId="3" fillId="0" borderId="31" xfId="0" applyFont="1" applyBorder="1" applyAlignment="1">
      <alignment horizontal="center" vertical="top"/>
    </xf>
    <xf numFmtId="49" fontId="5" fillId="2" borderId="9" xfId="0" applyNumberFormat="1" applyFont="1" applyFill="1" applyBorder="1" applyAlignment="1">
      <alignment horizontal="center" vertical="top"/>
    </xf>
    <xf numFmtId="3" fontId="3" fillId="3" borderId="48" xfId="0" applyNumberFormat="1" applyFont="1" applyFill="1" applyBorder="1" applyAlignment="1">
      <alignment horizontal="center" vertical="top"/>
    </xf>
    <xf numFmtId="3" fontId="3" fillId="0" borderId="46"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xf>
    <xf numFmtId="3" fontId="3" fillId="6" borderId="56" xfId="0" applyNumberFormat="1" applyFont="1" applyFill="1" applyBorder="1" applyAlignment="1">
      <alignment horizontal="center" vertical="top" wrapText="1"/>
    </xf>
    <xf numFmtId="3" fontId="3" fillId="6" borderId="48" xfId="0" applyNumberFormat="1" applyFont="1" applyFill="1" applyBorder="1" applyAlignment="1">
      <alignment horizontal="center" vertical="top" wrapText="1"/>
    </xf>
    <xf numFmtId="3" fontId="3" fillId="6" borderId="34"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xf>
    <xf numFmtId="3" fontId="3" fillId="6" borderId="56" xfId="0" applyNumberFormat="1" applyFont="1" applyFill="1" applyBorder="1" applyAlignment="1">
      <alignment horizontal="center" vertical="top"/>
    </xf>
    <xf numFmtId="3" fontId="3" fillId="0" borderId="56" xfId="0" applyNumberFormat="1" applyFont="1" applyFill="1" applyBorder="1" applyAlignment="1">
      <alignment horizontal="center" vertical="top" wrapText="1"/>
    </xf>
    <xf numFmtId="3" fontId="3" fillId="0" borderId="56" xfId="0" applyNumberFormat="1" applyFont="1" applyFill="1" applyBorder="1" applyAlignment="1">
      <alignment horizontal="center" vertical="top"/>
    </xf>
    <xf numFmtId="165" fontId="8" fillId="6" borderId="56" xfId="0" applyNumberFormat="1" applyFont="1" applyFill="1" applyBorder="1" applyAlignment="1">
      <alignment vertical="top"/>
    </xf>
    <xf numFmtId="3" fontId="3" fillId="6" borderId="48" xfId="0" applyNumberFormat="1" applyFont="1" applyFill="1" applyBorder="1" applyAlignment="1">
      <alignment horizontal="center" vertical="top"/>
    </xf>
    <xf numFmtId="3" fontId="3" fillId="6" borderId="41" xfId="0" applyNumberFormat="1" applyFont="1" applyFill="1" applyBorder="1" applyAlignment="1">
      <alignment horizontal="center" vertical="top"/>
    </xf>
    <xf numFmtId="165" fontId="3" fillId="0" borderId="41" xfId="0" applyNumberFormat="1" applyFont="1" applyFill="1" applyBorder="1" applyAlignment="1">
      <alignment horizontal="center" vertical="top"/>
    </xf>
    <xf numFmtId="165" fontId="3" fillId="6" borderId="56" xfId="0" applyNumberFormat="1" applyFont="1" applyFill="1" applyBorder="1" applyAlignment="1">
      <alignment horizontal="center" vertical="top"/>
    </xf>
    <xf numFmtId="0" fontId="2" fillId="0" borderId="0" xfId="0" applyFont="1" applyBorder="1" applyAlignment="1">
      <alignment vertical="top"/>
    </xf>
    <xf numFmtId="49" fontId="5" fillId="6" borderId="16" xfId="0" applyNumberFormat="1" applyFont="1" applyFill="1" applyBorder="1" applyAlignment="1">
      <alignment horizontal="center" vertical="top"/>
    </xf>
    <xf numFmtId="164" fontId="3" fillId="6" borderId="42" xfId="0" applyNumberFormat="1" applyFont="1" applyFill="1" applyBorder="1" applyAlignment="1">
      <alignment horizontal="center" vertical="top" wrapText="1"/>
    </xf>
    <xf numFmtId="0" fontId="3" fillId="6" borderId="6" xfId="0" applyFont="1" applyFill="1" applyBorder="1" applyAlignment="1">
      <alignment horizontal="center" vertical="top" wrapText="1"/>
    </xf>
    <xf numFmtId="0" fontId="5" fillId="6" borderId="21" xfId="0" applyFont="1" applyFill="1" applyBorder="1" applyAlignment="1">
      <alignment horizontal="center" vertical="top"/>
    </xf>
    <xf numFmtId="164" fontId="5" fillId="6" borderId="45" xfId="0" applyNumberFormat="1" applyFont="1" applyFill="1" applyBorder="1" applyAlignment="1">
      <alignment horizontal="center" vertical="top"/>
    </xf>
    <xf numFmtId="164" fontId="5" fillId="6" borderId="6" xfId="0" applyNumberFormat="1" applyFont="1" applyFill="1" applyBorder="1" applyAlignment="1">
      <alignment horizontal="center" vertical="top"/>
    </xf>
    <xf numFmtId="0" fontId="3" fillId="6" borderId="22" xfId="0" applyFont="1" applyFill="1" applyBorder="1" applyAlignment="1">
      <alignment horizontal="center" vertical="top"/>
    </xf>
    <xf numFmtId="0" fontId="5" fillId="6" borderId="6" xfId="0" applyFont="1" applyFill="1" applyBorder="1" applyAlignment="1">
      <alignment horizontal="center" vertical="top"/>
    </xf>
    <xf numFmtId="164" fontId="5" fillId="6" borderId="66" xfId="0" applyNumberFormat="1" applyFont="1" applyFill="1" applyBorder="1" applyAlignment="1">
      <alignment horizontal="center" vertical="top"/>
    </xf>
    <xf numFmtId="164" fontId="3" fillId="7" borderId="43" xfId="0" applyNumberFormat="1" applyFont="1" applyFill="1" applyBorder="1" applyAlignment="1">
      <alignment horizontal="center" vertical="top" wrapText="1"/>
    </xf>
    <xf numFmtId="164" fontId="3" fillId="7" borderId="42" xfId="0" applyNumberFormat="1" applyFont="1" applyFill="1" applyBorder="1" applyAlignment="1">
      <alignment horizontal="center" vertical="top" wrapText="1"/>
    </xf>
    <xf numFmtId="164" fontId="3" fillId="7" borderId="21" xfId="0" applyNumberFormat="1" applyFont="1" applyFill="1" applyBorder="1" applyAlignment="1">
      <alignment horizontal="center" vertical="top"/>
    </xf>
    <xf numFmtId="164" fontId="5" fillId="7" borderId="21" xfId="0" applyNumberFormat="1" applyFont="1" applyFill="1" applyBorder="1" applyAlignment="1">
      <alignment horizontal="center" vertical="top"/>
    </xf>
    <xf numFmtId="164" fontId="3" fillId="7" borderId="22" xfId="0" applyNumberFormat="1" applyFont="1" applyFill="1" applyBorder="1" applyAlignment="1">
      <alignment horizontal="center" vertical="top" wrapText="1"/>
    </xf>
    <xf numFmtId="164" fontId="3" fillId="7" borderId="6" xfId="0" applyNumberFormat="1" applyFont="1" applyFill="1" applyBorder="1" applyAlignment="1">
      <alignment horizontal="center" vertical="top" wrapText="1"/>
    </xf>
    <xf numFmtId="164" fontId="3" fillId="7" borderId="6" xfId="0" applyNumberFormat="1" applyFont="1" applyFill="1" applyBorder="1" applyAlignment="1">
      <alignment horizontal="center" vertical="top"/>
    </xf>
    <xf numFmtId="164" fontId="5" fillId="7" borderId="49" xfId="0" applyNumberFormat="1" applyFont="1" applyFill="1" applyBorder="1" applyAlignment="1">
      <alignment horizontal="center" vertical="top"/>
    </xf>
    <xf numFmtId="164" fontId="5" fillId="7" borderId="66" xfId="0" applyNumberFormat="1" applyFont="1" applyFill="1" applyBorder="1" applyAlignment="1">
      <alignment horizontal="center" vertical="top"/>
    </xf>
    <xf numFmtId="164" fontId="3" fillId="7" borderId="0" xfId="0" applyNumberFormat="1" applyFont="1" applyFill="1" applyBorder="1" applyAlignment="1">
      <alignment horizontal="center" vertical="top"/>
    </xf>
    <xf numFmtId="164" fontId="3" fillId="7" borderId="63" xfId="0" applyNumberFormat="1" applyFont="1" applyFill="1" applyBorder="1" applyAlignment="1">
      <alignment horizontal="center" vertical="top"/>
    </xf>
    <xf numFmtId="164" fontId="3" fillId="7" borderId="76" xfId="0" applyNumberFormat="1" applyFont="1" applyFill="1" applyBorder="1" applyAlignment="1">
      <alignment horizontal="center" vertical="top"/>
    </xf>
    <xf numFmtId="164" fontId="3" fillId="7" borderId="60" xfId="0" applyNumberFormat="1" applyFont="1" applyFill="1" applyBorder="1" applyAlignment="1">
      <alignment horizontal="center" vertical="top"/>
    </xf>
    <xf numFmtId="164" fontId="5" fillId="2" borderId="75" xfId="0" applyNumberFormat="1" applyFont="1" applyFill="1" applyBorder="1" applyAlignment="1">
      <alignment horizontal="center" vertical="top"/>
    </xf>
    <xf numFmtId="164" fontId="3" fillId="7" borderId="53" xfId="0" applyNumberFormat="1" applyFont="1" applyFill="1" applyBorder="1" applyAlignment="1">
      <alignment horizontal="center" vertical="top" wrapText="1"/>
    </xf>
    <xf numFmtId="164" fontId="3" fillId="7" borderId="38" xfId="0" applyNumberFormat="1" applyFont="1" applyFill="1" applyBorder="1" applyAlignment="1">
      <alignment horizontal="center" vertical="top" wrapText="1"/>
    </xf>
    <xf numFmtId="164" fontId="3" fillId="7" borderId="38" xfId="0" applyNumberFormat="1" applyFont="1" applyFill="1" applyBorder="1" applyAlignment="1">
      <alignment horizontal="center" vertical="top"/>
    </xf>
    <xf numFmtId="164" fontId="5" fillId="7" borderId="57" xfId="0" applyNumberFormat="1" applyFont="1" applyFill="1" applyBorder="1" applyAlignment="1">
      <alignment horizontal="center" vertical="top"/>
    </xf>
    <xf numFmtId="164" fontId="3" fillId="7" borderId="39" xfId="0" applyNumberFormat="1" applyFont="1" applyFill="1" applyBorder="1" applyAlignment="1">
      <alignment horizontal="center" vertical="top"/>
    </xf>
    <xf numFmtId="164" fontId="3" fillId="7" borderId="4" xfId="0" applyNumberFormat="1" applyFont="1" applyFill="1" applyBorder="1" applyAlignment="1">
      <alignment horizontal="center" vertical="top"/>
    </xf>
    <xf numFmtId="164" fontId="3" fillId="7" borderId="22" xfId="0" applyNumberFormat="1" applyFont="1" applyFill="1" applyBorder="1" applyAlignment="1">
      <alignment horizontal="center" vertical="top"/>
    </xf>
    <xf numFmtId="164" fontId="5" fillId="7" borderId="58" xfId="0" applyNumberFormat="1" applyFont="1" applyFill="1" applyBorder="1" applyAlignment="1">
      <alignment horizontal="center" vertical="top"/>
    </xf>
    <xf numFmtId="0" fontId="9" fillId="0" borderId="0" xfId="0" applyFont="1" applyBorder="1" applyAlignment="1">
      <alignment vertical="top" wrapText="1"/>
    </xf>
    <xf numFmtId="0" fontId="9" fillId="3" borderId="12" xfId="0" applyFont="1" applyFill="1" applyBorder="1" applyAlignment="1">
      <alignment horizontal="left" vertical="top" wrapText="1"/>
    </xf>
    <xf numFmtId="0" fontId="10" fillId="0" borderId="56" xfId="0" applyFont="1" applyBorder="1" applyAlignment="1">
      <alignment horizontal="left" vertical="top" wrapText="1"/>
    </xf>
    <xf numFmtId="164" fontId="5" fillId="6" borderId="18" xfId="0" applyNumberFormat="1" applyFont="1" applyFill="1" applyBorder="1" applyAlignment="1">
      <alignment horizontal="center" vertical="center" wrapText="1"/>
    </xf>
    <xf numFmtId="49" fontId="5" fillId="6" borderId="26" xfId="0" applyNumberFormat="1" applyFont="1" applyFill="1" applyBorder="1" applyAlignment="1">
      <alignment horizontal="center" vertical="top"/>
    </xf>
    <xf numFmtId="0" fontId="18" fillId="6" borderId="9" xfId="0" applyFont="1" applyFill="1" applyBorder="1" applyAlignment="1">
      <alignment vertical="center" textRotation="90" wrapText="1"/>
    </xf>
    <xf numFmtId="164" fontId="3" fillId="7" borderId="37" xfId="0" applyNumberFormat="1" applyFont="1" applyFill="1" applyBorder="1" applyAlignment="1">
      <alignment horizontal="center" vertical="top"/>
    </xf>
    <xf numFmtId="164" fontId="5" fillId="7" borderId="37" xfId="0" applyNumberFormat="1" applyFont="1" applyFill="1" applyBorder="1" applyAlignment="1">
      <alignment horizontal="center" vertical="top"/>
    </xf>
    <xf numFmtId="164" fontId="3" fillId="7" borderId="34" xfId="0" applyNumberFormat="1" applyFont="1" applyFill="1" applyBorder="1" applyAlignment="1">
      <alignment horizontal="center" vertical="top"/>
    </xf>
    <xf numFmtId="164" fontId="3" fillId="7" borderId="48" xfId="0" applyNumberFormat="1" applyFont="1" applyFill="1" applyBorder="1" applyAlignment="1">
      <alignment horizontal="center" vertical="top"/>
    </xf>
    <xf numFmtId="164" fontId="5" fillId="7" borderId="4" xfId="0" applyNumberFormat="1" applyFont="1" applyFill="1" applyBorder="1" applyAlignment="1">
      <alignment horizontal="center" vertical="top"/>
    </xf>
    <xf numFmtId="164" fontId="5" fillId="7" borderId="53" xfId="0" applyNumberFormat="1" applyFont="1" applyFill="1" applyBorder="1" applyAlignment="1">
      <alignment horizontal="center" vertical="top"/>
    </xf>
    <xf numFmtId="164" fontId="5" fillId="7" borderId="64" xfId="0" applyNumberFormat="1" applyFont="1" applyFill="1" applyBorder="1" applyAlignment="1">
      <alignment horizontal="center" vertical="top"/>
    </xf>
    <xf numFmtId="164" fontId="5" fillId="7" borderId="62" xfId="0" applyNumberFormat="1" applyFont="1" applyFill="1" applyBorder="1" applyAlignment="1">
      <alignment horizontal="center" vertical="top"/>
    </xf>
    <xf numFmtId="0" fontId="5" fillId="6" borderId="18" xfId="0" applyFont="1" applyFill="1" applyBorder="1" applyAlignment="1">
      <alignment horizontal="center" vertical="center"/>
    </xf>
    <xf numFmtId="164" fontId="3" fillId="6" borderId="22" xfId="0" applyNumberFormat="1" applyFont="1" applyFill="1" applyBorder="1" applyAlignment="1">
      <alignment horizontal="center" vertical="top"/>
    </xf>
    <xf numFmtId="164" fontId="3" fillId="6" borderId="53" xfId="0" applyNumberFormat="1" applyFont="1" applyFill="1" applyBorder="1" applyAlignment="1">
      <alignment horizontal="center" vertical="top" wrapText="1"/>
    </xf>
    <xf numFmtId="164" fontId="5" fillId="6" borderId="56" xfId="0" applyNumberFormat="1" applyFont="1" applyFill="1" applyBorder="1" applyAlignment="1">
      <alignment horizontal="center" vertical="top"/>
    </xf>
    <xf numFmtId="164" fontId="5" fillId="6" borderId="67" xfId="0" applyNumberFormat="1" applyFont="1" applyFill="1" applyBorder="1" applyAlignment="1">
      <alignment horizontal="center" vertical="top"/>
    </xf>
    <xf numFmtId="164" fontId="5" fillId="6" borderId="57" xfId="0" applyNumberFormat="1" applyFont="1" applyFill="1" applyBorder="1" applyAlignment="1">
      <alignment horizontal="center" vertical="top"/>
    </xf>
    <xf numFmtId="166" fontId="3" fillId="6" borderId="41" xfId="1" applyNumberFormat="1" applyFont="1" applyFill="1" applyBorder="1" applyAlignment="1">
      <alignment horizontal="center" vertical="top"/>
    </xf>
    <xf numFmtId="166" fontId="3" fillId="6" borderId="39" xfId="1" applyNumberFormat="1" applyFont="1" applyFill="1" applyBorder="1" applyAlignment="1">
      <alignment horizontal="center" vertical="top"/>
    </xf>
    <xf numFmtId="164" fontId="3" fillId="6" borderId="50" xfId="1" applyNumberFormat="1" applyFont="1" applyFill="1" applyBorder="1" applyAlignment="1">
      <alignment horizontal="center" vertical="top" wrapText="1"/>
    </xf>
    <xf numFmtId="164" fontId="5" fillId="6" borderId="32" xfId="0" applyNumberFormat="1" applyFont="1" applyFill="1" applyBorder="1" applyAlignment="1">
      <alignment horizontal="center" vertical="top"/>
    </xf>
    <xf numFmtId="164" fontId="5" fillId="6" borderId="64" xfId="0" applyNumberFormat="1" applyFont="1" applyFill="1" applyBorder="1" applyAlignment="1">
      <alignment horizontal="center" vertical="top"/>
    </xf>
    <xf numFmtId="164" fontId="5" fillId="6" borderId="58" xfId="0" applyNumberFormat="1" applyFont="1" applyFill="1" applyBorder="1" applyAlignment="1">
      <alignment horizontal="center" vertical="top"/>
    </xf>
    <xf numFmtId="0" fontId="3" fillId="6" borderId="39" xfId="0" applyFont="1" applyFill="1" applyBorder="1" applyAlignment="1">
      <alignment horizontal="center" vertical="top"/>
    </xf>
    <xf numFmtId="0" fontId="3" fillId="6" borderId="69" xfId="0" applyFont="1" applyFill="1" applyBorder="1" applyAlignment="1">
      <alignment horizontal="center" vertical="top"/>
    </xf>
    <xf numFmtId="0" fontId="3" fillId="6" borderId="49" xfId="0" applyFont="1" applyFill="1" applyBorder="1" applyAlignment="1">
      <alignment horizontal="center" vertical="top" wrapText="1"/>
    </xf>
    <xf numFmtId="0" fontId="5" fillId="6" borderId="68" xfId="0" applyFont="1" applyFill="1" applyBorder="1" applyAlignment="1">
      <alignment horizontal="center" vertical="top"/>
    </xf>
    <xf numFmtId="43" fontId="3" fillId="6" borderId="39" xfId="1" applyFont="1" applyFill="1" applyBorder="1" applyAlignment="1">
      <alignment horizontal="center" vertical="top" wrapText="1"/>
    </xf>
    <xf numFmtId="0" fontId="5" fillId="6" borderId="67" xfId="0" applyFont="1" applyFill="1" applyBorder="1" applyAlignment="1">
      <alignment horizontal="center" vertical="top"/>
    </xf>
    <xf numFmtId="164" fontId="5" fillId="2" borderId="73" xfId="0" applyNumberFormat="1" applyFont="1" applyFill="1" applyBorder="1" applyAlignment="1">
      <alignment horizontal="center" vertical="top"/>
    </xf>
    <xf numFmtId="164" fontId="3" fillId="7" borderId="65" xfId="0" applyNumberFormat="1" applyFont="1" applyFill="1" applyBorder="1" applyAlignment="1">
      <alignment horizontal="center" vertical="top"/>
    </xf>
    <xf numFmtId="164" fontId="3" fillId="7" borderId="68" xfId="0" applyNumberFormat="1" applyFont="1" applyFill="1" applyBorder="1" applyAlignment="1">
      <alignment horizontal="center" vertical="top"/>
    </xf>
    <xf numFmtId="164" fontId="3" fillId="7" borderId="50" xfId="0" applyNumberFormat="1" applyFont="1" applyFill="1" applyBorder="1" applyAlignment="1">
      <alignment horizontal="center" vertical="top" wrapText="1"/>
    </xf>
    <xf numFmtId="0" fontId="3" fillId="6" borderId="68" xfId="0" applyFont="1" applyFill="1" applyBorder="1" applyAlignment="1">
      <alignment horizontal="center" vertical="top"/>
    </xf>
    <xf numFmtId="0" fontId="5" fillId="6" borderId="66" xfId="0" applyFont="1" applyFill="1" applyBorder="1" applyAlignment="1">
      <alignment horizontal="center" vertical="top"/>
    </xf>
    <xf numFmtId="164" fontId="3" fillId="7" borderId="8" xfId="0" applyNumberFormat="1" applyFont="1" applyFill="1" applyBorder="1" applyAlignment="1">
      <alignment horizontal="center" vertical="top"/>
    </xf>
    <xf numFmtId="164" fontId="3" fillId="7" borderId="4" xfId="0" applyNumberFormat="1" applyFont="1" applyFill="1" applyBorder="1" applyAlignment="1">
      <alignment horizontal="center" vertical="top" wrapText="1"/>
    </xf>
    <xf numFmtId="164" fontId="5" fillId="7" borderId="22" xfId="0" applyNumberFormat="1" applyFont="1" applyFill="1" applyBorder="1" applyAlignment="1">
      <alignment horizontal="center" vertical="top"/>
    </xf>
    <xf numFmtId="164" fontId="3" fillId="7" borderId="69" xfId="0" applyNumberFormat="1" applyFont="1" applyFill="1" applyBorder="1" applyAlignment="1">
      <alignment horizontal="center" vertical="top"/>
    </xf>
    <xf numFmtId="164" fontId="3" fillId="7" borderId="33" xfId="0" applyNumberFormat="1" applyFont="1" applyFill="1" applyBorder="1" applyAlignment="1">
      <alignment horizontal="center" vertical="top"/>
    </xf>
    <xf numFmtId="164" fontId="3" fillId="7" borderId="49" xfId="0" applyNumberFormat="1" applyFont="1" applyFill="1" applyBorder="1" applyAlignment="1">
      <alignment horizontal="center" vertical="top"/>
    </xf>
    <xf numFmtId="164" fontId="5" fillId="7" borderId="65" xfId="0" applyNumberFormat="1" applyFont="1" applyFill="1" applyBorder="1" applyAlignment="1">
      <alignment horizontal="center" vertical="top"/>
    </xf>
    <xf numFmtId="164" fontId="5" fillId="7" borderId="67" xfId="0" applyNumberFormat="1" applyFont="1" applyFill="1" applyBorder="1" applyAlignment="1">
      <alignment horizontal="center" vertical="top"/>
    </xf>
    <xf numFmtId="164" fontId="5" fillId="7" borderId="52" xfId="0" applyNumberFormat="1" applyFont="1" applyFill="1" applyBorder="1" applyAlignment="1">
      <alignment horizontal="center" vertical="top"/>
    </xf>
    <xf numFmtId="0" fontId="3" fillId="6" borderId="8" xfId="0" applyFont="1" applyFill="1" applyBorder="1" applyAlignment="1">
      <alignment horizontal="center" vertical="top"/>
    </xf>
    <xf numFmtId="0" fontId="5" fillId="6" borderId="58" xfId="0" applyFont="1" applyFill="1" applyBorder="1" applyAlignment="1">
      <alignment horizontal="center" vertical="top"/>
    </xf>
    <xf numFmtId="0" fontId="3" fillId="6" borderId="50" xfId="0" applyFont="1" applyFill="1" applyBorder="1" applyAlignment="1">
      <alignment horizontal="center" vertical="top"/>
    </xf>
    <xf numFmtId="164" fontId="3" fillId="7" borderId="74" xfId="0" applyNumberFormat="1" applyFont="1" applyFill="1" applyBorder="1" applyAlignment="1">
      <alignment horizontal="center" vertical="top"/>
    </xf>
    <xf numFmtId="164" fontId="5" fillId="7" borderId="59" xfId="0" applyNumberFormat="1" applyFont="1" applyFill="1" applyBorder="1" applyAlignment="1">
      <alignment horizontal="center" vertical="top"/>
    </xf>
    <xf numFmtId="164" fontId="3" fillId="7" borderId="51" xfId="0" applyNumberFormat="1" applyFont="1" applyFill="1" applyBorder="1" applyAlignment="1">
      <alignment horizontal="center" vertical="top"/>
    </xf>
    <xf numFmtId="164" fontId="3" fillId="7" borderId="12" xfId="0" applyNumberFormat="1" applyFont="1" applyFill="1" applyBorder="1" applyAlignment="1">
      <alignment horizontal="center" vertical="top"/>
    </xf>
    <xf numFmtId="164" fontId="5" fillId="7" borderId="56" xfId="0" applyNumberFormat="1" applyFont="1" applyFill="1" applyBorder="1" applyAlignment="1">
      <alignment horizontal="center" vertical="top"/>
    </xf>
    <xf numFmtId="164" fontId="3" fillId="7" borderId="41" xfId="0" applyNumberFormat="1" applyFont="1" applyFill="1" applyBorder="1" applyAlignment="1">
      <alignment horizontal="center" vertical="top"/>
    </xf>
    <xf numFmtId="164" fontId="5" fillId="7" borderId="31" xfId="0" applyNumberFormat="1" applyFont="1" applyFill="1" applyBorder="1" applyAlignment="1">
      <alignment horizontal="center" vertical="top"/>
    </xf>
    <xf numFmtId="164" fontId="3" fillId="7" borderId="53" xfId="0" applyNumberFormat="1" applyFont="1" applyFill="1" applyBorder="1" applyAlignment="1">
      <alignment horizontal="center" vertical="top"/>
    </xf>
    <xf numFmtId="164" fontId="3" fillId="7" borderId="70" xfId="0" applyNumberFormat="1" applyFont="1" applyFill="1" applyBorder="1" applyAlignment="1">
      <alignment horizontal="center" vertical="top" wrapText="1"/>
    </xf>
    <xf numFmtId="164" fontId="5" fillId="7" borderId="32" xfId="0" applyNumberFormat="1" applyFont="1" applyFill="1" applyBorder="1" applyAlignment="1">
      <alignment horizontal="center" vertical="top"/>
    </xf>
    <xf numFmtId="0" fontId="3" fillId="7" borderId="43" xfId="0" applyFont="1" applyFill="1" applyBorder="1" applyAlignment="1">
      <alignment horizontal="center" vertical="top"/>
    </xf>
    <xf numFmtId="0" fontId="3" fillId="7" borderId="0" xfId="0" applyFont="1" applyFill="1" applyBorder="1" applyAlignment="1">
      <alignment horizontal="center" vertical="top"/>
    </xf>
    <xf numFmtId="164" fontId="3" fillId="7" borderId="46" xfId="0" applyNumberFormat="1" applyFont="1" applyFill="1" applyBorder="1" applyAlignment="1">
      <alignment horizontal="center" vertical="top"/>
    </xf>
    <xf numFmtId="164" fontId="5" fillId="5" borderId="75" xfId="0" applyNumberFormat="1" applyFont="1" applyFill="1" applyBorder="1" applyAlignment="1">
      <alignment horizontal="center" vertical="top"/>
    </xf>
    <xf numFmtId="0" fontId="3" fillId="7" borderId="4" xfId="0" applyFont="1" applyFill="1" applyBorder="1" applyAlignment="1">
      <alignment horizontal="center" vertical="top"/>
    </xf>
    <xf numFmtId="0" fontId="3" fillId="6" borderId="33" xfId="0" applyFont="1" applyFill="1" applyBorder="1" applyAlignment="1">
      <alignment horizontal="center" vertical="center" textRotation="90" wrapText="1"/>
    </xf>
    <xf numFmtId="0" fontId="3" fillId="6" borderId="65" xfId="0" applyFont="1" applyFill="1" applyBorder="1" applyAlignment="1">
      <alignment horizontal="center" vertical="center" textRotation="90" wrapText="1"/>
    </xf>
    <xf numFmtId="0" fontId="3" fillId="6" borderId="73" xfId="0" applyFont="1" applyFill="1" applyBorder="1" applyAlignment="1">
      <alignment horizontal="center" vertical="center" textRotation="90" wrapText="1"/>
    </xf>
    <xf numFmtId="0" fontId="3" fillId="6" borderId="51" xfId="0" applyFont="1" applyFill="1" applyBorder="1" applyAlignment="1">
      <alignment horizontal="center" vertical="center" textRotation="90" wrapText="1"/>
    </xf>
    <xf numFmtId="0" fontId="3" fillId="6" borderId="0" xfId="0" applyFont="1" applyFill="1" applyBorder="1" applyAlignment="1">
      <alignment horizontal="center" vertical="center" textRotation="90" wrapText="1"/>
    </xf>
    <xf numFmtId="0" fontId="3" fillId="6" borderId="76" xfId="0" applyFont="1" applyFill="1" applyBorder="1" applyAlignment="1">
      <alignment horizontal="center" vertical="center" textRotation="90" wrapText="1"/>
    </xf>
    <xf numFmtId="0" fontId="3" fillId="6" borderId="33" xfId="0" applyFont="1" applyFill="1" applyBorder="1" applyAlignment="1">
      <alignment horizontal="center" vertical="top" wrapText="1"/>
    </xf>
    <xf numFmtId="0" fontId="3" fillId="6" borderId="65" xfId="0" applyFont="1" applyFill="1" applyBorder="1" applyAlignment="1">
      <alignment horizontal="center" vertical="top" wrapText="1"/>
    </xf>
    <xf numFmtId="0" fontId="5" fillId="6" borderId="49" xfId="0" applyFont="1" applyFill="1" applyBorder="1" applyAlignment="1">
      <alignment horizontal="center" vertical="top"/>
    </xf>
    <xf numFmtId="0" fontId="3" fillId="6" borderId="68" xfId="0" applyFont="1" applyFill="1" applyBorder="1" applyAlignment="1">
      <alignment horizontal="center" vertical="top" wrapText="1"/>
    </xf>
    <xf numFmtId="164" fontId="5" fillId="7" borderId="68" xfId="0" applyNumberFormat="1" applyFont="1" applyFill="1" applyBorder="1" applyAlignment="1">
      <alignment horizontal="center" vertical="top"/>
    </xf>
    <xf numFmtId="164" fontId="5" fillId="7" borderId="43" xfId="0" applyNumberFormat="1" applyFont="1" applyFill="1" applyBorder="1" applyAlignment="1">
      <alignment horizontal="center" vertical="top"/>
    </xf>
    <xf numFmtId="164" fontId="5" fillId="7" borderId="73" xfId="0" applyNumberFormat="1" applyFont="1" applyFill="1" applyBorder="1" applyAlignment="1">
      <alignment horizontal="center" vertical="top"/>
    </xf>
    <xf numFmtId="164" fontId="3" fillId="6" borderId="44" xfId="0" applyNumberFormat="1" applyFont="1" applyFill="1" applyBorder="1" applyAlignment="1">
      <alignment vertical="top"/>
    </xf>
    <xf numFmtId="164" fontId="3" fillId="6" borderId="68" xfId="0" applyNumberFormat="1" applyFont="1" applyFill="1" applyBorder="1" applyAlignment="1">
      <alignment vertical="top"/>
    </xf>
    <xf numFmtId="164" fontId="3" fillId="6" borderId="46" xfId="0" applyNumberFormat="1" applyFont="1" applyFill="1" applyBorder="1" applyAlignment="1">
      <alignment horizontal="right" vertical="top"/>
    </xf>
    <xf numFmtId="49" fontId="5" fillId="8" borderId="10" xfId="0" applyNumberFormat="1" applyFont="1" applyFill="1" applyBorder="1" applyAlignment="1">
      <alignment horizontal="center" vertical="top"/>
    </xf>
    <xf numFmtId="0" fontId="5" fillId="8" borderId="51" xfId="0" applyFont="1" applyFill="1" applyBorder="1" applyAlignment="1">
      <alignment vertical="top"/>
    </xf>
    <xf numFmtId="0" fontId="0" fillId="8" borderId="74" xfId="0" applyFill="1" applyBorder="1" applyAlignment="1">
      <alignment horizontal="left" vertical="top"/>
    </xf>
    <xf numFmtId="0" fontId="5" fillId="8" borderId="11" xfId="0" applyFont="1" applyFill="1" applyBorder="1" applyAlignment="1">
      <alignment horizontal="left" vertical="top"/>
    </xf>
    <xf numFmtId="0" fontId="5" fillId="8" borderId="70" xfId="0" applyFont="1" applyFill="1" applyBorder="1" applyAlignment="1">
      <alignment horizontal="left" vertical="top"/>
    </xf>
    <xf numFmtId="49" fontId="5" fillId="8" borderId="14" xfId="0" applyNumberFormat="1" applyFont="1" applyFill="1" applyBorder="1" applyAlignment="1">
      <alignment horizontal="center" vertical="top"/>
    </xf>
    <xf numFmtId="0" fontId="3" fillId="8" borderId="1" xfId="0" applyFont="1" applyFill="1" applyBorder="1" applyAlignment="1">
      <alignment horizontal="center" vertical="center" wrapText="1"/>
    </xf>
    <xf numFmtId="0" fontId="5" fillId="8" borderId="1" xfId="0" applyFont="1" applyFill="1" applyBorder="1" applyAlignment="1">
      <alignment horizontal="left" vertical="top"/>
    </xf>
    <xf numFmtId="0" fontId="5" fillId="8" borderId="42" xfId="0" applyFont="1" applyFill="1" applyBorder="1" applyAlignment="1">
      <alignment horizontal="left" vertical="top"/>
    </xf>
    <xf numFmtId="0" fontId="5" fillId="8" borderId="37" xfId="0" applyFont="1" applyFill="1" applyBorder="1" applyAlignment="1">
      <alignment horizontal="left" vertical="top"/>
    </xf>
    <xf numFmtId="0" fontId="0" fillId="8" borderId="63" xfId="0" applyFill="1" applyBorder="1" applyAlignment="1">
      <alignment horizontal="left" vertical="top"/>
    </xf>
    <xf numFmtId="0" fontId="3" fillId="8" borderId="1" xfId="0" applyFont="1" applyFill="1" applyBorder="1" applyAlignment="1">
      <alignment horizontal="center" vertical="center"/>
    </xf>
    <xf numFmtId="0" fontId="3" fillId="8" borderId="1" xfId="0" applyFont="1" applyFill="1" applyBorder="1" applyAlignment="1">
      <alignment horizontal="left" vertical="center"/>
    </xf>
    <xf numFmtId="0" fontId="3" fillId="0" borderId="0" xfId="0" applyNumberFormat="1" applyFont="1" applyBorder="1" applyAlignment="1">
      <alignment horizontal="center" vertical="top"/>
    </xf>
    <xf numFmtId="0" fontId="3" fillId="0" borderId="0" xfId="0" applyNumberFormat="1" applyFont="1" applyBorder="1" applyAlignment="1">
      <alignment vertical="top"/>
    </xf>
    <xf numFmtId="0" fontId="2" fillId="0" borderId="0" xfId="0" applyFont="1" applyBorder="1" applyAlignment="1">
      <alignment vertical="top" wrapText="1"/>
    </xf>
    <xf numFmtId="49" fontId="5" fillId="8" borderId="5" xfId="0" applyNumberFormat="1" applyFont="1" applyFill="1" applyBorder="1" applyAlignment="1">
      <alignment horizontal="center" vertical="top"/>
    </xf>
    <xf numFmtId="49" fontId="5" fillId="8" borderId="3" xfId="0" applyNumberFormat="1" applyFont="1" applyFill="1" applyBorder="1" applyAlignment="1">
      <alignment horizontal="center" vertical="top"/>
    </xf>
    <xf numFmtId="49" fontId="5" fillId="8" borderId="7" xfId="0" applyNumberFormat="1" applyFont="1" applyFill="1" applyBorder="1" applyAlignment="1">
      <alignment horizontal="center" vertical="top"/>
    </xf>
    <xf numFmtId="49" fontId="5" fillId="8" borderId="54" xfId="0" applyNumberFormat="1" applyFont="1" applyFill="1" applyBorder="1" applyAlignment="1">
      <alignment horizontal="center" vertical="top"/>
    </xf>
    <xf numFmtId="49" fontId="5" fillId="8" borderId="55" xfId="0" applyNumberFormat="1" applyFont="1" applyFill="1" applyBorder="1" applyAlignment="1">
      <alignment horizontal="center" vertical="top"/>
    </xf>
    <xf numFmtId="164" fontId="5" fillId="8" borderId="75" xfId="0" applyNumberFormat="1" applyFont="1" applyFill="1" applyBorder="1" applyAlignment="1">
      <alignment horizontal="center" vertical="top"/>
    </xf>
    <xf numFmtId="164" fontId="5" fillId="8" borderId="23" xfId="0" applyNumberFormat="1" applyFont="1" applyFill="1" applyBorder="1" applyAlignment="1">
      <alignment horizontal="center" vertical="top"/>
    </xf>
    <xf numFmtId="164" fontId="5" fillId="8" borderId="20" xfId="0" applyNumberFormat="1" applyFont="1" applyFill="1" applyBorder="1" applyAlignment="1">
      <alignment horizontal="center" vertical="top"/>
    </xf>
    <xf numFmtId="164" fontId="3" fillId="6" borderId="44" xfId="0" applyNumberFormat="1" applyFont="1" applyFill="1" applyBorder="1" applyAlignment="1">
      <alignment horizontal="right" vertical="top"/>
    </xf>
    <xf numFmtId="164" fontId="3" fillId="6" borderId="68" xfId="0" applyNumberFormat="1" applyFont="1" applyFill="1" applyBorder="1" applyAlignment="1">
      <alignment horizontal="right" vertical="top"/>
    </xf>
    <xf numFmtId="164" fontId="3" fillId="6" borderId="68" xfId="0" applyNumberFormat="1" applyFont="1" applyFill="1" applyBorder="1" applyAlignment="1">
      <alignment horizontal="center" vertical="top"/>
    </xf>
    <xf numFmtId="164" fontId="3" fillId="6" borderId="6" xfId="0" applyNumberFormat="1" applyFont="1" applyFill="1" applyBorder="1" applyAlignment="1">
      <alignment horizontal="center" vertical="top"/>
    </xf>
    <xf numFmtId="164" fontId="26" fillId="7" borderId="4" xfId="0" applyNumberFormat="1" applyFont="1" applyFill="1" applyBorder="1" applyAlignment="1">
      <alignment horizontal="center" vertical="top" wrapText="1"/>
    </xf>
    <xf numFmtId="164" fontId="26" fillId="7" borderId="33" xfId="0" applyNumberFormat="1" applyFont="1" applyFill="1" applyBorder="1" applyAlignment="1">
      <alignment horizontal="center" vertical="top"/>
    </xf>
    <xf numFmtId="3" fontId="3" fillId="6" borderId="46" xfId="0" applyNumberFormat="1" applyFont="1" applyFill="1" applyBorder="1" applyAlignment="1">
      <alignment horizontal="center" vertical="top"/>
    </xf>
    <xf numFmtId="3" fontId="3" fillId="6" borderId="1" xfId="0" applyNumberFormat="1" applyFont="1" applyFill="1" applyBorder="1" applyAlignment="1">
      <alignment horizontal="center" vertical="top"/>
    </xf>
    <xf numFmtId="3" fontId="3" fillId="6" borderId="37" xfId="0" applyNumberFormat="1" applyFont="1" applyFill="1" applyBorder="1" applyAlignment="1">
      <alignment horizontal="center" vertical="top"/>
    </xf>
    <xf numFmtId="3" fontId="3" fillId="6" borderId="46" xfId="0" applyNumberFormat="1" applyFont="1" applyFill="1" applyBorder="1" applyAlignment="1">
      <alignment horizontal="center" vertical="center"/>
    </xf>
    <xf numFmtId="3" fontId="3" fillId="6" borderId="48" xfId="0" applyNumberFormat="1" applyFont="1" applyFill="1" applyBorder="1" applyAlignment="1">
      <alignment horizontal="center" vertical="center"/>
    </xf>
    <xf numFmtId="3" fontId="3" fillId="6" borderId="34" xfId="0" applyNumberFormat="1" applyFont="1" applyFill="1" applyBorder="1" applyAlignment="1">
      <alignment horizontal="center" vertical="top"/>
    </xf>
    <xf numFmtId="3" fontId="3" fillId="6" borderId="19" xfId="0" applyNumberFormat="1" applyFont="1" applyFill="1" applyBorder="1" applyAlignment="1">
      <alignment horizontal="left" vertical="top" wrapText="1"/>
    </xf>
    <xf numFmtId="3" fontId="3" fillId="6" borderId="15" xfId="0" applyNumberFormat="1" applyFont="1" applyFill="1" applyBorder="1" applyAlignment="1">
      <alignment horizontal="left" vertical="top" wrapText="1"/>
    </xf>
    <xf numFmtId="3" fontId="3" fillId="6" borderId="26" xfId="0" applyNumberFormat="1" applyFont="1" applyFill="1" applyBorder="1" applyAlignment="1">
      <alignment horizontal="left" vertical="top"/>
    </xf>
    <xf numFmtId="3" fontId="3" fillId="6" borderId="16" xfId="0" applyNumberFormat="1" applyFont="1" applyFill="1" applyBorder="1" applyAlignment="1">
      <alignment horizontal="left" vertical="top"/>
    </xf>
    <xf numFmtId="3" fontId="3" fillId="6" borderId="16" xfId="0" applyNumberFormat="1" applyFont="1" applyFill="1" applyBorder="1" applyAlignment="1">
      <alignment horizontal="left" vertical="top" wrapText="1"/>
    </xf>
    <xf numFmtId="164" fontId="3" fillId="7" borderId="50" xfId="0" applyNumberFormat="1" applyFont="1" applyFill="1" applyBorder="1" applyAlignment="1">
      <alignment horizontal="center" vertical="top"/>
    </xf>
    <xf numFmtId="3" fontId="3" fillId="0" borderId="34" xfId="0" applyNumberFormat="1" applyFont="1" applyFill="1" applyBorder="1" applyAlignment="1">
      <alignment horizontal="left" vertical="top" wrapText="1"/>
    </xf>
    <xf numFmtId="164" fontId="3" fillId="6" borderId="50" xfId="0" applyNumberFormat="1" applyFont="1" applyFill="1" applyBorder="1" applyAlignment="1">
      <alignment horizontal="center" vertical="top"/>
    </xf>
    <xf numFmtId="49" fontId="5" fillId="8" borderId="5" xfId="0" applyNumberFormat="1" applyFont="1" applyFill="1" applyBorder="1" applyAlignment="1">
      <alignment horizontal="center" vertical="top"/>
    </xf>
    <xf numFmtId="49" fontId="5" fillId="2" borderId="9" xfId="0" applyNumberFormat="1" applyFont="1" applyFill="1" applyBorder="1" applyAlignment="1">
      <alignment horizontal="center" vertical="top"/>
    </xf>
    <xf numFmtId="49" fontId="5" fillId="6" borderId="9" xfId="0" applyNumberFormat="1" applyFont="1" applyFill="1" applyBorder="1" applyAlignment="1">
      <alignment horizontal="center" vertical="top"/>
    </xf>
    <xf numFmtId="49" fontId="5" fillId="8" borderId="33" xfId="0" applyNumberFormat="1" applyFont="1" applyFill="1" applyBorder="1" applyAlignment="1">
      <alignment horizontal="center" vertical="top"/>
    </xf>
    <xf numFmtId="0" fontId="5" fillId="6" borderId="56" xfId="0" applyFont="1" applyFill="1" applyBorder="1" applyAlignment="1">
      <alignment horizontal="right" vertical="top"/>
    </xf>
    <xf numFmtId="49" fontId="5" fillId="6" borderId="48" xfId="0" applyNumberFormat="1" applyFont="1" applyFill="1" applyBorder="1" applyAlignment="1">
      <alignment horizontal="center" vertical="top"/>
    </xf>
    <xf numFmtId="49" fontId="5" fillId="8" borderId="3" xfId="0" applyNumberFormat="1" applyFont="1" applyFill="1" applyBorder="1" applyAlignment="1">
      <alignment horizontal="center" vertical="top"/>
    </xf>
    <xf numFmtId="49" fontId="5" fillId="8" borderId="7" xfId="0" applyNumberFormat="1" applyFont="1" applyFill="1" applyBorder="1" applyAlignment="1">
      <alignment horizontal="center" vertical="top"/>
    </xf>
    <xf numFmtId="49" fontId="5" fillId="2" borderId="24"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49" fontId="5" fillId="6" borderId="56" xfId="0" applyNumberFormat="1" applyFont="1" applyFill="1" applyBorder="1" applyAlignment="1">
      <alignment horizontal="center" vertical="top"/>
    </xf>
    <xf numFmtId="0" fontId="3" fillId="0" borderId="5" xfId="0" applyFont="1" applyFill="1" applyBorder="1" applyAlignment="1">
      <alignment vertical="top" wrapText="1"/>
    </xf>
    <xf numFmtId="49" fontId="5" fillId="6" borderId="25" xfId="0" applyNumberFormat="1" applyFont="1" applyFill="1" applyBorder="1" applyAlignment="1">
      <alignment horizontal="center" vertical="top"/>
    </xf>
    <xf numFmtId="0" fontId="3" fillId="2" borderId="55" xfId="0" applyFont="1" applyFill="1" applyBorder="1" applyAlignment="1">
      <alignment horizontal="center" vertical="top" wrapText="1"/>
    </xf>
    <xf numFmtId="49" fontId="5" fillId="0" borderId="16" xfId="0" applyNumberFormat="1" applyFont="1" applyBorder="1" applyAlignment="1">
      <alignment horizontal="center" vertical="top"/>
    </xf>
    <xf numFmtId="0" fontId="5" fillId="0" borderId="33" xfId="0" applyFont="1" applyFill="1" applyBorder="1" applyAlignment="1">
      <alignment horizontal="center" vertical="top" wrapText="1"/>
    </xf>
    <xf numFmtId="49" fontId="5" fillId="0" borderId="30" xfId="0" applyNumberFormat="1" applyFont="1" applyBorder="1" applyAlignment="1">
      <alignment horizontal="center" vertical="top"/>
    </xf>
    <xf numFmtId="0" fontId="5" fillId="0" borderId="73" xfId="0" applyFont="1" applyFill="1" applyBorder="1" applyAlignment="1">
      <alignment horizontal="center" vertical="top" wrapText="1"/>
    </xf>
    <xf numFmtId="49" fontId="5" fillId="8" borderId="73" xfId="0" applyNumberFormat="1" applyFont="1" applyFill="1" applyBorder="1" applyAlignment="1">
      <alignment horizontal="center" vertical="top"/>
    </xf>
    <xf numFmtId="0" fontId="3" fillId="0" borderId="52" xfId="0" applyFont="1" applyFill="1" applyBorder="1" applyAlignment="1">
      <alignment horizontal="left" vertical="top" wrapText="1"/>
    </xf>
    <xf numFmtId="0" fontId="5" fillId="0" borderId="44" xfId="0" applyFont="1" applyFill="1" applyBorder="1" applyAlignment="1">
      <alignment horizontal="center" vertical="top" wrapText="1"/>
    </xf>
    <xf numFmtId="3" fontId="3" fillId="0" borderId="1" xfId="0" applyNumberFormat="1" applyFont="1" applyFill="1" applyBorder="1" applyAlignment="1">
      <alignment horizontal="center" vertical="top"/>
    </xf>
    <xf numFmtId="3" fontId="3" fillId="6" borderId="9" xfId="0" applyNumberFormat="1" applyFont="1" applyFill="1" applyBorder="1" applyAlignment="1">
      <alignment horizontal="center" vertical="top"/>
    </xf>
    <xf numFmtId="3" fontId="3" fillId="6" borderId="46" xfId="0" applyNumberFormat="1" applyFont="1" applyFill="1" applyBorder="1" applyAlignment="1">
      <alignment horizontal="left" vertical="top" wrapText="1"/>
    </xf>
    <xf numFmtId="3" fontId="3" fillId="0" borderId="48" xfId="0" applyNumberFormat="1" applyFont="1" applyFill="1" applyBorder="1" applyAlignment="1">
      <alignment horizontal="left" vertical="top" wrapText="1"/>
    </xf>
    <xf numFmtId="3" fontId="3" fillId="3" borderId="29"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3" fillId="0" borderId="0" xfId="2" applyFont="1"/>
    <xf numFmtId="0" fontId="4" fillId="0" borderId="0" xfId="2" applyFont="1" applyAlignment="1">
      <alignment horizontal="right"/>
    </xf>
    <xf numFmtId="0" fontId="4" fillId="0" borderId="0" xfId="2" applyFont="1" applyAlignment="1">
      <alignment horizontal="right" vertical="top"/>
    </xf>
    <xf numFmtId="0" fontId="4" fillId="0" borderId="0" xfId="0" applyFont="1" applyAlignment="1">
      <alignment horizontal="right"/>
    </xf>
    <xf numFmtId="0" fontId="4" fillId="0" borderId="0" xfId="0" applyFont="1" applyAlignment="1">
      <alignment horizontal="right" vertical="top"/>
    </xf>
    <xf numFmtId="0" fontId="6" fillId="0" borderId="0" xfId="0" applyFont="1"/>
    <xf numFmtId="0" fontId="6" fillId="0" borderId="0" xfId="0" applyFont="1" applyAlignment="1">
      <alignment horizontal="center" vertical="top"/>
    </xf>
    <xf numFmtId="0" fontId="4" fillId="0" borderId="0" xfId="0" applyFont="1" applyAlignment="1">
      <alignment horizontal="center" vertical="top"/>
    </xf>
    <xf numFmtId="0" fontId="3" fillId="8" borderId="42" xfId="0" applyFont="1" applyFill="1" applyBorder="1" applyAlignment="1">
      <alignment horizontal="left" vertical="top" wrapText="1"/>
    </xf>
    <xf numFmtId="3" fontId="3" fillId="6" borderId="18" xfId="0" applyNumberFormat="1" applyFont="1" applyFill="1" applyBorder="1" applyAlignment="1">
      <alignment horizontal="center" vertical="top"/>
    </xf>
    <xf numFmtId="3" fontId="3" fillId="6" borderId="9" xfId="0" applyNumberFormat="1" applyFont="1" applyFill="1" applyBorder="1" applyAlignment="1">
      <alignment horizontal="center" vertical="top"/>
    </xf>
    <xf numFmtId="3" fontId="3" fillId="6" borderId="27"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5" fillId="2" borderId="24" xfId="0" applyNumberFormat="1" applyFont="1" applyFill="1" applyBorder="1" applyAlignment="1">
      <alignment horizontal="center" vertical="top"/>
    </xf>
    <xf numFmtId="49" fontId="5" fillId="2" borderId="9"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49" fontId="5" fillId="6" borderId="9" xfId="0" applyNumberFormat="1" applyFont="1" applyFill="1" applyBorder="1" applyAlignment="1">
      <alignment horizontal="center" vertical="top"/>
    </xf>
    <xf numFmtId="0" fontId="3" fillId="6" borderId="44" xfId="0" applyFont="1" applyFill="1" applyBorder="1" applyAlignment="1">
      <alignment horizontal="center" vertical="center" textRotation="90" wrapText="1"/>
    </xf>
    <xf numFmtId="49" fontId="5" fillId="6" borderId="41"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49" fontId="5" fillId="8" borderId="3" xfId="0" applyNumberFormat="1" applyFont="1" applyFill="1" applyBorder="1" applyAlignment="1">
      <alignment horizontal="center" vertical="top"/>
    </xf>
    <xf numFmtId="49" fontId="5" fillId="8" borderId="5" xfId="0" applyNumberFormat="1" applyFont="1" applyFill="1" applyBorder="1" applyAlignment="1">
      <alignment horizontal="center" vertical="top"/>
    </xf>
    <xf numFmtId="0" fontId="3" fillId="6" borderId="36" xfId="0" applyFont="1" applyFill="1" applyBorder="1" applyAlignment="1">
      <alignment horizontal="left" vertical="top" wrapText="1"/>
    </xf>
    <xf numFmtId="0" fontId="3" fillId="8" borderId="11" xfId="0" applyFont="1" applyFill="1" applyBorder="1" applyAlignment="1">
      <alignment vertical="center" wrapText="1"/>
    </xf>
    <xf numFmtId="0" fontId="3" fillId="8" borderId="1" xfId="0" applyFont="1" applyFill="1" applyBorder="1" applyAlignment="1">
      <alignment vertical="center" wrapText="1"/>
    </xf>
    <xf numFmtId="49" fontId="5" fillId="6" borderId="16"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6" borderId="26" xfId="0" applyNumberFormat="1" applyFont="1" applyFill="1" applyBorder="1" applyAlignment="1">
      <alignment horizontal="center" vertical="top"/>
    </xf>
    <xf numFmtId="49" fontId="5" fillId="6" borderId="46" xfId="0" applyNumberFormat="1" applyFont="1" applyFill="1" applyBorder="1" applyAlignment="1">
      <alignment horizontal="center" vertical="top"/>
    </xf>
    <xf numFmtId="49" fontId="5" fillId="6" borderId="34" xfId="0" applyNumberFormat="1" applyFont="1" applyFill="1" applyBorder="1" applyAlignment="1">
      <alignment horizontal="center" vertical="top"/>
    </xf>
    <xf numFmtId="0" fontId="5" fillId="6" borderId="9" xfId="0" applyFont="1" applyFill="1" applyBorder="1" applyAlignment="1">
      <alignment horizontal="center" vertical="top" wrapText="1"/>
    </xf>
    <xf numFmtId="0" fontId="3" fillId="0" borderId="17" xfId="0" applyFont="1" applyFill="1" applyBorder="1" applyAlignment="1">
      <alignment horizontal="left" vertical="top" wrapText="1"/>
    </xf>
    <xf numFmtId="0" fontId="5" fillId="6" borderId="18" xfId="0" applyFont="1" applyFill="1" applyBorder="1" applyAlignment="1">
      <alignment horizontal="center" vertical="top" wrapText="1"/>
    </xf>
    <xf numFmtId="0" fontId="5" fillId="6" borderId="27" xfId="0" applyFont="1" applyFill="1" applyBorder="1" applyAlignment="1">
      <alignment horizontal="center" vertical="top" wrapText="1"/>
    </xf>
    <xf numFmtId="49" fontId="5" fillId="8" borderId="28"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3" fillId="6" borderId="40" xfId="0" applyFont="1" applyFill="1" applyBorder="1" applyAlignment="1">
      <alignment horizontal="left" vertical="top" wrapText="1"/>
    </xf>
    <xf numFmtId="0" fontId="3" fillId="3" borderId="47" xfId="0" applyFont="1" applyFill="1" applyBorder="1" applyAlignment="1">
      <alignment vertical="top" wrapText="1"/>
    </xf>
    <xf numFmtId="3" fontId="3" fillId="0" borderId="16" xfId="0" applyNumberFormat="1" applyFont="1" applyFill="1" applyBorder="1" applyAlignment="1">
      <alignment horizontal="center" vertical="top" wrapText="1"/>
    </xf>
    <xf numFmtId="0" fontId="10" fillId="3" borderId="5"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6" borderId="5" xfId="0" applyFont="1" applyFill="1" applyBorder="1" applyAlignment="1">
      <alignment horizontal="left" vertical="top" wrapText="1"/>
    </xf>
    <xf numFmtId="3" fontId="3" fillId="3" borderId="26" xfId="0" applyNumberFormat="1" applyFont="1" applyFill="1" applyBorder="1" applyAlignment="1">
      <alignment horizontal="left" vertical="top" wrapText="1"/>
    </xf>
    <xf numFmtId="49" fontId="5" fillId="8" borderId="5" xfId="0" applyNumberFormat="1" applyFont="1" applyFill="1" applyBorder="1" applyAlignment="1">
      <alignment horizontal="center" vertical="top"/>
    </xf>
    <xf numFmtId="49" fontId="5" fillId="2" borderId="9" xfId="0" applyNumberFormat="1" applyFont="1" applyFill="1" applyBorder="1" applyAlignment="1">
      <alignment horizontal="center" vertical="top"/>
    </xf>
    <xf numFmtId="49" fontId="5" fillId="6" borderId="9" xfId="0" applyNumberFormat="1" applyFont="1" applyFill="1" applyBorder="1" applyAlignment="1">
      <alignment horizontal="center" vertical="top"/>
    </xf>
    <xf numFmtId="0" fontId="3" fillId="0" borderId="47" xfId="0" applyFont="1" applyFill="1" applyBorder="1" applyAlignment="1">
      <alignment horizontal="left" vertical="top" wrapText="1"/>
    </xf>
    <xf numFmtId="0" fontId="5" fillId="0" borderId="5" xfId="0" applyFont="1" applyFill="1" applyBorder="1" applyAlignment="1">
      <alignment horizontal="center" vertical="top" wrapText="1"/>
    </xf>
    <xf numFmtId="49" fontId="5" fillId="0" borderId="16" xfId="0" applyNumberFormat="1" applyFont="1" applyBorder="1" applyAlignment="1">
      <alignment horizontal="center" vertical="top"/>
    </xf>
    <xf numFmtId="0" fontId="3" fillId="3" borderId="16" xfId="0" applyFont="1" applyFill="1" applyBorder="1" applyAlignment="1">
      <alignment horizontal="left" vertical="top" wrapText="1"/>
    </xf>
    <xf numFmtId="3" fontId="3" fillId="6" borderId="9"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3" fontId="3" fillId="6" borderId="18" xfId="0" applyNumberFormat="1" applyFont="1" applyFill="1" applyBorder="1" applyAlignment="1">
      <alignment wrapText="1"/>
    </xf>
    <xf numFmtId="0" fontId="3" fillId="3" borderId="27" xfId="0" applyFont="1" applyFill="1" applyBorder="1" applyAlignment="1">
      <alignment horizontal="left" vertical="top" wrapText="1"/>
    </xf>
    <xf numFmtId="164" fontId="3" fillId="7" borderId="63" xfId="0" applyNumberFormat="1" applyFont="1" applyFill="1" applyBorder="1" applyAlignment="1">
      <alignment horizontal="center" vertical="center"/>
    </xf>
    <xf numFmtId="164" fontId="3" fillId="7" borderId="21" xfId="0" applyNumberFormat="1" applyFont="1" applyFill="1" applyBorder="1" applyAlignment="1">
      <alignment horizontal="center" vertical="center"/>
    </xf>
    <xf numFmtId="164" fontId="3" fillId="7" borderId="42" xfId="0" applyNumberFormat="1" applyFont="1" applyFill="1" applyBorder="1" applyAlignment="1">
      <alignment horizontal="center" vertical="center" wrapText="1"/>
    </xf>
    <xf numFmtId="164" fontId="3" fillId="7" borderId="0" xfId="0" applyNumberFormat="1" applyFont="1" applyFill="1" applyBorder="1" applyAlignment="1">
      <alignment horizontal="center" vertical="center"/>
    </xf>
    <xf numFmtId="164" fontId="3" fillId="7" borderId="4" xfId="0" applyNumberFormat="1" applyFont="1" applyFill="1" applyBorder="1" applyAlignment="1">
      <alignment horizontal="center" vertical="center"/>
    </xf>
    <xf numFmtId="164" fontId="5" fillId="7" borderId="60" xfId="0" applyNumberFormat="1" applyFont="1" applyFill="1" applyBorder="1" applyAlignment="1">
      <alignment horizontal="center" vertical="center"/>
    </xf>
    <xf numFmtId="164" fontId="5" fillId="7" borderId="6" xfId="0" applyNumberFormat="1" applyFont="1" applyFill="1" applyBorder="1" applyAlignment="1">
      <alignment horizontal="center" vertical="center"/>
    </xf>
    <xf numFmtId="164" fontId="5" fillId="7" borderId="38" xfId="0" applyNumberFormat="1" applyFont="1" applyFill="1" applyBorder="1" applyAlignment="1">
      <alignment horizontal="center" vertical="center"/>
    </xf>
    <xf numFmtId="164" fontId="3" fillId="7" borderId="42" xfId="0" applyNumberFormat="1" applyFont="1" applyFill="1" applyBorder="1" applyAlignment="1">
      <alignment horizontal="center" vertical="center"/>
    </xf>
    <xf numFmtId="164" fontId="5" fillId="7" borderId="63" xfId="0" applyNumberFormat="1" applyFont="1" applyFill="1" applyBorder="1" applyAlignment="1">
      <alignment horizontal="center" vertical="center"/>
    </xf>
    <xf numFmtId="164" fontId="5" fillId="7" borderId="21" xfId="0" applyNumberFormat="1" applyFont="1" applyFill="1" applyBorder="1" applyAlignment="1">
      <alignment horizontal="center" vertical="center"/>
    </xf>
    <xf numFmtId="164" fontId="5" fillId="7" borderId="42" xfId="0" applyNumberFormat="1" applyFont="1" applyFill="1" applyBorder="1" applyAlignment="1">
      <alignment horizontal="center" vertical="center"/>
    </xf>
    <xf numFmtId="164" fontId="3" fillId="7" borderId="76" xfId="0" applyNumberFormat="1" applyFont="1" applyFill="1" applyBorder="1" applyAlignment="1">
      <alignment horizontal="center" vertical="center"/>
    </xf>
    <xf numFmtId="164" fontId="3" fillId="7" borderId="22" xfId="0" applyNumberFormat="1" applyFont="1" applyFill="1" applyBorder="1" applyAlignment="1">
      <alignment horizontal="center" vertical="center"/>
    </xf>
    <xf numFmtId="164" fontId="3" fillId="7" borderId="53" xfId="0" applyNumberFormat="1" applyFont="1" applyFill="1" applyBorder="1" applyAlignment="1">
      <alignment horizontal="center" vertical="center" wrapText="1"/>
    </xf>
    <xf numFmtId="164" fontId="3" fillId="7" borderId="68" xfId="0" applyNumberFormat="1" applyFont="1" applyFill="1" applyBorder="1" applyAlignment="1">
      <alignment horizontal="center" vertical="center"/>
    </xf>
    <xf numFmtId="164" fontId="3" fillId="7" borderId="38" xfId="0" applyNumberFormat="1" applyFont="1" applyFill="1" applyBorder="1" applyAlignment="1">
      <alignment horizontal="center" vertical="center" wrapText="1"/>
    </xf>
    <xf numFmtId="164" fontId="3" fillId="7" borderId="38" xfId="0" applyNumberFormat="1" applyFont="1" applyFill="1" applyBorder="1" applyAlignment="1">
      <alignment horizontal="center" vertical="center"/>
    </xf>
    <xf numFmtId="164" fontId="5" fillId="7" borderId="49" xfId="0" applyNumberFormat="1" applyFont="1" applyFill="1" applyBorder="1" applyAlignment="1">
      <alignment horizontal="center" vertical="center"/>
    </xf>
    <xf numFmtId="164" fontId="3" fillId="7" borderId="60" xfId="0" applyNumberFormat="1" applyFont="1" applyFill="1" applyBorder="1" applyAlignment="1">
      <alignment horizontal="center" vertical="center"/>
    </xf>
    <xf numFmtId="164" fontId="3" fillId="7" borderId="6" xfId="0" applyNumberFormat="1" applyFont="1" applyFill="1" applyBorder="1" applyAlignment="1">
      <alignment horizontal="center" vertical="center"/>
    </xf>
    <xf numFmtId="0" fontId="3" fillId="6" borderId="18" xfId="0" applyFont="1" applyFill="1" applyBorder="1" applyAlignment="1">
      <alignment horizontal="center" wrapText="1"/>
    </xf>
    <xf numFmtId="0" fontId="3" fillId="6" borderId="46" xfId="0" applyFont="1" applyFill="1" applyBorder="1" applyAlignment="1">
      <alignment horizontal="left" wrapText="1"/>
    </xf>
    <xf numFmtId="0" fontId="3" fillId="6" borderId="19" xfId="0" applyFont="1" applyFill="1" applyBorder="1" applyAlignment="1">
      <alignment horizontal="center" wrapText="1"/>
    </xf>
    <xf numFmtId="0" fontId="3" fillId="6" borderId="9" xfId="0" applyFont="1" applyFill="1" applyBorder="1" applyAlignment="1">
      <alignment horizontal="center" wrapText="1"/>
    </xf>
    <xf numFmtId="0" fontId="3" fillId="6" borderId="48" xfId="0" applyFont="1" applyFill="1" applyBorder="1" applyAlignment="1">
      <alignment horizontal="center" wrapText="1"/>
    </xf>
    <xf numFmtId="0" fontId="3" fillId="6" borderId="16" xfId="0" applyFont="1" applyFill="1" applyBorder="1" applyAlignment="1">
      <alignment horizontal="center" wrapText="1"/>
    </xf>
    <xf numFmtId="0" fontId="3" fillId="6" borderId="17" xfId="0" applyFont="1" applyFill="1" applyBorder="1" applyAlignment="1">
      <alignment vertical="top" wrapText="1"/>
    </xf>
    <xf numFmtId="164" fontId="3" fillId="7" borderId="21" xfId="0" applyNumberFormat="1" applyFont="1" applyFill="1" applyBorder="1" applyAlignment="1">
      <alignment horizontal="center" vertical="top" wrapText="1"/>
    </xf>
    <xf numFmtId="0" fontId="9" fillId="0" borderId="12" xfId="0" applyFont="1" applyFill="1" applyBorder="1" applyAlignment="1">
      <alignment horizontal="left" vertical="top" wrapText="1"/>
    </xf>
    <xf numFmtId="0" fontId="8" fillId="6" borderId="11" xfId="0" applyFont="1" applyFill="1" applyBorder="1" applyAlignment="1">
      <alignment horizontal="center" vertical="center" textRotation="90" wrapText="1"/>
    </xf>
    <xf numFmtId="49" fontId="5" fillId="6" borderId="12" xfId="0" applyNumberFormat="1" applyFont="1" applyFill="1" applyBorder="1" applyAlignment="1">
      <alignment horizontal="center" vertical="top"/>
    </xf>
    <xf numFmtId="164" fontId="5" fillId="7" borderId="70" xfId="0" applyNumberFormat="1" applyFont="1" applyFill="1" applyBorder="1" applyAlignment="1">
      <alignment horizontal="center" vertical="top"/>
    </xf>
    <xf numFmtId="3" fontId="3" fillId="0" borderId="11" xfId="0" applyNumberFormat="1" applyFont="1" applyFill="1" applyBorder="1" applyAlignment="1">
      <alignment horizontal="center" vertical="top" wrapText="1"/>
    </xf>
    <xf numFmtId="0" fontId="3" fillId="0" borderId="27" xfId="0" applyFont="1" applyBorder="1" applyAlignment="1">
      <alignment vertical="top"/>
    </xf>
    <xf numFmtId="3" fontId="3" fillId="3" borderId="46" xfId="0" applyNumberFormat="1" applyFont="1" applyFill="1" applyBorder="1" applyAlignment="1">
      <alignment horizontal="center" vertical="top" wrapText="1"/>
    </xf>
    <xf numFmtId="0" fontId="3" fillId="6" borderId="10" xfId="0" applyFont="1" applyFill="1" applyBorder="1" applyAlignment="1">
      <alignment horizontal="left" vertical="top" wrapText="1"/>
    </xf>
    <xf numFmtId="3" fontId="3" fillId="8" borderId="18" xfId="0" applyNumberFormat="1" applyFont="1" applyFill="1" applyBorder="1" applyAlignment="1">
      <alignment horizontal="center" vertical="top"/>
    </xf>
    <xf numFmtId="3" fontId="3" fillId="8" borderId="9" xfId="0" applyNumberFormat="1" applyFont="1" applyFill="1" applyBorder="1" applyAlignment="1">
      <alignment horizontal="center" vertical="top"/>
    </xf>
    <xf numFmtId="0" fontId="3" fillId="8" borderId="7" xfId="0" applyFont="1" applyFill="1" applyBorder="1" applyAlignment="1">
      <alignment vertical="top" wrapText="1"/>
    </xf>
    <xf numFmtId="3" fontId="3" fillId="8" borderId="29" xfId="0" applyNumberFormat="1" applyFont="1" applyFill="1" applyBorder="1" applyAlignment="1">
      <alignment horizontal="center" vertical="top"/>
    </xf>
    <xf numFmtId="3" fontId="3" fillId="8" borderId="9" xfId="0" applyNumberFormat="1" applyFont="1" applyFill="1" applyBorder="1" applyAlignment="1">
      <alignment horizontal="center" vertical="top" wrapText="1"/>
    </xf>
    <xf numFmtId="0" fontId="3" fillId="8" borderId="0" xfId="0" applyFont="1" applyFill="1" applyBorder="1" applyAlignment="1">
      <alignment vertical="top"/>
    </xf>
    <xf numFmtId="0" fontId="3" fillId="8" borderId="9" xfId="0" applyFont="1" applyFill="1" applyBorder="1" applyAlignment="1">
      <alignment vertical="top"/>
    </xf>
    <xf numFmtId="3" fontId="3" fillId="8" borderId="27" xfId="0" applyNumberFormat="1" applyFont="1" applyFill="1" applyBorder="1" applyAlignment="1">
      <alignment horizontal="center" vertical="top"/>
    </xf>
    <xf numFmtId="3" fontId="3" fillId="0" borderId="12" xfId="0" applyNumberFormat="1" applyFont="1" applyFill="1" applyBorder="1" applyAlignment="1">
      <alignment horizontal="left" vertical="top" wrapText="1"/>
    </xf>
    <xf numFmtId="3" fontId="3" fillId="0" borderId="70" xfId="0" applyNumberFormat="1" applyFont="1" applyFill="1" applyBorder="1" applyAlignment="1">
      <alignment horizontal="center" vertical="top" wrapText="1"/>
    </xf>
    <xf numFmtId="0" fontId="3" fillId="8" borderId="5" xfId="0" applyFont="1" applyFill="1" applyBorder="1" applyAlignment="1">
      <alignment vertical="top" wrapText="1"/>
    </xf>
    <xf numFmtId="0" fontId="3" fillId="0" borderId="24" xfId="0" applyFont="1" applyFill="1" applyBorder="1" applyAlignment="1">
      <alignment horizontal="center" vertical="top" wrapText="1"/>
    </xf>
    <xf numFmtId="0" fontId="3" fillId="0" borderId="9" xfId="0" applyFont="1" applyFill="1" applyBorder="1" applyAlignment="1">
      <alignment horizontal="center" vertical="top" wrapText="1"/>
    </xf>
    <xf numFmtId="0" fontId="17" fillId="6" borderId="29" xfId="0" applyFont="1" applyFill="1" applyBorder="1" applyAlignment="1">
      <alignment horizontal="center" vertical="top" wrapText="1"/>
    </xf>
    <xf numFmtId="0" fontId="3" fillId="6" borderId="29" xfId="0" applyFont="1" applyFill="1" applyBorder="1" applyAlignment="1">
      <alignment horizontal="center" vertical="top" wrapText="1"/>
    </xf>
    <xf numFmtId="3" fontId="3" fillId="6" borderId="38" xfId="0" applyNumberFormat="1" applyFont="1" applyFill="1" applyBorder="1" applyAlignment="1">
      <alignment horizontal="center" vertical="top" wrapText="1"/>
    </xf>
    <xf numFmtId="3" fontId="3" fillId="6" borderId="43" xfId="0" applyNumberFormat="1" applyFont="1" applyFill="1" applyBorder="1" applyAlignment="1">
      <alignment horizontal="center" vertical="top" wrapText="1"/>
    </xf>
    <xf numFmtId="43" fontId="3" fillId="6" borderId="9" xfId="1" applyFont="1" applyFill="1" applyBorder="1" applyAlignment="1">
      <alignment horizontal="center" vertical="top" wrapText="1"/>
    </xf>
    <xf numFmtId="43" fontId="3" fillId="6" borderId="48" xfId="1" applyFont="1" applyFill="1" applyBorder="1" applyAlignment="1">
      <alignment horizontal="center" vertical="top" wrapText="1"/>
    </xf>
    <xf numFmtId="0" fontId="12" fillId="6" borderId="27" xfId="0" applyFont="1" applyFill="1" applyBorder="1" applyAlignment="1">
      <alignment horizontal="center" vertical="top" wrapText="1"/>
    </xf>
    <xf numFmtId="0" fontId="2" fillId="6" borderId="11" xfId="0" applyFont="1" applyFill="1" applyBorder="1" applyAlignment="1">
      <alignment horizontal="center" vertical="center" textRotation="90" wrapText="1"/>
    </xf>
    <xf numFmtId="0" fontId="5" fillId="6" borderId="8" xfId="0" applyFont="1" applyFill="1" applyBorder="1" applyAlignment="1">
      <alignment horizontal="center" vertical="top"/>
    </xf>
    <xf numFmtId="164" fontId="5" fillId="6" borderId="12" xfId="0" applyNumberFormat="1" applyFont="1" applyFill="1" applyBorder="1" applyAlignment="1">
      <alignment horizontal="center" vertical="top"/>
    </xf>
    <xf numFmtId="164" fontId="5" fillId="6" borderId="8" xfId="0" applyNumberFormat="1" applyFont="1" applyFill="1" applyBorder="1" applyAlignment="1">
      <alignment horizontal="center" vertical="top"/>
    </xf>
    <xf numFmtId="164" fontId="5" fillId="6" borderId="70" xfId="0" applyNumberFormat="1" applyFont="1" applyFill="1" applyBorder="1" applyAlignment="1">
      <alignment horizontal="center" vertical="top"/>
    </xf>
    <xf numFmtId="0" fontId="3" fillId="8" borderId="47" xfId="0" applyFont="1" applyFill="1" applyBorder="1" applyAlignment="1">
      <alignment vertical="top" wrapText="1"/>
    </xf>
    <xf numFmtId="3" fontId="3" fillId="6" borderId="24" xfId="0" applyNumberFormat="1" applyFont="1" applyFill="1" applyBorder="1" applyAlignment="1">
      <alignment horizontal="center" vertical="top" wrapText="1"/>
    </xf>
    <xf numFmtId="164" fontId="5" fillId="0" borderId="17" xfId="0" applyNumberFormat="1" applyFont="1" applyFill="1" applyBorder="1" applyAlignment="1">
      <alignment horizontal="center" vertical="center" wrapText="1"/>
    </xf>
    <xf numFmtId="164" fontId="3" fillId="7" borderId="39" xfId="0" applyNumberFormat="1" applyFont="1" applyFill="1" applyBorder="1" applyAlignment="1">
      <alignment horizontal="center" vertical="top" wrapText="1"/>
    </xf>
    <xf numFmtId="3" fontId="3" fillId="6" borderId="34" xfId="0" applyNumberFormat="1" applyFont="1" applyFill="1" applyBorder="1" applyAlignment="1">
      <alignment horizontal="center" vertical="center"/>
    </xf>
    <xf numFmtId="3" fontId="3" fillId="6" borderId="9" xfId="0" applyNumberFormat="1" applyFont="1" applyFill="1" applyBorder="1" applyAlignment="1">
      <alignment horizontal="center" vertical="center"/>
    </xf>
    <xf numFmtId="3" fontId="3" fillId="6" borderId="16" xfId="0" applyNumberFormat="1" applyFont="1" applyFill="1" applyBorder="1" applyAlignment="1">
      <alignment horizontal="center" vertical="center"/>
    </xf>
    <xf numFmtId="0" fontId="3" fillId="6" borderId="28" xfId="0" applyFont="1" applyFill="1" applyBorder="1" applyAlignment="1">
      <alignment vertical="top" wrapText="1"/>
    </xf>
    <xf numFmtId="3" fontId="3" fillId="6" borderId="27" xfId="0" applyNumberFormat="1" applyFont="1" applyFill="1" applyBorder="1" applyAlignment="1">
      <alignment horizontal="center" vertical="center"/>
    </xf>
    <xf numFmtId="3" fontId="3" fillId="6" borderId="26" xfId="0" applyNumberFormat="1" applyFont="1" applyFill="1" applyBorder="1" applyAlignment="1">
      <alignment horizontal="center" vertical="center"/>
    </xf>
    <xf numFmtId="0" fontId="3" fillId="6" borderId="14" xfId="0" applyFont="1" applyFill="1" applyBorder="1" applyAlignment="1">
      <alignment vertical="top" wrapText="1"/>
    </xf>
    <xf numFmtId="165" fontId="3" fillId="6" borderId="1" xfId="0" applyNumberFormat="1" applyFont="1" applyFill="1" applyBorder="1" applyAlignment="1">
      <alignment horizontal="center" vertical="top"/>
    </xf>
    <xf numFmtId="3" fontId="3" fillId="6" borderId="15" xfId="0" applyNumberFormat="1" applyFont="1" applyFill="1" applyBorder="1" applyAlignment="1">
      <alignment horizontal="center" vertical="top"/>
    </xf>
    <xf numFmtId="0" fontId="3" fillId="9" borderId="28" xfId="0" applyFont="1" applyFill="1" applyBorder="1" applyAlignment="1">
      <alignment horizontal="left" vertical="top" wrapText="1"/>
    </xf>
    <xf numFmtId="0" fontId="3" fillId="9" borderId="27" xfId="0" applyNumberFormat="1" applyFont="1" applyFill="1" applyBorder="1" applyAlignment="1">
      <alignment horizontal="center" vertical="top"/>
    </xf>
    <xf numFmtId="0" fontId="3" fillId="9" borderId="34" xfId="0" applyNumberFormat="1" applyFont="1" applyFill="1" applyBorder="1" applyAlignment="1">
      <alignment horizontal="left" vertical="top"/>
    </xf>
    <xf numFmtId="0" fontId="3" fillId="6" borderId="40" xfId="0" applyFont="1" applyFill="1" applyBorder="1" applyAlignment="1">
      <alignment vertical="top" wrapText="1"/>
    </xf>
    <xf numFmtId="0" fontId="3" fillId="6" borderId="24"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8" borderId="61" xfId="0" applyFont="1" applyFill="1" applyBorder="1" applyAlignment="1">
      <alignment vertical="top" wrapText="1"/>
    </xf>
    <xf numFmtId="3" fontId="3" fillId="8" borderId="11" xfId="0" applyNumberFormat="1" applyFont="1" applyFill="1" applyBorder="1" applyAlignment="1">
      <alignment horizontal="center" vertical="top"/>
    </xf>
    <xf numFmtId="0" fontId="3" fillId="8" borderId="52" xfId="0" applyFont="1" applyFill="1" applyBorder="1" applyAlignment="1">
      <alignment vertical="top" wrapText="1"/>
    </xf>
    <xf numFmtId="3" fontId="3" fillId="6" borderId="26" xfId="0" applyNumberFormat="1" applyFont="1" applyFill="1" applyBorder="1" applyAlignment="1">
      <alignment horizontal="center" vertical="top"/>
    </xf>
    <xf numFmtId="4" fontId="3" fillId="6" borderId="9" xfId="0" applyNumberFormat="1" applyFont="1" applyFill="1" applyBorder="1" applyAlignment="1">
      <alignment horizontal="center" vertical="top"/>
    </xf>
    <xf numFmtId="165" fontId="3" fillId="6" borderId="9" xfId="0" applyNumberFormat="1" applyFont="1" applyFill="1" applyBorder="1" applyAlignment="1">
      <alignment horizontal="center" vertical="top"/>
    </xf>
    <xf numFmtId="4" fontId="3" fillId="6" borderId="41" xfId="0" applyNumberFormat="1" applyFont="1" applyFill="1" applyBorder="1" applyAlignment="1">
      <alignment horizontal="center" vertical="top" wrapText="1"/>
    </xf>
    <xf numFmtId="4" fontId="3" fillId="6" borderId="34" xfId="0" applyNumberFormat="1" applyFont="1" applyFill="1" applyBorder="1" applyAlignment="1">
      <alignment horizontal="center" vertical="top" wrapText="1"/>
    </xf>
    <xf numFmtId="165" fontId="3" fillId="6" borderId="18" xfId="0" applyNumberFormat="1" applyFont="1" applyFill="1" applyBorder="1" applyAlignment="1">
      <alignment horizontal="center" vertical="top"/>
    </xf>
    <xf numFmtId="165" fontId="3" fillId="6" borderId="27" xfId="0" applyNumberFormat="1" applyFont="1" applyFill="1" applyBorder="1" applyAlignment="1">
      <alignment horizontal="center" vertical="top"/>
    </xf>
    <xf numFmtId="165" fontId="3" fillId="6" borderId="48"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0" fontId="3" fillId="6" borderId="14" xfId="0" applyFont="1" applyFill="1" applyBorder="1" applyAlignment="1">
      <alignment horizontal="left" vertical="top" wrapText="1"/>
    </xf>
    <xf numFmtId="165" fontId="3" fillId="6" borderId="37" xfId="0" applyNumberFormat="1" applyFont="1" applyFill="1" applyBorder="1" applyAlignment="1">
      <alignment horizontal="center" vertical="top"/>
    </xf>
    <xf numFmtId="164" fontId="5" fillId="2" borderId="71" xfId="0" applyNumberFormat="1" applyFont="1" applyFill="1" applyBorder="1" applyAlignment="1">
      <alignment horizontal="center" vertical="top"/>
    </xf>
    <xf numFmtId="165" fontId="3" fillId="6" borderId="24" xfId="0" applyNumberFormat="1" applyFont="1" applyFill="1" applyBorder="1" applyAlignment="1">
      <alignment horizontal="center" vertical="top"/>
    </xf>
    <xf numFmtId="165" fontId="3" fillId="6" borderId="41" xfId="0" applyNumberFormat="1" applyFont="1" applyFill="1" applyBorder="1" applyAlignment="1">
      <alignment horizontal="center" vertical="top"/>
    </xf>
    <xf numFmtId="165" fontId="3" fillId="6" borderId="25" xfId="0" applyNumberFormat="1" applyFont="1" applyFill="1" applyBorder="1" applyAlignment="1">
      <alignment horizontal="center" vertical="top"/>
    </xf>
    <xf numFmtId="3" fontId="3" fillId="6" borderId="25" xfId="0" applyNumberFormat="1" applyFont="1" applyFill="1" applyBorder="1" applyAlignment="1">
      <alignment horizontal="center" vertical="top"/>
    </xf>
    <xf numFmtId="0" fontId="9" fillId="3" borderId="48" xfId="0" applyFont="1" applyFill="1" applyBorder="1" applyAlignment="1">
      <alignment horizontal="left" vertical="top" wrapText="1"/>
    </xf>
    <xf numFmtId="0" fontId="18" fillId="6" borderId="48" xfId="0" applyFont="1" applyFill="1" applyBorder="1" applyAlignment="1">
      <alignment horizontal="center" vertical="center" textRotation="90" wrapText="1"/>
    </xf>
    <xf numFmtId="0" fontId="5" fillId="6" borderId="4" xfId="0" applyFont="1" applyFill="1" applyBorder="1" applyAlignment="1">
      <alignment horizontal="center" vertical="top"/>
    </xf>
    <xf numFmtId="164" fontId="5" fillId="7" borderId="34"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34" xfId="0" applyNumberFormat="1" applyFont="1" applyFill="1" applyBorder="1" applyAlignment="1">
      <alignment horizontal="center" vertical="top"/>
    </xf>
    <xf numFmtId="0" fontId="3" fillId="8" borderId="11" xfId="0" applyFont="1" applyFill="1" applyBorder="1" applyAlignment="1">
      <alignment horizontal="center" vertical="center" wrapText="1"/>
    </xf>
    <xf numFmtId="0" fontId="5" fillId="6" borderId="34" xfId="0" applyFont="1" applyFill="1" applyBorder="1" applyAlignment="1">
      <alignment horizontal="right" vertical="top"/>
    </xf>
    <xf numFmtId="164" fontId="5" fillId="7" borderId="68" xfId="0" applyNumberFormat="1" applyFont="1" applyFill="1" applyBorder="1" applyAlignment="1">
      <alignment horizontal="center" vertical="center"/>
    </xf>
    <xf numFmtId="0" fontId="9" fillId="3" borderId="34" xfId="0" applyFont="1" applyFill="1" applyBorder="1" applyAlignment="1">
      <alignment horizontal="left" vertical="top" wrapText="1"/>
    </xf>
    <xf numFmtId="0" fontId="5" fillId="6" borderId="34" xfId="0" applyFont="1" applyFill="1" applyBorder="1" applyAlignment="1">
      <alignment horizontal="center" vertical="center" wrapText="1"/>
    </xf>
    <xf numFmtId="3" fontId="3" fillId="6" borderId="53" xfId="0" applyNumberFormat="1" applyFont="1" applyFill="1" applyBorder="1" applyAlignment="1">
      <alignment horizontal="center" vertical="top"/>
    </xf>
    <xf numFmtId="0" fontId="0" fillId="6" borderId="34" xfId="0" applyFill="1" applyBorder="1" applyAlignment="1">
      <alignment vertical="top"/>
    </xf>
    <xf numFmtId="0" fontId="0" fillId="6" borderId="53" xfId="0" applyFill="1" applyBorder="1" applyAlignment="1">
      <alignment vertical="top"/>
    </xf>
    <xf numFmtId="3" fontId="3" fillId="0" borderId="27" xfId="0" applyNumberFormat="1" applyFont="1" applyFill="1" applyBorder="1" applyAlignment="1">
      <alignment horizontal="center" vertical="top"/>
    </xf>
    <xf numFmtId="49" fontId="5" fillId="0" borderId="25" xfId="0" applyNumberFormat="1" applyFont="1" applyBorder="1" applyAlignment="1">
      <alignment horizontal="center" vertical="top"/>
    </xf>
    <xf numFmtId="49" fontId="5" fillId="8" borderId="3" xfId="0" applyNumberFormat="1" applyFont="1" applyFill="1" applyBorder="1" applyAlignment="1">
      <alignment horizontal="center" vertical="top"/>
    </xf>
    <xf numFmtId="49" fontId="5" fillId="8" borderId="5" xfId="0" applyNumberFormat="1" applyFont="1" applyFill="1" applyBorder="1" applyAlignment="1">
      <alignment horizontal="center" vertical="top"/>
    </xf>
    <xf numFmtId="49" fontId="5" fillId="2" borderId="24" xfId="0" applyNumberFormat="1" applyFont="1" applyFill="1" applyBorder="1" applyAlignment="1">
      <alignment horizontal="center" vertical="top"/>
    </xf>
    <xf numFmtId="49" fontId="5" fillId="2" borderId="9"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49" fontId="5" fillId="6" borderId="9" xfId="0" applyNumberFormat="1" applyFont="1" applyFill="1" applyBorder="1" applyAlignment="1">
      <alignment horizontal="center" vertical="top"/>
    </xf>
    <xf numFmtId="0" fontId="3" fillId="3" borderId="16" xfId="0" applyFont="1" applyFill="1" applyBorder="1" applyAlignment="1">
      <alignment vertical="top" wrapText="1"/>
    </xf>
    <xf numFmtId="0" fontId="3" fillId="6" borderId="3" xfId="0" applyFont="1" applyFill="1" applyBorder="1" applyAlignment="1">
      <alignment horizontal="left" vertical="top" wrapText="1"/>
    </xf>
    <xf numFmtId="49" fontId="5" fillId="0" borderId="16" xfId="0" applyNumberFormat="1" applyFont="1" applyBorder="1" applyAlignment="1">
      <alignment horizontal="center" vertical="top"/>
    </xf>
    <xf numFmtId="0" fontId="3" fillId="0" borderId="28"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 xfId="0" applyNumberFormat="1" applyFont="1" applyFill="1" applyBorder="1" applyAlignment="1">
      <alignment horizontal="center" vertical="top"/>
    </xf>
    <xf numFmtId="0" fontId="3" fillId="9" borderId="26" xfId="0" applyNumberFormat="1" applyFont="1" applyFill="1" applyBorder="1" applyAlignment="1">
      <alignment horizontal="left" vertical="top"/>
    </xf>
    <xf numFmtId="49" fontId="5" fillId="8" borderId="5" xfId="0" applyNumberFormat="1" applyFont="1" applyFill="1" applyBorder="1" applyAlignment="1">
      <alignment horizontal="center" vertical="top"/>
    </xf>
    <xf numFmtId="49" fontId="5" fillId="2" borderId="9" xfId="0" applyNumberFormat="1" applyFont="1" applyFill="1" applyBorder="1" applyAlignment="1">
      <alignment horizontal="center" vertical="top"/>
    </xf>
    <xf numFmtId="49" fontId="5" fillId="6" borderId="9" xfId="0" applyNumberFormat="1" applyFont="1" applyFill="1" applyBorder="1" applyAlignment="1">
      <alignment horizontal="center" vertical="top"/>
    </xf>
    <xf numFmtId="0" fontId="3" fillId="3" borderId="16" xfId="0" applyFont="1" applyFill="1" applyBorder="1" applyAlignment="1">
      <alignment vertical="top" wrapText="1"/>
    </xf>
    <xf numFmtId="49" fontId="5" fillId="0" borderId="16" xfId="0" applyNumberFormat="1" applyFont="1" applyBorder="1" applyAlignment="1">
      <alignment horizontal="center" vertical="top"/>
    </xf>
    <xf numFmtId="0" fontId="17" fillId="6" borderId="48" xfId="0" applyFont="1" applyFill="1" applyBorder="1" applyAlignment="1">
      <alignment horizontal="left" vertical="top" wrapText="1"/>
    </xf>
    <xf numFmtId="0" fontId="24" fillId="0" borderId="7" xfId="0" applyFont="1" applyBorder="1" applyAlignment="1">
      <alignment horizontal="left" vertical="top" wrapText="1"/>
    </xf>
    <xf numFmtId="3" fontId="3" fillId="0" borderId="42" xfId="0" applyNumberFormat="1" applyFont="1" applyFill="1" applyBorder="1" applyAlignment="1">
      <alignment horizontal="left" vertical="top" wrapText="1"/>
    </xf>
    <xf numFmtId="3" fontId="3" fillId="6" borderId="70"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0" fontId="3" fillId="6" borderId="3" xfId="0" applyFont="1" applyFill="1" applyBorder="1" applyAlignment="1">
      <alignment vertical="top" wrapText="1"/>
    </xf>
    <xf numFmtId="49" fontId="5" fillId="8" borderId="3" xfId="0" applyNumberFormat="1" applyFont="1" applyFill="1" applyBorder="1" applyAlignment="1">
      <alignment horizontal="center" vertical="top"/>
    </xf>
    <xf numFmtId="49" fontId="5" fillId="8" borderId="7" xfId="0" applyNumberFormat="1" applyFont="1" applyFill="1" applyBorder="1" applyAlignment="1">
      <alignment horizontal="center" vertical="top"/>
    </xf>
    <xf numFmtId="0" fontId="5" fillId="6" borderId="62" xfId="0" applyFont="1" applyFill="1" applyBorder="1" applyAlignment="1">
      <alignment horizontal="center" vertical="top"/>
    </xf>
    <xf numFmtId="0" fontId="4" fillId="6" borderId="0" xfId="2" applyFont="1" applyFill="1" applyAlignment="1">
      <alignment horizontal="left" vertical="top" wrapText="1"/>
    </xf>
    <xf numFmtId="0" fontId="6" fillId="0" borderId="0" xfId="2" applyFont="1" applyAlignment="1">
      <alignment horizontal="center"/>
    </xf>
    <xf numFmtId="49" fontId="6" fillId="0" borderId="0" xfId="2" applyNumberFormat="1" applyFont="1" applyAlignment="1">
      <alignment horizontal="left" vertical="top" wrapText="1"/>
    </xf>
    <xf numFmtId="0" fontId="4" fillId="0" borderId="0" xfId="2" applyFont="1" applyAlignment="1">
      <alignment horizontal="left" vertical="top" wrapText="1"/>
    </xf>
    <xf numFmtId="0" fontId="4" fillId="0" borderId="0" xfId="0" applyFont="1" applyAlignment="1">
      <alignment horizontal="left" vertical="center" wrapText="1"/>
    </xf>
    <xf numFmtId="0" fontId="4" fillId="0" borderId="0" xfId="2" applyFont="1" applyAlignment="1">
      <alignment horizontal="left"/>
    </xf>
    <xf numFmtId="0" fontId="4" fillId="0" borderId="0" xfId="0" applyFont="1" applyAlignment="1">
      <alignment horizontal="left" vertical="top"/>
    </xf>
    <xf numFmtId="0" fontId="4" fillId="0" borderId="0" xfId="0" applyFont="1" applyAlignment="1">
      <alignment horizontal="left"/>
    </xf>
    <xf numFmtId="0" fontId="4" fillId="0" borderId="0" xfId="0" applyFont="1" applyBorder="1" applyAlignment="1">
      <alignment horizontal="left" vertical="top" wrapText="1"/>
    </xf>
    <xf numFmtId="3" fontId="3" fillId="6" borderId="41" xfId="0" applyNumberFormat="1" applyFont="1" applyFill="1" applyBorder="1" applyAlignment="1">
      <alignment horizontal="left" vertical="top" wrapText="1"/>
    </xf>
    <xf numFmtId="0" fontId="0" fillId="6" borderId="50" xfId="0" applyFill="1" applyBorder="1" applyAlignment="1">
      <alignment vertical="top" wrapText="1"/>
    </xf>
    <xf numFmtId="3" fontId="3" fillId="6" borderId="48" xfId="0" applyNumberFormat="1" applyFont="1" applyFill="1" applyBorder="1" applyAlignment="1">
      <alignment horizontal="left" vertical="top" wrapText="1"/>
    </xf>
    <xf numFmtId="0" fontId="0" fillId="6" borderId="43" xfId="0" applyFill="1" applyBorder="1" applyAlignment="1">
      <alignment vertical="top" wrapText="1"/>
    </xf>
    <xf numFmtId="3" fontId="3" fillId="6" borderId="56" xfId="0" applyNumberFormat="1" applyFont="1" applyFill="1" applyBorder="1" applyAlignment="1">
      <alignment horizontal="left" vertical="top" wrapText="1"/>
    </xf>
    <xf numFmtId="0" fontId="0" fillId="6" borderId="32" xfId="0" applyFill="1" applyBorder="1" applyAlignment="1">
      <alignment vertical="top" wrapText="1"/>
    </xf>
    <xf numFmtId="0" fontId="0" fillId="6" borderId="50" xfId="0" applyFill="1" applyBorder="1" applyAlignment="1">
      <alignment vertical="top"/>
    </xf>
    <xf numFmtId="0" fontId="0" fillId="6" borderId="43" xfId="0" applyFill="1" applyBorder="1" applyAlignment="1">
      <alignment vertical="top"/>
    </xf>
    <xf numFmtId="0" fontId="0" fillId="6" borderId="32" xfId="0" applyFill="1" applyBorder="1" applyAlignment="1">
      <alignment vertical="top"/>
    </xf>
    <xf numFmtId="49" fontId="5" fillId="6" borderId="19"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0" fontId="5" fillId="6" borderId="34" xfId="0" applyFont="1" applyFill="1" applyBorder="1" applyAlignment="1">
      <alignment horizontal="right" vertical="top"/>
    </xf>
    <xf numFmtId="0" fontId="19" fillId="6" borderId="76" xfId="0" applyFont="1" applyFill="1" applyBorder="1" applyAlignment="1">
      <alignment horizontal="right" vertical="top"/>
    </xf>
    <xf numFmtId="0" fontId="19" fillId="6" borderId="53" xfId="0" applyFont="1" applyFill="1" applyBorder="1" applyAlignment="1">
      <alignment horizontal="right" vertical="top"/>
    </xf>
    <xf numFmtId="0" fontId="3" fillId="6" borderId="36" xfId="0" applyFont="1" applyFill="1" applyBorder="1" applyAlignment="1">
      <alignment horizontal="left" vertical="top" wrapText="1"/>
    </xf>
    <xf numFmtId="0" fontId="0" fillId="0" borderId="28" xfId="0" applyBorder="1" applyAlignment="1">
      <alignment vertical="top" wrapText="1"/>
    </xf>
    <xf numFmtId="0" fontId="3" fillId="3" borderId="18" xfId="0" applyFont="1" applyFill="1" applyBorder="1" applyAlignment="1">
      <alignment horizontal="left" vertical="top" wrapText="1"/>
    </xf>
    <xf numFmtId="0" fontId="0" fillId="0" borderId="9" xfId="0" applyBorder="1" applyAlignment="1">
      <alignment vertical="top"/>
    </xf>
    <xf numFmtId="0" fontId="0" fillId="0" borderId="27" xfId="0" applyBorder="1" applyAlignment="1">
      <alignment vertical="top"/>
    </xf>
    <xf numFmtId="3" fontId="3" fillId="0" borderId="18" xfId="0" applyNumberFormat="1" applyFont="1" applyFill="1" applyBorder="1" applyAlignment="1">
      <alignment horizontal="left" vertical="top" wrapText="1" shrinkToFit="1"/>
    </xf>
    <xf numFmtId="3" fontId="3" fillId="0" borderId="9" xfId="0" applyNumberFormat="1" applyFont="1" applyFill="1" applyBorder="1" applyAlignment="1">
      <alignment horizontal="left" vertical="top" wrapText="1" shrinkToFit="1"/>
    </xf>
    <xf numFmtId="3" fontId="3" fillId="0" borderId="27" xfId="0" applyNumberFormat="1" applyFont="1" applyFill="1" applyBorder="1" applyAlignment="1">
      <alignment horizontal="left" vertical="top" wrapText="1" shrinkToFit="1"/>
    </xf>
    <xf numFmtId="0" fontId="3" fillId="0" borderId="24"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0" fillId="0" borderId="16" xfId="0" applyFont="1" applyBorder="1" applyAlignment="1">
      <alignment vertical="center" wrapText="1"/>
    </xf>
    <xf numFmtId="0" fontId="10" fillId="0" borderId="30" xfId="0" applyFont="1" applyBorder="1" applyAlignment="1">
      <alignment vertical="center" wrapText="1"/>
    </xf>
    <xf numFmtId="43" fontId="3" fillId="0" borderId="25" xfId="1" applyFont="1" applyFill="1" applyBorder="1" applyAlignment="1">
      <alignment horizontal="left" vertical="top" wrapText="1"/>
    </xf>
    <xf numFmtId="0" fontId="0" fillId="0" borderId="16" xfId="0" applyBorder="1" applyAlignment="1">
      <alignment horizontal="left" vertical="top" wrapText="1"/>
    </xf>
    <xf numFmtId="0" fontId="0" fillId="0" borderId="30" xfId="0" applyBorder="1" applyAlignment="1">
      <alignment horizontal="left" vertical="top" wrapText="1"/>
    </xf>
    <xf numFmtId="3" fontId="3" fillId="8" borderId="46" xfId="0" applyNumberFormat="1" applyFont="1" applyFill="1" applyBorder="1" applyAlignment="1">
      <alignment horizontal="left" vertical="top" wrapText="1"/>
    </xf>
    <xf numFmtId="0" fontId="10" fillId="0" borderId="38" xfId="0" applyFont="1" applyBorder="1" applyAlignment="1">
      <alignment vertical="top"/>
    </xf>
    <xf numFmtId="0" fontId="10" fillId="0" borderId="48" xfId="0" applyFont="1" applyBorder="1" applyAlignment="1">
      <alignment vertical="top"/>
    </xf>
    <xf numFmtId="0" fontId="10" fillId="0" borderId="43" xfId="0" applyFont="1" applyBorder="1" applyAlignment="1">
      <alignment vertical="top"/>
    </xf>
    <xf numFmtId="0" fontId="10" fillId="0" borderId="34" xfId="0" applyFont="1" applyBorder="1" applyAlignment="1">
      <alignment vertical="top"/>
    </xf>
    <xf numFmtId="0" fontId="10" fillId="0" borderId="53" xfId="0" applyFont="1" applyBorder="1" applyAlignment="1">
      <alignment vertical="top"/>
    </xf>
    <xf numFmtId="0" fontId="10" fillId="8" borderId="38" xfId="0" applyFont="1" applyFill="1" applyBorder="1" applyAlignment="1">
      <alignment vertical="top"/>
    </xf>
    <xf numFmtId="0" fontId="10" fillId="8" borderId="48" xfId="0" applyFont="1" applyFill="1" applyBorder="1" applyAlignment="1">
      <alignment vertical="top"/>
    </xf>
    <xf numFmtId="0" fontId="10" fillId="8" borderId="43" xfId="0" applyFont="1" applyFill="1" applyBorder="1" applyAlignment="1">
      <alignment vertical="top"/>
    </xf>
    <xf numFmtId="0" fontId="10" fillId="8" borderId="56" xfId="0" applyFont="1" applyFill="1" applyBorder="1" applyAlignment="1">
      <alignment vertical="top"/>
    </xf>
    <xf numFmtId="0" fontId="10" fillId="8" borderId="32" xfId="0" applyFont="1" applyFill="1" applyBorder="1" applyAlignment="1">
      <alignment vertical="top"/>
    </xf>
    <xf numFmtId="3" fontId="3" fillId="6" borderId="46" xfId="0" applyNumberFormat="1" applyFont="1" applyFill="1" applyBorder="1" applyAlignment="1">
      <alignment horizontal="left" vertical="top" wrapText="1"/>
    </xf>
    <xf numFmtId="0" fontId="0" fillId="6" borderId="48" xfId="0" applyFill="1" applyBorder="1" applyAlignment="1">
      <alignment horizontal="left" vertical="top" wrapText="1"/>
    </xf>
    <xf numFmtId="0" fontId="3" fillId="8" borderId="5" xfId="0" applyFont="1" applyFill="1" applyBorder="1" applyAlignment="1">
      <alignment horizontal="left" vertical="top" wrapText="1"/>
    </xf>
    <xf numFmtId="0" fontId="10" fillId="8" borderId="5" xfId="0" applyFont="1" applyFill="1" applyBorder="1" applyAlignment="1">
      <alignment vertical="top" wrapText="1"/>
    </xf>
    <xf numFmtId="0" fontId="10" fillId="8" borderId="28" xfId="0" applyFont="1" applyFill="1" applyBorder="1" applyAlignment="1">
      <alignment vertical="top" wrapText="1"/>
    </xf>
    <xf numFmtId="0" fontId="5" fillId="6" borderId="37" xfId="0" applyFont="1" applyFill="1" applyBorder="1" applyAlignment="1">
      <alignment horizontal="right" vertical="top"/>
    </xf>
    <xf numFmtId="0" fontId="5" fillId="6" borderId="63" xfId="0" applyFont="1" applyFill="1" applyBorder="1" applyAlignment="1">
      <alignment horizontal="right" vertical="top"/>
    </xf>
    <xf numFmtId="0" fontId="5" fillId="6" borderId="42" xfId="0" applyFont="1" applyFill="1" applyBorder="1" applyAlignment="1">
      <alignment horizontal="right" vertical="top"/>
    </xf>
    <xf numFmtId="43" fontId="3" fillId="6" borderId="40" xfId="1" applyFont="1" applyFill="1" applyBorder="1" applyAlignment="1">
      <alignment horizontal="left" vertical="top" wrapText="1"/>
    </xf>
    <xf numFmtId="43" fontId="3" fillId="6" borderId="47" xfId="1" applyFont="1" applyFill="1" applyBorder="1" applyAlignment="1">
      <alignment horizontal="left" vertical="top" wrapText="1"/>
    </xf>
    <xf numFmtId="0" fontId="3" fillId="6" borderId="5" xfId="0" applyFont="1" applyFill="1" applyBorder="1" applyAlignment="1">
      <alignment vertical="top" wrapText="1"/>
    </xf>
    <xf numFmtId="0" fontId="10" fillId="6" borderId="5" xfId="0" applyFont="1" applyFill="1" applyBorder="1" applyAlignment="1">
      <alignment vertical="top" wrapText="1"/>
    </xf>
    <xf numFmtId="49" fontId="5" fillId="6" borderId="25"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6" borderId="30" xfId="0" applyNumberFormat="1" applyFont="1" applyFill="1" applyBorder="1" applyAlignment="1">
      <alignment horizontal="center" vertical="top"/>
    </xf>
    <xf numFmtId="0" fontId="5" fillId="6" borderId="56" xfId="0" applyFont="1" applyFill="1" applyBorder="1" applyAlignment="1">
      <alignment horizontal="right" vertical="top"/>
    </xf>
    <xf numFmtId="0" fontId="19" fillId="6" borderId="31" xfId="0" applyFont="1" applyFill="1" applyBorder="1" applyAlignment="1">
      <alignment horizontal="right" vertical="top"/>
    </xf>
    <xf numFmtId="0" fontId="19" fillId="6" borderId="32" xfId="0" applyFont="1" applyFill="1" applyBorder="1" applyAlignment="1">
      <alignment horizontal="right" vertical="top"/>
    </xf>
    <xf numFmtId="49" fontId="5" fillId="0" borderId="16" xfId="0" applyNumberFormat="1" applyFont="1" applyBorder="1" applyAlignment="1">
      <alignment horizontal="center" vertical="top"/>
    </xf>
    <xf numFmtId="0" fontId="3" fillId="3" borderId="47" xfId="0" applyFont="1" applyFill="1" applyBorder="1" applyAlignment="1">
      <alignment horizontal="left" vertical="top" wrapText="1"/>
    </xf>
    <xf numFmtId="0" fontId="3" fillId="3" borderId="17" xfId="0" applyFont="1" applyFill="1" applyBorder="1" applyAlignment="1">
      <alignment horizontal="left" vertical="top" wrapText="1"/>
    </xf>
    <xf numFmtId="3" fontId="3" fillId="6" borderId="25" xfId="0" applyNumberFormat="1" applyFont="1" applyFill="1" applyBorder="1" applyAlignment="1">
      <alignment horizontal="center" vertical="top"/>
    </xf>
    <xf numFmtId="3" fontId="3" fillId="6" borderId="26" xfId="0" applyNumberFormat="1" applyFont="1" applyFill="1" applyBorder="1" applyAlignment="1">
      <alignment horizontal="center" vertical="top"/>
    </xf>
    <xf numFmtId="49" fontId="5" fillId="8" borderId="5" xfId="0" applyNumberFormat="1" applyFont="1" applyFill="1" applyBorder="1" applyAlignment="1">
      <alignment horizontal="center" vertical="top"/>
    </xf>
    <xf numFmtId="0" fontId="5" fillId="2" borderId="37" xfId="0" applyFont="1" applyFill="1" applyBorder="1" applyAlignment="1">
      <alignment horizontal="left" vertical="top" wrapText="1"/>
    </xf>
    <xf numFmtId="0" fontId="5" fillId="2" borderId="63" xfId="0" applyFont="1" applyFill="1" applyBorder="1" applyAlignment="1">
      <alignment horizontal="left" vertical="top" wrapText="1"/>
    </xf>
    <xf numFmtId="0" fontId="5" fillId="2" borderId="42" xfId="0" applyFont="1" applyFill="1" applyBorder="1" applyAlignment="1">
      <alignment horizontal="left" vertical="top" wrapText="1"/>
    </xf>
    <xf numFmtId="49" fontId="5" fillId="2" borderId="9" xfId="0" applyNumberFormat="1" applyFont="1" applyFill="1" applyBorder="1" applyAlignment="1">
      <alignment horizontal="center" vertical="top"/>
    </xf>
    <xf numFmtId="49" fontId="5" fillId="6" borderId="9" xfId="0" applyNumberFormat="1" applyFont="1" applyFill="1" applyBorder="1" applyAlignment="1">
      <alignment horizontal="center" vertical="top"/>
    </xf>
    <xf numFmtId="0" fontId="3" fillId="3" borderId="46" xfId="0" applyFont="1" applyFill="1" applyBorder="1" applyAlignment="1">
      <alignment horizontal="left" vertical="top" wrapText="1"/>
    </xf>
    <xf numFmtId="0" fontId="3" fillId="3" borderId="48" xfId="0" applyFont="1" applyFill="1" applyBorder="1" applyAlignment="1">
      <alignment horizontal="left" vertical="top" wrapText="1"/>
    </xf>
    <xf numFmtId="0" fontId="5" fillId="6" borderId="18" xfId="0" applyFont="1" applyFill="1" applyBorder="1" applyAlignment="1">
      <alignment horizontal="center" vertical="top" wrapText="1"/>
    </xf>
    <xf numFmtId="0" fontId="5" fillId="6" borderId="9" xfId="0" applyFont="1" applyFill="1" applyBorder="1" applyAlignment="1">
      <alignment horizontal="center" vertical="top" wrapText="1"/>
    </xf>
    <xf numFmtId="0" fontId="5" fillId="6" borderId="27" xfId="0" applyFont="1" applyFill="1" applyBorder="1" applyAlignment="1">
      <alignment horizontal="center" vertical="top" wrapText="1"/>
    </xf>
    <xf numFmtId="0" fontId="3" fillId="6" borderId="5" xfId="0" applyFont="1" applyFill="1" applyBorder="1" applyAlignment="1">
      <alignment horizontal="left" vertical="top" wrapText="1"/>
    </xf>
    <xf numFmtId="0" fontId="3" fillId="3" borderId="45" xfId="0" applyFont="1" applyFill="1" applyBorder="1" applyAlignment="1">
      <alignment vertical="top" wrapText="1"/>
    </xf>
    <xf numFmtId="0" fontId="3" fillId="3" borderId="47" xfId="0" applyFont="1" applyFill="1" applyBorder="1" applyAlignment="1">
      <alignment vertical="top" wrapText="1"/>
    </xf>
    <xf numFmtId="0" fontId="10" fillId="0" borderId="47" xfId="0" applyFont="1" applyBorder="1" applyAlignment="1">
      <alignment vertical="top" wrapText="1"/>
    </xf>
    <xf numFmtId="3" fontId="3" fillId="6" borderId="18" xfId="0" applyNumberFormat="1" applyFont="1" applyFill="1" applyBorder="1" applyAlignment="1">
      <alignment horizontal="left" vertical="top" wrapText="1" shrinkToFit="1"/>
    </xf>
    <xf numFmtId="3" fontId="3" fillId="6" borderId="9" xfId="0" applyNumberFormat="1" applyFont="1" applyFill="1" applyBorder="1" applyAlignment="1">
      <alignment horizontal="left" vertical="top" wrapText="1" shrinkToFit="1"/>
    </xf>
    <xf numFmtId="0" fontId="10" fillId="0" borderId="27" xfId="0" applyFont="1" applyBorder="1" applyAlignment="1">
      <alignment vertical="top" wrapText="1"/>
    </xf>
    <xf numFmtId="0" fontId="3" fillId="3" borderId="36" xfId="0" applyFont="1" applyFill="1" applyBorder="1" applyAlignment="1">
      <alignment horizontal="left" vertical="top" wrapText="1"/>
    </xf>
    <xf numFmtId="0" fontId="3" fillId="3" borderId="5" xfId="0" applyFont="1" applyFill="1" applyBorder="1" applyAlignment="1">
      <alignment horizontal="left" vertical="top" wrapText="1"/>
    </xf>
    <xf numFmtId="0" fontId="10" fillId="3" borderId="5" xfId="0" applyFont="1" applyFill="1" applyBorder="1" applyAlignment="1">
      <alignment horizontal="left" vertical="top" wrapText="1"/>
    </xf>
    <xf numFmtId="164" fontId="8" fillId="6" borderId="9" xfId="0" applyNumberFormat="1" applyFont="1" applyFill="1" applyBorder="1" applyAlignment="1">
      <alignment horizontal="center" vertical="center" textRotation="90" wrapText="1"/>
    </xf>
    <xf numFmtId="0" fontId="10" fillId="6" borderId="9"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3" borderId="48" xfId="0" applyFont="1" applyFill="1" applyBorder="1" applyAlignment="1">
      <alignment horizontal="left" vertical="top" wrapText="1"/>
    </xf>
    <xf numFmtId="0" fontId="10" fillId="0" borderId="48" xfId="0" applyFont="1" applyBorder="1" applyAlignment="1">
      <alignment horizontal="left" vertical="top" wrapText="1"/>
    </xf>
    <xf numFmtId="0" fontId="4" fillId="0" borderId="0" xfId="0" applyFont="1" applyAlignment="1">
      <alignment horizontal="center" vertical="top" wrapText="1"/>
    </xf>
    <xf numFmtId="0" fontId="25" fillId="0" borderId="0" xfId="0" applyFont="1" applyAlignment="1">
      <alignment vertical="top" wrapText="1"/>
    </xf>
    <xf numFmtId="0" fontId="6" fillId="0" borderId="0" xfId="0" applyFont="1" applyAlignment="1">
      <alignment horizontal="center" vertical="top" wrapText="1"/>
    </xf>
    <xf numFmtId="0" fontId="3" fillId="0" borderId="31" xfId="0" applyFont="1" applyBorder="1" applyAlignment="1">
      <alignment horizontal="right" vertical="top"/>
    </xf>
    <xf numFmtId="0" fontId="8" fillId="0" borderId="3"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2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41" xfId="0" applyFont="1" applyBorder="1" applyAlignment="1">
      <alignment horizontal="center" vertical="center" textRotation="90" wrapText="1"/>
    </xf>
    <xf numFmtId="0" fontId="2" fillId="0" borderId="48" xfId="0" applyFont="1" applyBorder="1" applyAlignment="1">
      <alignment horizontal="center" vertical="center" textRotation="90" wrapText="1"/>
    </xf>
    <xf numFmtId="0" fontId="2" fillId="0" borderId="56"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0" borderId="29" xfId="0" applyFont="1" applyBorder="1" applyAlignment="1">
      <alignment horizontal="center" vertical="center" wrapText="1"/>
    </xf>
    <xf numFmtId="0" fontId="3" fillId="0" borderId="9" xfId="0" applyNumberFormat="1" applyFont="1" applyBorder="1" applyAlignment="1">
      <alignment horizontal="center" vertical="center" textRotation="90"/>
    </xf>
    <xf numFmtId="0" fontId="3" fillId="0" borderId="29" xfId="0" applyNumberFormat="1" applyFont="1" applyBorder="1" applyAlignment="1">
      <alignment horizontal="center" vertical="center" textRotation="90"/>
    </xf>
    <xf numFmtId="0" fontId="15" fillId="0" borderId="9" xfId="0" applyFont="1" applyBorder="1" applyAlignment="1">
      <alignment horizontal="center" vertical="center" wrapText="1"/>
    </xf>
    <xf numFmtId="0" fontId="15" fillId="0" borderId="29" xfId="0" applyFont="1" applyBorder="1" applyAlignment="1">
      <alignment horizontal="center" vertical="center" wrapText="1"/>
    </xf>
    <xf numFmtId="0" fontId="8" fillId="0" borderId="24" xfId="0" applyNumberFormat="1" applyFont="1" applyBorder="1" applyAlignment="1">
      <alignment horizontal="center" vertical="center" textRotation="90" wrapText="1"/>
    </xf>
    <xf numFmtId="0" fontId="8" fillId="0" borderId="9" xfId="0" applyNumberFormat="1" applyFont="1" applyBorder="1" applyAlignment="1">
      <alignment horizontal="center" vertical="center" textRotation="90" wrapText="1"/>
    </xf>
    <xf numFmtId="0" fontId="8" fillId="0" borderId="29" xfId="0" applyNumberFormat="1" applyFont="1" applyBorder="1" applyAlignment="1">
      <alignment horizontal="center" vertical="center" textRotation="90" wrapText="1"/>
    </xf>
    <xf numFmtId="0" fontId="3" fillId="6"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5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2" xfId="0" applyFont="1" applyBorder="1" applyAlignment="1">
      <alignment horizontal="center" vertical="center" wrapText="1"/>
    </xf>
    <xf numFmtId="0" fontId="3" fillId="6" borderId="48" xfId="0" applyFont="1" applyFill="1" applyBorder="1" applyAlignment="1">
      <alignment horizontal="left" vertical="top" wrapText="1"/>
    </xf>
    <xf numFmtId="0" fontId="3" fillId="6" borderId="34" xfId="0" applyFont="1" applyFill="1" applyBorder="1" applyAlignment="1">
      <alignment horizontal="left" vertical="top" wrapText="1"/>
    </xf>
    <xf numFmtId="49" fontId="5" fillId="6" borderId="48" xfId="0" applyNumberFormat="1" applyFont="1" applyFill="1" applyBorder="1" applyAlignment="1">
      <alignment horizontal="center" vertical="top"/>
    </xf>
    <xf numFmtId="49" fontId="5" fillId="6" borderId="34" xfId="0" applyNumberFormat="1" applyFont="1" applyFill="1" applyBorder="1" applyAlignment="1">
      <alignment horizontal="center" vertical="top"/>
    </xf>
    <xf numFmtId="49" fontId="5" fillId="8" borderId="33" xfId="0" applyNumberFormat="1" applyFont="1" applyFill="1" applyBorder="1" applyAlignment="1">
      <alignment horizontal="center" vertical="top"/>
    </xf>
    <xf numFmtId="0" fontId="3" fillId="6" borderId="9" xfId="0" applyFont="1" applyFill="1" applyBorder="1" applyAlignment="1">
      <alignment horizontal="center" vertical="center" textRotation="90" wrapText="1"/>
    </xf>
    <xf numFmtId="0" fontId="3" fillId="6" borderId="27" xfId="0" applyFont="1" applyFill="1" applyBorder="1" applyAlignment="1">
      <alignment horizontal="center" vertical="center" textRotation="90" wrapText="1"/>
    </xf>
    <xf numFmtId="0" fontId="3" fillId="3" borderId="34" xfId="0" applyFont="1" applyFill="1" applyBorder="1" applyAlignment="1">
      <alignment horizontal="left" vertical="top" wrapText="1"/>
    </xf>
    <xf numFmtId="0" fontId="3" fillId="0" borderId="3" xfId="0" applyFont="1" applyFill="1" applyBorder="1" applyAlignment="1">
      <alignment horizontal="left" vertical="top" wrapText="1"/>
    </xf>
    <xf numFmtId="0" fontId="10" fillId="0" borderId="5" xfId="0" applyFont="1" applyBorder="1" applyAlignment="1">
      <alignment horizontal="left" vertical="top" wrapText="1"/>
    </xf>
    <xf numFmtId="0" fontId="3" fillId="8" borderId="36" xfId="0" applyFont="1" applyFill="1" applyBorder="1" applyAlignment="1">
      <alignment horizontal="left" vertical="top" wrapText="1"/>
    </xf>
    <xf numFmtId="0" fontId="0" fillId="0" borderId="5" xfId="0" applyBorder="1" applyAlignment="1">
      <alignment vertical="top"/>
    </xf>
    <xf numFmtId="0" fontId="0" fillId="0" borderId="28" xfId="0" applyBorder="1" applyAlignment="1">
      <alignment vertical="top"/>
    </xf>
    <xf numFmtId="49" fontId="5" fillId="6" borderId="46" xfId="0" applyNumberFormat="1" applyFont="1" applyFill="1" applyBorder="1" applyAlignment="1">
      <alignment horizontal="center" vertical="top"/>
    </xf>
    <xf numFmtId="0" fontId="5" fillId="6" borderId="48" xfId="0" applyFont="1" applyFill="1" applyBorder="1" applyAlignment="1">
      <alignment horizontal="center" vertical="top" wrapText="1"/>
    </xf>
    <xf numFmtId="0" fontId="5" fillId="6" borderId="34" xfId="0" applyFont="1" applyFill="1" applyBorder="1" applyAlignment="1">
      <alignment horizontal="center" vertical="top" wrapText="1"/>
    </xf>
    <xf numFmtId="49" fontId="3" fillId="6" borderId="9" xfId="0" applyNumberFormat="1" applyFont="1" applyFill="1" applyBorder="1" applyAlignment="1">
      <alignment horizontal="center" vertical="top"/>
    </xf>
    <xf numFmtId="0" fontId="10" fillId="3" borderId="34" xfId="0" applyFont="1" applyFill="1" applyBorder="1" applyAlignment="1">
      <alignment horizontal="left" vertical="top" wrapText="1"/>
    </xf>
    <xf numFmtId="0" fontId="10" fillId="6" borderId="9" xfId="0" applyFont="1" applyFill="1" applyBorder="1" applyAlignment="1">
      <alignment horizontal="center" wrapText="1"/>
    </xf>
    <xf numFmtId="0" fontId="10" fillId="6" borderId="27" xfId="0" applyFont="1" applyFill="1" applyBorder="1" applyAlignment="1">
      <alignment horizontal="center" wrapText="1"/>
    </xf>
    <xf numFmtId="49" fontId="5" fillId="6" borderId="16" xfId="0" applyNumberFormat="1" applyFont="1" applyFill="1" applyBorder="1" applyAlignment="1">
      <alignment horizontal="center" vertical="top" wrapText="1"/>
    </xf>
    <xf numFmtId="0" fontId="10" fillId="6" borderId="16" xfId="0" applyFont="1" applyFill="1" applyBorder="1" applyAlignment="1">
      <alignment horizontal="center" wrapText="1"/>
    </xf>
    <xf numFmtId="0" fontId="10" fillId="6" borderId="26" xfId="0" applyFont="1" applyFill="1" applyBorder="1" applyAlignment="1">
      <alignment horizontal="center" wrapText="1"/>
    </xf>
    <xf numFmtId="49" fontId="5" fillId="6" borderId="56" xfId="0" applyNumberFormat="1" applyFont="1" applyFill="1" applyBorder="1" applyAlignment="1">
      <alignment horizontal="center" vertical="top"/>
    </xf>
    <xf numFmtId="49" fontId="5" fillId="8" borderId="3" xfId="0" applyNumberFormat="1" applyFont="1" applyFill="1" applyBorder="1" applyAlignment="1">
      <alignment horizontal="center" vertical="top"/>
    </xf>
    <xf numFmtId="49" fontId="5" fillId="8" borderId="7" xfId="0" applyNumberFormat="1" applyFont="1" applyFill="1" applyBorder="1" applyAlignment="1">
      <alignment horizontal="center" vertical="top"/>
    </xf>
    <xf numFmtId="49" fontId="5" fillId="2" borderId="24"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49" fontId="5" fillId="6" borderId="29" xfId="0" applyNumberFormat="1" applyFont="1" applyFill="1" applyBorder="1" applyAlignment="1">
      <alignment horizontal="center" vertical="top"/>
    </xf>
    <xf numFmtId="0" fontId="3" fillId="3" borderId="41" xfId="0" applyFont="1" applyFill="1" applyBorder="1" applyAlignment="1">
      <alignment horizontal="left" vertical="top" wrapText="1"/>
    </xf>
    <xf numFmtId="0" fontId="3" fillId="3" borderId="56" xfId="0" applyFont="1" applyFill="1" applyBorder="1" applyAlignment="1">
      <alignment horizontal="left" vertical="top" wrapText="1"/>
    </xf>
    <xf numFmtId="0" fontId="3" fillId="6" borderId="24" xfId="0" applyFont="1" applyFill="1" applyBorder="1" applyAlignment="1">
      <alignment horizontal="center" vertical="center" textRotation="90" wrapText="1"/>
    </xf>
    <xf numFmtId="0" fontId="3" fillId="6" borderId="29" xfId="0" applyFont="1" applyFill="1" applyBorder="1" applyAlignment="1">
      <alignment horizontal="center" vertical="center" textRotation="90" wrapText="1"/>
    </xf>
    <xf numFmtId="49" fontId="5" fillId="6" borderId="41" xfId="0" applyNumberFormat="1" applyFont="1" applyFill="1" applyBorder="1" applyAlignment="1">
      <alignment horizontal="center" vertical="top"/>
    </xf>
    <xf numFmtId="0" fontId="11" fillId="6" borderId="18" xfId="0" applyFont="1" applyFill="1" applyBorder="1" applyAlignment="1">
      <alignment horizontal="center" vertical="center" textRotation="90" wrapText="1"/>
    </xf>
    <xf numFmtId="0" fontId="11" fillId="6" borderId="9" xfId="0" applyFont="1" applyFill="1" applyBorder="1" applyAlignment="1">
      <alignment horizontal="center" vertical="center" textRotation="90" wrapText="1"/>
    </xf>
    <xf numFmtId="0" fontId="11" fillId="6" borderId="29" xfId="0" applyFont="1" applyFill="1" applyBorder="1" applyAlignment="1">
      <alignment horizontal="center" vertical="center" textRotation="90" wrapText="1"/>
    </xf>
    <xf numFmtId="49" fontId="5" fillId="8" borderId="28"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3" fillId="6" borderId="27" xfId="0" applyNumberFormat="1" applyFont="1" applyFill="1" applyBorder="1" applyAlignment="1">
      <alignment horizontal="center" vertical="top"/>
    </xf>
    <xf numFmtId="0" fontId="5" fillId="3" borderId="41" xfId="0" applyFont="1" applyFill="1" applyBorder="1" applyAlignment="1">
      <alignment horizontal="left" vertical="top" wrapText="1"/>
    </xf>
    <xf numFmtId="0" fontId="5" fillId="3" borderId="48" xfId="0" applyFont="1" applyFill="1" applyBorder="1" applyAlignment="1">
      <alignment horizontal="left" vertical="top" wrapText="1"/>
    </xf>
    <xf numFmtId="0" fontId="5" fillId="6" borderId="24" xfId="0" applyFont="1" applyFill="1" applyBorder="1" applyAlignment="1">
      <alignment horizontal="center" vertical="top" wrapText="1"/>
    </xf>
    <xf numFmtId="0" fontId="5" fillId="6" borderId="29" xfId="0" applyFont="1" applyFill="1" applyBorder="1" applyAlignment="1">
      <alignment horizontal="center" vertical="top" wrapText="1"/>
    </xf>
    <xf numFmtId="0" fontId="5" fillId="3" borderId="56" xfId="0" applyFont="1" applyFill="1" applyBorder="1" applyAlignment="1">
      <alignment horizontal="left" vertical="top" wrapText="1"/>
    </xf>
    <xf numFmtId="49" fontId="5" fillId="2" borderId="71" xfId="0" applyNumberFormat="1" applyFont="1" applyFill="1" applyBorder="1" applyAlignment="1">
      <alignment horizontal="right" vertical="top"/>
    </xf>
    <xf numFmtId="0" fontId="3" fillId="2" borderId="71" xfId="0" applyFont="1" applyFill="1" applyBorder="1" applyAlignment="1">
      <alignment horizontal="center" vertical="top" wrapText="1"/>
    </xf>
    <xf numFmtId="0" fontId="3" fillId="2" borderId="72" xfId="0" applyFont="1" applyFill="1" applyBorder="1" applyAlignment="1">
      <alignment horizontal="center" vertical="top" wrapText="1"/>
    </xf>
    <xf numFmtId="3" fontId="3" fillId="6" borderId="19" xfId="0" applyNumberFormat="1" applyFont="1" applyFill="1" applyBorder="1" applyAlignment="1">
      <alignment horizontal="left" vertical="center" wrapText="1"/>
    </xf>
    <xf numFmtId="3" fontId="3" fillId="6" borderId="26" xfId="0" applyNumberFormat="1" applyFont="1" applyFill="1" applyBorder="1" applyAlignment="1">
      <alignment horizontal="left" vertical="center" wrapText="1"/>
    </xf>
    <xf numFmtId="165" fontId="3" fillId="0" borderId="18"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165" fontId="3" fillId="6" borderId="18" xfId="0" applyNumberFormat="1" applyFont="1" applyFill="1" applyBorder="1" applyAlignment="1">
      <alignment horizontal="center" vertical="center"/>
    </xf>
    <xf numFmtId="165" fontId="3" fillId="6" borderId="27" xfId="0" applyNumberFormat="1" applyFont="1" applyFill="1" applyBorder="1" applyAlignment="1">
      <alignment horizontal="center" vertical="center"/>
    </xf>
    <xf numFmtId="49" fontId="5" fillId="2" borderId="72" xfId="0" applyNumberFormat="1" applyFont="1" applyFill="1" applyBorder="1" applyAlignment="1">
      <alignment horizontal="right" vertical="top"/>
    </xf>
    <xf numFmtId="49" fontId="5" fillId="2" borderId="75" xfId="0" applyNumberFormat="1" applyFont="1" applyFill="1" applyBorder="1" applyAlignment="1">
      <alignment horizontal="left" vertical="top"/>
    </xf>
    <xf numFmtId="49" fontId="5" fillId="2" borderId="71" xfId="0" applyNumberFormat="1" applyFont="1" applyFill="1" applyBorder="1" applyAlignment="1">
      <alignment horizontal="left" vertical="top"/>
    </xf>
    <xf numFmtId="49" fontId="5" fillId="2" borderId="72" xfId="0" applyNumberFormat="1" applyFont="1" applyFill="1" applyBorder="1" applyAlignment="1">
      <alignment horizontal="left" vertical="top"/>
    </xf>
    <xf numFmtId="49" fontId="5" fillId="0" borderId="9" xfId="0" applyNumberFormat="1" applyFont="1" applyBorder="1" applyAlignment="1">
      <alignment horizontal="center" vertical="top"/>
    </xf>
    <xf numFmtId="49" fontId="5" fillId="0" borderId="29" xfId="0" applyNumberFormat="1" applyFont="1" applyBorder="1" applyAlignment="1">
      <alignment horizontal="center" vertical="top"/>
    </xf>
    <xf numFmtId="0" fontId="3" fillId="6" borderId="47" xfId="0" applyFont="1" applyFill="1" applyBorder="1" applyAlignment="1">
      <alignment horizontal="left" vertical="top" wrapText="1"/>
    </xf>
    <xf numFmtId="0" fontId="10" fillId="6" borderId="47" xfId="0" applyFont="1" applyFill="1" applyBorder="1" applyAlignment="1">
      <alignment horizontal="left" vertical="top" wrapText="1"/>
    </xf>
    <xf numFmtId="49" fontId="5" fillId="0" borderId="48" xfId="0" applyNumberFormat="1" applyFont="1" applyBorder="1" applyAlignment="1">
      <alignment horizontal="center" vertical="top"/>
    </xf>
    <xf numFmtId="49" fontId="5" fillId="0" borderId="56" xfId="0" applyNumberFormat="1" applyFont="1" applyBorder="1" applyAlignment="1">
      <alignment horizontal="center" vertical="top"/>
    </xf>
    <xf numFmtId="164" fontId="3" fillId="0" borderId="45" xfId="0" applyNumberFormat="1" applyFont="1" applyFill="1" applyBorder="1" applyAlignment="1">
      <alignment horizontal="left" vertical="center" textRotation="90" wrapText="1"/>
    </xf>
    <xf numFmtId="164" fontId="3" fillId="0" borderId="47" xfId="0" applyNumberFormat="1" applyFont="1" applyFill="1" applyBorder="1" applyAlignment="1">
      <alignment horizontal="left" vertical="center" textRotation="90" wrapText="1"/>
    </xf>
    <xf numFmtId="164" fontId="3" fillId="0" borderId="52" xfId="0" applyNumberFormat="1" applyFont="1" applyFill="1" applyBorder="1" applyAlignment="1">
      <alignment horizontal="left" vertical="center" textRotation="90" wrapText="1"/>
    </xf>
    <xf numFmtId="49" fontId="5" fillId="2" borderId="2" xfId="0" applyNumberFormat="1" applyFont="1" applyFill="1" applyBorder="1" applyAlignment="1">
      <alignment horizontal="left" vertical="top"/>
    </xf>
    <xf numFmtId="49" fontId="5" fillId="2" borderId="77" xfId="0" applyNumberFormat="1" applyFont="1" applyFill="1" applyBorder="1" applyAlignment="1">
      <alignment horizontal="left" vertical="top"/>
    </xf>
    <xf numFmtId="3" fontId="3" fillId="3" borderId="48" xfId="0" applyNumberFormat="1" applyFont="1" applyFill="1" applyBorder="1" applyAlignment="1">
      <alignment horizontal="left" vertical="top" wrapText="1"/>
    </xf>
    <xf numFmtId="0" fontId="0" fillId="0" borderId="43" xfId="0" applyBorder="1" applyAlignment="1">
      <alignment vertical="top" wrapText="1"/>
    </xf>
    <xf numFmtId="3" fontId="3" fillId="3" borderId="56" xfId="0" applyNumberFormat="1" applyFont="1" applyFill="1" applyBorder="1" applyAlignment="1">
      <alignment horizontal="left" vertical="top" wrapText="1"/>
    </xf>
    <xf numFmtId="0" fontId="0" fillId="0" borderId="32" xfId="0" applyBorder="1" applyAlignment="1">
      <alignment vertical="top" wrapText="1"/>
    </xf>
    <xf numFmtId="3" fontId="3" fillId="6" borderId="24" xfId="0" applyNumberFormat="1" applyFont="1" applyFill="1" applyBorder="1" applyAlignment="1">
      <alignment horizontal="left" vertical="top" wrapText="1" shrinkToFit="1"/>
    </xf>
    <xf numFmtId="0" fontId="0" fillId="0" borderId="29" xfId="0" applyBorder="1" applyAlignment="1">
      <alignment vertical="top"/>
    </xf>
    <xf numFmtId="0" fontId="5" fillId="3" borderId="24" xfId="0" applyFont="1" applyFill="1" applyBorder="1" applyAlignment="1">
      <alignment horizontal="left" vertical="top" wrapText="1"/>
    </xf>
    <xf numFmtId="0" fontId="10" fillId="0" borderId="9" xfId="0" applyFont="1" applyBorder="1" applyAlignment="1">
      <alignment horizontal="left" vertical="top" wrapText="1"/>
    </xf>
    <xf numFmtId="0" fontId="0" fillId="0" borderId="29" xfId="0" applyBorder="1" applyAlignment="1">
      <alignment horizontal="left" vertical="top" wrapText="1"/>
    </xf>
    <xf numFmtId="0" fontId="5" fillId="0" borderId="33" xfId="0" applyFont="1" applyFill="1" applyBorder="1" applyAlignment="1">
      <alignment horizontal="center" vertical="top" wrapText="1"/>
    </xf>
    <xf numFmtId="0" fontId="3" fillId="0" borderId="36" xfId="0" applyFont="1" applyFill="1" applyBorder="1" applyAlignment="1">
      <alignment horizontal="left" vertical="top" wrapText="1"/>
    </xf>
    <xf numFmtId="0" fontId="3" fillId="0" borderId="28" xfId="0" applyFont="1" applyFill="1" applyBorder="1" applyAlignment="1">
      <alignment horizontal="left" vertical="top" wrapText="1"/>
    </xf>
    <xf numFmtId="3" fontId="3" fillId="6" borderId="24" xfId="0" applyNumberFormat="1" applyFont="1" applyFill="1" applyBorder="1" applyAlignment="1">
      <alignment horizontal="center" vertical="top"/>
    </xf>
    <xf numFmtId="3" fontId="3" fillId="6" borderId="27" xfId="0" applyNumberFormat="1" applyFont="1" applyFill="1" applyBorder="1" applyAlignment="1">
      <alignment horizontal="center" vertical="top"/>
    </xf>
    <xf numFmtId="0" fontId="3" fillId="3" borderId="19" xfId="0" applyFont="1" applyFill="1" applyBorder="1" applyAlignment="1">
      <alignment vertical="top" wrapText="1"/>
    </xf>
    <xf numFmtId="0" fontId="3" fillId="3" borderId="26" xfId="0" applyFont="1" applyFill="1" applyBorder="1" applyAlignment="1">
      <alignment vertical="top" wrapText="1"/>
    </xf>
    <xf numFmtId="49" fontId="5" fillId="0" borderId="30" xfId="0" applyNumberFormat="1" applyFont="1" applyBorder="1" applyAlignment="1">
      <alignment horizontal="center" vertical="top"/>
    </xf>
    <xf numFmtId="0" fontId="3" fillId="3" borderId="16" xfId="0" applyFont="1" applyFill="1" applyBorder="1" applyAlignment="1">
      <alignment vertical="top" wrapText="1"/>
    </xf>
    <xf numFmtId="0" fontId="3" fillId="3" borderId="30" xfId="0" applyFont="1" applyFill="1" applyBorder="1" applyAlignment="1">
      <alignment vertical="top" wrapText="1"/>
    </xf>
    <xf numFmtId="0" fontId="5" fillId="0" borderId="73" xfId="0"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8" borderId="73" xfId="0" applyNumberFormat="1" applyFont="1" applyFill="1" applyBorder="1" applyAlignment="1">
      <alignment horizontal="center" vertical="top"/>
    </xf>
    <xf numFmtId="0" fontId="3" fillId="0" borderId="19" xfId="0" applyFont="1" applyFill="1" applyBorder="1" applyAlignment="1">
      <alignment vertical="top" wrapText="1"/>
    </xf>
    <xf numFmtId="0" fontId="21" fillId="0" borderId="30" xfId="0" applyFont="1" applyFill="1" applyBorder="1" applyAlignment="1">
      <alignment vertical="top" wrapText="1"/>
    </xf>
    <xf numFmtId="0" fontId="5" fillId="3" borderId="33" xfId="0" applyFont="1" applyFill="1" applyBorder="1" applyAlignment="1">
      <alignment horizontal="center" vertical="top" wrapText="1"/>
    </xf>
    <xf numFmtId="0" fontId="10" fillId="0" borderId="16" xfId="0" applyFont="1" applyFill="1" applyBorder="1" applyAlignment="1">
      <alignment vertical="top" wrapText="1"/>
    </xf>
    <xf numFmtId="0" fontId="8" fillId="6" borderId="16" xfId="0" applyNumberFormat="1" applyFont="1" applyFill="1" applyBorder="1" applyAlignment="1">
      <alignment horizontal="center" vertical="center" textRotation="90"/>
    </xf>
    <xf numFmtId="0" fontId="8" fillId="6" borderId="30" xfId="0" applyNumberFormat="1" applyFont="1" applyFill="1" applyBorder="1" applyAlignment="1">
      <alignment horizontal="center" vertical="center" textRotation="90"/>
    </xf>
    <xf numFmtId="0" fontId="5" fillId="3" borderId="25" xfId="0" applyFont="1" applyFill="1" applyBorder="1" applyAlignment="1">
      <alignment vertical="top" wrapText="1"/>
    </xf>
    <xf numFmtId="0" fontId="5" fillId="3" borderId="16" xfId="0" applyFont="1" applyFill="1" applyBorder="1" applyAlignment="1">
      <alignment vertical="top" wrapText="1"/>
    </xf>
    <xf numFmtId="0" fontId="10" fillId="3" borderId="30" xfId="0" applyFont="1" applyFill="1" applyBorder="1" applyAlignment="1">
      <alignment vertical="top" wrapText="1"/>
    </xf>
    <xf numFmtId="0" fontId="2" fillId="0" borderId="5" xfId="0" applyFont="1" applyFill="1" applyBorder="1" applyAlignment="1">
      <alignment horizontal="center" vertical="top" textRotation="90" wrapText="1"/>
    </xf>
    <xf numFmtId="0" fontId="1" fillId="0" borderId="7" xfId="0" applyFont="1" applyBorder="1" applyAlignment="1">
      <alignment horizontal="center" vertical="top" textRotation="90"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3" borderId="9" xfId="0" applyNumberFormat="1" applyFont="1" applyFill="1" applyBorder="1" applyAlignment="1">
      <alignment horizontal="center" vertical="center" textRotation="90"/>
    </xf>
    <xf numFmtId="0" fontId="3" fillId="3" borderId="29" xfId="0" applyNumberFormat="1" applyFont="1" applyFill="1" applyBorder="1" applyAlignment="1">
      <alignment horizontal="center" vertical="center" textRotation="90"/>
    </xf>
    <xf numFmtId="0" fontId="3" fillId="3" borderId="18" xfId="0" applyNumberFormat="1" applyFont="1" applyFill="1" applyBorder="1" applyAlignment="1">
      <alignment horizontal="left" vertical="center" wrapText="1"/>
    </xf>
    <xf numFmtId="0" fontId="3" fillId="3" borderId="29" xfId="0" applyNumberFormat="1" applyFont="1" applyFill="1" applyBorder="1" applyAlignment="1">
      <alignment horizontal="left" vertical="center" wrapText="1"/>
    </xf>
    <xf numFmtId="0" fontId="3" fillId="3" borderId="25" xfId="0" applyFont="1" applyFill="1" applyBorder="1" applyAlignment="1">
      <alignment vertical="top" wrapText="1"/>
    </xf>
    <xf numFmtId="0" fontId="7" fillId="0" borderId="44"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73" xfId="0" applyFont="1" applyFill="1" applyBorder="1" applyAlignment="1">
      <alignment horizontal="center" vertical="top" wrapText="1"/>
    </xf>
    <xf numFmtId="0" fontId="5" fillId="3" borderId="30" xfId="0" applyFont="1" applyFill="1" applyBorder="1" applyAlignment="1">
      <alignment vertical="top" wrapText="1"/>
    </xf>
    <xf numFmtId="49" fontId="5" fillId="0" borderId="25" xfId="0" applyNumberFormat="1" applyFont="1" applyBorder="1" applyAlignment="1">
      <alignment horizontal="center" vertical="top"/>
    </xf>
    <xf numFmtId="0" fontId="5" fillId="0" borderId="44" xfId="0" applyFont="1" applyFill="1" applyBorder="1" applyAlignment="1">
      <alignment horizontal="center" vertical="top" wrapText="1"/>
    </xf>
    <xf numFmtId="0" fontId="3" fillId="0" borderId="36" xfId="0" applyFont="1" applyFill="1" applyBorder="1" applyAlignment="1">
      <alignment horizontal="center" vertical="top" textRotation="90" wrapText="1"/>
    </xf>
    <xf numFmtId="0" fontId="10" fillId="0" borderId="7" xfId="0" applyFont="1" applyBorder="1" applyAlignment="1">
      <alignment horizontal="center" vertical="top" textRotation="90" wrapText="1"/>
    </xf>
    <xf numFmtId="0" fontId="5" fillId="4" borderId="73" xfId="0" applyFont="1" applyFill="1" applyBorder="1" applyAlignment="1">
      <alignment horizontal="right" vertical="top" wrapText="1"/>
    </xf>
    <xf numFmtId="0" fontId="5" fillId="4" borderId="31" xfId="0" applyFont="1" applyFill="1" applyBorder="1" applyAlignment="1">
      <alignment horizontal="right" vertical="top" wrapText="1"/>
    </xf>
    <xf numFmtId="0" fontId="5" fillId="4" borderId="32" xfId="0" applyFont="1" applyFill="1" applyBorder="1" applyAlignment="1">
      <alignment horizontal="right" vertical="top" wrapText="1"/>
    </xf>
    <xf numFmtId="0" fontId="3" fillId="3" borderId="68" xfId="0" applyFont="1" applyFill="1" applyBorder="1" applyAlignment="1">
      <alignment horizontal="left" vertical="top" wrapText="1"/>
    </xf>
    <xf numFmtId="0" fontId="3" fillId="3" borderId="63"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0" borderId="68" xfId="0" applyFont="1" applyBorder="1" applyAlignment="1">
      <alignment horizontal="left" vertical="top" wrapText="1"/>
    </xf>
    <xf numFmtId="0" fontId="3" fillId="0" borderId="63" xfId="0" applyFont="1" applyBorder="1" applyAlignment="1">
      <alignment horizontal="left" vertical="top" wrapText="1"/>
    </xf>
    <xf numFmtId="0" fontId="3" fillId="0" borderId="42" xfId="0" applyFont="1" applyBorder="1" applyAlignment="1">
      <alignment horizontal="left" vertical="top" wrapText="1"/>
    </xf>
    <xf numFmtId="0" fontId="3" fillId="3" borderId="65" xfId="0" applyFont="1" applyFill="1" applyBorder="1" applyAlignment="1">
      <alignment horizontal="left" vertical="top" wrapText="1"/>
    </xf>
    <xf numFmtId="0" fontId="3" fillId="3" borderId="76" xfId="0" applyFont="1" applyFill="1" applyBorder="1" applyAlignment="1">
      <alignment horizontal="left" vertical="top" wrapText="1"/>
    </xf>
    <xf numFmtId="0" fontId="3" fillId="3" borderId="53" xfId="0" applyFont="1" applyFill="1" applyBorder="1" applyAlignment="1">
      <alignment horizontal="left" vertical="top" wrapText="1"/>
    </xf>
    <xf numFmtId="0" fontId="5" fillId="5" borderId="69" xfId="0" applyFont="1" applyFill="1" applyBorder="1" applyAlignment="1">
      <alignment horizontal="right" vertical="top" wrapText="1"/>
    </xf>
    <xf numFmtId="0" fontId="5" fillId="5" borderId="74" xfId="0" applyFont="1" applyFill="1" applyBorder="1" applyAlignment="1">
      <alignment horizontal="right" vertical="top" wrapText="1"/>
    </xf>
    <xf numFmtId="0" fontId="5" fillId="5" borderId="70" xfId="0" applyFont="1" applyFill="1" applyBorder="1" applyAlignment="1">
      <alignment horizontal="right" vertical="top" wrapText="1"/>
    </xf>
    <xf numFmtId="0" fontId="3" fillId="0" borderId="65" xfId="0" applyFont="1" applyBorder="1" applyAlignment="1">
      <alignment horizontal="left" vertical="top" wrapText="1"/>
    </xf>
    <xf numFmtId="0" fontId="3" fillId="0" borderId="76" xfId="0" applyFont="1" applyBorder="1" applyAlignment="1">
      <alignment horizontal="left" vertical="top" wrapText="1"/>
    </xf>
    <xf numFmtId="0" fontId="3" fillId="0" borderId="53" xfId="0" applyFont="1" applyBorder="1" applyAlignment="1">
      <alignment horizontal="left" vertical="top" wrapText="1"/>
    </xf>
    <xf numFmtId="0" fontId="10" fillId="0" borderId="63" xfId="0" applyFont="1" applyBorder="1" applyAlignment="1">
      <alignment horizontal="left" vertical="top" wrapText="1"/>
    </xf>
    <xf numFmtId="0" fontId="10" fillId="0" borderId="42" xfId="0" applyFont="1" applyBorder="1" applyAlignment="1">
      <alignment horizontal="left" vertical="top" wrapText="1"/>
    </xf>
    <xf numFmtId="0" fontId="5" fillId="5" borderId="68" xfId="0" applyFont="1" applyFill="1" applyBorder="1" applyAlignment="1">
      <alignment horizontal="right" vertical="top" wrapText="1"/>
    </xf>
    <xf numFmtId="0" fontId="5" fillId="5" borderId="63" xfId="0" applyFont="1" applyFill="1" applyBorder="1" applyAlignment="1">
      <alignment horizontal="right" vertical="top" wrapText="1"/>
    </xf>
    <xf numFmtId="0" fontId="5" fillId="5" borderId="42" xfId="0" applyFont="1" applyFill="1" applyBorder="1" applyAlignment="1">
      <alignment horizontal="right" vertical="top" wrapText="1"/>
    </xf>
    <xf numFmtId="0" fontId="3" fillId="6" borderId="68" xfId="0" applyFont="1" applyFill="1" applyBorder="1" applyAlignment="1">
      <alignment horizontal="left" vertical="top" wrapText="1"/>
    </xf>
    <xf numFmtId="0" fontId="3" fillId="6" borderId="63" xfId="0" applyFont="1" applyFill="1" applyBorder="1" applyAlignment="1">
      <alignment horizontal="left" vertical="top" wrapText="1"/>
    </xf>
    <xf numFmtId="0" fontId="3" fillId="6" borderId="42" xfId="0" applyFont="1" applyFill="1" applyBorder="1" applyAlignment="1">
      <alignment horizontal="left" vertical="top" wrapText="1"/>
    </xf>
    <xf numFmtId="49" fontId="5" fillId="0" borderId="31" xfId="0" applyNumberFormat="1" applyFont="1" applyFill="1" applyBorder="1" applyAlignment="1">
      <alignment horizontal="center" vertical="top" wrapText="1"/>
    </xf>
    <xf numFmtId="49" fontId="5" fillId="5" borderId="75" xfId="0" applyNumberFormat="1" applyFont="1" applyFill="1" applyBorder="1" applyAlignment="1">
      <alignment horizontal="right" vertical="top"/>
    </xf>
    <xf numFmtId="49" fontId="5" fillId="5" borderId="71" xfId="0" applyNumberFormat="1" applyFont="1" applyFill="1" applyBorder="1" applyAlignment="1">
      <alignment horizontal="right" vertical="top"/>
    </xf>
    <xf numFmtId="49" fontId="5" fillId="5" borderId="72" xfId="0" applyNumberFormat="1" applyFont="1" applyFill="1" applyBorder="1" applyAlignment="1">
      <alignment horizontal="right" vertical="top"/>
    </xf>
    <xf numFmtId="0" fontId="5" fillId="0" borderId="4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0" xfId="0" applyFont="1" applyBorder="1" applyAlignment="1">
      <alignment horizontal="center" vertical="center" wrapText="1"/>
    </xf>
    <xf numFmtId="0" fontId="0" fillId="0" borderId="73"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3" fillId="0" borderId="4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7" xfId="0" applyFont="1" applyBorder="1" applyAlignment="1">
      <alignment horizontal="center" vertical="center" wrapText="1"/>
    </xf>
    <xf numFmtId="0" fontId="3" fillId="8" borderId="11" xfId="0" applyFont="1" applyFill="1" applyBorder="1" applyAlignment="1">
      <alignment vertical="center" wrapText="1"/>
    </xf>
    <xf numFmtId="0" fontId="3" fillId="8" borderId="37" xfId="0" applyFont="1" applyFill="1" applyBorder="1" applyAlignment="1">
      <alignment horizontal="left" vertical="top" wrapText="1"/>
    </xf>
    <xf numFmtId="0" fontId="10" fillId="8" borderId="63" xfId="0" applyFont="1" applyFill="1" applyBorder="1" applyAlignment="1">
      <alignment horizontal="left" vertical="top" wrapText="1"/>
    </xf>
    <xf numFmtId="0" fontId="10" fillId="8" borderId="35" xfId="0" applyFont="1" applyFill="1" applyBorder="1" applyAlignment="1">
      <alignment horizontal="left" vertical="top" wrapText="1"/>
    </xf>
    <xf numFmtId="0" fontId="3" fillId="8" borderId="1" xfId="0" applyFont="1" applyFill="1" applyBorder="1" applyAlignment="1">
      <alignment vertical="center" wrapText="1"/>
    </xf>
    <xf numFmtId="0" fontId="3" fillId="0" borderId="51"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49" fontId="5" fillId="2" borderId="51" xfId="0" applyNumberFormat="1" applyFont="1" applyFill="1" applyBorder="1" applyAlignment="1">
      <alignment horizontal="left" vertical="top"/>
    </xf>
    <xf numFmtId="4" fontId="3" fillId="6" borderId="24" xfId="0" applyNumberFormat="1" applyFont="1" applyFill="1" applyBorder="1" applyAlignment="1">
      <alignment horizontal="center" vertical="top" wrapText="1"/>
    </xf>
    <xf numFmtId="4" fontId="3" fillId="6" borderId="27" xfId="0" applyNumberFormat="1" applyFont="1" applyFill="1" applyBorder="1" applyAlignment="1">
      <alignment horizontal="center" vertical="top" wrapText="1"/>
    </xf>
    <xf numFmtId="0" fontId="3" fillId="6" borderId="14" xfId="0" applyFont="1" applyFill="1" applyBorder="1" applyAlignment="1">
      <alignment horizontal="left" vertical="top" wrapText="1"/>
    </xf>
    <xf numFmtId="165" fontId="3" fillId="6" borderId="1" xfId="0" applyNumberFormat="1" applyFont="1" applyFill="1" applyBorder="1" applyAlignment="1">
      <alignment horizontal="center" vertical="top"/>
    </xf>
    <xf numFmtId="0" fontId="3" fillId="6" borderId="44" xfId="0" applyFont="1" applyFill="1" applyBorder="1" applyAlignment="1">
      <alignment horizontal="center" vertical="center" textRotation="90" wrapText="1"/>
    </xf>
    <xf numFmtId="0" fontId="3" fillId="6" borderId="33" xfId="0" applyFont="1" applyFill="1" applyBorder="1" applyAlignment="1">
      <alignment horizontal="center" vertical="center" textRotation="90" wrapText="1"/>
    </xf>
    <xf numFmtId="0" fontId="3" fillId="6" borderId="73" xfId="0" applyFont="1" applyFill="1" applyBorder="1" applyAlignment="1">
      <alignment horizontal="center" vertical="center" textRotation="90" wrapText="1"/>
    </xf>
    <xf numFmtId="0" fontId="3" fillId="2" borderId="55" xfId="0" applyFont="1" applyFill="1" applyBorder="1" applyAlignment="1">
      <alignment horizontal="center" vertical="top" wrapText="1"/>
    </xf>
    <xf numFmtId="0" fontId="3" fillId="8" borderId="55" xfId="0" applyFont="1" applyFill="1" applyBorder="1" applyAlignment="1">
      <alignment horizontal="center" vertical="top"/>
    </xf>
    <xf numFmtId="0" fontId="3" fillId="8" borderId="71" xfId="0" applyFont="1" applyFill="1" applyBorder="1" applyAlignment="1">
      <alignment horizontal="center" vertical="top"/>
    </xf>
    <xf numFmtId="0" fontId="3" fillId="8" borderId="72" xfId="0" applyFont="1" applyFill="1" applyBorder="1" applyAlignment="1">
      <alignment horizontal="center" vertical="top"/>
    </xf>
    <xf numFmtId="49" fontId="5" fillId="0" borderId="41" xfId="0" applyNumberFormat="1" applyFont="1" applyBorder="1" applyAlignment="1">
      <alignment horizontal="center" vertical="top"/>
    </xf>
    <xf numFmtId="0" fontId="3" fillId="6" borderId="10" xfId="0" applyFont="1" applyFill="1" applyBorder="1" applyAlignment="1">
      <alignment horizontal="left" vertical="top" wrapText="1"/>
    </xf>
    <xf numFmtId="0" fontId="3" fillId="3" borderId="16" xfId="0" applyFont="1" applyFill="1" applyBorder="1" applyAlignment="1">
      <alignment horizontal="left" vertical="top" wrapText="1"/>
    </xf>
    <xf numFmtId="0" fontId="10" fillId="0" borderId="30" xfId="0" applyFont="1" applyBorder="1" applyAlignment="1">
      <alignment vertical="top"/>
    </xf>
    <xf numFmtId="0" fontId="9" fillId="3" borderId="25"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26" xfId="0" applyFont="1" applyFill="1" applyBorder="1" applyAlignment="1">
      <alignment horizontal="left" vertical="top" wrapText="1"/>
    </xf>
    <xf numFmtId="0" fontId="3" fillId="5" borderId="55" xfId="0" applyFont="1" applyFill="1" applyBorder="1" applyAlignment="1">
      <alignment horizontal="center" vertical="top"/>
    </xf>
    <xf numFmtId="0" fontId="3" fillId="5" borderId="71" xfId="0" applyFont="1" applyFill="1" applyBorder="1" applyAlignment="1">
      <alignment horizontal="center" vertical="top"/>
    </xf>
    <xf numFmtId="0" fontId="3" fillId="5" borderId="72" xfId="0" applyFont="1" applyFill="1" applyBorder="1" applyAlignment="1">
      <alignment horizontal="center" vertical="top"/>
    </xf>
    <xf numFmtId="4" fontId="3" fillId="6" borderId="25" xfId="0" applyNumberFormat="1" applyFont="1" applyFill="1" applyBorder="1" applyAlignment="1">
      <alignment horizontal="center" vertical="top" wrapText="1"/>
    </xf>
    <xf numFmtId="4" fontId="3" fillId="6" borderId="26" xfId="0" applyNumberFormat="1" applyFont="1" applyFill="1" applyBorder="1" applyAlignment="1">
      <alignment horizontal="center" vertical="top" wrapText="1"/>
    </xf>
    <xf numFmtId="165" fontId="3" fillId="6" borderId="37" xfId="0" applyNumberFormat="1" applyFont="1" applyFill="1" applyBorder="1" applyAlignment="1">
      <alignment horizontal="center" vertical="top"/>
    </xf>
    <xf numFmtId="3" fontId="3" fillId="6" borderId="1" xfId="0" applyNumberFormat="1" applyFont="1" applyFill="1" applyBorder="1" applyAlignment="1">
      <alignment horizontal="center" vertical="top"/>
    </xf>
    <xf numFmtId="3" fontId="3" fillId="6" borderId="37" xfId="0" applyNumberFormat="1" applyFont="1" applyFill="1" applyBorder="1" applyAlignment="1">
      <alignment horizontal="center" vertical="top"/>
    </xf>
    <xf numFmtId="3" fontId="3" fillId="6" borderId="15" xfId="0" applyNumberFormat="1" applyFont="1" applyFill="1" applyBorder="1" applyAlignment="1">
      <alignment horizontal="center" vertical="top"/>
    </xf>
    <xf numFmtId="49" fontId="5" fillId="8" borderId="75" xfId="0" applyNumberFormat="1" applyFont="1" applyFill="1" applyBorder="1" applyAlignment="1">
      <alignment horizontal="right" vertical="top"/>
    </xf>
    <xf numFmtId="49" fontId="5" fillId="8" borderId="71" xfId="0" applyNumberFormat="1" applyFont="1" applyFill="1" applyBorder="1" applyAlignment="1">
      <alignment horizontal="right" vertical="top"/>
    </xf>
    <xf numFmtId="49" fontId="5" fillId="8" borderId="72" xfId="0" applyNumberFormat="1" applyFont="1" applyFill="1" applyBorder="1" applyAlignment="1">
      <alignment horizontal="right" vertical="top"/>
    </xf>
    <xf numFmtId="165" fontId="3" fillId="6" borderId="15" xfId="0" applyNumberFormat="1" applyFont="1" applyFill="1" applyBorder="1" applyAlignment="1">
      <alignment horizontal="center" vertical="top"/>
    </xf>
    <xf numFmtId="165" fontId="3" fillId="6" borderId="24" xfId="0" applyNumberFormat="1" applyFont="1" applyFill="1" applyBorder="1" applyAlignment="1">
      <alignment horizontal="left" vertical="top" wrapText="1"/>
    </xf>
    <xf numFmtId="165" fontId="3" fillId="6" borderId="9" xfId="0" applyNumberFormat="1" applyFont="1" applyFill="1" applyBorder="1" applyAlignment="1">
      <alignment horizontal="left" vertical="top" wrapText="1"/>
    </xf>
    <xf numFmtId="165" fontId="3" fillId="6" borderId="29" xfId="0" applyNumberFormat="1" applyFont="1" applyFill="1" applyBorder="1" applyAlignment="1">
      <alignment horizontal="left" vertical="top" wrapText="1"/>
    </xf>
    <xf numFmtId="0" fontId="3" fillId="6" borderId="5" xfId="0" applyFont="1" applyFill="1" applyBorder="1" applyAlignment="1">
      <alignment wrapText="1"/>
    </xf>
    <xf numFmtId="0" fontId="10" fillId="6" borderId="5" xfId="0" applyFont="1" applyFill="1" applyBorder="1" applyAlignment="1">
      <alignment wrapText="1"/>
    </xf>
    <xf numFmtId="0" fontId="3" fillId="8" borderId="47" xfId="0" applyFont="1" applyFill="1" applyBorder="1" applyAlignment="1">
      <alignment horizontal="left" vertical="top" wrapText="1"/>
    </xf>
    <xf numFmtId="0" fontId="0" fillId="8" borderId="47" xfId="0" applyFill="1" applyBorder="1" applyAlignment="1">
      <alignment vertical="top" wrapText="1"/>
    </xf>
    <xf numFmtId="0" fontId="0" fillId="8" borderId="17" xfId="0" applyFill="1" applyBorder="1" applyAlignment="1">
      <alignment vertical="top" wrapText="1"/>
    </xf>
    <xf numFmtId="0" fontId="10" fillId="8" borderId="34" xfId="0" applyFont="1" applyFill="1" applyBorder="1" applyAlignment="1">
      <alignment vertical="top"/>
    </xf>
    <xf numFmtId="0" fontId="10" fillId="8" borderId="53" xfId="0" applyFont="1" applyFill="1" applyBorder="1" applyAlignment="1">
      <alignment vertical="top"/>
    </xf>
    <xf numFmtId="3" fontId="3" fillId="6" borderId="18" xfId="0" applyNumberFormat="1" applyFont="1" applyFill="1" applyBorder="1" applyAlignment="1">
      <alignment horizontal="left" vertical="top" wrapText="1"/>
    </xf>
    <xf numFmtId="0" fontId="0" fillId="0" borderId="9" xfId="0" applyBorder="1" applyAlignment="1">
      <alignment vertical="top" wrapText="1"/>
    </xf>
    <xf numFmtId="0" fontId="3" fillId="6" borderId="45" xfId="0" applyFont="1" applyFill="1" applyBorder="1" applyAlignment="1">
      <alignment vertical="top" wrapText="1"/>
    </xf>
    <xf numFmtId="0" fontId="0" fillId="0" borderId="47" xfId="0" applyBorder="1" applyAlignment="1">
      <alignment wrapText="1"/>
    </xf>
    <xf numFmtId="0" fontId="0" fillId="0" borderId="52" xfId="0" applyBorder="1" applyAlignment="1">
      <alignment wrapText="1"/>
    </xf>
    <xf numFmtId="0" fontId="3" fillId="6" borderId="46" xfId="0" applyFont="1" applyFill="1" applyBorder="1" applyAlignment="1">
      <alignment horizontal="left" vertical="top" wrapText="1"/>
    </xf>
    <xf numFmtId="0" fontId="0" fillId="0" borderId="38" xfId="0" applyBorder="1" applyAlignment="1">
      <alignment wrapText="1"/>
    </xf>
    <xf numFmtId="0" fontId="0" fillId="0" borderId="34" xfId="0" applyBorder="1" applyAlignment="1">
      <alignment wrapText="1"/>
    </xf>
    <xf numFmtId="0" fontId="0" fillId="0" borderId="53" xfId="0" applyBorder="1" applyAlignment="1">
      <alignment wrapText="1"/>
    </xf>
    <xf numFmtId="3" fontId="3" fillId="6" borderId="9"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3" fillId="3" borderId="41" xfId="0" applyFont="1" applyFill="1" applyBorder="1" applyAlignment="1">
      <alignment vertical="top" wrapText="1"/>
    </xf>
    <xf numFmtId="0" fontId="10" fillId="3" borderId="34" xfId="0" applyFont="1" applyFill="1" applyBorder="1" applyAlignment="1">
      <alignment vertical="top" wrapText="1"/>
    </xf>
    <xf numFmtId="0" fontId="3" fillId="0" borderId="40" xfId="0" applyFont="1" applyFill="1" applyBorder="1" applyAlignment="1">
      <alignment horizontal="left" vertical="top" wrapText="1"/>
    </xf>
    <xf numFmtId="0" fontId="3" fillId="0" borderId="17" xfId="0" applyFont="1" applyFill="1" applyBorder="1" applyAlignment="1">
      <alignment horizontal="left" vertical="top" wrapText="1"/>
    </xf>
    <xf numFmtId="0" fontId="5" fillId="3" borderId="3" xfId="0" applyFont="1" applyFill="1" applyBorder="1" applyAlignment="1">
      <alignment horizontal="center" vertical="top" wrapText="1"/>
    </xf>
    <xf numFmtId="0" fontId="5" fillId="3" borderId="7" xfId="0" applyFont="1" applyFill="1" applyBorder="1" applyAlignment="1">
      <alignment horizontal="center" vertical="top" wrapText="1"/>
    </xf>
    <xf numFmtId="0" fontId="10" fillId="3" borderId="16" xfId="0" applyFont="1" applyFill="1" applyBorder="1" applyAlignment="1">
      <alignment vertical="top" wrapText="1"/>
    </xf>
    <xf numFmtId="0" fontId="3" fillId="3" borderId="26" xfId="0" applyFont="1" applyFill="1" applyBorder="1" applyAlignment="1">
      <alignment horizontal="left" vertical="top" wrapText="1"/>
    </xf>
    <xf numFmtId="0" fontId="8" fillId="0" borderId="5" xfId="0" applyFont="1" applyFill="1" applyBorder="1" applyAlignment="1">
      <alignment horizontal="center" vertical="center" textRotation="90" wrapText="1"/>
    </xf>
    <xf numFmtId="0" fontId="14" fillId="0" borderId="5" xfId="0" applyFont="1" applyBorder="1" applyAlignment="1">
      <alignment horizontal="center" vertical="center" textRotation="90" wrapText="1"/>
    </xf>
    <xf numFmtId="0" fontId="19" fillId="3" borderId="26" xfId="0" applyFont="1" applyFill="1" applyBorder="1" applyAlignment="1">
      <alignment vertical="top" wrapText="1"/>
    </xf>
    <xf numFmtId="0" fontId="3" fillId="6" borderId="3" xfId="0" applyFont="1" applyFill="1" applyBorder="1" applyAlignment="1">
      <alignment horizontal="left" vertical="top" wrapText="1"/>
    </xf>
    <xf numFmtId="0" fontId="3" fillId="6" borderId="28" xfId="0" applyFont="1" applyFill="1" applyBorder="1" applyAlignment="1">
      <alignment horizontal="left" vertical="top" wrapText="1"/>
    </xf>
    <xf numFmtId="0" fontId="10" fillId="0" borderId="56" xfId="0" applyFont="1" applyBorder="1" applyAlignment="1">
      <alignment vertical="top" wrapText="1"/>
    </xf>
    <xf numFmtId="3" fontId="3" fillId="6" borderId="37" xfId="0" applyNumberFormat="1" applyFont="1" applyFill="1" applyBorder="1" applyAlignment="1">
      <alignment horizontal="left" vertical="top" wrapText="1"/>
    </xf>
    <xf numFmtId="0" fontId="0" fillId="0" borderId="42" xfId="0" applyBorder="1" applyAlignment="1">
      <alignment vertical="top"/>
    </xf>
    <xf numFmtId="4" fontId="3" fillId="0" borderId="12" xfId="0" applyNumberFormat="1" applyFont="1" applyFill="1" applyBorder="1" applyAlignment="1">
      <alignment horizontal="left" vertical="top" wrapText="1"/>
    </xf>
    <xf numFmtId="0" fontId="0" fillId="0" borderId="70" xfId="0" applyBorder="1" applyAlignment="1">
      <alignment horizontal="left" vertical="top" wrapText="1"/>
    </xf>
    <xf numFmtId="0" fontId="3" fillId="0" borderId="37" xfId="0" applyNumberFormat="1" applyFont="1" applyFill="1" applyBorder="1" applyAlignment="1">
      <alignment horizontal="left" vertical="top" wrapText="1"/>
    </xf>
    <xf numFmtId="0" fontId="0" fillId="0" borderId="42" xfId="0" applyBorder="1" applyAlignment="1">
      <alignment horizontal="left" vertical="top" wrapText="1"/>
    </xf>
    <xf numFmtId="3" fontId="3" fillId="0" borderId="41" xfId="0" applyNumberFormat="1" applyFont="1" applyFill="1" applyBorder="1" applyAlignment="1">
      <alignment vertical="top" wrapText="1"/>
    </xf>
    <xf numFmtId="0" fontId="0" fillId="0" borderId="50" xfId="0" applyBorder="1" applyAlignment="1">
      <alignment vertical="top" wrapText="1"/>
    </xf>
    <xf numFmtId="3" fontId="3" fillId="0" borderId="48" xfId="0" applyNumberFormat="1" applyFont="1" applyFill="1" applyBorder="1" applyAlignment="1">
      <alignment vertical="top" wrapText="1"/>
    </xf>
    <xf numFmtId="3" fontId="3" fillId="0" borderId="56" xfId="0" applyNumberFormat="1" applyFont="1" applyFill="1" applyBorder="1" applyAlignment="1">
      <alignment vertical="top" wrapText="1"/>
    </xf>
    <xf numFmtId="3" fontId="3" fillId="0" borderId="37" xfId="0" applyNumberFormat="1" applyFont="1" applyFill="1" applyBorder="1" applyAlignment="1">
      <alignment horizontal="left" vertical="top" wrapText="1"/>
    </xf>
    <xf numFmtId="0" fontId="3" fillId="0" borderId="41" xfId="0" applyFont="1" applyFill="1" applyBorder="1" applyAlignment="1">
      <alignment horizontal="left" vertical="top" wrapText="1"/>
    </xf>
    <xf numFmtId="0" fontId="0" fillId="0" borderId="50" xfId="0" applyBorder="1" applyAlignment="1">
      <alignment vertical="top"/>
    </xf>
    <xf numFmtId="0" fontId="3" fillId="0" borderId="56" xfId="0" applyFont="1" applyFill="1" applyBorder="1" applyAlignment="1">
      <alignment horizontal="left" vertical="top" wrapText="1"/>
    </xf>
    <xf numFmtId="0" fontId="0" fillId="0" borderId="32" xfId="0" applyBorder="1" applyAlignment="1">
      <alignment vertical="top"/>
    </xf>
    <xf numFmtId="3" fontId="3" fillId="8" borderId="41" xfId="0" applyNumberFormat="1" applyFont="1" applyFill="1" applyBorder="1" applyAlignment="1">
      <alignment vertical="top" wrapText="1"/>
    </xf>
    <xf numFmtId="0" fontId="0" fillId="8" borderId="50" xfId="0" applyFill="1" applyBorder="1" applyAlignment="1">
      <alignment vertical="top"/>
    </xf>
    <xf numFmtId="0" fontId="0" fillId="8" borderId="48" xfId="0" applyFill="1" applyBorder="1" applyAlignment="1">
      <alignment vertical="top"/>
    </xf>
    <xf numFmtId="0" fontId="0" fillId="8" borderId="43" xfId="0" applyFill="1" applyBorder="1" applyAlignment="1">
      <alignment vertical="top"/>
    </xf>
    <xf numFmtId="0" fontId="0" fillId="8" borderId="56" xfId="0" applyFill="1" applyBorder="1" applyAlignment="1">
      <alignment vertical="top"/>
    </xf>
    <xf numFmtId="0" fontId="0" fillId="8" borderId="32" xfId="0" applyFill="1" applyBorder="1" applyAlignment="1">
      <alignment vertical="top"/>
    </xf>
    <xf numFmtId="3" fontId="3" fillId="6" borderId="41" xfId="0" applyNumberFormat="1" applyFont="1" applyFill="1" applyBorder="1" applyAlignment="1">
      <alignment vertical="top" wrapText="1"/>
    </xf>
    <xf numFmtId="0" fontId="0" fillId="0" borderId="48" xfId="0" applyBorder="1" applyAlignment="1">
      <alignment vertical="top"/>
    </xf>
    <xf numFmtId="0" fontId="0" fillId="0" borderId="43" xfId="0" applyBorder="1" applyAlignment="1">
      <alignment vertical="top"/>
    </xf>
    <xf numFmtId="0" fontId="0" fillId="0" borderId="56" xfId="0" applyBorder="1" applyAlignment="1">
      <alignment vertical="top"/>
    </xf>
    <xf numFmtId="0" fontId="3" fillId="6" borderId="3" xfId="0" applyFont="1" applyFill="1" applyBorder="1" applyAlignment="1">
      <alignment vertical="top" wrapText="1"/>
    </xf>
    <xf numFmtId="0" fontId="0" fillId="0" borderId="5" xfId="0" applyBorder="1" applyAlignment="1">
      <alignment vertical="top" wrapText="1"/>
    </xf>
    <xf numFmtId="165" fontId="3" fillId="6" borderId="46" xfId="0" applyNumberFormat="1" applyFont="1" applyFill="1" applyBorder="1" applyAlignment="1">
      <alignment horizontal="left" vertical="top" wrapText="1"/>
    </xf>
    <xf numFmtId="0" fontId="0" fillId="0" borderId="38" xfId="0" applyBorder="1" applyAlignment="1">
      <alignment vertical="top" wrapText="1"/>
    </xf>
    <xf numFmtId="0" fontId="3" fillId="3" borderId="19" xfId="0" applyFont="1" applyFill="1" applyBorder="1" applyAlignment="1">
      <alignment horizontal="left" vertical="top" wrapText="1"/>
    </xf>
    <xf numFmtId="0" fontId="0" fillId="0" borderId="26" xfId="0" applyBorder="1" applyAlignment="1">
      <alignment horizontal="left" vertical="top" wrapText="1"/>
    </xf>
    <xf numFmtId="0" fontId="3" fillId="0" borderId="47" xfId="0" applyFont="1" applyFill="1" applyBorder="1" applyAlignment="1">
      <alignment horizontal="left" vertical="top" wrapText="1"/>
    </xf>
    <xf numFmtId="0" fontId="3" fillId="0" borderId="52" xfId="0" applyFont="1" applyFill="1" applyBorder="1" applyAlignment="1">
      <alignment horizontal="lef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3">
    <cellStyle name="Įprastas" xfId="0" builtinId="0"/>
    <cellStyle name="Įprastas 2" xfId="2"/>
    <cellStyle name="Kablelis" xfId="1" builtinId="3"/>
  </cellStyles>
  <dxfs count="0"/>
  <tableStyles count="0" defaultTableStyle="TableStyleMedium2" defaultPivotStyle="PivotStyleLight16"/>
  <colors>
    <mruColors>
      <color rgb="FFCCECFF"/>
      <color rgb="FFFFCCFF"/>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explosion val="24"/>
            <c:spPr>
              <a:solidFill>
                <a:schemeClr val="bg1"/>
              </a:solidFill>
            </c:spPr>
          </c:dPt>
          <c:dPt>
            <c:idx val="1"/>
            <c:bubble3D val="0"/>
            <c:spPr>
              <a:solidFill>
                <a:srgbClr val="CCECFF"/>
              </a:solidFill>
            </c:spPr>
          </c:dPt>
          <c:dPt>
            <c:idx val="2"/>
            <c:bubble3D val="0"/>
            <c:spPr>
              <a:solidFill>
                <a:srgbClr val="FFCCFF"/>
              </a:solidFill>
            </c:spPr>
          </c:dPt>
          <c:dLbls>
            <c:dLbl>
              <c:idx val="0"/>
              <c:layout>
                <c:manualLayout>
                  <c:x val="4.7131491567488339E-2"/>
                  <c:y val="1.6650848721131113E-2"/>
                </c:manualLayout>
              </c:layout>
              <c:tx>
                <c:rich>
                  <a:bodyPr/>
                  <a:lstStyle/>
                  <a:p>
                    <a:r>
                      <a:rPr lang="en-US"/>
                      <a:t>faktiškai įvykdyta –
76</a:t>
                    </a:r>
                    <a:r>
                      <a:rPr lang="lt-LT"/>
                      <a:t> </a:t>
                    </a:r>
                    <a:r>
                      <a:rPr lang="en-US"/>
                      <a:t>%</a:t>
                    </a:r>
                  </a:p>
                </c:rich>
              </c:tx>
              <c:dLblPos val="bestFit"/>
              <c:showLegendKey val="0"/>
              <c:showVal val="0"/>
              <c:showCatName val="1"/>
              <c:showSerName val="0"/>
              <c:showPercent val="1"/>
              <c:showBubbleSize val="0"/>
            </c:dLbl>
            <c:dLbl>
              <c:idx val="1"/>
              <c:layout>
                <c:manualLayout>
                  <c:x val="-5.3430682554431383E-2"/>
                  <c:y val="-1.0677142753222699E-17"/>
                </c:manualLayout>
              </c:layout>
              <c:tx>
                <c:rich>
                  <a:bodyPr/>
                  <a:lstStyle/>
                  <a:p>
                    <a:r>
                      <a:rPr lang="lt-LT"/>
                      <a:t>iš dalies įvykdyta –
19 %</a:t>
                    </a:r>
                  </a:p>
                </c:rich>
              </c:tx>
              <c:dLblPos val="bestFit"/>
              <c:showLegendKey val="0"/>
              <c:showVal val="0"/>
              <c:showCatName val="1"/>
              <c:showSerName val="0"/>
              <c:showPercent val="1"/>
              <c:showBubbleSize val="0"/>
            </c:dLbl>
            <c:dLbl>
              <c:idx val="2"/>
              <c:layout>
                <c:manualLayout>
                  <c:x val="0.23153295773586932"/>
                  <c:y val="1.3977511980855577E-2"/>
                </c:manualLayout>
              </c:layout>
              <c:tx>
                <c:rich>
                  <a:bodyPr/>
                  <a:lstStyle/>
                  <a:p>
                    <a:r>
                      <a:rPr lang="en-US"/>
                      <a:t>neįvykdyta –
5</a:t>
                    </a:r>
                    <a:r>
                      <a:rPr lang="lt-LT"/>
                      <a:t> </a:t>
                    </a:r>
                    <a:r>
                      <a:rPr lang="en-US"/>
                      <a:t>%</a:t>
                    </a:r>
                  </a:p>
                </c:rich>
              </c:tx>
              <c:dLblPos val="bestFit"/>
              <c:showLegendKey val="0"/>
              <c:showVal val="0"/>
              <c:showCatName val="1"/>
              <c:showSerName val="0"/>
              <c:showPercent val="1"/>
              <c:showBubbleSize val="0"/>
            </c:dLbl>
            <c:txPr>
              <a:bodyPr/>
              <a:lstStyle/>
              <a:p>
                <a:pPr>
                  <a:defRPr sz="1200">
                    <a:latin typeface="Times New Roman" panose="02020603050405020304" pitchFamily="18" charset="0"/>
                    <a:cs typeface="Times New Roman" panose="02020603050405020304" pitchFamily="18" charset="0"/>
                  </a:defRPr>
                </a:pPr>
                <a:endParaRPr lang="lt-LT"/>
              </a:p>
            </c:txPr>
            <c:dLblPos val="outEnd"/>
            <c:showLegendKey val="0"/>
            <c:showVal val="0"/>
            <c:showCatName val="1"/>
            <c:showSerName val="0"/>
            <c:showPercent val="1"/>
            <c:showBubbleSize val="0"/>
            <c:showLeaderLines val="1"/>
          </c:dLbls>
          <c:cat>
            <c:multiLvlStrRef>
              <c:f>Ataskaita!$B$10:$D$12</c:f>
              <c:multiLvlStrCache>
                <c:ptCount val="3"/>
                <c:lvl>
                  <c:pt idx="0">
                    <c:v>–</c:v>
                  </c:pt>
                  <c:pt idx="1">
                    <c:v>–</c:v>
                  </c:pt>
                  <c:pt idx="2">
                    <c:v>–</c:v>
                  </c:pt>
                </c:lvl>
                <c:lvl>
                  <c:pt idx="0">
                    <c:v>faktiškai įvykdyta</c:v>
                  </c:pt>
                  <c:pt idx="1">
                    <c:v>iš dalies įvykdyta</c:v>
                  </c:pt>
                  <c:pt idx="2">
                    <c:v>neįvykdyta</c:v>
                  </c:pt>
                </c:lvl>
              </c:multiLvlStrCache>
            </c:multiLvlStrRef>
          </c:cat>
          <c:val>
            <c:numRef>
              <c:f>Ataskaita!$E$10:$E$12</c:f>
              <c:numCache>
                <c:formatCode>General</c:formatCode>
                <c:ptCount val="3"/>
                <c:pt idx="0">
                  <c:v>16</c:v>
                </c:pt>
                <c:pt idx="1">
                  <c:v>4</c:v>
                </c:pt>
                <c:pt idx="2">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341658</xdr:colOff>
      <xdr:row>13</xdr:row>
      <xdr:rowOff>56115</xdr:rowOff>
    </xdr:from>
    <xdr:to>
      <xdr:col>9</xdr:col>
      <xdr:colOff>255933</xdr:colOff>
      <xdr:row>26</xdr:row>
      <xdr:rowOff>197748</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Normal="100" zoomScaleSheetLayoutView="100" workbookViewId="0">
      <selection activeCell="S16" sqref="S15:S16"/>
    </sheetView>
  </sheetViews>
  <sheetFormatPr defaultRowHeight="15.75" x14ac:dyDescent="0.25"/>
  <cols>
    <col min="1" max="3" width="9.140625" style="3"/>
    <col min="4" max="4" width="2.140625" style="3" customWidth="1"/>
    <col min="5" max="5" width="3.7109375" style="383" customWidth="1"/>
    <col min="6" max="6" width="11.85546875" style="3" customWidth="1"/>
    <col min="7" max="8" width="9.140625" style="3"/>
    <col min="9" max="9" width="12.5703125" style="3" customWidth="1"/>
    <col min="10" max="10" width="9.140625" style="3"/>
    <col min="11" max="11" width="7.140625" style="3" customWidth="1"/>
    <col min="12" max="16384" width="9.140625" style="3"/>
  </cols>
  <sheetData>
    <row r="1" spans="1:11" customFormat="1" x14ac:dyDescent="0.25">
      <c r="A1" s="575" t="s">
        <v>188</v>
      </c>
      <c r="B1" s="575"/>
      <c r="C1" s="575"/>
      <c r="D1" s="575"/>
      <c r="E1" s="575"/>
      <c r="F1" s="575"/>
      <c r="G1" s="575"/>
      <c r="H1" s="575"/>
      <c r="I1" s="575"/>
      <c r="J1" s="575"/>
      <c r="K1" s="575"/>
    </row>
    <row r="2" spans="1:11" customFormat="1" x14ac:dyDescent="0.25">
      <c r="A2" s="575" t="s">
        <v>178</v>
      </c>
      <c r="B2" s="575"/>
      <c r="C2" s="575"/>
      <c r="D2" s="575"/>
      <c r="E2" s="575"/>
      <c r="F2" s="575"/>
      <c r="G2" s="575"/>
      <c r="H2" s="575"/>
      <c r="I2" s="575"/>
      <c r="J2" s="575"/>
      <c r="K2" s="575"/>
    </row>
    <row r="3" spans="1:11" customFormat="1" x14ac:dyDescent="0.25">
      <c r="A3" s="575" t="s">
        <v>179</v>
      </c>
      <c r="B3" s="575"/>
      <c r="C3" s="575"/>
      <c r="D3" s="575"/>
      <c r="E3" s="575"/>
      <c r="F3" s="575"/>
      <c r="G3" s="575"/>
      <c r="H3" s="575"/>
      <c r="I3" s="575"/>
      <c r="J3" s="575"/>
      <c r="K3" s="575"/>
    </row>
    <row r="4" spans="1:11" customFormat="1" ht="12.75" x14ac:dyDescent="0.2"/>
    <row r="5" spans="1:11" customFormat="1" ht="27.75" customHeight="1" x14ac:dyDescent="0.2">
      <c r="A5" s="576" t="s">
        <v>201</v>
      </c>
      <c r="B5" s="576"/>
      <c r="C5" s="576"/>
      <c r="D5" s="576"/>
      <c r="E5" s="576"/>
      <c r="F5" s="576"/>
      <c r="G5" s="576"/>
      <c r="H5" s="576"/>
      <c r="I5" s="576"/>
      <c r="J5" s="576"/>
      <c r="K5" s="576"/>
    </row>
    <row r="6" spans="1:11" customFormat="1" ht="12.75" x14ac:dyDescent="0.2"/>
    <row r="7" spans="1:11" customFormat="1" ht="49.5" customHeight="1" x14ac:dyDescent="0.2">
      <c r="A7" s="577" t="s">
        <v>202</v>
      </c>
      <c r="B7" s="577"/>
      <c r="C7" s="577"/>
      <c r="D7" s="577"/>
      <c r="E7" s="577"/>
      <c r="F7" s="577"/>
      <c r="G7" s="577"/>
      <c r="H7" s="577"/>
      <c r="I7" s="577"/>
      <c r="J7" s="577"/>
      <c r="K7" s="577"/>
    </row>
    <row r="8" spans="1:11" customFormat="1" ht="12.75" x14ac:dyDescent="0.2"/>
    <row r="9" spans="1:11" customFormat="1" ht="19.5" customHeight="1" x14ac:dyDescent="0.2">
      <c r="A9" s="574" t="s">
        <v>203</v>
      </c>
      <c r="B9" s="574"/>
      <c r="C9" s="574"/>
      <c r="D9" s="574"/>
      <c r="E9" s="574"/>
      <c r="F9" s="574"/>
      <c r="G9" s="574"/>
      <c r="H9" s="574"/>
      <c r="I9" s="574"/>
      <c r="J9" s="574"/>
      <c r="K9" s="574"/>
    </row>
    <row r="10" spans="1:11" customFormat="1" x14ac:dyDescent="0.25">
      <c r="A10" s="376"/>
      <c r="B10" s="579" t="s">
        <v>180</v>
      </c>
      <c r="C10" s="579"/>
      <c r="D10" s="377" t="s">
        <v>181</v>
      </c>
      <c r="E10" s="378">
        <v>16</v>
      </c>
      <c r="F10" s="580" t="s">
        <v>182</v>
      </c>
      <c r="G10" s="580"/>
      <c r="H10" s="580"/>
      <c r="I10" s="580"/>
      <c r="J10" s="580"/>
      <c r="K10" s="580"/>
    </row>
    <row r="11" spans="1:11" customFormat="1" x14ac:dyDescent="0.25">
      <c r="A11" s="376"/>
      <c r="B11" s="579" t="s">
        <v>183</v>
      </c>
      <c r="C11" s="579"/>
      <c r="D11" s="377" t="s">
        <v>181</v>
      </c>
      <c r="E11" s="378">
        <v>4</v>
      </c>
      <c r="F11" s="580" t="s">
        <v>184</v>
      </c>
      <c r="G11" s="580"/>
      <c r="H11" s="580"/>
      <c r="I11" s="580"/>
      <c r="J11" s="580"/>
      <c r="K11" s="580"/>
    </row>
    <row r="12" spans="1:11" x14ac:dyDescent="0.25">
      <c r="B12" s="581" t="s">
        <v>185</v>
      </c>
      <c r="C12" s="581"/>
      <c r="D12" s="379" t="s">
        <v>181</v>
      </c>
      <c r="E12" s="380">
        <v>1</v>
      </c>
      <c r="F12" s="3" t="s">
        <v>186</v>
      </c>
    </row>
    <row r="13" spans="1:11" x14ac:dyDescent="0.25">
      <c r="B13" s="381" t="s">
        <v>189</v>
      </c>
      <c r="C13" s="381"/>
      <c r="D13" s="381"/>
      <c r="E13" s="382"/>
      <c r="F13" s="381"/>
      <c r="G13" s="381"/>
    </row>
    <row r="14" spans="1:11" x14ac:dyDescent="0.25">
      <c r="B14" s="381"/>
      <c r="C14" s="381"/>
      <c r="D14" s="381"/>
      <c r="E14" s="382"/>
      <c r="F14" s="381"/>
      <c r="G14" s="381"/>
    </row>
    <row r="29" spans="1:11" customFormat="1" ht="12.75" x14ac:dyDescent="0.2"/>
    <row r="30" spans="1:11" customFormat="1" ht="36.75" customHeight="1" x14ac:dyDescent="0.2">
      <c r="A30" s="582" t="s">
        <v>231</v>
      </c>
      <c r="B30" s="582"/>
      <c r="C30" s="582"/>
      <c r="D30" s="582"/>
      <c r="E30" s="582"/>
      <c r="F30" s="582"/>
      <c r="G30" s="582"/>
      <c r="H30" s="582"/>
      <c r="I30" s="582"/>
      <c r="J30" s="582"/>
      <c r="K30" s="582"/>
    </row>
    <row r="31" spans="1:11" customFormat="1" ht="33" customHeight="1" x14ac:dyDescent="0.2">
      <c r="A31" s="578" t="s">
        <v>193</v>
      </c>
      <c r="B31" s="578"/>
      <c r="C31" s="578"/>
      <c r="D31" s="578"/>
      <c r="E31" s="578"/>
      <c r="F31" s="578"/>
      <c r="G31" s="578"/>
      <c r="H31" s="578"/>
      <c r="I31" s="578"/>
      <c r="J31" s="578"/>
      <c r="K31" s="578"/>
    </row>
    <row r="32" spans="1:11" customFormat="1" ht="30" customHeight="1" x14ac:dyDescent="0.2">
      <c r="A32" s="578" t="s">
        <v>194</v>
      </c>
      <c r="B32" s="578"/>
      <c r="C32" s="578"/>
      <c r="D32" s="578"/>
      <c r="E32" s="578"/>
      <c r="F32" s="578"/>
      <c r="G32" s="578"/>
      <c r="H32" s="578"/>
      <c r="I32" s="578"/>
      <c r="J32" s="578"/>
      <c r="K32" s="578"/>
    </row>
    <row r="33" spans="1:11" customFormat="1" ht="33.75" customHeight="1" x14ac:dyDescent="0.2">
      <c r="A33" s="578" t="s">
        <v>187</v>
      </c>
      <c r="B33" s="578"/>
      <c r="C33" s="578"/>
      <c r="D33" s="578"/>
      <c r="E33" s="578"/>
      <c r="F33" s="578"/>
      <c r="G33" s="578"/>
      <c r="H33" s="578"/>
      <c r="I33" s="578"/>
      <c r="J33" s="578"/>
      <c r="K33" s="578"/>
    </row>
  </sheetData>
  <mergeCells count="15">
    <mergeCell ref="A31:K31"/>
    <mergeCell ref="A32:K32"/>
    <mergeCell ref="A33:K33"/>
    <mergeCell ref="B10:C10"/>
    <mergeCell ref="F10:K10"/>
    <mergeCell ref="B11:C11"/>
    <mergeCell ref="F11:K11"/>
    <mergeCell ref="B12:C12"/>
    <mergeCell ref="A30:K30"/>
    <mergeCell ref="A9:K9"/>
    <mergeCell ref="A1:K1"/>
    <mergeCell ref="A2:K2"/>
    <mergeCell ref="A3:K3"/>
    <mergeCell ref="A5:K5"/>
    <mergeCell ref="A7:K7"/>
  </mergeCells>
  <pageMargins left="0.78740157480314965" right="0.19685039370078741"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75"/>
  <sheetViews>
    <sheetView zoomScaleNormal="100" zoomScaleSheetLayoutView="100" workbookViewId="0">
      <selection activeCell="Q6" sqref="Q6"/>
    </sheetView>
  </sheetViews>
  <sheetFormatPr defaultRowHeight="12.75" x14ac:dyDescent="0.2"/>
  <cols>
    <col min="1" max="3" width="2.7109375" style="6" customWidth="1"/>
    <col min="4" max="4" width="35" style="6" customWidth="1"/>
    <col min="5" max="5" width="2.7109375" style="22" customWidth="1"/>
    <col min="6" max="6" width="2.7109375" style="28" customWidth="1"/>
    <col min="7" max="7" width="8.42578125" style="7" customWidth="1"/>
    <col min="8" max="8" width="9.5703125" style="7" customWidth="1"/>
    <col min="9" max="9" width="9.7109375" style="7" customWidth="1"/>
    <col min="10" max="10" width="10.140625" style="7" customWidth="1"/>
    <col min="11" max="11" width="26.42578125" style="6" customWidth="1"/>
    <col min="12" max="12" width="4.5703125" style="6" customWidth="1"/>
    <col min="13" max="13" width="4.7109375" style="6" customWidth="1"/>
    <col min="14" max="14" width="18.85546875" style="6" customWidth="1"/>
    <col min="15" max="15" width="18.7109375" style="6" customWidth="1"/>
    <col min="16" max="16384" width="9.140625" style="5"/>
  </cols>
  <sheetData>
    <row r="1" spans="1:15" s="191" customFormat="1" ht="17.25" customHeight="1" x14ac:dyDescent="0.2">
      <c r="A1" s="675" t="s">
        <v>175</v>
      </c>
      <c r="B1" s="675"/>
      <c r="C1" s="675"/>
      <c r="D1" s="675"/>
      <c r="E1" s="675"/>
      <c r="F1" s="675"/>
      <c r="G1" s="675"/>
      <c r="H1" s="675"/>
      <c r="I1" s="676"/>
      <c r="J1" s="676"/>
      <c r="K1" s="676"/>
      <c r="L1" s="676"/>
      <c r="M1" s="676"/>
      <c r="N1" s="676"/>
      <c r="O1" s="676"/>
    </row>
    <row r="2" spans="1:15" ht="15.75" x14ac:dyDescent="0.2">
      <c r="A2" s="677" t="s">
        <v>174</v>
      </c>
      <c r="B2" s="677"/>
      <c r="C2" s="677"/>
      <c r="D2" s="677"/>
      <c r="E2" s="677"/>
      <c r="F2" s="677"/>
      <c r="G2" s="677"/>
      <c r="H2" s="677"/>
      <c r="I2" s="677"/>
      <c r="J2" s="677"/>
      <c r="K2" s="677"/>
      <c r="L2" s="677"/>
      <c r="M2" s="677"/>
      <c r="N2" s="677"/>
      <c r="O2" s="677"/>
    </row>
    <row r="3" spans="1:15" ht="13.5" thickBot="1" x14ac:dyDescent="0.25">
      <c r="A3" s="64"/>
      <c r="B3" s="64"/>
      <c r="C3" s="64"/>
      <c r="D3" s="64"/>
      <c r="E3" s="65"/>
      <c r="F3" s="66"/>
      <c r="G3" s="145"/>
      <c r="H3" s="173"/>
      <c r="I3" s="173"/>
      <c r="J3" s="145"/>
      <c r="K3" s="64"/>
      <c r="L3" s="678"/>
      <c r="M3" s="678"/>
      <c r="N3" s="678"/>
      <c r="O3" s="678"/>
    </row>
    <row r="4" spans="1:15" s="191" customFormat="1" ht="29.25" customHeight="1" x14ac:dyDescent="0.2">
      <c r="A4" s="679" t="s">
        <v>159</v>
      </c>
      <c r="B4" s="682" t="s">
        <v>0</v>
      </c>
      <c r="C4" s="682" t="s">
        <v>1</v>
      </c>
      <c r="D4" s="685" t="s">
        <v>11</v>
      </c>
      <c r="E4" s="688" t="s">
        <v>2</v>
      </c>
      <c r="F4" s="697" t="s">
        <v>3</v>
      </c>
      <c r="G4" s="682" t="s">
        <v>4</v>
      </c>
      <c r="H4" s="700" t="s">
        <v>160</v>
      </c>
      <c r="I4" s="700"/>
      <c r="J4" s="700"/>
      <c r="K4" s="701" t="s">
        <v>161</v>
      </c>
      <c r="L4" s="701"/>
      <c r="M4" s="701"/>
      <c r="N4" s="685" t="s">
        <v>208</v>
      </c>
      <c r="O4" s="702" t="s">
        <v>162</v>
      </c>
    </row>
    <row r="5" spans="1:15" s="191" customFormat="1" ht="15" customHeight="1" x14ac:dyDescent="0.2">
      <c r="A5" s="680"/>
      <c r="B5" s="683"/>
      <c r="C5" s="683"/>
      <c r="D5" s="686"/>
      <c r="E5" s="689"/>
      <c r="F5" s="698"/>
      <c r="G5" s="683"/>
      <c r="H5" s="691" t="s">
        <v>163</v>
      </c>
      <c r="I5" s="691" t="s">
        <v>164</v>
      </c>
      <c r="J5" s="691" t="s">
        <v>165</v>
      </c>
      <c r="K5" s="695" t="s">
        <v>166</v>
      </c>
      <c r="L5" s="693" t="s">
        <v>206</v>
      </c>
      <c r="M5" s="693" t="s">
        <v>207</v>
      </c>
      <c r="N5" s="686"/>
      <c r="O5" s="703"/>
    </row>
    <row r="6" spans="1:15" s="191" customFormat="1" ht="78" customHeight="1" thickBot="1" x14ac:dyDescent="0.25">
      <c r="A6" s="681"/>
      <c r="B6" s="684"/>
      <c r="C6" s="684"/>
      <c r="D6" s="687"/>
      <c r="E6" s="690"/>
      <c r="F6" s="699"/>
      <c r="G6" s="684"/>
      <c r="H6" s="692"/>
      <c r="I6" s="692"/>
      <c r="J6" s="692"/>
      <c r="K6" s="696"/>
      <c r="L6" s="694"/>
      <c r="M6" s="694"/>
      <c r="N6" s="687"/>
      <c r="O6" s="704"/>
    </row>
    <row r="7" spans="1:15" ht="42.75" customHeight="1" x14ac:dyDescent="0.2">
      <c r="A7" s="304" t="s">
        <v>5</v>
      </c>
      <c r="B7" s="305" t="s">
        <v>34</v>
      </c>
      <c r="C7" s="306"/>
      <c r="D7" s="306"/>
      <c r="E7" s="306"/>
      <c r="F7" s="306"/>
      <c r="G7" s="306"/>
      <c r="H7" s="863" t="s">
        <v>168</v>
      </c>
      <c r="I7" s="863"/>
      <c r="J7" s="863"/>
      <c r="K7" s="400" t="s">
        <v>169</v>
      </c>
      <c r="L7" s="537">
        <v>82</v>
      </c>
      <c r="M7" s="537">
        <v>81.900000000000006</v>
      </c>
      <c r="N7" s="307"/>
      <c r="O7" s="308"/>
    </row>
    <row r="8" spans="1:15" ht="24.75" customHeight="1" x14ac:dyDescent="0.2">
      <c r="A8" s="309"/>
      <c r="B8" s="864"/>
      <c r="C8" s="865"/>
      <c r="D8" s="865"/>
      <c r="E8" s="865"/>
      <c r="F8" s="865"/>
      <c r="G8" s="866"/>
      <c r="H8" s="867" t="s">
        <v>168</v>
      </c>
      <c r="I8" s="867"/>
      <c r="J8" s="867"/>
      <c r="K8" s="401" t="s">
        <v>170</v>
      </c>
      <c r="L8" s="310">
        <v>3.05</v>
      </c>
      <c r="M8" s="310">
        <v>3.05</v>
      </c>
      <c r="N8" s="311"/>
      <c r="O8" s="312"/>
    </row>
    <row r="9" spans="1:15" ht="54" customHeight="1" x14ac:dyDescent="0.2">
      <c r="A9" s="309"/>
      <c r="B9" s="313"/>
      <c r="C9" s="314"/>
      <c r="D9" s="314"/>
      <c r="E9" s="314"/>
      <c r="F9" s="314"/>
      <c r="G9" s="314"/>
      <c r="H9" s="867" t="s">
        <v>171</v>
      </c>
      <c r="I9" s="867"/>
      <c r="J9" s="867"/>
      <c r="K9" s="401" t="s">
        <v>172</v>
      </c>
      <c r="L9" s="310">
        <v>33</v>
      </c>
      <c r="M9" s="315">
        <v>60</v>
      </c>
      <c r="N9" s="311"/>
      <c r="O9" s="384"/>
    </row>
    <row r="10" spans="1:15" ht="25.5" customHeight="1" x14ac:dyDescent="0.2">
      <c r="A10" s="309"/>
      <c r="B10" s="313"/>
      <c r="C10" s="314"/>
      <c r="D10" s="314"/>
      <c r="E10" s="314"/>
      <c r="F10" s="314"/>
      <c r="G10" s="314"/>
      <c r="H10" s="867" t="s">
        <v>171</v>
      </c>
      <c r="I10" s="867"/>
      <c r="J10" s="867"/>
      <c r="K10" s="401" t="s">
        <v>173</v>
      </c>
      <c r="L10" s="310">
        <v>121</v>
      </c>
      <c r="M10" s="316">
        <v>120</v>
      </c>
      <c r="N10" s="311"/>
      <c r="O10" s="384" t="s">
        <v>198</v>
      </c>
    </row>
    <row r="11" spans="1:15" ht="18.75" customHeight="1" x14ac:dyDescent="0.2">
      <c r="A11" s="309" t="s">
        <v>5</v>
      </c>
      <c r="B11" s="43" t="s">
        <v>5</v>
      </c>
      <c r="C11" s="650" t="s">
        <v>35</v>
      </c>
      <c r="D11" s="651"/>
      <c r="E11" s="651"/>
      <c r="F11" s="651"/>
      <c r="G11" s="651"/>
      <c r="H11" s="651"/>
      <c r="I11" s="651"/>
      <c r="J11" s="651"/>
      <c r="K11" s="651"/>
      <c r="L11" s="651"/>
      <c r="M11" s="651"/>
      <c r="N11" s="651"/>
      <c r="O11" s="652"/>
    </row>
    <row r="12" spans="1:15" ht="26.25" customHeight="1" x14ac:dyDescent="0.2">
      <c r="A12" s="398" t="s">
        <v>5</v>
      </c>
      <c r="B12" s="391" t="s">
        <v>5</v>
      </c>
      <c r="C12" s="393" t="s">
        <v>5</v>
      </c>
      <c r="D12" s="223" t="s">
        <v>67</v>
      </c>
      <c r="E12" s="228" t="s">
        <v>106</v>
      </c>
      <c r="F12" s="402" t="s">
        <v>57</v>
      </c>
      <c r="G12" s="78"/>
      <c r="H12" s="210"/>
      <c r="I12" s="220"/>
      <c r="J12" s="201"/>
      <c r="K12" s="20"/>
      <c r="L12" s="25"/>
      <c r="M12" s="36"/>
      <c r="N12" s="175"/>
      <c r="O12" s="37"/>
    </row>
    <row r="13" spans="1:15" ht="14.25" customHeight="1" x14ac:dyDescent="0.2">
      <c r="A13" s="649"/>
      <c r="B13" s="653"/>
      <c r="C13" s="654"/>
      <c r="D13" s="655" t="s">
        <v>127</v>
      </c>
      <c r="E13" s="226" t="s">
        <v>63</v>
      </c>
      <c r="F13" s="592" t="s">
        <v>57</v>
      </c>
      <c r="G13" s="86" t="s">
        <v>61</v>
      </c>
      <c r="H13" s="431">
        <v>135</v>
      </c>
      <c r="I13" s="432">
        <v>135</v>
      </c>
      <c r="J13" s="433">
        <v>134.4</v>
      </c>
      <c r="K13" s="667" t="s">
        <v>150</v>
      </c>
      <c r="L13" s="429"/>
      <c r="M13" s="104"/>
      <c r="N13" s="664"/>
      <c r="O13" s="105"/>
    </row>
    <row r="14" spans="1:15" ht="12.75" customHeight="1" x14ac:dyDescent="0.2">
      <c r="A14" s="649"/>
      <c r="B14" s="653"/>
      <c r="C14" s="654"/>
      <c r="D14" s="656"/>
      <c r="E14" s="670" t="s">
        <v>107</v>
      </c>
      <c r="F14" s="639"/>
      <c r="G14" s="62" t="s">
        <v>32</v>
      </c>
      <c r="H14" s="431">
        <v>1</v>
      </c>
      <c r="I14" s="432">
        <v>9</v>
      </c>
      <c r="J14" s="433">
        <v>9</v>
      </c>
      <c r="K14" s="668"/>
      <c r="L14" s="101">
        <v>100</v>
      </c>
      <c r="M14" s="101">
        <v>100</v>
      </c>
      <c r="N14" s="665"/>
      <c r="O14" s="102"/>
    </row>
    <row r="15" spans="1:15" ht="13.5" customHeight="1" x14ac:dyDescent="0.2">
      <c r="A15" s="649"/>
      <c r="B15" s="653"/>
      <c r="C15" s="654"/>
      <c r="D15" s="673"/>
      <c r="E15" s="671"/>
      <c r="F15" s="639"/>
      <c r="G15" s="194" t="s">
        <v>59</v>
      </c>
      <c r="H15" s="431">
        <v>369</v>
      </c>
      <c r="I15" s="432">
        <v>369</v>
      </c>
      <c r="J15" s="433">
        <v>362.2</v>
      </c>
      <c r="K15" s="669"/>
      <c r="L15" s="101"/>
      <c r="M15" s="101"/>
      <c r="N15" s="665"/>
      <c r="O15" s="102"/>
    </row>
    <row r="16" spans="1:15" ht="12.75" customHeight="1" x14ac:dyDescent="0.2">
      <c r="A16" s="649"/>
      <c r="B16" s="653"/>
      <c r="C16" s="654"/>
      <c r="D16" s="674"/>
      <c r="E16" s="671"/>
      <c r="F16" s="639"/>
      <c r="G16" s="194" t="s">
        <v>62</v>
      </c>
      <c r="H16" s="434">
        <v>45.6</v>
      </c>
      <c r="I16" s="435">
        <v>45.6</v>
      </c>
      <c r="J16" s="433">
        <v>44.7</v>
      </c>
      <c r="K16" s="416"/>
      <c r="L16" s="101"/>
      <c r="M16" s="101"/>
      <c r="N16" s="665"/>
      <c r="O16" s="102"/>
    </row>
    <row r="17" spans="1:18" x14ac:dyDescent="0.2">
      <c r="A17" s="649"/>
      <c r="B17" s="653"/>
      <c r="C17" s="654"/>
      <c r="D17" s="430"/>
      <c r="E17" s="672"/>
      <c r="F17" s="639"/>
      <c r="G17" s="195" t="s">
        <v>6</v>
      </c>
      <c r="H17" s="436">
        <f>SUM(H13:H16)</f>
        <v>550.6</v>
      </c>
      <c r="I17" s="437">
        <f>SUM(I13:I16)</f>
        <v>558.6</v>
      </c>
      <c r="J17" s="438">
        <f>SUM(J13:J16)</f>
        <v>550.30000000000007</v>
      </c>
      <c r="K17" s="417"/>
      <c r="L17" s="21"/>
      <c r="M17" s="21"/>
      <c r="N17" s="666"/>
      <c r="O17" s="415"/>
    </row>
    <row r="18" spans="1:18" ht="12.75" customHeight="1" x14ac:dyDescent="0.2">
      <c r="A18" s="649"/>
      <c r="B18" s="653"/>
      <c r="C18" s="654"/>
      <c r="D18" s="655" t="s">
        <v>153</v>
      </c>
      <c r="E18" s="657" t="s">
        <v>63</v>
      </c>
      <c r="F18" s="592" t="s">
        <v>57</v>
      </c>
      <c r="G18" s="111" t="s">
        <v>32</v>
      </c>
      <c r="H18" s="431">
        <v>50.3</v>
      </c>
      <c r="I18" s="432">
        <v>50.3</v>
      </c>
      <c r="J18" s="439">
        <v>50.3</v>
      </c>
      <c r="K18" s="597" t="s">
        <v>210</v>
      </c>
      <c r="L18" s="452">
        <v>100</v>
      </c>
      <c r="M18" s="452">
        <v>100</v>
      </c>
      <c r="N18" s="453"/>
      <c r="O18" s="454"/>
      <c r="P18" s="34"/>
    </row>
    <row r="19" spans="1:18" x14ac:dyDescent="0.2">
      <c r="A19" s="649"/>
      <c r="B19" s="653"/>
      <c r="C19" s="654"/>
      <c r="D19" s="656"/>
      <c r="E19" s="658"/>
      <c r="F19" s="639"/>
      <c r="G19" s="111" t="s">
        <v>45</v>
      </c>
      <c r="H19" s="431">
        <v>826.2</v>
      </c>
      <c r="I19" s="432">
        <v>1030.0999999999999</v>
      </c>
      <c r="J19" s="439">
        <v>1014.7</v>
      </c>
      <c r="K19" s="660"/>
      <c r="L19" s="101"/>
      <c r="M19" s="101"/>
      <c r="N19" s="177"/>
      <c r="O19" s="415"/>
      <c r="P19" s="34"/>
    </row>
    <row r="20" spans="1:18" x14ac:dyDescent="0.2">
      <c r="A20" s="649"/>
      <c r="B20" s="653"/>
      <c r="C20" s="654"/>
      <c r="D20" s="656"/>
      <c r="E20" s="658"/>
      <c r="F20" s="639"/>
      <c r="G20" s="170" t="s">
        <v>60</v>
      </c>
      <c r="H20" s="434">
        <v>180.2</v>
      </c>
      <c r="I20" s="435">
        <v>180.2</v>
      </c>
      <c r="J20" s="439">
        <v>180.2</v>
      </c>
      <c r="K20" s="418"/>
      <c r="L20" s="455"/>
      <c r="M20" s="455"/>
      <c r="N20" s="456"/>
      <c r="O20" s="457"/>
      <c r="P20" s="34"/>
    </row>
    <row r="21" spans="1:18" x14ac:dyDescent="0.2">
      <c r="A21" s="649"/>
      <c r="B21" s="653"/>
      <c r="C21" s="654"/>
      <c r="D21" s="656"/>
      <c r="E21" s="659"/>
      <c r="F21" s="593"/>
      <c r="G21" s="195" t="s">
        <v>6</v>
      </c>
      <c r="H21" s="440">
        <f t="shared" ref="H21:J21" si="0">SUM(H18:H20)</f>
        <v>1056.7</v>
      </c>
      <c r="I21" s="441">
        <f t="shared" si="0"/>
        <v>1260.5999999999999</v>
      </c>
      <c r="J21" s="442">
        <f t="shared" si="0"/>
        <v>1245.2</v>
      </c>
      <c r="K21" s="458"/>
      <c r="L21" s="101"/>
      <c r="M21" s="101"/>
      <c r="N21" s="177"/>
      <c r="O21" s="415"/>
    </row>
    <row r="22" spans="1:18" ht="15" customHeight="1" x14ac:dyDescent="0.2">
      <c r="A22" s="398"/>
      <c r="B22" s="391"/>
      <c r="C22" s="396"/>
      <c r="D22" s="655" t="s">
        <v>209</v>
      </c>
      <c r="E22" s="658" t="s">
        <v>63</v>
      </c>
      <c r="F22" s="592" t="s">
        <v>57</v>
      </c>
      <c r="G22" s="198" t="s">
        <v>61</v>
      </c>
      <c r="H22" s="443">
        <v>3.2</v>
      </c>
      <c r="I22" s="444">
        <v>3.2</v>
      </c>
      <c r="J22" s="445">
        <v>3.2</v>
      </c>
      <c r="K22" s="661" t="s">
        <v>151</v>
      </c>
      <c r="L22" s="26"/>
      <c r="M22" s="26"/>
      <c r="N22" s="602"/>
      <c r="O22" s="38"/>
    </row>
    <row r="23" spans="1:18" ht="15" customHeight="1" x14ac:dyDescent="0.2">
      <c r="A23" s="398"/>
      <c r="B23" s="391"/>
      <c r="C23" s="396"/>
      <c r="D23" s="656"/>
      <c r="E23" s="658"/>
      <c r="F23" s="639"/>
      <c r="G23" s="62" t="s">
        <v>32</v>
      </c>
      <c r="H23" s="446">
        <v>168.6</v>
      </c>
      <c r="I23" s="432">
        <v>153.80000000000001</v>
      </c>
      <c r="J23" s="447">
        <v>141.80000000000001</v>
      </c>
      <c r="K23" s="662"/>
      <c r="L23" s="36">
        <v>100</v>
      </c>
      <c r="M23" s="36">
        <v>100</v>
      </c>
      <c r="N23" s="603"/>
      <c r="O23" s="37"/>
    </row>
    <row r="24" spans="1:18" ht="15" customHeight="1" x14ac:dyDescent="0.2">
      <c r="A24" s="398"/>
      <c r="B24" s="391"/>
      <c r="C24" s="396"/>
      <c r="D24" s="656"/>
      <c r="E24" s="658"/>
      <c r="F24" s="639"/>
      <c r="G24" s="194" t="s">
        <v>59</v>
      </c>
      <c r="H24" s="446">
        <v>191.9</v>
      </c>
      <c r="I24" s="432">
        <v>191.9</v>
      </c>
      <c r="J24" s="448">
        <v>160.30000000000001</v>
      </c>
      <c r="K24" s="663"/>
      <c r="L24" s="36"/>
      <c r="M24" s="36"/>
      <c r="N24" s="603"/>
      <c r="O24" s="37"/>
    </row>
    <row r="25" spans="1:18" ht="15" customHeight="1" x14ac:dyDescent="0.2">
      <c r="A25" s="398"/>
      <c r="B25" s="391"/>
      <c r="C25" s="396"/>
      <c r="D25" s="656"/>
      <c r="E25" s="658"/>
      <c r="F25" s="639"/>
      <c r="G25" s="194" t="s">
        <v>62</v>
      </c>
      <c r="H25" s="434">
        <v>23.7</v>
      </c>
      <c r="I25" s="435">
        <v>23.7</v>
      </c>
      <c r="J25" s="448">
        <v>19.8</v>
      </c>
      <c r="K25" s="414"/>
      <c r="L25" s="36"/>
      <c r="M25" s="36"/>
      <c r="N25" s="603"/>
      <c r="O25" s="37"/>
    </row>
    <row r="26" spans="1:18" ht="15" customHeight="1" x14ac:dyDescent="0.2">
      <c r="A26" s="398"/>
      <c r="B26" s="391"/>
      <c r="C26" s="393"/>
      <c r="D26" s="656"/>
      <c r="E26" s="658"/>
      <c r="F26" s="639"/>
      <c r="G26" s="199" t="s">
        <v>6</v>
      </c>
      <c r="H26" s="449">
        <f>SUM(H22:H25)</f>
        <v>387.4</v>
      </c>
      <c r="I26" s="437">
        <f>SUM(I22:I25)</f>
        <v>372.59999999999997</v>
      </c>
      <c r="J26" s="438">
        <f>SUM(J22:J25)</f>
        <v>325.10000000000002</v>
      </c>
      <c r="K26" s="414"/>
      <c r="L26" s="388"/>
      <c r="M26" s="388"/>
      <c r="N26" s="604"/>
      <c r="O26" s="57"/>
      <c r="R26" s="9"/>
    </row>
    <row r="27" spans="1:18" ht="14.25" customHeight="1" x14ac:dyDescent="0.2">
      <c r="A27" s="649"/>
      <c r="B27" s="653"/>
      <c r="C27" s="707"/>
      <c r="D27" s="655" t="s">
        <v>78</v>
      </c>
      <c r="E27" s="657"/>
      <c r="F27" s="592" t="s">
        <v>57</v>
      </c>
      <c r="G27" s="194" t="s">
        <v>60</v>
      </c>
      <c r="H27" s="450">
        <v>127.5</v>
      </c>
      <c r="I27" s="451">
        <v>127.5</v>
      </c>
      <c r="J27" s="433">
        <v>132.30000000000001</v>
      </c>
      <c r="K27" s="399" t="s">
        <v>119</v>
      </c>
      <c r="L27" s="104">
        <v>1</v>
      </c>
      <c r="M27" s="104">
        <v>1</v>
      </c>
      <c r="N27" s="372"/>
      <c r="O27" s="105"/>
    </row>
    <row r="28" spans="1:18" x14ac:dyDescent="0.2">
      <c r="A28" s="649"/>
      <c r="B28" s="653"/>
      <c r="C28" s="707"/>
      <c r="D28" s="656"/>
      <c r="E28" s="659"/>
      <c r="F28" s="593"/>
      <c r="G28" s="195" t="s">
        <v>6</v>
      </c>
      <c r="H28" s="440">
        <f>SUM(H27:H27)</f>
        <v>127.5</v>
      </c>
      <c r="I28" s="441">
        <f>SUM(I27:I27)</f>
        <v>127.5</v>
      </c>
      <c r="J28" s="442">
        <f>SUM(J27:J27)</f>
        <v>132.30000000000001</v>
      </c>
      <c r="K28" s="46"/>
      <c r="L28" s="101"/>
      <c r="M28" s="101"/>
      <c r="N28" s="180"/>
      <c r="O28" s="102"/>
    </row>
    <row r="29" spans="1:18" x14ac:dyDescent="0.2">
      <c r="A29" s="411"/>
      <c r="B29" s="412"/>
      <c r="C29" s="406"/>
      <c r="D29" s="538"/>
      <c r="E29" s="594" t="s">
        <v>92</v>
      </c>
      <c r="F29" s="595"/>
      <c r="G29" s="596"/>
      <c r="H29" s="539">
        <f>H26+H28+H21+H17</f>
        <v>2122.1999999999998</v>
      </c>
      <c r="I29" s="539">
        <f>I26+I28+I21+I17</f>
        <v>2319.2999999999997</v>
      </c>
      <c r="J29" s="441">
        <f>J26+J28+J21+J17</f>
        <v>2252.9</v>
      </c>
      <c r="K29" s="500"/>
      <c r="L29" s="106"/>
      <c r="M29" s="106"/>
      <c r="N29" s="181"/>
      <c r="O29" s="107"/>
    </row>
    <row r="30" spans="1:18" ht="25.5" customHeight="1" x14ac:dyDescent="0.2">
      <c r="A30" s="398" t="s">
        <v>5</v>
      </c>
      <c r="B30" s="391" t="s">
        <v>5</v>
      </c>
      <c r="C30" s="393" t="s">
        <v>7</v>
      </c>
      <c r="D30" s="531" t="s">
        <v>68</v>
      </c>
      <c r="E30" s="532" t="s">
        <v>108</v>
      </c>
      <c r="F30" s="402"/>
      <c r="G30" s="533"/>
      <c r="H30" s="534"/>
      <c r="I30" s="263"/>
      <c r="J30" s="263"/>
      <c r="K30" s="408"/>
      <c r="L30" s="389"/>
      <c r="M30" s="535"/>
      <c r="N30" s="536"/>
      <c r="O30" s="419"/>
      <c r="P30" s="10"/>
      <c r="R30" s="9"/>
    </row>
    <row r="31" spans="1:18" ht="21" customHeight="1" x14ac:dyDescent="0.2">
      <c r="A31" s="709"/>
      <c r="B31" s="653"/>
      <c r="C31" s="654"/>
      <c r="D31" s="655" t="s">
        <v>87</v>
      </c>
      <c r="E31" s="237" t="s">
        <v>63</v>
      </c>
      <c r="F31" s="592" t="s">
        <v>57</v>
      </c>
      <c r="G31" s="111"/>
      <c r="H31" s="229"/>
      <c r="I31" s="203"/>
      <c r="J31" s="205"/>
      <c r="K31" s="907" t="s">
        <v>211</v>
      </c>
      <c r="L31" s="472">
        <v>1</v>
      </c>
      <c r="M31" s="472">
        <v>0</v>
      </c>
      <c r="N31" s="615" t="s">
        <v>195</v>
      </c>
      <c r="O31" s="621"/>
    </row>
    <row r="32" spans="1:18" ht="27.75" customHeight="1" x14ac:dyDescent="0.2">
      <c r="A32" s="709"/>
      <c r="B32" s="653"/>
      <c r="C32" s="654"/>
      <c r="D32" s="656"/>
      <c r="E32" s="710"/>
      <c r="F32" s="639"/>
      <c r="G32" s="170" t="s">
        <v>45</v>
      </c>
      <c r="H32" s="229">
        <v>247</v>
      </c>
      <c r="I32" s="203">
        <v>0</v>
      </c>
      <c r="J32" s="262">
        <v>0</v>
      </c>
      <c r="K32" s="908"/>
      <c r="L32" s="473"/>
      <c r="M32" s="474"/>
      <c r="N32" s="622"/>
      <c r="O32" s="623"/>
    </row>
    <row r="33" spans="1:18" ht="39.75" customHeight="1" x14ac:dyDescent="0.2">
      <c r="A33" s="709"/>
      <c r="B33" s="653"/>
      <c r="C33" s="654"/>
      <c r="D33" s="712"/>
      <c r="E33" s="711"/>
      <c r="F33" s="593"/>
      <c r="G33" s="195" t="s">
        <v>6</v>
      </c>
      <c r="H33" s="230">
        <f>H32</f>
        <v>247</v>
      </c>
      <c r="I33" s="204">
        <f t="shared" ref="I33:J33" si="1">I32</f>
        <v>0</v>
      </c>
      <c r="J33" s="204">
        <f t="shared" si="1"/>
        <v>0</v>
      </c>
      <c r="K33" s="909"/>
      <c r="L33" s="472">
        <v>10</v>
      </c>
      <c r="M33" s="472">
        <v>0</v>
      </c>
      <c r="N33" s="910"/>
      <c r="O33" s="911"/>
    </row>
    <row r="34" spans="1:18" ht="14.25" customHeight="1" x14ac:dyDescent="0.2">
      <c r="A34" s="709"/>
      <c r="B34" s="653"/>
      <c r="C34" s="654"/>
      <c r="D34" s="655" t="s">
        <v>156</v>
      </c>
      <c r="E34" s="710"/>
      <c r="F34" s="639" t="s">
        <v>57</v>
      </c>
      <c r="G34" s="170" t="s">
        <v>45</v>
      </c>
      <c r="H34" s="231">
        <v>240</v>
      </c>
      <c r="I34" s="221">
        <v>240</v>
      </c>
      <c r="J34" s="220">
        <v>240</v>
      </c>
      <c r="K34" s="914" t="s">
        <v>190</v>
      </c>
      <c r="L34" s="103">
        <v>20</v>
      </c>
      <c r="M34" s="104">
        <v>20</v>
      </c>
      <c r="N34" s="912"/>
      <c r="O34" s="105"/>
    </row>
    <row r="35" spans="1:18" ht="13.5" customHeight="1" x14ac:dyDescent="0.2">
      <c r="A35" s="709"/>
      <c r="B35" s="653"/>
      <c r="C35" s="654"/>
      <c r="D35" s="656"/>
      <c r="E35" s="710"/>
      <c r="F35" s="639"/>
      <c r="G35" s="111" t="s">
        <v>114</v>
      </c>
      <c r="H35" s="229">
        <v>30</v>
      </c>
      <c r="I35" s="203">
        <v>30</v>
      </c>
      <c r="J35" s="459">
        <v>0</v>
      </c>
      <c r="K35" s="915"/>
      <c r="L35" s="100"/>
      <c r="M35" s="101"/>
      <c r="N35" s="913"/>
      <c r="O35" s="102"/>
    </row>
    <row r="36" spans="1:18" ht="13.5" customHeight="1" x14ac:dyDescent="0.2">
      <c r="A36" s="709"/>
      <c r="B36" s="653"/>
      <c r="C36" s="654"/>
      <c r="D36" s="656"/>
      <c r="E36" s="711"/>
      <c r="F36" s="593"/>
      <c r="G36" s="195" t="s">
        <v>6</v>
      </c>
      <c r="H36" s="230">
        <f>SUM(H34:H35)</f>
        <v>270</v>
      </c>
      <c r="I36" s="204">
        <f>SUM(I34:I35)</f>
        <v>270</v>
      </c>
      <c r="J36" s="204">
        <f>SUM(J34:J35)</f>
        <v>240</v>
      </c>
      <c r="K36" s="915"/>
      <c r="L36" s="100"/>
      <c r="M36" s="101"/>
      <c r="N36" s="180"/>
      <c r="O36" s="102"/>
    </row>
    <row r="37" spans="1:18" ht="15" customHeight="1" thickBot="1" x14ac:dyDescent="0.25">
      <c r="A37" s="367"/>
      <c r="B37" s="357"/>
      <c r="C37" s="359"/>
      <c r="D37" s="352"/>
      <c r="E37" s="641" t="s">
        <v>92</v>
      </c>
      <c r="F37" s="642"/>
      <c r="G37" s="643"/>
      <c r="H37" s="235">
        <f>H36+H33</f>
        <v>517</v>
      </c>
      <c r="I37" s="222">
        <f>I36+I33</f>
        <v>270</v>
      </c>
      <c r="J37" s="222">
        <f>J36+J33</f>
        <v>240</v>
      </c>
      <c r="K37" s="916"/>
      <c r="L37" s="69"/>
      <c r="M37" s="69"/>
      <c r="N37" s="179"/>
      <c r="O37" s="70"/>
    </row>
    <row r="38" spans="1:18" ht="25.5" customHeight="1" x14ac:dyDescent="0.2">
      <c r="A38" s="354" t="s">
        <v>5</v>
      </c>
      <c r="B38" s="356" t="s">
        <v>5</v>
      </c>
      <c r="C38" s="358" t="s">
        <v>33</v>
      </c>
      <c r="D38" s="460" t="s">
        <v>69</v>
      </c>
      <c r="E38" s="461" t="s">
        <v>109</v>
      </c>
      <c r="F38" s="462"/>
      <c r="G38" s="250"/>
      <c r="H38" s="264"/>
      <c r="I38" s="261"/>
      <c r="J38" s="463"/>
      <c r="K38" s="467"/>
      <c r="L38" s="464"/>
      <c r="M38" s="464"/>
      <c r="N38" s="476"/>
      <c r="O38" s="477"/>
    </row>
    <row r="39" spans="1:18" ht="44.25" customHeight="1" x14ac:dyDescent="0.2">
      <c r="A39" s="649"/>
      <c r="B39" s="653"/>
      <c r="C39" s="654"/>
      <c r="D39" s="705" t="s">
        <v>152</v>
      </c>
      <c r="E39" s="658"/>
      <c r="F39" s="707" t="s">
        <v>57</v>
      </c>
      <c r="G39" s="294" t="s">
        <v>45</v>
      </c>
      <c r="H39" s="265">
        <v>741.5</v>
      </c>
      <c r="I39" s="220">
        <v>525</v>
      </c>
      <c r="J39" s="299">
        <v>524.29999999999995</v>
      </c>
      <c r="K39" s="597" t="s">
        <v>143</v>
      </c>
      <c r="L39" s="466">
        <v>55</v>
      </c>
      <c r="M39" s="27">
        <v>76</v>
      </c>
      <c r="N39" s="917"/>
      <c r="O39" s="918"/>
    </row>
    <row r="40" spans="1:18" ht="46.5" customHeight="1" x14ac:dyDescent="0.2">
      <c r="A40" s="649"/>
      <c r="B40" s="653"/>
      <c r="C40" s="654"/>
      <c r="D40" s="706"/>
      <c r="E40" s="659"/>
      <c r="F40" s="708"/>
      <c r="G40" s="252" t="s">
        <v>6</v>
      </c>
      <c r="H40" s="208">
        <f>H39</f>
        <v>741.5</v>
      </c>
      <c r="I40" s="208">
        <f t="shared" ref="I40:J40" si="2">I39</f>
        <v>525</v>
      </c>
      <c r="J40" s="208">
        <f t="shared" si="2"/>
        <v>524.29999999999995</v>
      </c>
      <c r="K40" s="598"/>
      <c r="L40" s="5"/>
      <c r="M40" s="465"/>
      <c r="N40" s="919"/>
      <c r="O40" s="920"/>
    </row>
    <row r="41" spans="1:18" ht="26.25" customHeight="1" x14ac:dyDescent="0.2">
      <c r="A41" s="649"/>
      <c r="B41" s="653"/>
      <c r="C41" s="654"/>
      <c r="D41" s="599" t="s">
        <v>88</v>
      </c>
      <c r="E41" s="409" t="s">
        <v>63</v>
      </c>
      <c r="F41" s="405" t="s">
        <v>57</v>
      </c>
      <c r="G41" s="251" t="s">
        <v>45</v>
      </c>
      <c r="H41" s="266">
        <v>100</v>
      </c>
      <c r="I41" s="207">
        <v>0</v>
      </c>
      <c r="J41" s="217">
        <v>0</v>
      </c>
      <c r="K41" s="715" t="s">
        <v>149</v>
      </c>
      <c r="L41" s="468"/>
      <c r="M41" s="468"/>
      <c r="N41" s="615" t="s">
        <v>212</v>
      </c>
      <c r="O41" s="616"/>
    </row>
    <row r="42" spans="1:18" ht="21" customHeight="1" x14ac:dyDescent="0.2">
      <c r="A42" s="649"/>
      <c r="B42" s="653"/>
      <c r="C42" s="654"/>
      <c r="D42" s="600"/>
      <c r="E42" s="407"/>
      <c r="F42" s="396"/>
      <c r="G42" s="295"/>
      <c r="H42" s="256"/>
      <c r="I42" s="221"/>
      <c r="J42" s="215"/>
      <c r="K42" s="716"/>
      <c r="L42" s="469">
        <v>0</v>
      </c>
      <c r="M42" s="469">
        <v>0</v>
      </c>
      <c r="N42" s="617"/>
      <c r="O42" s="618"/>
    </row>
    <row r="43" spans="1:18" ht="30" customHeight="1" x14ac:dyDescent="0.2">
      <c r="A43" s="649"/>
      <c r="B43" s="653"/>
      <c r="C43" s="654"/>
      <c r="D43" s="601"/>
      <c r="E43" s="410"/>
      <c r="F43" s="406"/>
      <c r="G43" s="109" t="s">
        <v>6</v>
      </c>
      <c r="H43" s="267">
        <f>H41</f>
        <v>100</v>
      </c>
      <c r="I43" s="263">
        <v>0</v>
      </c>
      <c r="J43" s="234">
        <v>0</v>
      </c>
      <c r="K43" s="717"/>
      <c r="L43" s="475"/>
      <c r="M43" s="475"/>
      <c r="N43" s="619"/>
      <c r="O43" s="620"/>
    </row>
    <row r="44" spans="1:18" ht="18" customHeight="1" x14ac:dyDescent="0.2">
      <c r="A44" s="649"/>
      <c r="B44" s="653"/>
      <c r="C44" s="654"/>
      <c r="D44" s="655" t="s">
        <v>128</v>
      </c>
      <c r="E44" s="657" t="s">
        <v>63</v>
      </c>
      <c r="F44" s="718" t="s">
        <v>57</v>
      </c>
      <c r="G44" s="251" t="s">
        <v>64</v>
      </c>
      <c r="H44" s="266">
        <v>640</v>
      </c>
      <c r="I44" s="207">
        <v>665</v>
      </c>
      <c r="J44" s="206">
        <v>665</v>
      </c>
      <c r="K44" s="597" t="s">
        <v>192</v>
      </c>
      <c r="L44" s="104">
        <v>100</v>
      </c>
      <c r="M44" s="104">
        <v>100</v>
      </c>
      <c r="N44" s="626"/>
      <c r="O44" s="483"/>
    </row>
    <row r="45" spans="1:18" ht="15" customHeight="1" x14ac:dyDescent="0.2">
      <c r="A45" s="649"/>
      <c r="B45" s="653"/>
      <c r="C45" s="654"/>
      <c r="D45" s="656"/>
      <c r="E45" s="659"/>
      <c r="F45" s="708"/>
      <c r="G45" s="252" t="s">
        <v>6</v>
      </c>
      <c r="H45" s="267">
        <f>H44</f>
        <v>640</v>
      </c>
      <c r="I45" s="263">
        <f>I44</f>
        <v>665</v>
      </c>
      <c r="J45" s="263">
        <f>SUM(J44:J44)</f>
        <v>665</v>
      </c>
      <c r="K45" s="660"/>
      <c r="L45" s="101"/>
      <c r="M45" s="101"/>
      <c r="N45" s="627"/>
      <c r="O45" s="484"/>
      <c r="P45" s="10"/>
      <c r="R45" s="9"/>
    </row>
    <row r="46" spans="1:18" ht="15.75" customHeight="1" x14ac:dyDescent="0.2">
      <c r="A46" s="411"/>
      <c r="B46" s="412"/>
      <c r="C46" s="406"/>
      <c r="D46" s="538"/>
      <c r="E46" s="631" t="s">
        <v>92</v>
      </c>
      <c r="F46" s="632"/>
      <c r="G46" s="633"/>
      <c r="H46" s="267">
        <f>H43+H40+H45</f>
        <v>1481.5</v>
      </c>
      <c r="I46" s="267">
        <f>I43+I40+I45</f>
        <v>1190</v>
      </c>
      <c r="J46" s="267">
        <f>J43+J40+J45</f>
        <v>1189.3</v>
      </c>
      <c r="K46" s="598"/>
      <c r="L46" s="387"/>
      <c r="M46" s="387"/>
      <c r="N46" s="543"/>
      <c r="O46" s="544"/>
      <c r="P46" s="10"/>
      <c r="R46" s="9"/>
    </row>
    <row r="47" spans="1:18" ht="25.5" customHeight="1" x14ac:dyDescent="0.2">
      <c r="A47" s="398" t="s">
        <v>5</v>
      </c>
      <c r="B47" s="391" t="s">
        <v>5</v>
      </c>
      <c r="C47" s="393" t="s">
        <v>38</v>
      </c>
      <c r="D47" s="540" t="s">
        <v>70</v>
      </c>
      <c r="E47" s="541"/>
      <c r="F47" s="404"/>
      <c r="G47" s="89"/>
      <c r="H47" s="267"/>
      <c r="I47" s="267"/>
      <c r="J47" s="221"/>
      <c r="K47" s="67"/>
      <c r="L47" s="389"/>
      <c r="M47" s="389"/>
      <c r="N47" s="182"/>
      <c r="O47" s="542"/>
      <c r="P47" s="10"/>
      <c r="R47" s="9"/>
    </row>
    <row r="48" spans="1:18" ht="16.5" customHeight="1" x14ac:dyDescent="0.2">
      <c r="A48" s="348"/>
      <c r="B48" s="349"/>
      <c r="C48" s="350"/>
      <c r="D48" s="656" t="s">
        <v>90</v>
      </c>
      <c r="E48" s="658" t="s">
        <v>63</v>
      </c>
      <c r="F48" s="725" t="s">
        <v>57</v>
      </c>
      <c r="G48" s="71" t="s">
        <v>32</v>
      </c>
      <c r="H48" s="256"/>
      <c r="I48" s="256"/>
      <c r="J48" s="233"/>
      <c r="K48" s="628" t="s">
        <v>191</v>
      </c>
      <c r="L48" s="469"/>
      <c r="M48" s="469"/>
      <c r="N48" s="615" t="s">
        <v>213</v>
      </c>
      <c r="O48" s="616"/>
      <c r="P48" s="10"/>
      <c r="R48" s="9"/>
    </row>
    <row r="49" spans="1:18" ht="21" customHeight="1" x14ac:dyDescent="0.2">
      <c r="A49" s="649"/>
      <c r="B49" s="653"/>
      <c r="C49" s="721"/>
      <c r="D49" s="673"/>
      <c r="E49" s="723"/>
      <c r="F49" s="726"/>
      <c r="G49" s="251" t="s">
        <v>45</v>
      </c>
      <c r="H49" s="257">
        <v>50</v>
      </c>
      <c r="I49" s="257">
        <v>0</v>
      </c>
      <c r="J49" s="207">
        <v>0</v>
      </c>
      <c r="K49" s="629"/>
      <c r="L49" s="469">
        <v>0</v>
      </c>
      <c r="M49" s="469">
        <v>0</v>
      </c>
      <c r="N49" s="617"/>
      <c r="O49" s="618"/>
    </row>
    <row r="50" spans="1:18" ht="16.5" customHeight="1" x14ac:dyDescent="0.2">
      <c r="A50" s="743"/>
      <c r="B50" s="744"/>
      <c r="C50" s="745"/>
      <c r="D50" s="722"/>
      <c r="E50" s="724"/>
      <c r="F50" s="727"/>
      <c r="G50" s="252" t="s">
        <v>6</v>
      </c>
      <c r="H50" s="298">
        <f>H49</f>
        <v>50</v>
      </c>
      <c r="I50" s="298">
        <f t="shared" ref="I50:J50" si="3">I49</f>
        <v>0</v>
      </c>
      <c r="J50" s="298">
        <f t="shared" si="3"/>
        <v>0</v>
      </c>
      <c r="K50" s="630"/>
      <c r="L50" s="475"/>
      <c r="M50" s="475"/>
      <c r="N50" s="619"/>
      <c r="O50" s="620"/>
      <c r="P50" s="10"/>
      <c r="R50" s="9"/>
    </row>
    <row r="51" spans="1:18" ht="25.5" customHeight="1" x14ac:dyDescent="0.2">
      <c r="A51" s="649"/>
      <c r="B51" s="653"/>
      <c r="C51" s="721"/>
      <c r="D51" s="656" t="s">
        <v>134</v>
      </c>
      <c r="E51" s="719"/>
      <c r="F51" s="639" t="s">
        <v>57</v>
      </c>
      <c r="G51" s="294" t="s">
        <v>45</v>
      </c>
      <c r="H51" s="265">
        <v>30</v>
      </c>
      <c r="I51" s="265">
        <v>0</v>
      </c>
      <c r="J51" s="220">
        <v>0</v>
      </c>
      <c r="K51" s="478" t="s">
        <v>122</v>
      </c>
      <c r="L51" s="469"/>
      <c r="M51" s="469"/>
      <c r="N51" s="615" t="s">
        <v>214</v>
      </c>
      <c r="O51" s="621"/>
    </row>
    <row r="52" spans="1:18" ht="27" customHeight="1" x14ac:dyDescent="0.2">
      <c r="A52" s="649"/>
      <c r="B52" s="653"/>
      <c r="C52" s="721"/>
      <c r="D52" s="656"/>
      <c r="E52" s="720"/>
      <c r="F52" s="593"/>
      <c r="G52" s="252" t="s">
        <v>6</v>
      </c>
      <c r="H52" s="298">
        <f>H51</f>
        <v>30</v>
      </c>
      <c r="I52" s="298">
        <f t="shared" ref="I52:J52" si="4">I51</f>
        <v>0</v>
      </c>
      <c r="J52" s="298">
        <f t="shared" si="4"/>
        <v>0</v>
      </c>
      <c r="K52" s="478" t="s">
        <v>167</v>
      </c>
      <c r="L52" s="469"/>
      <c r="M52" s="469"/>
      <c r="N52" s="622"/>
      <c r="O52" s="623"/>
      <c r="P52" s="10"/>
      <c r="R52" s="9"/>
    </row>
    <row r="53" spans="1:18" ht="16.5" customHeight="1" thickBot="1" x14ac:dyDescent="0.25">
      <c r="A53" s="355"/>
      <c r="B53" s="357"/>
      <c r="C53" s="353"/>
      <c r="D53" s="352"/>
      <c r="E53" s="641" t="s">
        <v>92</v>
      </c>
      <c r="F53" s="642"/>
      <c r="G53" s="642"/>
      <c r="H53" s="300">
        <f>H52+H50</f>
        <v>80</v>
      </c>
      <c r="I53" s="300">
        <f t="shared" ref="I53:J53" si="5">I52+I50</f>
        <v>0</v>
      </c>
      <c r="J53" s="300">
        <f t="shared" si="5"/>
        <v>0</v>
      </c>
      <c r="K53" s="470" t="s">
        <v>86</v>
      </c>
      <c r="L53" s="471"/>
      <c r="M53" s="471"/>
      <c r="N53" s="624"/>
      <c r="O53" s="625"/>
      <c r="P53" s="10"/>
      <c r="R53" s="9"/>
    </row>
    <row r="54" spans="1:18" ht="21.75" customHeight="1" x14ac:dyDescent="0.2">
      <c r="A54" s="729" t="s">
        <v>5</v>
      </c>
      <c r="B54" s="731" t="s">
        <v>5</v>
      </c>
      <c r="C54" s="733" t="s">
        <v>40</v>
      </c>
      <c r="D54" s="746" t="s">
        <v>129</v>
      </c>
      <c r="E54" s="748" t="s">
        <v>63</v>
      </c>
      <c r="F54" s="638" t="s">
        <v>57</v>
      </c>
      <c r="G54" s="295" t="s">
        <v>32</v>
      </c>
      <c r="H54" s="301">
        <v>2000</v>
      </c>
      <c r="I54" s="328">
        <v>8493.4</v>
      </c>
      <c r="J54" s="331">
        <v>8249.2999999999993</v>
      </c>
      <c r="K54" s="713" t="s">
        <v>144</v>
      </c>
      <c r="L54" s="479"/>
      <c r="M54" s="479"/>
      <c r="N54" s="605"/>
      <c r="O54" s="608"/>
    </row>
    <row r="55" spans="1:18" ht="21.75" customHeight="1" x14ac:dyDescent="0.2">
      <c r="A55" s="649"/>
      <c r="B55" s="653"/>
      <c r="C55" s="654"/>
      <c r="D55" s="747"/>
      <c r="E55" s="658"/>
      <c r="F55" s="639"/>
      <c r="G55" s="297" t="s">
        <v>45</v>
      </c>
      <c r="H55" s="302">
        <v>2522</v>
      </c>
      <c r="I55" s="329">
        <v>2795.1</v>
      </c>
      <c r="J55" s="331">
        <v>2961</v>
      </c>
      <c r="K55" s="714"/>
      <c r="L55" s="480">
        <v>1</v>
      </c>
      <c r="M55" s="480">
        <v>1</v>
      </c>
      <c r="N55" s="606"/>
      <c r="O55" s="609"/>
    </row>
    <row r="56" spans="1:18" ht="30.75" customHeight="1" x14ac:dyDescent="0.2">
      <c r="A56" s="649"/>
      <c r="B56" s="653"/>
      <c r="C56" s="654"/>
      <c r="D56" s="565"/>
      <c r="E56" s="658"/>
      <c r="F56" s="639"/>
      <c r="G56" s="297" t="s">
        <v>59</v>
      </c>
      <c r="H56" s="302">
        <v>2472.5</v>
      </c>
      <c r="I56" s="330">
        <v>0</v>
      </c>
      <c r="J56" s="168">
        <v>0</v>
      </c>
      <c r="K56" s="714"/>
      <c r="L56" s="480">
        <v>100</v>
      </c>
      <c r="M56" s="480">
        <v>98</v>
      </c>
      <c r="N56" s="606"/>
      <c r="O56" s="610"/>
    </row>
    <row r="57" spans="1:18" ht="15.75" customHeight="1" thickBot="1" x14ac:dyDescent="0.25">
      <c r="A57" s="730"/>
      <c r="B57" s="732"/>
      <c r="C57" s="734"/>
      <c r="D57" s="225"/>
      <c r="E57" s="749"/>
      <c r="F57" s="640"/>
      <c r="G57" s="296" t="s">
        <v>6</v>
      </c>
      <c r="H57" s="200">
        <f>H54+H55+H56</f>
        <v>6994.5</v>
      </c>
      <c r="I57" s="200">
        <f>I54+I55+I56</f>
        <v>11288.5</v>
      </c>
      <c r="J57" s="248">
        <f>SUM(J54:J56)</f>
        <v>11210.3</v>
      </c>
      <c r="K57" s="566"/>
      <c r="L57" s="481"/>
      <c r="M57" s="482"/>
      <c r="N57" s="607"/>
      <c r="O57" s="611"/>
    </row>
    <row r="58" spans="1:18" s="23" customFormat="1" ht="12.75" customHeight="1" x14ac:dyDescent="0.2">
      <c r="A58" s="729" t="s">
        <v>5</v>
      </c>
      <c r="B58" s="731" t="s">
        <v>5</v>
      </c>
      <c r="C58" s="733" t="s">
        <v>42</v>
      </c>
      <c r="D58" s="735" t="s">
        <v>130</v>
      </c>
      <c r="E58" s="737"/>
      <c r="F58" s="739" t="s">
        <v>57</v>
      </c>
      <c r="G58" s="253" t="s">
        <v>32</v>
      </c>
      <c r="H58" s="243">
        <v>20</v>
      </c>
      <c r="I58" s="244">
        <v>20</v>
      </c>
      <c r="J58" s="245">
        <v>7</v>
      </c>
      <c r="K58" s="634"/>
      <c r="L58" s="485"/>
      <c r="M58" s="485"/>
      <c r="N58" s="486"/>
      <c r="O58" s="612" t="s">
        <v>215</v>
      </c>
    </row>
    <row r="59" spans="1:18" x14ac:dyDescent="0.2">
      <c r="A59" s="649"/>
      <c r="B59" s="653"/>
      <c r="C59" s="654"/>
      <c r="D59" s="656"/>
      <c r="E59" s="710"/>
      <c r="F59" s="707"/>
      <c r="G59" s="112"/>
      <c r="H59" s="119"/>
      <c r="I59" s="130"/>
      <c r="J59" s="131"/>
      <c r="K59" s="635"/>
      <c r="L59" s="101"/>
      <c r="M59" s="101"/>
      <c r="N59" s="180"/>
      <c r="O59" s="613"/>
      <c r="P59" s="20"/>
    </row>
    <row r="60" spans="1:18" ht="14.25" customHeight="1" x14ac:dyDescent="0.2">
      <c r="A60" s="649"/>
      <c r="B60" s="653"/>
      <c r="C60" s="654"/>
      <c r="D60" s="656"/>
      <c r="E60" s="710"/>
      <c r="F60" s="707"/>
      <c r="G60" s="170"/>
      <c r="H60" s="117"/>
      <c r="I60" s="238"/>
      <c r="J60" s="118"/>
      <c r="K60" s="635"/>
      <c r="L60" s="101"/>
      <c r="M60" s="101"/>
      <c r="N60" s="180"/>
      <c r="O60" s="613"/>
    </row>
    <row r="61" spans="1:18" ht="13.5" thickBot="1" x14ac:dyDescent="0.25">
      <c r="A61" s="730"/>
      <c r="B61" s="732"/>
      <c r="C61" s="734"/>
      <c r="D61" s="736"/>
      <c r="E61" s="738"/>
      <c r="F61" s="728"/>
      <c r="G61" s="254" t="s">
        <v>6</v>
      </c>
      <c r="H61" s="240">
        <f>H58</f>
        <v>20</v>
      </c>
      <c r="I61" s="241">
        <f>I58</f>
        <v>20</v>
      </c>
      <c r="J61" s="246">
        <f t="shared" ref="J61" si="6">SUM(J58:J60)</f>
        <v>7</v>
      </c>
      <c r="K61" s="39"/>
      <c r="L61" s="17"/>
      <c r="M61" s="17"/>
      <c r="N61" s="184"/>
      <c r="O61" s="614"/>
    </row>
    <row r="62" spans="1:18" ht="12.75" customHeight="1" x14ac:dyDescent="0.2">
      <c r="A62" s="397" t="s">
        <v>5</v>
      </c>
      <c r="B62" s="390" t="s">
        <v>5</v>
      </c>
      <c r="C62" s="392" t="s">
        <v>43</v>
      </c>
      <c r="D62" s="224" t="s">
        <v>102</v>
      </c>
      <c r="E62" s="488"/>
      <c r="F62" s="462"/>
      <c r="G62" s="489"/>
      <c r="H62" s="490"/>
      <c r="I62" s="491"/>
      <c r="J62" s="492"/>
      <c r="K62" s="87"/>
      <c r="L62" s="494"/>
      <c r="M62" s="494"/>
      <c r="N62" s="583" t="s">
        <v>216</v>
      </c>
      <c r="O62" s="584"/>
    </row>
    <row r="63" spans="1:18" ht="18.75" customHeight="1" x14ac:dyDescent="0.2">
      <c r="A63" s="649"/>
      <c r="B63" s="653"/>
      <c r="C63" s="654"/>
      <c r="D63" s="747" t="s">
        <v>65</v>
      </c>
      <c r="E63" s="487" t="s">
        <v>63</v>
      </c>
      <c r="F63" s="707" t="s">
        <v>57</v>
      </c>
      <c r="G63" s="112" t="s">
        <v>60</v>
      </c>
      <c r="H63" s="119">
        <v>200</v>
      </c>
      <c r="I63" s="130">
        <v>200</v>
      </c>
      <c r="J63" s="131">
        <v>0</v>
      </c>
      <c r="K63" s="97" t="s">
        <v>123</v>
      </c>
      <c r="L63" s="101">
        <v>1</v>
      </c>
      <c r="M63" s="101">
        <v>1</v>
      </c>
      <c r="N63" s="585"/>
      <c r="O63" s="586"/>
      <c r="P63" s="20"/>
    </row>
    <row r="64" spans="1:18" ht="15.75" customHeight="1" x14ac:dyDescent="0.2">
      <c r="A64" s="649"/>
      <c r="B64" s="653"/>
      <c r="C64" s="654"/>
      <c r="D64" s="747"/>
      <c r="E64" s="740" t="s">
        <v>110</v>
      </c>
      <c r="F64" s="707"/>
      <c r="G64" s="111" t="s">
        <v>91</v>
      </c>
      <c r="H64" s="120">
        <v>0</v>
      </c>
      <c r="I64" s="168">
        <v>0.8</v>
      </c>
      <c r="J64" s="193">
        <v>0.7</v>
      </c>
      <c r="K64" s="636"/>
      <c r="L64" s="101"/>
      <c r="M64" s="101"/>
      <c r="N64" s="585"/>
      <c r="O64" s="586"/>
    </row>
    <row r="65" spans="1:18" ht="17.25" customHeight="1" x14ac:dyDescent="0.2">
      <c r="A65" s="649"/>
      <c r="B65" s="653"/>
      <c r="C65" s="654"/>
      <c r="D65" s="747"/>
      <c r="E65" s="741"/>
      <c r="F65" s="707"/>
      <c r="G65" s="170" t="s">
        <v>64</v>
      </c>
      <c r="H65" s="117">
        <v>0</v>
      </c>
      <c r="I65" s="238">
        <v>80.099999999999994</v>
      </c>
      <c r="J65" s="118">
        <v>0</v>
      </c>
      <c r="K65" s="637"/>
      <c r="L65" s="101"/>
      <c r="M65" s="101"/>
      <c r="N65" s="585"/>
      <c r="O65" s="586"/>
    </row>
    <row r="66" spans="1:18" ht="20.25" customHeight="1" thickBot="1" x14ac:dyDescent="0.25">
      <c r="A66" s="730"/>
      <c r="B66" s="732"/>
      <c r="C66" s="734"/>
      <c r="D66" s="750"/>
      <c r="E66" s="742"/>
      <c r="F66" s="728"/>
      <c r="G66" s="254" t="s">
        <v>6</v>
      </c>
      <c r="H66" s="240">
        <f>H63</f>
        <v>200</v>
      </c>
      <c r="I66" s="241">
        <v>280.89999999999998</v>
      </c>
      <c r="J66" s="246">
        <f t="shared" ref="J66" si="7">SUM(J63:J65)</f>
        <v>0.7</v>
      </c>
      <c r="K66" s="93"/>
      <c r="L66" s="69"/>
      <c r="M66" s="69"/>
      <c r="N66" s="587"/>
      <c r="O66" s="588"/>
    </row>
    <row r="67" spans="1:18" ht="11.25" customHeight="1" x14ac:dyDescent="0.2">
      <c r="A67" s="649"/>
      <c r="B67" s="653"/>
      <c r="C67" s="654"/>
      <c r="D67" s="747" t="s">
        <v>131</v>
      </c>
      <c r="E67" s="710" t="s">
        <v>110</v>
      </c>
      <c r="F67" s="639" t="s">
        <v>57</v>
      </c>
      <c r="G67" s="170" t="s">
        <v>114</v>
      </c>
      <c r="H67" s="117"/>
      <c r="I67" s="238">
        <v>632.4</v>
      </c>
      <c r="J67" s="239">
        <v>632.29999999999995</v>
      </c>
      <c r="K67" s="99"/>
      <c r="L67" s="44"/>
      <c r="M67" s="44"/>
      <c r="N67" s="775"/>
      <c r="O67" s="776"/>
    </row>
    <row r="68" spans="1:18" ht="14.25" customHeight="1" x14ac:dyDescent="0.2">
      <c r="A68" s="649"/>
      <c r="B68" s="653"/>
      <c r="C68" s="654"/>
      <c r="D68" s="747"/>
      <c r="E68" s="710"/>
      <c r="F68" s="639"/>
      <c r="G68" s="111" t="s">
        <v>59</v>
      </c>
      <c r="H68" s="303">
        <v>5928.9</v>
      </c>
      <c r="I68" s="168">
        <v>9274.1</v>
      </c>
      <c r="J68" s="121">
        <v>4729.6000000000004</v>
      </c>
      <c r="K68" s="668" t="s">
        <v>79</v>
      </c>
      <c r="L68" s="44">
        <v>30</v>
      </c>
      <c r="M68" s="44">
        <v>52</v>
      </c>
      <c r="N68" s="775"/>
      <c r="O68" s="776"/>
    </row>
    <row r="69" spans="1:18" ht="13.5" customHeight="1" x14ac:dyDescent="0.2">
      <c r="A69" s="649"/>
      <c r="B69" s="653"/>
      <c r="C69" s="654"/>
      <c r="D69" s="656" t="s">
        <v>132</v>
      </c>
      <c r="E69" s="710"/>
      <c r="F69" s="639"/>
      <c r="G69" s="170" t="s">
        <v>64</v>
      </c>
      <c r="H69" s="303">
        <v>4546.3</v>
      </c>
      <c r="I69" s="130">
        <v>6094.4</v>
      </c>
      <c r="J69" s="121">
        <v>3423.9</v>
      </c>
      <c r="K69" s="668"/>
      <c r="L69" s="14"/>
      <c r="M69" s="14"/>
      <c r="N69" s="775"/>
      <c r="O69" s="776"/>
      <c r="P69" s="20"/>
    </row>
    <row r="70" spans="1:18" ht="13.5" customHeight="1" x14ac:dyDescent="0.2">
      <c r="A70" s="649"/>
      <c r="B70" s="653"/>
      <c r="C70" s="654"/>
      <c r="D70" s="656"/>
      <c r="E70" s="711"/>
      <c r="F70" s="593"/>
      <c r="G70" s="195" t="s">
        <v>6</v>
      </c>
      <c r="H70" s="171">
        <f>H69+H68+H67</f>
        <v>10475.200000000001</v>
      </c>
      <c r="I70" s="197">
        <f>I69+I68+I67</f>
        <v>16000.9</v>
      </c>
      <c r="J70" s="196">
        <f t="shared" ref="J70" si="8">SUM(J67:J69)</f>
        <v>8785.8000000000011</v>
      </c>
      <c r="K70" s="360"/>
      <c r="L70" s="14"/>
      <c r="M70" s="14"/>
      <c r="N70" s="775"/>
      <c r="O70" s="776"/>
    </row>
    <row r="71" spans="1:18" ht="15" customHeight="1" thickBot="1" x14ac:dyDescent="0.25">
      <c r="A71" s="355"/>
      <c r="B71" s="357"/>
      <c r="C71" s="359"/>
      <c r="D71" s="352"/>
      <c r="E71" s="641" t="s">
        <v>92</v>
      </c>
      <c r="F71" s="642"/>
      <c r="G71" s="643"/>
      <c r="H71" s="247">
        <f>H70+H66</f>
        <v>10675.2</v>
      </c>
      <c r="I71" s="248">
        <f>I70+I66</f>
        <v>16281.8</v>
      </c>
      <c r="J71" s="242">
        <f>J70+J66</f>
        <v>8786.5000000000018</v>
      </c>
      <c r="K71" s="49"/>
      <c r="L71" s="69"/>
      <c r="M71" s="374"/>
      <c r="N71" s="777"/>
      <c r="O71" s="778"/>
    </row>
    <row r="72" spans="1:18" ht="13.5" thickBot="1" x14ac:dyDescent="0.25">
      <c r="A72" s="323" t="s">
        <v>5</v>
      </c>
      <c r="B72" s="8" t="s">
        <v>5</v>
      </c>
      <c r="C72" s="751" t="s">
        <v>8</v>
      </c>
      <c r="D72" s="751"/>
      <c r="E72" s="751"/>
      <c r="F72" s="751"/>
      <c r="G72" s="760"/>
      <c r="H72" s="214">
        <f>H71+H61+H57+H53+H46+H37+H29</f>
        <v>21890.400000000001</v>
      </c>
      <c r="I72" s="123">
        <f>I71+I61+I57+I53+I46+I37+I29</f>
        <v>31369.599999999999</v>
      </c>
      <c r="J72" s="526">
        <f>J71+J61+J57+J53+J46+J37+J29</f>
        <v>23686.000000000004</v>
      </c>
      <c r="K72" s="362"/>
      <c r="L72" s="18"/>
      <c r="M72" s="18"/>
      <c r="N72" s="18"/>
      <c r="O72" s="19"/>
    </row>
    <row r="73" spans="1:18" ht="13.5" thickBot="1" x14ac:dyDescent="0.25">
      <c r="A73" s="323" t="s">
        <v>5</v>
      </c>
      <c r="B73" s="8" t="s">
        <v>7</v>
      </c>
      <c r="C73" s="761" t="s">
        <v>36</v>
      </c>
      <c r="D73" s="762"/>
      <c r="E73" s="762"/>
      <c r="F73" s="762"/>
      <c r="G73" s="762"/>
      <c r="H73" s="762"/>
      <c r="I73" s="762"/>
      <c r="J73" s="762"/>
      <c r="K73" s="762"/>
      <c r="L73" s="762"/>
      <c r="M73" s="762"/>
      <c r="N73" s="762"/>
      <c r="O73" s="763"/>
    </row>
    <row r="74" spans="1:18" ht="15" customHeight="1" x14ac:dyDescent="0.2">
      <c r="A74" s="649" t="s">
        <v>5</v>
      </c>
      <c r="B74" s="653" t="s">
        <v>7</v>
      </c>
      <c r="C74" s="764" t="s">
        <v>5</v>
      </c>
      <c r="D74" s="781" t="s">
        <v>133</v>
      </c>
      <c r="E74" s="495" t="s">
        <v>63</v>
      </c>
      <c r="F74" s="768" t="s">
        <v>57</v>
      </c>
      <c r="G74" s="71" t="s">
        <v>114</v>
      </c>
      <c r="H74" s="256">
        <v>31.3</v>
      </c>
      <c r="I74" s="221"/>
      <c r="J74" s="496"/>
      <c r="K74" s="766" t="s">
        <v>145</v>
      </c>
      <c r="L74" s="386"/>
      <c r="M74" s="386"/>
      <c r="N74" s="779"/>
      <c r="O74" s="48"/>
      <c r="R74" s="9"/>
    </row>
    <row r="75" spans="1:18" ht="13.5" customHeight="1" x14ac:dyDescent="0.2">
      <c r="A75" s="649"/>
      <c r="B75" s="653"/>
      <c r="C75" s="764"/>
      <c r="D75" s="782"/>
      <c r="E75" s="770" t="s">
        <v>107</v>
      </c>
      <c r="F75" s="768"/>
      <c r="G75" s="259" t="s">
        <v>59</v>
      </c>
      <c r="H75" s="256">
        <v>5590.2</v>
      </c>
      <c r="I75" s="221">
        <v>5590.2</v>
      </c>
      <c r="J75" s="459">
        <v>5051.3999999999996</v>
      </c>
      <c r="K75" s="767"/>
      <c r="L75" s="386">
        <v>100</v>
      </c>
      <c r="M75" s="386">
        <v>100</v>
      </c>
      <c r="N75" s="665"/>
      <c r="O75" s="48"/>
      <c r="R75" s="9"/>
    </row>
    <row r="76" spans="1:18" ht="15" customHeight="1" x14ac:dyDescent="0.2">
      <c r="A76" s="649"/>
      <c r="B76" s="653"/>
      <c r="C76" s="764"/>
      <c r="D76" s="782"/>
      <c r="E76" s="771"/>
      <c r="F76" s="768"/>
      <c r="G76" s="71" t="s">
        <v>60</v>
      </c>
      <c r="H76" s="257">
        <v>20.9</v>
      </c>
      <c r="I76" s="203">
        <v>20.9</v>
      </c>
      <c r="J76" s="220">
        <v>21.3</v>
      </c>
      <c r="K76" s="767"/>
      <c r="L76" s="386"/>
      <c r="M76" s="386"/>
      <c r="N76" s="665"/>
      <c r="O76" s="48"/>
      <c r="R76" s="9"/>
    </row>
    <row r="77" spans="1:18" ht="15.75" customHeight="1" thickBot="1" x14ac:dyDescent="0.25">
      <c r="A77" s="730"/>
      <c r="B77" s="732"/>
      <c r="C77" s="765"/>
      <c r="D77" s="783"/>
      <c r="E77" s="772"/>
      <c r="F77" s="769"/>
      <c r="G77" s="260" t="s">
        <v>6</v>
      </c>
      <c r="H77" s="209">
        <f>H76+H75+H74</f>
        <v>5642.4</v>
      </c>
      <c r="I77" s="209">
        <f t="shared" ref="I77:J77" si="9">I76+I75+I74</f>
        <v>5611.0999999999995</v>
      </c>
      <c r="J77" s="222">
        <f t="shared" si="9"/>
        <v>5072.7</v>
      </c>
      <c r="K77" s="368"/>
      <c r="L77" s="54"/>
      <c r="M77" s="54"/>
      <c r="N77" s="780"/>
      <c r="O77" s="55"/>
      <c r="R77" s="9"/>
    </row>
    <row r="78" spans="1:18" ht="13.5" thickBot="1" x14ac:dyDescent="0.25">
      <c r="A78" s="324" t="s">
        <v>5</v>
      </c>
      <c r="B78" s="8" t="s">
        <v>7</v>
      </c>
      <c r="C78" s="751" t="s">
        <v>8</v>
      </c>
      <c r="D78" s="751"/>
      <c r="E78" s="751"/>
      <c r="F78" s="751"/>
      <c r="G78" s="751"/>
      <c r="H78" s="255">
        <f>H77</f>
        <v>5642.4</v>
      </c>
      <c r="I78" s="124">
        <f>I77</f>
        <v>5611.0999999999995</v>
      </c>
      <c r="J78" s="123">
        <f>SUM(J77)</f>
        <v>5072.7</v>
      </c>
      <c r="K78" s="752"/>
      <c r="L78" s="752"/>
      <c r="M78" s="752"/>
      <c r="N78" s="752"/>
      <c r="O78" s="753"/>
    </row>
    <row r="79" spans="1:18" ht="13.5" thickBot="1" x14ac:dyDescent="0.25">
      <c r="A79" s="323" t="s">
        <v>5</v>
      </c>
      <c r="B79" s="8" t="s">
        <v>33</v>
      </c>
      <c r="C79" s="773" t="s">
        <v>37</v>
      </c>
      <c r="D79" s="773"/>
      <c r="E79" s="773"/>
      <c r="F79" s="773"/>
      <c r="G79" s="773"/>
      <c r="H79" s="773"/>
      <c r="I79" s="773"/>
      <c r="J79" s="773"/>
      <c r="K79" s="773"/>
      <c r="L79" s="773"/>
      <c r="M79" s="773"/>
      <c r="N79" s="761"/>
      <c r="O79" s="774"/>
    </row>
    <row r="80" spans="1:18" ht="27" customHeight="1" x14ac:dyDescent="0.2">
      <c r="A80" s="321" t="s">
        <v>5</v>
      </c>
      <c r="B80" s="137" t="s">
        <v>33</v>
      </c>
      <c r="C80" s="139" t="s">
        <v>5</v>
      </c>
      <c r="D80" s="63" t="s">
        <v>82</v>
      </c>
      <c r="E80" s="151"/>
      <c r="F80" s="143" t="s">
        <v>44</v>
      </c>
      <c r="G80" s="250" t="s">
        <v>32</v>
      </c>
      <c r="H80" s="264">
        <v>17828.3</v>
      </c>
      <c r="I80" s="261">
        <v>17642.3</v>
      </c>
      <c r="J80" s="261">
        <v>17592.599999999999</v>
      </c>
      <c r="K80" s="35"/>
      <c r="L80" s="24"/>
      <c r="M80" s="35"/>
      <c r="N80" s="24"/>
      <c r="O80" s="29"/>
      <c r="R80" s="9"/>
    </row>
    <row r="81" spans="1:18" ht="18" customHeight="1" x14ac:dyDescent="0.2">
      <c r="A81" s="320"/>
      <c r="B81" s="138"/>
      <c r="C81" s="140"/>
      <c r="D81" s="162" t="s">
        <v>71</v>
      </c>
      <c r="E81" s="159"/>
      <c r="F81" s="141"/>
      <c r="G81" s="71" t="s">
        <v>100</v>
      </c>
      <c r="H81" s="265">
        <v>1000</v>
      </c>
      <c r="I81" s="220">
        <v>1000</v>
      </c>
      <c r="J81" s="220">
        <v>986.4</v>
      </c>
      <c r="K81" s="5"/>
      <c r="L81" s="25"/>
      <c r="M81" s="5"/>
      <c r="N81" s="25"/>
      <c r="O81" s="136"/>
      <c r="R81" s="9"/>
    </row>
    <row r="82" spans="1:18" ht="27" customHeight="1" x14ac:dyDescent="0.2">
      <c r="A82" s="320"/>
      <c r="B82" s="138"/>
      <c r="C82" s="140"/>
      <c r="D82" s="115" t="s">
        <v>135</v>
      </c>
      <c r="E82" s="159"/>
      <c r="F82" s="141"/>
      <c r="G82" s="108" t="s">
        <v>91</v>
      </c>
      <c r="H82" s="266"/>
      <c r="I82" s="207">
        <v>673.4</v>
      </c>
      <c r="J82" s="206">
        <v>673.4</v>
      </c>
      <c r="K82" s="149" t="s">
        <v>53</v>
      </c>
      <c r="L82" s="53">
        <v>6</v>
      </c>
      <c r="M82" s="334">
        <v>5</v>
      </c>
      <c r="N82" s="335"/>
      <c r="O82" s="340"/>
      <c r="R82" s="9"/>
    </row>
    <row r="83" spans="1:18" ht="21" customHeight="1" x14ac:dyDescent="0.2">
      <c r="A83" s="320"/>
      <c r="B83" s="138"/>
      <c r="C83" s="140"/>
      <c r="D83" s="142" t="s">
        <v>136</v>
      </c>
      <c r="E83" s="159"/>
      <c r="F83" s="141"/>
      <c r="G83" s="71"/>
      <c r="H83" s="265"/>
      <c r="I83" s="220"/>
      <c r="J83" s="262"/>
      <c r="K83" s="45" t="s">
        <v>117</v>
      </c>
      <c r="L83" s="163">
        <v>2</v>
      </c>
      <c r="M83" s="335">
        <v>3.9</v>
      </c>
      <c r="N83" s="336"/>
      <c r="O83" s="341"/>
      <c r="R83" s="9"/>
    </row>
    <row r="84" spans="1:18" ht="28.5" customHeight="1" x14ac:dyDescent="0.2">
      <c r="A84" s="420"/>
      <c r="B84" s="421"/>
      <c r="C84" s="422"/>
      <c r="D84" s="426" t="s">
        <v>137</v>
      </c>
      <c r="E84" s="424"/>
      <c r="F84" s="425"/>
      <c r="G84" s="71"/>
      <c r="H84" s="265"/>
      <c r="I84" s="220"/>
      <c r="J84" s="262"/>
      <c r="K84" s="423" t="s">
        <v>116</v>
      </c>
      <c r="L84" s="428">
        <v>6</v>
      </c>
      <c r="M84" s="427">
        <v>13</v>
      </c>
      <c r="N84" s="187"/>
      <c r="O84" s="341"/>
      <c r="R84" s="9"/>
    </row>
    <row r="85" spans="1:18" ht="18" customHeight="1" x14ac:dyDescent="0.2">
      <c r="A85" s="649"/>
      <c r="B85" s="653"/>
      <c r="C85" s="654"/>
      <c r="D85" s="789" t="s">
        <v>54</v>
      </c>
      <c r="E85" s="784"/>
      <c r="F85" s="644"/>
      <c r="G85" s="71"/>
      <c r="H85" s="333"/>
      <c r="I85" s="220"/>
      <c r="J85" s="332"/>
      <c r="K85" s="785" t="s">
        <v>76</v>
      </c>
      <c r="L85" s="756">
        <v>6.8</v>
      </c>
      <c r="M85" s="758">
        <v>6.4</v>
      </c>
      <c r="N85" s="337"/>
      <c r="O85" s="754"/>
      <c r="R85" s="9"/>
    </row>
    <row r="86" spans="1:18" ht="23.25" customHeight="1" x14ac:dyDescent="0.2">
      <c r="A86" s="649"/>
      <c r="B86" s="653"/>
      <c r="C86" s="654"/>
      <c r="D86" s="790"/>
      <c r="E86" s="784"/>
      <c r="F86" s="644"/>
      <c r="G86" s="71"/>
      <c r="H86" s="265"/>
      <c r="I86" s="220"/>
      <c r="J86" s="262"/>
      <c r="K86" s="786"/>
      <c r="L86" s="757"/>
      <c r="M86" s="759"/>
      <c r="N86" s="497"/>
      <c r="O86" s="755"/>
      <c r="R86" s="9"/>
    </row>
    <row r="87" spans="1:18" ht="18.75" customHeight="1" x14ac:dyDescent="0.2">
      <c r="A87" s="649"/>
      <c r="B87" s="653"/>
      <c r="C87" s="654"/>
      <c r="D87" s="792" t="s">
        <v>138</v>
      </c>
      <c r="E87" s="795"/>
      <c r="F87" s="644"/>
      <c r="G87" s="108"/>
      <c r="H87" s="266"/>
      <c r="I87" s="207"/>
      <c r="J87" s="206"/>
      <c r="K87" s="645" t="s">
        <v>55</v>
      </c>
      <c r="L87" s="922">
        <v>3</v>
      </c>
      <c r="M87" s="921">
        <v>3</v>
      </c>
      <c r="N87" s="187"/>
      <c r="O87" s="343"/>
      <c r="R87" s="9"/>
    </row>
    <row r="88" spans="1:18" ht="23.25" customHeight="1" x14ac:dyDescent="0.2">
      <c r="A88" s="649"/>
      <c r="B88" s="653"/>
      <c r="C88" s="654"/>
      <c r="D88" s="790"/>
      <c r="E88" s="795"/>
      <c r="F88" s="644"/>
      <c r="G88" s="89" t="s">
        <v>91</v>
      </c>
      <c r="H88" s="256">
        <v>10.199999999999999</v>
      </c>
      <c r="I88" s="221">
        <v>10.199999999999999</v>
      </c>
      <c r="J88" s="205">
        <v>10.199999999999999</v>
      </c>
      <c r="K88" s="646"/>
      <c r="L88" s="923"/>
      <c r="M88" s="788"/>
      <c r="N88" s="339"/>
      <c r="O88" s="342"/>
      <c r="R88" s="9"/>
    </row>
    <row r="89" spans="1:18" ht="33" customHeight="1" x14ac:dyDescent="0.2">
      <c r="A89" s="649"/>
      <c r="B89" s="653"/>
      <c r="C89" s="654"/>
      <c r="D89" s="792" t="s">
        <v>139</v>
      </c>
      <c r="E89" s="784"/>
      <c r="F89" s="644"/>
      <c r="G89" s="71" t="s">
        <v>105</v>
      </c>
      <c r="H89" s="265"/>
      <c r="I89" s="220">
        <v>245.4</v>
      </c>
      <c r="J89" s="262">
        <v>245.4</v>
      </c>
      <c r="K89" s="144" t="s">
        <v>96</v>
      </c>
      <c r="L89" s="56">
        <v>36</v>
      </c>
      <c r="M89" s="47">
        <v>41</v>
      </c>
      <c r="N89" s="187"/>
      <c r="O89" s="344"/>
      <c r="R89" s="9"/>
    </row>
    <row r="90" spans="1:18" ht="16.5" customHeight="1" thickBot="1" x14ac:dyDescent="0.25">
      <c r="A90" s="730"/>
      <c r="B90" s="732"/>
      <c r="C90" s="734"/>
      <c r="D90" s="793"/>
      <c r="E90" s="794"/>
      <c r="F90" s="791"/>
      <c r="G90" s="260" t="s">
        <v>6</v>
      </c>
      <c r="H90" s="209">
        <f>SUM(H80:H89)</f>
        <v>18838.5</v>
      </c>
      <c r="I90" s="222">
        <f>SUM(I80:I89)</f>
        <v>19571.300000000003</v>
      </c>
      <c r="J90" s="222">
        <f>SUM(J80:J89)</f>
        <v>19508.000000000004</v>
      </c>
      <c r="K90" s="39"/>
      <c r="L90" s="54"/>
      <c r="M90" s="54"/>
      <c r="N90" s="185"/>
      <c r="O90" s="55"/>
      <c r="R90" s="9"/>
    </row>
    <row r="91" spans="1:18" ht="13.5" thickBot="1" x14ac:dyDescent="0.25">
      <c r="A91" s="324" t="s">
        <v>5</v>
      </c>
      <c r="B91" s="8" t="s">
        <v>33</v>
      </c>
      <c r="C91" s="751" t="s">
        <v>8</v>
      </c>
      <c r="D91" s="751"/>
      <c r="E91" s="751"/>
      <c r="F91" s="751"/>
      <c r="G91" s="751"/>
      <c r="H91" s="122">
        <f>H90</f>
        <v>18838.5</v>
      </c>
      <c r="I91" s="123">
        <f>I90</f>
        <v>19571.300000000003</v>
      </c>
      <c r="J91" s="124">
        <f t="shared" ref="J91" si="10">J90</f>
        <v>19508.000000000004</v>
      </c>
      <c r="K91" s="752"/>
      <c r="L91" s="752"/>
      <c r="M91" s="752"/>
      <c r="N91" s="752"/>
      <c r="O91" s="753"/>
    </row>
    <row r="92" spans="1:18" ht="13.5" thickBot="1" x14ac:dyDescent="0.25">
      <c r="A92" s="323" t="s">
        <v>5</v>
      </c>
      <c r="B92" s="8" t="s">
        <v>38</v>
      </c>
      <c r="C92" s="761" t="s">
        <v>39</v>
      </c>
      <c r="D92" s="762"/>
      <c r="E92" s="762"/>
      <c r="F92" s="762"/>
      <c r="G92" s="762"/>
      <c r="H92" s="762"/>
      <c r="I92" s="762"/>
      <c r="J92" s="762"/>
      <c r="K92" s="762"/>
      <c r="L92" s="762"/>
      <c r="M92" s="762"/>
      <c r="N92" s="762"/>
      <c r="O92" s="763"/>
    </row>
    <row r="93" spans="1:18" ht="20.25" customHeight="1" x14ac:dyDescent="0.2">
      <c r="A93" s="321" t="s">
        <v>5</v>
      </c>
      <c r="B93" s="137" t="s">
        <v>38</v>
      </c>
      <c r="C93" s="75" t="s">
        <v>5</v>
      </c>
      <c r="D93" s="803" t="s">
        <v>41</v>
      </c>
      <c r="E93" s="61"/>
      <c r="F93" s="156" t="s">
        <v>44</v>
      </c>
      <c r="G93" s="270" t="s">
        <v>32</v>
      </c>
      <c r="H93" s="273">
        <v>183</v>
      </c>
      <c r="I93" s="261">
        <v>183</v>
      </c>
      <c r="J93" s="258">
        <v>183</v>
      </c>
      <c r="K93" s="935" t="s">
        <v>124</v>
      </c>
      <c r="L93" s="787">
        <v>2</v>
      </c>
      <c r="M93" s="787">
        <v>2</v>
      </c>
      <c r="N93" s="787"/>
      <c r="O93" s="647"/>
      <c r="R93" s="9"/>
    </row>
    <row r="94" spans="1:18" ht="20.25" customHeight="1" x14ac:dyDescent="0.2">
      <c r="A94" s="320"/>
      <c r="B94" s="138"/>
      <c r="C94" s="140"/>
      <c r="D94" s="934"/>
      <c r="E94" s="58"/>
      <c r="F94" s="141"/>
      <c r="G94" s="86" t="s">
        <v>105</v>
      </c>
      <c r="H94" s="211">
        <v>191.2</v>
      </c>
      <c r="I94" s="203">
        <v>191.2</v>
      </c>
      <c r="J94" s="202">
        <v>191.2</v>
      </c>
      <c r="K94" s="936"/>
      <c r="L94" s="788"/>
      <c r="M94" s="788"/>
      <c r="N94" s="788"/>
      <c r="O94" s="648"/>
      <c r="R94" s="9"/>
    </row>
    <row r="95" spans="1:18" ht="24.75" customHeight="1" x14ac:dyDescent="0.2">
      <c r="A95" s="320"/>
      <c r="B95" s="138"/>
      <c r="C95" s="150"/>
      <c r="D95" s="884" t="s">
        <v>93</v>
      </c>
      <c r="E95" s="932" t="s">
        <v>111</v>
      </c>
      <c r="F95" s="154"/>
      <c r="G95" s="78" t="s">
        <v>45</v>
      </c>
      <c r="H95" s="210">
        <v>804.3</v>
      </c>
      <c r="I95" s="220">
        <v>824.9</v>
      </c>
      <c r="J95" s="201">
        <v>824.9</v>
      </c>
      <c r="K95" s="46" t="s">
        <v>142</v>
      </c>
      <c r="L95" s="498">
        <v>1</v>
      </c>
      <c r="M95" s="498">
        <v>1</v>
      </c>
      <c r="N95" s="338"/>
      <c r="O95" s="499"/>
      <c r="R95" s="9"/>
    </row>
    <row r="96" spans="1:18" ht="16.5" customHeight="1" x14ac:dyDescent="0.2">
      <c r="A96" s="320"/>
      <c r="B96" s="138"/>
      <c r="C96" s="150"/>
      <c r="D96" s="931"/>
      <c r="E96" s="933"/>
      <c r="F96" s="154"/>
      <c r="G96" s="78"/>
      <c r="H96" s="210"/>
      <c r="I96" s="220"/>
      <c r="J96" s="201"/>
      <c r="K96" s="500" t="s">
        <v>46</v>
      </c>
      <c r="L96" s="501">
        <v>66</v>
      </c>
      <c r="M96" s="501">
        <v>66</v>
      </c>
      <c r="N96" s="497"/>
      <c r="O96" s="502"/>
      <c r="R96" s="9"/>
    </row>
    <row r="97" spans="1:18" ht="39.75" customHeight="1" x14ac:dyDescent="0.2">
      <c r="A97" s="320"/>
      <c r="B97" s="138"/>
      <c r="C97" s="150"/>
      <c r="D97" s="115" t="s">
        <v>94</v>
      </c>
      <c r="E97" s="169"/>
      <c r="F97" s="154"/>
      <c r="G97" s="78"/>
      <c r="H97" s="210"/>
      <c r="I97" s="220"/>
      <c r="J97" s="201"/>
      <c r="K97" s="503" t="s">
        <v>120</v>
      </c>
      <c r="L97" s="335">
        <v>7</v>
      </c>
      <c r="M97" s="504">
        <v>8.8000000000000007</v>
      </c>
      <c r="N97" s="938" t="s">
        <v>217</v>
      </c>
      <c r="O97" s="939"/>
      <c r="R97" s="9"/>
    </row>
    <row r="98" spans="1:18" ht="63" customHeight="1" x14ac:dyDescent="0.2">
      <c r="A98" s="320"/>
      <c r="B98" s="138"/>
      <c r="C98" s="150"/>
      <c r="D98" s="656" t="s">
        <v>146</v>
      </c>
      <c r="E98" s="116" t="s">
        <v>112</v>
      </c>
      <c r="F98" s="141"/>
      <c r="G98" s="78"/>
      <c r="H98" s="210"/>
      <c r="I98" s="220"/>
      <c r="J98" s="201"/>
      <c r="K98" s="157" t="s">
        <v>121</v>
      </c>
      <c r="L98" s="56">
        <v>5</v>
      </c>
      <c r="M98" s="56">
        <v>5</v>
      </c>
      <c r="N98" s="178"/>
      <c r="O98" s="57"/>
      <c r="R98" s="9"/>
    </row>
    <row r="99" spans="1:18" ht="15.75" customHeight="1" thickBot="1" x14ac:dyDescent="0.25">
      <c r="A99" s="322"/>
      <c r="B99" s="152"/>
      <c r="C99" s="68"/>
      <c r="D99" s="937"/>
      <c r="E99" s="76"/>
      <c r="F99" s="77"/>
      <c r="G99" s="271" t="s">
        <v>6</v>
      </c>
      <c r="H99" s="274">
        <f>SUM(H93:H98)</f>
        <v>1178.5</v>
      </c>
      <c r="I99" s="222">
        <f>SUM(I93:I98)</f>
        <v>1199.0999999999999</v>
      </c>
      <c r="J99" s="218">
        <f t="shared" ref="J99" si="11">SUM(J93:J98)</f>
        <v>1199.0999999999999</v>
      </c>
      <c r="K99" s="72"/>
      <c r="L99" s="73"/>
      <c r="M99" s="73"/>
      <c r="N99" s="186"/>
      <c r="O99" s="74"/>
      <c r="R99" s="9"/>
    </row>
    <row r="100" spans="1:18" ht="26.25" customHeight="1" x14ac:dyDescent="0.2">
      <c r="A100" s="547" t="s">
        <v>5</v>
      </c>
      <c r="B100" s="549" t="s">
        <v>38</v>
      </c>
      <c r="C100" s="551" t="s">
        <v>7</v>
      </c>
      <c r="D100" s="814" t="s">
        <v>47</v>
      </c>
      <c r="E100" s="164"/>
      <c r="F100" s="546" t="s">
        <v>44</v>
      </c>
      <c r="G100" s="249" t="s">
        <v>100</v>
      </c>
      <c r="H100" s="275">
        <v>1619</v>
      </c>
      <c r="I100" s="219">
        <v>2119</v>
      </c>
      <c r="J100" s="258">
        <v>2132.5</v>
      </c>
      <c r="K100" s="403" t="s">
        <v>218</v>
      </c>
      <c r="L100" s="41">
        <v>150</v>
      </c>
      <c r="M100" s="41">
        <v>147</v>
      </c>
      <c r="N100" s="940"/>
      <c r="O100" s="941"/>
      <c r="P100" s="20"/>
      <c r="R100" s="9"/>
    </row>
    <row r="101" spans="1:18" ht="20.25" customHeight="1" x14ac:dyDescent="0.2">
      <c r="A101" s="560"/>
      <c r="B101" s="561"/>
      <c r="C101" s="562"/>
      <c r="D101" s="930"/>
      <c r="E101" s="165"/>
      <c r="F101" s="564"/>
      <c r="G101" s="198"/>
      <c r="H101" s="212"/>
      <c r="I101" s="221"/>
      <c r="J101" s="215"/>
      <c r="K101" s="556" t="s">
        <v>219</v>
      </c>
      <c r="L101" s="545">
        <v>40</v>
      </c>
      <c r="M101" s="545">
        <v>134</v>
      </c>
      <c r="N101" s="346"/>
      <c r="O101" s="567"/>
      <c r="P101" s="20"/>
      <c r="R101" s="9"/>
    </row>
    <row r="102" spans="1:18" ht="29.25" customHeight="1" x14ac:dyDescent="0.2">
      <c r="A102" s="560"/>
      <c r="B102" s="561"/>
      <c r="C102" s="562"/>
      <c r="D102" s="563"/>
      <c r="E102" s="165"/>
      <c r="F102" s="564"/>
      <c r="G102" s="86"/>
      <c r="H102" s="211"/>
      <c r="I102" s="203"/>
      <c r="J102" s="202"/>
      <c r="K102" s="557" t="s">
        <v>220</v>
      </c>
      <c r="L102" s="558">
        <v>2</v>
      </c>
      <c r="M102" s="558">
        <v>3</v>
      </c>
      <c r="N102" s="942" t="s">
        <v>221</v>
      </c>
      <c r="O102" s="943"/>
      <c r="P102" s="20"/>
      <c r="R102" s="9"/>
    </row>
    <row r="103" spans="1:18" ht="38.25" customHeight="1" x14ac:dyDescent="0.2">
      <c r="A103" s="548"/>
      <c r="B103" s="550"/>
      <c r="C103" s="552"/>
      <c r="D103" s="553"/>
      <c r="E103" s="165"/>
      <c r="F103" s="555"/>
      <c r="G103" s="86" t="s">
        <v>60</v>
      </c>
      <c r="H103" s="211">
        <v>20</v>
      </c>
      <c r="I103" s="203">
        <v>20</v>
      </c>
      <c r="J103" s="202">
        <v>0</v>
      </c>
      <c r="K103" s="506" t="s">
        <v>125</v>
      </c>
      <c r="L103" s="507">
        <v>1</v>
      </c>
      <c r="M103" s="507">
        <v>0</v>
      </c>
      <c r="N103" s="508"/>
      <c r="O103" s="559" t="s">
        <v>176</v>
      </c>
      <c r="P103" s="20"/>
      <c r="R103" s="9"/>
    </row>
    <row r="104" spans="1:18" ht="20.25" customHeight="1" x14ac:dyDescent="0.2">
      <c r="A104" s="320"/>
      <c r="B104" s="138"/>
      <c r="C104" s="140"/>
      <c r="D104" s="158"/>
      <c r="E104" s="165"/>
      <c r="F104" s="141"/>
      <c r="G104" s="198" t="s">
        <v>105</v>
      </c>
      <c r="H104" s="212">
        <v>0</v>
      </c>
      <c r="I104" s="221">
        <v>83.3</v>
      </c>
      <c r="J104" s="280">
        <v>83.3</v>
      </c>
      <c r="K104" s="808" t="s">
        <v>147</v>
      </c>
      <c r="L104" s="810">
        <v>1724</v>
      </c>
      <c r="M104" s="810">
        <v>1850</v>
      </c>
      <c r="N104" s="812" t="s">
        <v>199</v>
      </c>
      <c r="O104" s="801"/>
      <c r="R104" s="9"/>
    </row>
    <row r="105" spans="1:18" ht="21.75" customHeight="1" thickBot="1" x14ac:dyDescent="0.25">
      <c r="A105" s="322"/>
      <c r="B105" s="152"/>
      <c r="C105" s="153"/>
      <c r="D105" s="160"/>
      <c r="E105" s="166"/>
      <c r="F105" s="146"/>
      <c r="G105" s="271" t="s">
        <v>6</v>
      </c>
      <c r="H105" s="209">
        <f>SUM(H100:H104)</f>
        <v>1639</v>
      </c>
      <c r="I105" s="222">
        <f>SUM(I100:I104)</f>
        <v>2222.3000000000002</v>
      </c>
      <c r="J105" s="218">
        <f t="shared" ref="J105" si="12">SUM(J100:J104)</f>
        <v>2215.8000000000002</v>
      </c>
      <c r="K105" s="809"/>
      <c r="L105" s="811"/>
      <c r="M105" s="811"/>
      <c r="N105" s="813"/>
      <c r="O105" s="802"/>
      <c r="R105" s="9"/>
    </row>
    <row r="106" spans="1:18" ht="30" customHeight="1" x14ac:dyDescent="0.2">
      <c r="A106" s="729" t="s">
        <v>5</v>
      </c>
      <c r="B106" s="731" t="s">
        <v>38</v>
      </c>
      <c r="C106" s="733" t="s">
        <v>33</v>
      </c>
      <c r="D106" s="803" t="s">
        <v>148</v>
      </c>
      <c r="E106" s="151" t="s">
        <v>63</v>
      </c>
      <c r="F106" s="143" t="s">
        <v>44</v>
      </c>
      <c r="G106" s="270" t="s">
        <v>100</v>
      </c>
      <c r="H106" s="276">
        <v>251</v>
      </c>
      <c r="I106" s="261">
        <v>251</v>
      </c>
      <c r="J106" s="347">
        <v>206.6</v>
      </c>
      <c r="K106" s="148" t="s">
        <v>224</v>
      </c>
      <c r="L106" s="161">
        <v>1</v>
      </c>
      <c r="M106" s="161">
        <v>1</v>
      </c>
      <c r="N106" s="944" t="s">
        <v>222</v>
      </c>
      <c r="O106" s="945"/>
      <c r="R106" s="9"/>
    </row>
    <row r="107" spans="1:18" ht="30.75" customHeight="1" x14ac:dyDescent="0.2">
      <c r="A107" s="649"/>
      <c r="B107" s="653"/>
      <c r="C107" s="654"/>
      <c r="D107" s="804"/>
      <c r="E107" s="806" t="s">
        <v>118</v>
      </c>
      <c r="F107" s="141"/>
      <c r="G107" s="86" t="s">
        <v>105</v>
      </c>
      <c r="H107" s="229">
        <v>249.9</v>
      </c>
      <c r="I107" s="203">
        <v>249.9</v>
      </c>
      <c r="J107" s="217">
        <v>249.9</v>
      </c>
      <c r="K107" s="147"/>
      <c r="L107" s="56"/>
      <c r="M107" s="56"/>
      <c r="N107" s="946"/>
      <c r="O107" s="776"/>
      <c r="R107" s="9"/>
    </row>
    <row r="108" spans="1:18" ht="24.75" customHeight="1" thickBot="1" x14ac:dyDescent="0.25">
      <c r="A108" s="730"/>
      <c r="B108" s="732"/>
      <c r="C108" s="734"/>
      <c r="D108" s="805"/>
      <c r="E108" s="807"/>
      <c r="F108" s="146"/>
      <c r="G108" s="271" t="s">
        <v>6</v>
      </c>
      <c r="H108" s="235">
        <f>H107+H106</f>
        <v>500.9</v>
      </c>
      <c r="I108" s="222">
        <f>I107+I106</f>
        <v>500.9</v>
      </c>
      <c r="J108" s="222">
        <f>J107+J106</f>
        <v>456.5</v>
      </c>
      <c r="K108" s="155"/>
      <c r="L108" s="54"/>
      <c r="M108" s="54"/>
      <c r="N108" s="947"/>
      <c r="O108" s="778"/>
      <c r="R108" s="9"/>
    </row>
    <row r="109" spans="1:18" ht="18" customHeight="1" x14ac:dyDescent="0.2">
      <c r="A109" s="354" t="s">
        <v>5</v>
      </c>
      <c r="B109" s="356" t="s">
        <v>38</v>
      </c>
      <c r="C109" s="358" t="s">
        <v>38</v>
      </c>
      <c r="D109" s="94" t="s">
        <v>83</v>
      </c>
      <c r="E109" s="369"/>
      <c r="F109" s="361" t="s">
        <v>57</v>
      </c>
      <c r="G109" s="270" t="s">
        <v>32</v>
      </c>
      <c r="H109" s="276">
        <v>61.2</v>
      </c>
      <c r="I109" s="261">
        <v>61.2</v>
      </c>
      <c r="J109" s="281">
        <f>5+55.2</f>
        <v>60.2</v>
      </c>
      <c r="K109" s="95" t="s">
        <v>58</v>
      </c>
      <c r="L109" s="96">
        <v>1</v>
      </c>
      <c r="M109" s="96">
        <v>1</v>
      </c>
      <c r="N109" s="375"/>
      <c r="O109" s="568"/>
      <c r="R109" s="9"/>
    </row>
    <row r="110" spans="1:18" ht="18" customHeight="1" x14ac:dyDescent="0.2">
      <c r="A110" s="351"/>
      <c r="B110" s="349"/>
      <c r="C110" s="350"/>
      <c r="D110" s="797" t="s">
        <v>223</v>
      </c>
      <c r="E110" s="799"/>
      <c r="F110" s="644"/>
      <c r="G110" s="86" t="s">
        <v>59</v>
      </c>
      <c r="H110" s="229">
        <v>29.9</v>
      </c>
      <c r="I110" s="203">
        <v>29.9</v>
      </c>
      <c r="J110" s="202">
        <v>27.4</v>
      </c>
      <c r="K110" s="79" t="s">
        <v>155</v>
      </c>
      <c r="L110" s="80">
        <v>2</v>
      </c>
      <c r="M110" s="80">
        <v>2</v>
      </c>
      <c r="N110" s="373"/>
      <c r="O110" s="484"/>
      <c r="R110" s="9"/>
    </row>
    <row r="111" spans="1:18" ht="51" customHeight="1" x14ac:dyDescent="0.2">
      <c r="A111" s="351"/>
      <c r="B111" s="349"/>
      <c r="C111" s="350"/>
      <c r="D111" s="800"/>
      <c r="E111" s="799"/>
      <c r="F111" s="644"/>
      <c r="G111" s="78" t="s">
        <v>45</v>
      </c>
      <c r="H111" s="232">
        <v>104.7</v>
      </c>
      <c r="I111" s="220">
        <v>104.7</v>
      </c>
      <c r="J111" s="201">
        <v>104.7</v>
      </c>
      <c r="K111" s="60" t="s">
        <v>126</v>
      </c>
      <c r="L111" s="59">
        <v>2</v>
      </c>
      <c r="M111" s="370">
        <v>1</v>
      </c>
      <c r="N111" s="948" t="s">
        <v>200</v>
      </c>
      <c r="O111" s="943"/>
      <c r="R111" s="9"/>
    </row>
    <row r="112" spans="1:18" ht="15.75" customHeight="1" x14ac:dyDescent="0.2">
      <c r="A112" s="709"/>
      <c r="B112" s="653"/>
      <c r="C112" s="654"/>
      <c r="D112" s="797" t="s">
        <v>56</v>
      </c>
      <c r="E112" s="364"/>
      <c r="F112" s="363"/>
      <c r="G112" s="78"/>
      <c r="H112" s="232"/>
      <c r="I112" s="220"/>
      <c r="J112" s="201"/>
      <c r="K112" s="98" t="s">
        <v>58</v>
      </c>
      <c r="L112" s="88">
        <v>1</v>
      </c>
      <c r="M112" s="88">
        <v>1</v>
      </c>
      <c r="N112" s="176"/>
      <c r="O112" s="483"/>
      <c r="R112" s="9"/>
    </row>
    <row r="113" spans="1:18" ht="16.5" customHeight="1" thickBot="1" x14ac:dyDescent="0.25">
      <c r="A113" s="796"/>
      <c r="B113" s="732"/>
      <c r="C113" s="734"/>
      <c r="D113" s="798"/>
      <c r="E113" s="366"/>
      <c r="F113" s="365"/>
      <c r="G113" s="271" t="s">
        <v>6</v>
      </c>
      <c r="H113" s="235">
        <f>H111+H110+H109</f>
        <v>195.8</v>
      </c>
      <c r="I113" s="222">
        <f>I111+I110+I109</f>
        <v>195.8</v>
      </c>
      <c r="J113" s="218">
        <f>J111+J110+J109</f>
        <v>192.3</v>
      </c>
      <c r="K113" s="90"/>
      <c r="L113" s="91"/>
      <c r="M113" s="54"/>
      <c r="N113" s="184"/>
      <c r="O113" s="569"/>
      <c r="R113" s="9"/>
    </row>
    <row r="114" spans="1:18" ht="17.25" customHeight="1" x14ac:dyDescent="0.2">
      <c r="A114" s="729" t="s">
        <v>5</v>
      </c>
      <c r="B114" s="731" t="s">
        <v>38</v>
      </c>
      <c r="C114" s="733" t="s">
        <v>40</v>
      </c>
      <c r="D114" s="814" t="s">
        <v>66</v>
      </c>
      <c r="E114" s="815" t="s">
        <v>154</v>
      </c>
      <c r="F114" s="882" t="s">
        <v>81</v>
      </c>
      <c r="G114" s="270" t="s">
        <v>32</v>
      </c>
      <c r="H114" s="276">
        <v>200</v>
      </c>
      <c r="I114" s="261">
        <v>200</v>
      </c>
      <c r="J114" s="281">
        <v>199.4</v>
      </c>
      <c r="K114" s="509" t="s">
        <v>98</v>
      </c>
      <c r="L114" s="52">
        <v>18</v>
      </c>
      <c r="M114" s="52">
        <v>18</v>
      </c>
      <c r="N114" s="583"/>
      <c r="O114" s="589"/>
      <c r="R114" s="9"/>
    </row>
    <row r="115" spans="1:18" x14ac:dyDescent="0.2">
      <c r="A115" s="649"/>
      <c r="B115" s="653"/>
      <c r="C115" s="654"/>
      <c r="D115" s="792"/>
      <c r="E115" s="816"/>
      <c r="F115" s="768"/>
      <c r="G115" s="198" t="s">
        <v>91</v>
      </c>
      <c r="H115" s="231">
        <v>0</v>
      </c>
      <c r="I115" s="221">
        <v>16.600000000000001</v>
      </c>
      <c r="J115" s="215">
        <v>16.600000000000001</v>
      </c>
      <c r="K115" s="97"/>
      <c r="L115" s="386"/>
      <c r="M115" s="386"/>
      <c r="N115" s="585"/>
      <c r="O115" s="590"/>
      <c r="R115" s="9"/>
    </row>
    <row r="116" spans="1:18" ht="16.5" customHeight="1" thickBot="1" x14ac:dyDescent="0.25">
      <c r="A116" s="730"/>
      <c r="B116" s="732"/>
      <c r="C116" s="734"/>
      <c r="D116" s="793"/>
      <c r="E116" s="817"/>
      <c r="F116" s="769"/>
      <c r="G116" s="254" t="s">
        <v>6</v>
      </c>
      <c r="H116" s="277">
        <f>H115+H114</f>
        <v>200</v>
      </c>
      <c r="I116" s="268">
        <f>I115+I114</f>
        <v>216.6</v>
      </c>
      <c r="J116" s="282">
        <f t="shared" ref="J116" si="13">SUM(J114:J115)</f>
        <v>216</v>
      </c>
      <c r="K116" s="93"/>
      <c r="L116" s="50"/>
      <c r="M116" s="50"/>
      <c r="N116" s="587"/>
      <c r="O116" s="591"/>
      <c r="R116" s="9"/>
    </row>
    <row r="117" spans="1:18" ht="24.75" customHeight="1" x14ac:dyDescent="0.2">
      <c r="A117" s="571" t="s">
        <v>5</v>
      </c>
      <c r="B117" s="31" t="s">
        <v>38</v>
      </c>
      <c r="C117" s="733" t="s">
        <v>42</v>
      </c>
      <c r="D117" s="735" t="s">
        <v>85</v>
      </c>
      <c r="E117" s="928"/>
      <c r="F117" s="819" t="s">
        <v>44</v>
      </c>
      <c r="G117" s="272" t="s">
        <v>45</v>
      </c>
      <c r="H117" s="278">
        <v>87.9</v>
      </c>
      <c r="I117" s="219">
        <v>87.9</v>
      </c>
      <c r="J117" s="345">
        <v>87.9</v>
      </c>
      <c r="K117" s="570" t="s">
        <v>225</v>
      </c>
      <c r="L117" s="510">
        <v>4</v>
      </c>
      <c r="M117" s="510">
        <v>5</v>
      </c>
      <c r="N117" s="949" t="s">
        <v>227</v>
      </c>
      <c r="O117" s="950"/>
      <c r="R117" s="9"/>
    </row>
    <row r="118" spans="1:18" ht="21" customHeight="1" thickBot="1" x14ac:dyDescent="0.25">
      <c r="A118" s="572"/>
      <c r="B118" s="32"/>
      <c r="C118" s="734"/>
      <c r="D118" s="736"/>
      <c r="E118" s="929"/>
      <c r="F118" s="791"/>
      <c r="G118" s="573" t="s">
        <v>6</v>
      </c>
      <c r="H118" s="235">
        <f>H117</f>
        <v>87.9</v>
      </c>
      <c r="I118" s="222">
        <f>I117</f>
        <v>87.9</v>
      </c>
      <c r="J118" s="236">
        <f t="shared" ref="J118" si="14">J117</f>
        <v>87.9</v>
      </c>
      <c r="K118" s="11"/>
      <c r="L118" s="511"/>
      <c r="M118" s="511"/>
      <c r="N118" s="951"/>
      <c r="O118" s="952"/>
      <c r="R118" s="9"/>
    </row>
    <row r="119" spans="1:18" ht="27.75" customHeight="1" x14ac:dyDescent="0.2">
      <c r="A119" s="729" t="s">
        <v>5</v>
      </c>
      <c r="B119" s="731" t="s">
        <v>38</v>
      </c>
      <c r="C119" s="733" t="s">
        <v>43</v>
      </c>
      <c r="D119" s="803" t="s">
        <v>75</v>
      </c>
      <c r="E119" s="820" t="s">
        <v>63</v>
      </c>
      <c r="F119" s="882" t="s">
        <v>57</v>
      </c>
      <c r="G119" s="249" t="s">
        <v>45</v>
      </c>
      <c r="H119" s="278">
        <v>50</v>
      </c>
      <c r="I119" s="219">
        <v>0</v>
      </c>
      <c r="J119" s="258">
        <v>0</v>
      </c>
      <c r="K119" s="512" t="s">
        <v>226</v>
      </c>
      <c r="L119" s="513">
        <v>0</v>
      </c>
      <c r="M119" s="513">
        <v>0</v>
      </c>
      <c r="N119" s="953" t="s">
        <v>197</v>
      </c>
      <c r="O119" s="954"/>
      <c r="R119" s="9"/>
    </row>
    <row r="120" spans="1:18" ht="29.25" customHeight="1" x14ac:dyDescent="0.2">
      <c r="A120" s="649"/>
      <c r="B120" s="653"/>
      <c r="C120" s="654"/>
      <c r="D120" s="804"/>
      <c r="E120" s="784"/>
      <c r="F120" s="768"/>
      <c r="G120" s="198"/>
      <c r="H120" s="212"/>
      <c r="I120" s="221"/>
      <c r="J120" s="215"/>
      <c r="K120" s="493" t="s">
        <v>80</v>
      </c>
      <c r="L120" s="469">
        <v>0</v>
      </c>
      <c r="M120" s="469">
        <v>0</v>
      </c>
      <c r="N120" s="955"/>
      <c r="O120" s="956"/>
      <c r="R120" s="9"/>
    </row>
    <row r="121" spans="1:18" ht="38.25" customHeight="1" thickBot="1" x14ac:dyDescent="0.25">
      <c r="A121" s="730"/>
      <c r="B121" s="732"/>
      <c r="C121" s="734"/>
      <c r="D121" s="818"/>
      <c r="E121" s="794"/>
      <c r="F121" s="769"/>
      <c r="G121" s="254" t="s">
        <v>6</v>
      </c>
      <c r="H121" s="279">
        <f>H119</f>
        <v>50</v>
      </c>
      <c r="I121" s="268">
        <v>0</v>
      </c>
      <c r="J121" s="282">
        <v>0</v>
      </c>
      <c r="K121" s="514"/>
      <c r="L121" s="471"/>
      <c r="M121" s="471"/>
      <c r="N121" s="957"/>
      <c r="O121" s="958"/>
      <c r="R121" s="9"/>
    </row>
    <row r="122" spans="1:18" ht="20.25" customHeight="1" x14ac:dyDescent="0.2">
      <c r="A122" s="729" t="s">
        <v>5</v>
      </c>
      <c r="B122" s="731" t="s">
        <v>38</v>
      </c>
      <c r="C122" s="733" t="s">
        <v>72</v>
      </c>
      <c r="D122" s="803" t="s">
        <v>89</v>
      </c>
      <c r="E122" s="369" t="s">
        <v>63</v>
      </c>
      <c r="F122" s="819" t="s">
        <v>57</v>
      </c>
      <c r="G122" s="270" t="s">
        <v>32</v>
      </c>
      <c r="H122" s="273"/>
      <c r="I122" s="261"/>
      <c r="J122" s="281"/>
      <c r="K122" s="963" t="s">
        <v>228</v>
      </c>
      <c r="L122" s="52">
        <v>1</v>
      </c>
      <c r="M122" s="52"/>
      <c r="N122" s="959" t="s">
        <v>177</v>
      </c>
      <c r="O122" s="950"/>
      <c r="R122" s="9"/>
    </row>
    <row r="123" spans="1:18" ht="21.75" customHeight="1" x14ac:dyDescent="0.2">
      <c r="A123" s="649"/>
      <c r="B123" s="653"/>
      <c r="C123" s="654"/>
      <c r="D123" s="804"/>
      <c r="E123" s="821" t="s">
        <v>113</v>
      </c>
      <c r="F123" s="644"/>
      <c r="G123" s="78" t="s">
        <v>60</v>
      </c>
      <c r="H123" s="210">
        <v>108</v>
      </c>
      <c r="I123" s="220">
        <v>108</v>
      </c>
      <c r="J123" s="217">
        <v>0</v>
      </c>
      <c r="K123" s="964"/>
      <c r="L123" s="371"/>
      <c r="M123" s="371"/>
      <c r="N123" s="960"/>
      <c r="O123" s="961"/>
      <c r="R123" s="9"/>
    </row>
    <row r="124" spans="1:18" ht="16.5" customHeight="1" thickBot="1" x14ac:dyDescent="0.25">
      <c r="A124" s="730"/>
      <c r="B124" s="732"/>
      <c r="C124" s="734"/>
      <c r="D124" s="818"/>
      <c r="E124" s="822"/>
      <c r="F124" s="791"/>
      <c r="G124" s="271" t="s">
        <v>6</v>
      </c>
      <c r="H124" s="274">
        <f>H123</f>
        <v>108</v>
      </c>
      <c r="I124" s="222">
        <f>I123</f>
        <v>108</v>
      </c>
      <c r="J124" s="236">
        <f t="shared" ref="J124" si="15">SUM(J122:J123)</f>
        <v>0</v>
      </c>
      <c r="K124" s="49"/>
      <c r="L124" s="50"/>
      <c r="M124" s="50"/>
      <c r="N124" s="962"/>
      <c r="O124" s="952"/>
      <c r="R124" s="9"/>
    </row>
    <row r="125" spans="1:18" ht="13.5" thickBot="1" x14ac:dyDescent="0.25">
      <c r="A125" s="324" t="s">
        <v>5</v>
      </c>
      <c r="B125" s="8" t="s">
        <v>38</v>
      </c>
      <c r="C125" s="751" t="s">
        <v>8</v>
      </c>
      <c r="D125" s="751"/>
      <c r="E125" s="751"/>
      <c r="F125" s="751"/>
      <c r="G125" s="760"/>
      <c r="H125" s="122">
        <f>H118+H121+H116+H124+H105+H99+H108+H113</f>
        <v>3960.1000000000004</v>
      </c>
      <c r="I125" s="122">
        <f t="shared" ref="I125:J125" si="16">I118+I121+I116+I124+I105+I99+I108+I113</f>
        <v>4530.6000000000004</v>
      </c>
      <c r="J125" s="122">
        <f t="shared" si="16"/>
        <v>4367.6000000000004</v>
      </c>
      <c r="K125" s="878"/>
      <c r="L125" s="752"/>
      <c r="M125" s="752"/>
      <c r="N125" s="752"/>
      <c r="O125" s="753"/>
    </row>
    <row r="126" spans="1:18" ht="13.5" thickBot="1" x14ac:dyDescent="0.25">
      <c r="A126" s="323" t="s">
        <v>5</v>
      </c>
      <c r="B126" s="8" t="s">
        <v>40</v>
      </c>
      <c r="C126" s="761" t="s">
        <v>41</v>
      </c>
      <c r="D126" s="762"/>
      <c r="E126" s="762"/>
      <c r="F126" s="762"/>
      <c r="G126" s="870"/>
      <c r="H126" s="870"/>
      <c r="I126" s="870"/>
      <c r="J126" s="870"/>
      <c r="K126" s="762"/>
      <c r="L126" s="762"/>
      <c r="M126" s="762"/>
      <c r="N126" s="762"/>
      <c r="O126" s="763"/>
    </row>
    <row r="127" spans="1:18" ht="14.25" customHeight="1" x14ac:dyDescent="0.2">
      <c r="A127" s="321" t="s">
        <v>5</v>
      </c>
      <c r="B127" s="137" t="s">
        <v>40</v>
      </c>
      <c r="C127" s="167" t="s">
        <v>5</v>
      </c>
      <c r="D127" s="924" t="s">
        <v>104</v>
      </c>
      <c r="E127" s="394"/>
      <c r="F127" s="395" t="s">
        <v>57</v>
      </c>
      <c r="G127" s="249"/>
      <c r="H127" s="275"/>
      <c r="I127" s="219"/>
      <c r="J127" s="258"/>
      <c r="K127" s="926"/>
      <c r="L127" s="15"/>
      <c r="M127" s="15"/>
      <c r="N127" s="189"/>
      <c r="O127" s="16"/>
      <c r="R127" s="9"/>
    </row>
    <row r="128" spans="1:18" ht="23.25" customHeight="1" x14ac:dyDescent="0.2">
      <c r="A128" s="320"/>
      <c r="B128" s="174"/>
      <c r="C128" s="82"/>
      <c r="D128" s="925"/>
      <c r="E128" s="289"/>
      <c r="F128" s="406"/>
      <c r="G128" s="198" t="s">
        <v>45</v>
      </c>
      <c r="H128" s="212">
        <v>10</v>
      </c>
      <c r="I128" s="221">
        <v>10</v>
      </c>
      <c r="J128" s="215">
        <v>10</v>
      </c>
      <c r="K128" s="927"/>
      <c r="L128" s="387"/>
      <c r="M128" s="387"/>
      <c r="N128" s="339"/>
      <c r="O128" s="515"/>
      <c r="R128" s="9"/>
    </row>
    <row r="129" spans="1:18" ht="27.75" customHeight="1" x14ac:dyDescent="0.2">
      <c r="A129" s="320"/>
      <c r="B129" s="138"/>
      <c r="C129" s="81"/>
      <c r="D129" s="114" t="s">
        <v>140</v>
      </c>
      <c r="E129" s="288"/>
      <c r="F129" s="172" t="s">
        <v>44</v>
      </c>
      <c r="G129" s="78" t="s">
        <v>45</v>
      </c>
      <c r="H129" s="210">
        <v>1058.4000000000001</v>
      </c>
      <c r="I129" s="220">
        <v>1058.4000000000001</v>
      </c>
      <c r="J129" s="201">
        <v>1058.4000000000001</v>
      </c>
      <c r="K129" s="969" t="s">
        <v>97</v>
      </c>
      <c r="L129" s="516">
        <v>2.35</v>
      </c>
      <c r="M129" s="516">
        <v>2.35</v>
      </c>
      <c r="N129" s="187"/>
      <c r="O129" s="48"/>
      <c r="P129" s="34"/>
      <c r="Q129" s="34"/>
      <c r="R129" s="9"/>
    </row>
    <row r="130" spans="1:18" ht="14.25" customHeight="1" x14ac:dyDescent="0.2">
      <c r="A130" s="320"/>
      <c r="B130" s="138"/>
      <c r="C130" s="81"/>
      <c r="D130" s="655" t="s">
        <v>103</v>
      </c>
      <c r="E130" s="288"/>
      <c r="F130" s="172"/>
      <c r="G130" s="78"/>
      <c r="H130" s="210"/>
      <c r="I130" s="220"/>
      <c r="J130" s="201"/>
      <c r="K130" s="969"/>
      <c r="L130" s="517"/>
      <c r="M130" s="386"/>
      <c r="N130" s="187"/>
      <c r="O130" s="48"/>
      <c r="R130" s="9"/>
    </row>
    <row r="131" spans="1:18" ht="13.5" thickBot="1" x14ac:dyDescent="0.25">
      <c r="A131" s="322"/>
      <c r="B131" s="152"/>
      <c r="C131" s="92"/>
      <c r="D131" s="736"/>
      <c r="E131" s="290"/>
      <c r="F131" s="68"/>
      <c r="G131" s="271" t="s">
        <v>6</v>
      </c>
      <c r="H131" s="274">
        <f>H129+H128</f>
        <v>1068.4000000000001</v>
      </c>
      <c r="I131" s="222">
        <f>I129+I128</f>
        <v>1068.4000000000001</v>
      </c>
      <c r="J131" s="236">
        <f>J129+J128</f>
        <v>1068.4000000000001</v>
      </c>
      <c r="K131" s="970"/>
      <c r="L131" s="54"/>
      <c r="M131" s="54"/>
      <c r="N131" s="185"/>
      <c r="O131" s="55"/>
      <c r="Q131" s="42"/>
      <c r="R131" s="9"/>
    </row>
    <row r="132" spans="1:18" x14ac:dyDescent="0.2">
      <c r="A132" s="321" t="s">
        <v>5</v>
      </c>
      <c r="B132" s="137" t="s">
        <v>40</v>
      </c>
      <c r="C132" s="75" t="s">
        <v>7</v>
      </c>
      <c r="D132" s="886" t="s">
        <v>74</v>
      </c>
      <c r="E132" s="291"/>
      <c r="F132" s="110" t="s">
        <v>44</v>
      </c>
      <c r="G132" s="249"/>
      <c r="H132" s="275"/>
      <c r="I132" s="219"/>
      <c r="J132" s="258"/>
      <c r="K132" s="883" t="s">
        <v>52</v>
      </c>
      <c r="L132" s="871">
        <v>0.01</v>
      </c>
      <c r="M132" s="871">
        <v>0.01</v>
      </c>
      <c r="N132" s="518"/>
      <c r="O132" s="892"/>
      <c r="Q132" s="10"/>
      <c r="R132" s="9"/>
    </row>
    <row r="133" spans="1:18" x14ac:dyDescent="0.2">
      <c r="A133" s="320"/>
      <c r="B133" s="138"/>
      <c r="C133" s="150"/>
      <c r="D133" s="887"/>
      <c r="E133" s="292"/>
      <c r="F133" s="192"/>
      <c r="G133" s="78"/>
      <c r="H133" s="284"/>
      <c r="I133" s="287"/>
      <c r="J133" s="283"/>
      <c r="K133" s="873"/>
      <c r="L133" s="872"/>
      <c r="M133" s="872"/>
      <c r="N133" s="519"/>
      <c r="O133" s="893"/>
      <c r="R133" s="9"/>
    </row>
    <row r="134" spans="1:18" ht="12.75" customHeight="1" x14ac:dyDescent="0.2">
      <c r="A134" s="320"/>
      <c r="B134" s="138"/>
      <c r="C134" s="150"/>
      <c r="D134" s="887"/>
      <c r="E134" s="292"/>
      <c r="F134" s="192"/>
      <c r="G134" s="78"/>
      <c r="H134" s="210"/>
      <c r="I134" s="220"/>
      <c r="J134" s="201"/>
      <c r="K134" s="873" t="s">
        <v>51</v>
      </c>
      <c r="L134" s="874">
        <v>2.1</v>
      </c>
      <c r="M134" s="894">
        <v>2.5</v>
      </c>
      <c r="N134" s="520"/>
      <c r="O134" s="901"/>
    </row>
    <row r="135" spans="1:18" x14ac:dyDescent="0.2">
      <c r="A135" s="320"/>
      <c r="B135" s="138"/>
      <c r="C135" s="150"/>
      <c r="D135" s="888"/>
      <c r="E135" s="292"/>
      <c r="F135" s="192"/>
      <c r="G135" s="198"/>
      <c r="H135" s="212"/>
      <c r="I135" s="221"/>
      <c r="J135" s="215"/>
      <c r="K135" s="873"/>
      <c r="L135" s="874"/>
      <c r="M135" s="894"/>
      <c r="N135" s="521"/>
      <c r="O135" s="901"/>
    </row>
    <row r="136" spans="1:18" x14ac:dyDescent="0.2">
      <c r="A136" s="320"/>
      <c r="B136" s="138"/>
      <c r="C136" s="150"/>
      <c r="D136" s="967" t="s">
        <v>141</v>
      </c>
      <c r="E136" s="292"/>
      <c r="F136" s="192"/>
      <c r="G136" s="62" t="s">
        <v>45</v>
      </c>
      <c r="H136" s="213">
        <v>1750.1</v>
      </c>
      <c r="I136" s="207">
        <v>1895.1</v>
      </c>
      <c r="J136" s="216">
        <v>1895.1</v>
      </c>
      <c r="K136" s="524" t="s">
        <v>95</v>
      </c>
      <c r="L136" s="504">
        <v>15.8</v>
      </c>
      <c r="M136" s="525">
        <v>15.8</v>
      </c>
      <c r="N136" s="385"/>
      <c r="O136" s="505"/>
    </row>
    <row r="137" spans="1:18" x14ac:dyDescent="0.2">
      <c r="A137" s="320"/>
      <c r="B137" s="138"/>
      <c r="C137" s="140"/>
      <c r="D137" s="884"/>
      <c r="E137" s="292"/>
      <c r="F137" s="192"/>
      <c r="G137" s="78"/>
      <c r="H137" s="210"/>
      <c r="I137" s="220"/>
      <c r="J137" s="201"/>
      <c r="K137" s="873" t="s">
        <v>99</v>
      </c>
      <c r="L137" s="895">
        <v>4</v>
      </c>
      <c r="M137" s="896">
        <v>4</v>
      </c>
      <c r="N137" s="385"/>
      <c r="O137" s="897"/>
    </row>
    <row r="138" spans="1:18" x14ac:dyDescent="0.2">
      <c r="A138" s="320"/>
      <c r="B138" s="138"/>
      <c r="C138" s="140"/>
      <c r="D138" s="968"/>
      <c r="E138" s="293"/>
      <c r="F138" s="227"/>
      <c r="G138" s="198"/>
      <c r="H138" s="212"/>
      <c r="I138" s="221"/>
      <c r="J138" s="215"/>
      <c r="K138" s="873"/>
      <c r="L138" s="895"/>
      <c r="M138" s="896"/>
      <c r="N138" s="387"/>
      <c r="O138" s="897"/>
    </row>
    <row r="139" spans="1:18" ht="26.25" customHeight="1" x14ac:dyDescent="0.2">
      <c r="A139" s="320"/>
      <c r="B139" s="138"/>
      <c r="C139" s="150"/>
      <c r="D139" s="884" t="s">
        <v>73</v>
      </c>
      <c r="E139" s="292"/>
      <c r="F139" s="192"/>
      <c r="G139" s="78" t="s">
        <v>32</v>
      </c>
      <c r="H139" s="285">
        <v>500</v>
      </c>
      <c r="I139" s="207">
        <v>500</v>
      </c>
      <c r="J139" s="201">
        <v>500</v>
      </c>
      <c r="K139" s="418" t="s">
        <v>50</v>
      </c>
      <c r="L139" s="517">
        <v>0.6</v>
      </c>
      <c r="M139" s="522">
        <v>0.7</v>
      </c>
      <c r="N139" s="965"/>
      <c r="O139" s="966"/>
    </row>
    <row r="140" spans="1:18" ht="14.25" customHeight="1" thickBot="1" x14ac:dyDescent="0.25">
      <c r="A140" s="322"/>
      <c r="B140" s="152"/>
      <c r="C140" s="68"/>
      <c r="D140" s="885"/>
      <c r="E140" s="84"/>
      <c r="F140" s="85"/>
      <c r="G140" s="271" t="s">
        <v>6</v>
      </c>
      <c r="H140" s="235">
        <f>H139+H136</f>
        <v>2250.1</v>
      </c>
      <c r="I140" s="222">
        <f>I139+I136</f>
        <v>2395.1</v>
      </c>
      <c r="J140" s="218">
        <f>J139+J136</f>
        <v>2395.1</v>
      </c>
      <c r="K140" s="113"/>
      <c r="L140" s="83"/>
      <c r="M140" s="190"/>
      <c r="N140" s="190"/>
      <c r="O140" s="523"/>
      <c r="R140" s="9"/>
    </row>
    <row r="141" spans="1:18" ht="18.75" customHeight="1" x14ac:dyDescent="0.2">
      <c r="A141" s="729" t="s">
        <v>5</v>
      </c>
      <c r="B141" s="731" t="s">
        <v>40</v>
      </c>
      <c r="C141" s="733" t="s">
        <v>33</v>
      </c>
      <c r="D141" s="814" t="s">
        <v>229</v>
      </c>
      <c r="E141" s="875"/>
      <c r="F141" s="739" t="s">
        <v>44</v>
      </c>
      <c r="G141" s="249" t="s">
        <v>32</v>
      </c>
      <c r="H141" s="278">
        <v>45</v>
      </c>
      <c r="I141" s="219">
        <v>45</v>
      </c>
      <c r="J141" s="258">
        <v>45</v>
      </c>
      <c r="K141" s="413" t="s">
        <v>49</v>
      </c>
      <c r="L141" s="527">
        <v>0.3</v>
      </c>
      <c r="M141" s="528">
        <v>0.3</v>
      </c>
      <c r="N141" s="902" t="s">
        <v>196</v>
      </c>
      <c r="O141" s="529"/>
      <c r="R141" s="9"/>
    </row>
    <row r="142" spans="1:18" ht="15.75" customHeight="1" x14ac:dyDescent="0.2">
      <c r="A142" s="649"/>
      <c r="B142" s="653"/>
      <c r="C142" s="654"/>
      <c r="D142" s="792"/>
      <c r="E142" s="876"/>
      <c r="F142" s="707"/>
      <c r="G142" s="62" t="s">
        <v>45</v>
      </c>
      <c r="H142" s="285">
        <v>455</v>
      </c>
      <c r="I142" s="207">
        <v>313.5</v>
      </c>
      <c r="J142" s="216">
        <v>313.39999999999998</v>
      </c>
      <c r="K142" s="905" t="s">
        <v>158</v>
      </c>
      <c r="L142" s="386">
        <v>1</v>
      </c>
      <c r="M142" s="187">
        <v>1</v>
      </c>
      <c r="N142" s="903"/>
      <c r="O142" s="48"/>
      <c r="R142" s="9"/>
    </row>
    <row r="143" spans="1:18" ht="20.25" customHeight="1" x14ac:dyDescent="0.2">
      <c r="A143" s="649"/>
      <c r="B143" s="653"/>
      <c r="C143" s="654"/>
      <c r="D143" s="792"/>
      <c r="E143" s="876"/>
      <c r="F143" s="707"/>
      <c r="G143" s="198"/>
      <c r="H143" s="231"/>
      <c r="I143" s="221"/>
      <c r="J143" s="280"/>
      <c r="K143" s="906"/>
      <c r="L143" s="386"/>
      <c r="M143" s="187"/>
      <c r="N143" s="903"/>
      <c r="O143" s="48"/>
      <c r="R143" s="9"/>
    </row>
    <row r="144" spans="1:18" ht="15" customHeight="1" thickBot="1" x14ac:dyDescent="0.25">
      <c r="A144" s="730"/>
      <c r="B144" s="732"/>
      <c r="C144" s="734"/>
      <c r="D144" s="793"/>
      <c r="E144" s="877"/>
      <c r="F144" s="728"/>
      <c r="G144" s="254" t="s">
        <v>6</v>
      </c>
      <c r="H144" s="277">
        <f>H142+H141</f>
        <v>500</v>
      </c>
      <c r="I144" s="268">
        <f>I142+I141</f>
        <v>358.5</v>
      </c>
      <c r="J144" s="282">
        <f t="shared" ref="J144" si="17">SUM(J141:J143)</f>
        <v>358.4</v>
      </c>
      <c r="K144" s="93"/>
      <c r="L144" s="50"/>
      <c r="M144" s="183"/>
      <c r="N144" s="904"/>
      <c r="O144" s="51"/>
      <c r="R144" s="9"/>
    </row>
    <row r="145" spans="1:37" ht="14.25" customHeight="1" x14ac:dyDescent="0.2">
      <c r="A145" s="729" t="s">
        <v>5</v>
      </c>
      <c r="B145" s="731" t="s">
        <v>40</v>
      </c>
      <c r="C145" s="733" t="s">
        <v>38</v>
      </c>
      <c r="D145" s="814" t="s">
        <v>48</v>
      </c>
      <c r="E145" s="875"/>
      <c r="F145" s="739" t="s">
        <v>44</v>
      </c>
      <c r="G145" s="249" t="s">
        <v>45</v>
      </c>
      <c r="H145" s="278">
        <v>409.9</v>
      </c>
      <c r="I145" s="219">
        <v>349.9</v>
      </c>
      <c r="J145" s="258">
        <v>349.9</v>
      </c>
      <c r="K145" s="554" t="s">
        <v>77</v>
      </c>
      <c r="L145" s="52">
        <v>14</v>
      </c>
      <c r="M145" s="188">
        <v>14</v>
      </c>
      <c r="N145" s="52"/>
      <c r="O145" s="530"/>
      <c r="R145" s="9"/>
    </row>
    <row r="146" spans="1:37" ht="14.25" customHeight="1" thickBot="1" x14ac:dyDescent="0.25">
      <c r="A146" s="730"/>
      <c r="B146" s="732"/>
      <c r="C146" s="734"/>
      <c r="D146" s="793"/>
      <c r="E146" s="877"/>
      <c r="F146" s="728"/>
      <c r="G146" s="254" t="s">
        <v>6</v>
      </c>
      <c r="H146" s="277">
        <f>H145</f>
        <v>409.9</v>
      </c>
      <c r="I146" s="268">
        <f>I145</f>
        <v>349.9</v>
      </c>
      <c r="J146" s="269">
        <f>SUM(J145:J145)</f>
        <v>349.9</v>
      </c>
      <c r="K146" s="49"/>
      <c r="L146" s="50"/>
      <c r="M146" s="50"/>
      <c r="N146" s="183"/>
      <c r="O146" s="51"/>
      <c r="R146" s="9"/>
    </row>
    <row r="147" spans="1:37" ht="14.25" customHeight="1" thickBot="1" x14ac:dyDescent="0.25">
      <c r="A147" s="324" t="s">
        <v>5</v>
      </c>
      <c r="B147" s="8" t="s">
        <v>40</v>
      </c>
      <c r="C147" s="751" t="s">
        <v>8</v>
      </c>
      <c r="D147" s="751"/>
      <c r="E147" s="751"/>
      <c r="F147" s="751"/>
      <c r="G147" s="760"/>
      <c r="H147" s="214">
        <f>H146+H144+H140+H131</f>
        <v>4228.3999999999996</v>
      </c>
      <c r="I147" s="123">
        <f>I146+I144+I140+I131</f>
        <v>4171.8999999999996</v>
      </c>
      <c r="J147" s="526">
        <f>J146+J144+J140+J131</f>
        <v>4171.7999999999993</v>
      </c>
      <c r="K147" s="878"/>
      <c r="L147" s="752"/>
      <c r="M147" s="752"/>
      <c r="N147" s="752"/>
      <c r="O147" s="753"/>
    </row>
    <row r="148" spans="1:37" ht="14.25" customHeight="1" thickBot="1" x14ac:dyDescent="0.25">
      <c r="A148" s="324" t="s">
        <v>5</v>
      </c>
      <c r="B148" s="898" t="s">
        <v>9</v>
      </c>
      <c r="C148" s="899"/>
      <c r="D148" s="899"/>
      <c r="E148" s="899"/>
      <c r="F148" s="899"/>
      <c r="G148" s="900"/>
      <c r="H148" s="325">
        <f>H147+H125+H91+H78+H72</f>
        <v>54559.8</v>
      </c>
      <c r="I148" s="326">
        <f>I147+I125+I91+I78+I72</f>
        <v>65254.5</v>
      </c>
      <c r="J148" s="327">
        <f>J147+J125+J91+J78+J72</f>
        <v>56806.100000000006</v>
      </c>
      <c r="K148" s="879"/>
      <c r="L148" s="880"/>
      <c r="M148" s="880"/>
      <c r="N148" s="880"/>
      <c r="O148" s="881"/>
    </row>
    <row r="149" spans="1:37" ht="14.25" customHeight="1" thickBot="1" x14ac:dyDescent="0.25">
      <c r="A149" s="40" t="s">
        <v>42</v>
      </c>
      <c r="B149" s="850" t="s">
        <v>84</v>
      </c>
      <c r="C149" s="851"/>
      <c r="D149" s="851"/>
      <c r="E149" s="851"/>
      <c r="F149" s="851"/>
      <c r="G149" s="852"/>
      <c r="H149" s="286">
        <f>SUM(H148)</f>
        <v>54559.8</v>
      </c>
      <c r="I149" s="126">
        <f>SUM(I148)</f>
        <v>65254.5</v>
      </c>
      <c r="J149" s="125">
        <f t="shared" ref="J149" si="18">SUM(J148)</f>
        <v>56806.100000000006</v>
      </c>
      <c r="K149" s="889"/>
      <c r="L149" s="890"/>
      <c r="M149" s="890"/>
      <c r="N149" s="890"/>
      <c r="O149" s="891"/>
    </row>
    <row r="150" spans="1:37" s="191" customFormat="1" ht="15.75" customHeight="1" x14ac:dyDescent="0.2">
      <c r="A150" s="868" t="s">
        <v>204</v>
      </c>
      <c r="B150" s="868"/>
      <c r="C150" s="868"/>
      <c r="D150" s="868"/>
      <c r="E150" s="868"/>
      <c r="F150" s="868"/>
      <c r="G150" s="868"/>
      <c r="H150" s="868"/>
      <c r="I150" s="868"/>
      <c r="J150" s="5"/>
      <c r="K150" s="5"/>
      <c r="M150" s="317"/>
      <c r="N150" s="318"/>
      <c r="O150" s="319"/>
    </row>
    <row r="151" spans="1:37" s="191" customFormat="1" ht="15.75" customHeight="1" x14ac:dyDescent="0.2">
      <c r="A151" s="869" t="s">
        <v>205</v>
      </c>
      <c r="B151" s="869"/>
      <c r="C151" s="869"/>
      <c r="D151" s="869"/>
      <c r="E151" s="869"/>
      <c r="F151" s="869"/>
      <c r="G151" s="869"/>
      <c r="H151" s="869"/>
      <c r="I151" s="869"/>
      <c r="J151" s="5"/>
      <c r="K151" s="5"/>
      <c r="M151" s="317"/>
      <c r="N151" s="318"/>
      <c r="O151" s="319"/>
    </row>
    <row r="152" spans="1:37" s="13" customFormat="1" ht="15" customHeight="1" thickBot="1" x14ac:dyDescent="0.25">
      <c r="A152" s="849" t="s">
        <v>12</v>
      </c>
      <c r="B152" s="849"/>
      <c r="C152" s="849"/>
      <c r="D152" s="849"/>
      <c r="E152" s="849"/>
      <c r="F152" s="849"/>
      <c r="G152" s="849"/>
      <c r="H152" s="849"/>
      <c r="I152" s="849"/>
      <c r="J152" s="849"/>
      <c r="K152" s="4"/>
      <c r="L152" s="4"/>
      <c r="M152" s="4"/>
      <c r="N152" s="4"/>
      <c r="O152" s="4"/>
      <c r="P152" s="12"/>
      <c r="Q152" s="12"/>
      <c r="R152" s="12"/>
      <c r="S152" s="12"/>
      <c r="T152" s="12"/>
      <c r="U152" s="12"/>
      <c r="V152" s="12"/>
      <c r="W152" s="12"/>
      <c r="X152" s="12"/>
      <c r="Y152" s="12"/>
      <c r="Z152" s="12"/>
      <c r="AA152" s="12"/>
      <c r="AB152" s="12"/>
      <c r="AC152" s="12"/>
      <c r="AD152" s="12"/>
      <c r="AE152" s="12"/>
      <c r="AF152" s="12"/>
      <c r="AG152" s="12"/>
      <c r="AH152" s="12"/>
      <c r="AI152" s="12"/>
      <c r="AJ152" s="12"/>
      <c r="AK152" s="12"/>
    </row>
    <row r="153" spans="1:37" ht="45" customHeight="1" x14ac:dyDescent="0.2">
      <c r="A153" s="853" t="s">
        <v>10</v>
      </c>
      <c r="B153" s="854"/>
      <c r="C153" s="854"/>
      <c r="D153" s="854"/>
      <c r="E153" s="854"/>
      <c r="F153" s="854"/>
      <c r="G153" s="855"/>
      <c r="H153" s="859" t="s">
        <v>163</v>
      </c>
      <c r="I153" s="861" t="s">
        <v>164</v>
      </c>
      <c r="J153" s="702" t="s">
        <v>165</v>
      </c>
    </row>
    <row r="154" spans="1:37" ht="45" customHeight="1" thickBot="1" x14ac:dyDescent="0.25">
      <c r="A154" s="856"/>
      <c r="B154" s="857"/>
      <c r="C154" s="857"/>
      <c r="D154" s="857"/>
      <c r="E154" s="857"/>
      <c r="F154" s="857"/>
      <c r="G154" s="858"/>
      <c r="H154" s="860"/>
      <c r="I154" s="862"/>
      <c r="J154" s="704"/>
    </row>
    <row r="155" spans="1:37" ht="14.25" customHeight="1" x14ac:dyDescent="0.2">
      <c r="A155" s="835" t="s">
        <v>13</v>
      </c>
      <c r="B155" s="836"/>
      <c r="C155" s="836"/>
      <c r="D155" s="836"/>
      <c r="E155" s="836"/>
      <c r="F155" s="836"/>
      <c r="G155" s="837"/>
      <c r="H155" s="132">
        <f>SUM(H156:H161)</f>
        <v>24578.2</v>
      </c>
      <c r="I155" s="132">
        <f>SUM(I156:I161)</f>
        <v>32999.4</v>
      </c>
      <c r="J155" s="132">
        <f>SUM(J156:J161)</f>
        <v>32603.7</v>
      </c>
    </row>
    <row r="156" spans="1:37" ht="14.25" customHeight="1" x14ac:dyDescent="0.2">
      <c r="A156" s="838" t="s">
        <v>25</v>
      </c>
      <c r="B156" s="839"/>
      <c r="C156" s="839"/>
      <c r="D156" s="839"/>
      <c r="E156" s="839"/>
      <c r="F156" s="839"/>
      <c r="G156" s="840"/>
      <c r="H156" s="133">
        <f>SUMIF(G12:G149,"SB",H12:H149)</f>
        <v>21057.4</v>
      </c>
      <c r="I156" s="133">
        <f>SUMIF(G12:G149,"SB",I12:I149)</f>
        <v>27358</v>
      </c>
      <c r="J156" s="133">
        <f>SUMIF(G12:G149,"SB",J12:J149)</f>
        <v>27037.600000000002</v>
      </c>
      <c r="K156" s="30"/>
    </row>
    <row r="157" spans="1:37" ht="14.25" customHeight="1" x14ac:dyDescent="0.2">
      <c r="A157" s="829" t="s">
        <v>26</v>
      </c>
      <c r="B157" s="830"/>
      <c r="C157" s="830"/>
      <c r="D157" s="830"/>
      <c r="E157" s="830"/>
      <c r="F157" s="830"/>
      <c r="G157" s="831"/>
      <c r="H157" s="133">
        <f>SUMIF(G12:G149,"SB(P)",H12:H149)</f>
        <v>138.19999999999999</v>
      </c>
      <c r="I157" s="133">
        <f>SUMIF(G12:G149,"SB(P)",I12:I149)</f>
        <v>138.19999999999999</v>
      </c>
      <c r="J157" s="133">
        <f>SUMIF(G12:G149,"SB(P)",J12:J149)</f>
        <v>137.6</v>
      </c>
      <c r="K157" s="30"/>
    </row>
    <row r="158" spans="1:37" x14ac:dyDescent="0.2">
      <c r="A158" s="829" t="s">
        <v>101</v>
      </c>
      <c r="B158" s="830"/>
      <c r="C158" s="830"/>
      <c r="D158" s="830"/>
      <c r="E158" s="830"/>
      <c r="F158" s="830"/>
      <c r="G158" s="831"/>
      <c r="H158" s="133">
        <f>SUMIF(G12:G149,"SB(VR)",H12:H149)</f>
        <v>2870</v>
      </c>
      <c r="I158" s="133">
        <f>SUMIF(G12:G149,"SB(VR)",I12:I149)</f>
        <v>3370</v>
      </c>
      <c r="J158" s="133">
        <f>SUMIF(G12:G149,"SB(VR)",J12:J149)</f>
        <v>3325.5</v>
      </c>
      <c r="K158" s="30"/>
    </row>
    <row r="159" spans="1:37" x14ac:dyDescent="0.2">
      <c r="A159" s="846" t="s">
        <v>230</v>
      </c>
      <c r="B159" s="847"/>
      <c r="C159" s="847"/>
      <c r="D159" s="847"/>
      <c r="E159" s="847"/>
      <c r="F159" s="847"/>
      <c r="G159" s="848"/>
      <c r="H159" s="133">
        <f>SUMIF(G12:G149,"SB(VRL)",H12:H149)</f>
        <v>441.1</v>
      </c>
      <c r="I159" s="133">
        <f>SUMIF(G12:G149,"SB(VRL)",I12:I149)</f>
        <v>769.8</v>
      </c>
      <c r="J159" s="133">
        <f>SUMIF(G12:G149,"SB(VRL)",J12:J149)</f>
        <v>769.8</v>
      </c>
      <c r="K159" s="30"/>
    </row>
    <row r="160" spans="1:37" x14ac:dyDescent="0.2">
      <c r="A160" s="826" t="s">
        <v>157</v>
      </c>
      <c r="B160" s="827"/>
      <c r="C160" s="827"/>
      <c r="D160" s="827"/>
      <c r="E160" s="827"/>
      <c r="F160" s="827"/>
      <c r="G160" s="828"/>
      <c r="H160" s="133">
        <f>SUMIF(G13:G151,"SB(L)",H13:H151)</f>
        <v>10.199999999999999</v>
      </c>
      <c r="I160" s="133">
        <f>SUMIF(G13:G151,"SB(L)",I13:I151)</f>
        <v>701</v>
      </c>
      <c r="J160" s="133">
        <f>SUMIF(G12:G149,"SB(L)",J12:J149)</f>
        <v>700.90000000000009</v>
      </c>
    </row>
    <row r="161" spans="1:15" x14ac:dyDescent="0.2">
      <c r="A161" s="826" t="s">
        <v>115</v>
      </c>
      <c r="B161" s="841"/>
      <c r="C161" s="841"/>
      <c r="D161" s="841"/>
      <c r="E161" s="841"/>
      <c r="F161" s="841"/>
      <c r="G161" s="842"/>
      <c r="H161" s="133">
        <f>SUMIF(G14:G152,"PF",H14:H152)</f>
        <v>61.3</v>
      </c>
      <c r="I161" s="133">
        <f>SUMIF(G14:G152,"PF",I14:I152)</f>
        <v>662.4</v>
      </c>
      <c r="J161" s="133">
        <f>SUMIF(G14:G151,"PF",J14:J151)</f>
        <v>632.29999999999995</v>
      </c>
    </row>
    <row r="162" spans="1:15" x14ac:dyDescent="0.2">
      <c r="A162" s="843" t="s">
        <v>14</v>
      </c>
      <c r="B162" s="844"/>
      <c r="C162" s="844"/>
      <c r="D162" s="844"/>
      <c r="E162" s="844"/>
      <c r="F162" s="844"/>
      <c r="G162" s="845"/>
      <c r="H162" s="134">
        <f>H163+H164+H165+H166+H167</f>
        <v>29981.599999999999</v>
      </c>
      <c r="I162" s="134">
        <f>I163+I164+I165+I166+I167</f>
        <v>32255.099999999995</v>
      </c>
      <c r="J162" s="134">
        <f>J163+J164+J165+J166+J167</f>
        <v>24202.399999999998</v>
      </c>
    </row>
    <row r="163" spans="1:15" x14ac:dyDescent="0.2">
      <c r="A163" s="832" t="s">
        <v>27</v>
      </c>
      <c r="B163" s="833"/>
      <c r="C163" s="833"/>
      <c r="D163" s="833"/>
      <c r="E163" s="833"/>
      <c r="F163" s="833"/>
      <c r="G163" s="834"/>
      <c r="H163" s="133">
        <f>SUMIF(G12:G149,"ES",H12:H149)</f>
        <v>14582.4</v>
      </c>
      <c r="I163" s="133">
        <f>SUMIF(G12:G149,"ES",I12:I149)</f>
        <v>15455.1</v>
      </c>
      <c r="J163" s="133">
        <f>SUMIF(G12:G149,"ES",J12:J149)</f>
        <v>10330.9</v>
      </c>
      <c r="K163" s="30"/>
    </row>
    <row r="164" spans="1:15" x14ac:dyDescent="0.2">
      <c r="A164" s="826" t="s">
        <v>28</v>
      </c>
      <c r="B164" s="827"/>
      <c r="C164" s="827"/>
      <c r="D164" s="827"/>
      <c r="E164" s="827"/>
      <c r="F164" s="827"/>
      <c r="G164" s="828"/>
      <c r="H164" s="133">
        <f>SUMIF(G12:G149,"KPP",H12:H149)</f>
        <v>9487</v>
      </c>
      <c r="I164" s="133">
        <f>SUMIF(G12:G149,"KPP",I12:I149)</f>
        <v>9234.5999999999985</v>
      </c>
      <c r="J164" s="133">
        <f>SUMIF(G12:G149,"KPP",J12:J149)</f>
        <v>9384.2999999999993</v>
      </c>
      <c r="K164" s="30"/>
    </row>
    <row r="165" spans="1:15" x14ac:dyDescent="0.2">
      <c r="A165" s="826" t="s">
        <v>29</v>
      </c>
      <c r="B165" s="827"/>
      <c r="C165" s="827"/>
      <c r="D165" s="827"/>
      <c r="E165" s="827"/>
      <c r="F165" s="827"/>
      <c r="G165" s="828"/>
      <c r="H165" s="133">
        <f>SUMIF(G12:G149,"KVJUD",H12:H149)</f>
        <v>5186.3</v>
      </c>
      <c r="I165" s="133">
        <f>SUMIF(G12:G149,"KVJUD",I12:I149)</f>
        <v>6839.5</v>
      </c>
      <c r="J165" s="133">
        <f>SUMIF(G12:G149,"KVJUD",J12:J149)</f>
        <v>4088.9</v>
      </c>
      <c r="K165" s="34"/>
      <c r="L165" s="5"/>
      <c r="M165" s="5"/>
      <c r="N165" s="5"/>
      <c r="O165" s="5"/>
    </row>
    <row r="166" spans="1:15" x14ac:dyDescent="0.2">
      <c r="A166" s="829" t="s">
        <v>30</v>
      </c>
      <c r="B166" s="830"/>
      <c r="C166" s="830"/>
      <c r="D166" s="830"/>
      <c r="E166" s="830"/>
      <c r="F166" s="830"/>
      <c r="G166" s="831"/>
      <c r="H166" s="133">
        <f>SUMIF(G12:G149,"LRVB",H12:H149)</f>
        <v>69.3</v>
      </c>
      <c r="I166" s="133">
        <f>SUMIF(G12:G149,"LRVB",I12:I149)</f>
        <v>69.3</v>
      </c>
      <c r="J166" s="133">
        <f>SUMIF(G12:G149,"LRVB",J12:J149)</f>
        <v>64.5</v>
      </c>
      <c r="K166" s="34"/>
      <c r="L166" s="5"/>
      <c r="M166" s="5"/>
      <c r="N166" s="5"/>
      <c r="O166" s="5"/>
    </row>
    <row r="167" spans="1:15" x14ac:dyDescent="0.2">
      <c r="A167" s="829" t="s">
        <v>31</v>
      </c>
      <c r="B167" s="830"/>
      <c r="C167" s="830"/>
      <c r="D167" s="830"/>
      <c r="E167" s="830"/>
      <c r="F167" s="830"/>
      <c r="G167" s="831"/>
      <c r="H167" s="133">
        <f>SUMIF(G12:G149,"Kt",H12:H149)</f>
        <v>656.6</v>
      </c>
      <c r="I167" s="133">
        <f>SUMIF(G12:G149,"Kt",I12:I149)</f>
        <v>656.6</v>
      </c>
      <c r="J167" s="133">
        <f>SUMIF(G12:G149,"Kt",J12:J149)</f>
        <v>333.8</v>
      </c>
      <c r="K167" s="34"/>
      <c r="L167" s="5"/>
      <c r="M167" s="5"/>
      <c r="N167" s="5"/>
      <c r="O167" s="5"/>
    </row>
    <row r="168" spans="1:15" ht="13.5" thickBot="1" x14ac:dyDescent="0.25">
      <c r="A168" s="823" t="s">
        <v>15</v>
      </c>
      <c r="B168" s="824"/>
      <c r="C168" s="824"/>
      <c r="D168" s="824"/>
      <c r="E168" s="824"/>
      <c r="F168" s="824"/>
      <c r="G168" s="825"/>
      <c r="H168" s="135">
        <f>SUM(H155,H162)</f>
        <v>54559.8</v>
      </c>
      <c r="I168" s="135">
        <f>SUM(I155,I162)</f>
        <v>65254.5</v>
      </c>
      <c r="J168" s="135">
        <f>SUM(J155,J162)</f>
        <v>56806.1</v>
      </c>
      <c r="K168" s="5"/>
      <c r="L168" s="5"/>
      <c r="M168" s="5"/>
      <c r="N168" s="5"/>
      <c r="O168" s="5"/>
    </row>
    <row r="170" spans="1:15" x14ac:dyDescent="0.2">
      <c r="H170" s="127"/>
      <c r="I170" s="127"/>
      <c r="J170" s="127"/>
      <c r="K170" s="30"/>
    </row>
    <row r="171" spans="1:15" x14ac:dyDescent="0.2">
      <c r="D171" s="30"/>
      <c r="H171" s="127"/>
      <c r="I171" s="127"/>
    </row>
    <row r="173" spans="1:15" x14ac:dyDescent="0.2">
      <c r="H173" s="129"/>
      <c r="I173" s="129"/>
    </row>
    <row r="174" spans="1:15" x14ac:dyDescent="0.2">
      <c r="A174" s="5"/>
      <c r="B174" s="5"/>
      <c r="C174" s="5"/>
      <c r="D174" s="5"/>
      <c r="E174" s="5"/>
      <c r="F174" s="5"/>
      <c r="G174" s="128"/>
      <c r="H174" s="129"/>
      <c r="I174" s="129"/>
      <c r="J174" s="128"/>
      <c r="K174" s="5"/>
      <c r="L174" s="5"/>
      <c r="M174" s="5"/>
      <c r="N174" s="5"/>
      <c r="O174" s="5"/>
    </row>
    <row r="175" spans="1:15" x14ac:dyDescent="0.2">
      <c r="A175" s="5"/>
      <c r="B175" s="5"/>
      <c r="C175" s="5"/>
      <c r="D175" s="5"/>
      <c r="E175" s="5"/>
      <c r="F175" s="5"/>
      <c r="G175" s="128"/>
      <c r="J175" s="128"/>
      <c r="K175" s="5"/>
      <c r="L175" s="5"/>
      <c r="M175" s="5"/>
      <c r="N175" s="5"/>
      <c r="O175" s="5"/>
    </row>
  </sheetData>
  <mergeCells count="305">
    <mergeCell ref="N102:O102"/>
    <mergeCell ref="N106:O108"/>
    <mergeCell ref="N111:O111"/>
    <mergeCell ref="N117:O118"/>
    <mergeCell ref="N119:O121"/>
    <mergeCell ref="N122:O124"/>
    <mergeCell ref="K122:K123"/>
    <mergeCell ref="N139:O139"/>
    <mergeCell ref="D136:D138"/>
    <mergeCell ref="K129:K131"/>
    <mergeCell ref="D130:D131"/>
    <mergeCell ref="K31:K33"/>
    <mergeCell ref="N31:O33"/>
    <mergeCell ref="N34:N35"/>
    <mergeCell ref="K34:K37"/>
    <mergeCell ref="N39:O40"/>
    <mergeCell ref="M87:M88"/>
    <mergeCell ref="L87:L88"/>
    <mergeCell ref="K125:O125"/>
    <mergeCell ref="D127:D128"/>
    <mergeCell ref="K127:K128"/>
    <mergeCell ref="D117:D118"/>
    <mergeCell ref="E117:E118"/>
    <mergeCell ref="F117:F118"/>
    <mergeCell ref="D100:D101"/>
    <mergeCell ref="L93:L94"/>
    <mergeCell ref="M93:M94"/>
    <mergeCell ref="D95:D96"/>
    <mergeCell ref="E95:E96"/>
    <mergeCell ref="D93:D94"/>
    <mergeCell ref="K93:K94"/>
    <mergeCell ref="D98:D99"/>
    <mergeCell ref="N97:O97"/>
    <mergeCell ref="N100:O100"/>
    <mergeCell ref="C91:G91"/>
    <mergeCell ref="F141:F144"/>
    <mergeCell ref="D139:D140"/>
    <mergeCell ref="D132:D135"/>
    <mergeCell ref="K149:O149"/>
    <mergeCell ref="A141:A144"/>
    <mergeCell ref="M132:M133"/>
    <mergeCell ref="O132:O133"/>
    <mergeCell ref="M134:M135"/>
    <mergeCell ref="K137:K138"/>
    <mergeCell ref="L137:L138"/>
    <mergeCell ref="M137:M138"/>
    <mergeCell ref="O137:O138"/>
    <mergeCell ref="B148:G148"/>
    <mergeCell ref="O134:O135"/>
    <mergeCell ref="N141:N144"/>
    <mergeCell ref="K142:K143"/>
    <mergeCell ref="B145:B146"/>
    <mergeCell ref="C145:C146"/>
    <mergeCell ref="D145:D146"/>
    <mergeCell ref="E145:E146"/>
    <mergeCell ref="H7:J7"/>
    <mergeCell ref="B8:G8"/>
    <mergeCell ref="H8:J8"/>
    <mergeCell ref="H9:J9"/>
    <mergeCell ref="H10:J10"/>
    <mergeCell ref="A150:I150"/>
    <mergeCell ref="A151:I151"/>
    <mergeCell ref="C147:G147"/>
    <mergeCell ref="C125:G125"/>
    <mergeCell ref="C126:O126"/>
    <mergeCell ref="L132:L133"/>
    <mergeCell ref="K134:K135"/>
    <mergeCell ref="L134:L135"/>
    <mergeCell ref="B141:B144"/>
    <mergeCell ref="C141:C144"/>
    <mergeCell ref="D141:D144"/>
    <mergeCell ref="E141:E144"/>
    <mergeCell ref="K147:O147"/>
    <mergeCell ref="K148:O148"/>
    <mergeCell ref="F119:F121"/>
    <mergeCell ref="A122:A124"/>
    <mergeCell ref="K132:K133"/>
    <mergeCell ref="F114:F116"/>
    <mergeCell ref="C117:C118"/>
    <mergeCell ref="A168:G168"/>
    <mergeCell ref="A165:G165"/>
    <mergeCell ref="A166:G166"/>
    <mergeCell ref="A163:G163"/>
    <mergeCell ref="A164:G164"/>
    <mergeCell ref="A167:G167"/>
    <mergeCell ref="F145:F146"/>
    <mergeCell ref="A157:G157"/>
    <mergeCell ref="A158:G158"/>
    <mergeCell ref="A155:G155"/>
    <mergeCell ref="A156:G156"/>
    <mergeCell ref="A145:A146"/>
    <mergeCell ref="A161:G161"/>
    <mergeCell ref="A162:G162"/>
    <mergeCell ref="A159:G159"/>
    <mergeCell ref="A160:G160"/>
    <mergeCell ref="A152:J152"/>
    <mergeCell ref="B149:G149"/>
    <mergeCell ref="A153:G154"/>
    <mergeCell ref="H153:H154"/>
    <mergeCell ref="I153:I154"/>
    <mergeCell ref="J153:J154"/>
    <mergeCell ref="A114:A116"/>
    <mergeCell ref="B114:B116"/>
    <mergeCell ref="C114:C116"/>
    <mergeCell ref="D114:D116"/>
    <mergeCell ref="E114:E116"/>
    <mergeCell ref="B122:B124"/>
    <mergeCell ref="C122:C124"/>
    <mergeCell ref="D122:D124"/>
    <mergeCell ref="F122:F124"/>
    <mergeCell ref="A119:A121"/>
    <mergeCell ref="B119:B121"/>
    <mergeCell ref="C119:C121"/>
    <mergeCell ref="D119:D121"/>
    <mergeCell ref="E119:E121"/>
    <mergeCell ref="E123:E124"/>
    <mergeCell ref="A112:A113"/>
    <mergeCell ref="B112:B113"/>
    <mergeCell ref="C112:C113"/>
    <mergeCell ref="D112:D113"/>
    <mergeCell ref="E110:E111"/>
    <mergeCell ref="F110:F111"/>
    <mergeCell ref="D110:D111"/>
    <mergeCell ref="O104:O105"/>
    <mergeCell ref="A106:A108"/>
    <mergeCell ref="B106:B108"/>
    <mergeCell ref="C106:C108"/>
    <mergeCell ref="D106:D108"/>
    <mergeCell ref="E107:E108"/>
    <mergeCell ref="K104:K105"/>
    <mergeCell ref="L104:L105"/>
    <mergeCell ref="M104:M105"/>
    <mergeCell ref="N104:N105"/>
    <mergeCell ref="K91:O91"/>
    <mergeCell ref="C92:O92"/>
    <mergeCell ref="N93:N94"/>
    <mergeCell ref="C85:C86"/>
    <mergeCell ref="D85:D86"/>
    <mergeCell ref="F89:F90"/>
    <mergeCell ref="A89:A90"/>
    <mergeCell ref="B89:B90"/>
    <mergeCell ref="C89:C90"/>
    <mergeCell ref="D89:D90"/>
    <mergeCell ref="E89:E90"/>
    <mergeCell ref="A87:A88"/>
    <mergeCell ref="B87:B88"/>
    <mergeCell ref="C87:C88"/>
    <mergeCell ref="D87:D88"/>
    <mergeCell ref="E87:E88"/>
    <mergeCell ref="A74:A77"/>
    <mergeCell ref="B74:B77"/>
    <mergeCell ref="C78:G78"/>
    <mergeCell ref="K78:O78"/>
    <mergeCell ref="O85:O86"/>
    <mergeCell ref="L85:L86"/>
    <mergeCell ref="M85:M86"/>
    <mergeCell ref="K68:K69"/>
    <mergeCell ref="D69:D70"/>
    <mergeCell ref="C72:G72"/>
    <mergeCell ref="C73:O73"/>
    <mergeCell ref="C74:C77"/>
    <mergeCell ref="K74:K76"/>
    <mergeCell ref="F74:F77"/>
    <mergeCell ref="E75:E77"/>
    <mergeCell ref="C79:O79"/>
    <mergeCell ref="N67:O71"/>
    <mergeCell ref="N74:N77"/>
    <mergeCell ref="D74:D77"/>
    <mergeCell ref="E85:E86"/>
    <mergeCell ref="F85:F86"/>
    <mergeCell ref="K85:K86"/>
    <mergeCell ref="A85:A86"/>
    <mergeCell ref="B85:B86"/>
    <mergeCell ref="A67:A70"/>
    <mergeCell ref="B67:B70"/>
    <mergeCell ref="C67:C70"/>
    <mergeCell ref="D67:D68"/>
    <mergeCell ref="E67:E70"/>
    <mergeCell ref="A63:A66"/>
    <mergeCell ref="B63:B66"/>
    <mergeCell ref="C63:C66"/>
    <mergeCell ref="D63:D66"/>
    <mergeCell ref="F63:F66"/>
    <mergeCell ref="A58:A61"/>
    <mergeCell ref="B58:B61"/>
    <mergeCell ref="C58:C61"/>
    <mergeCell ref="D58:D61"/>
    <mergeCell ref="E58:E61"/>
    <mergeCell ref="F58:F61"/>
    <mergeCell ref="E64:E66"/>
    <mergeCell ref="A49:A50"/>
    <mergeCell ref="B49:B50"/>
    <mergeCell ref="C49:C50"/>
    <mergeCell ref="A54:A57"/>
    <mergeCell ref="B54:B57"/>
    <mergeCell ref="C54:C57"/>
    <mergeCell ref="D54:D55"/>
    <mergeCell ref="E54:E57"/>
    <mergeCell ref="K54:K56"/>
    <mergeCell ref="A41:A45"/>
    <mergeCell ref="B41:B45"/>
    <mergeCell ref="C41:C45"/>
    <mergeCell ref="K41:K43"/>
    <mergeCell ref="D44:D45"/>
    <mergeCell ref="E44:E45"/>
    <mergeCell ref="F44:F45"/>
    <mergeCell ref="D51:D52"/>
    <mergeCell ref="E51:E52"/>
    <mergeCell ref="F51:F52"/>
    <mergeCell ref="A51:A52"/>
    <mergeCell ref="B51:B52"/>
    <mergeCell ref="C51:C52"/>
    <mergeCell ref="E53:G53"/>
    <mergeCell ref="D48:D50"/>
    <mergeCell ref="E48:E50"/>
    <mergeCell ref="F48:F50"/>
    <mergeCell ref="K44:K46"/>
    <mergeCell ref="A39:A40"/>
    <mergeCell ref="B39:B40"/>
    <mergeCell ref="C39:C40"/>
    <mergeCell ref="D39:D40"/>
    <mergeCell ref="E39:E40"/>
    <mergeCell ref="E37:G37"/>
    <mergeCell ref="F39:F40"/>
    <mergeCell ref="A27:A28"/>
    <mergeCell ref="B27:B28"/>
    <mergeCell ref="C27:C28"/>
    <mergeCell ref="D27:D28"/>
    <mergeCell ref="E27:E28"/>
    <mergeCell ref="F34:F36"/>
    <mergeCell ref="A34:A36"/>
    <mergeCell ref="B34:B36"/>
    <mergeCell ref="C34:C36"/>
    <mergeCell ref="D34:D36"/>
    <mergeCell ref="E34:E36"/>
    <mergeCell ref="A31:A33"/>
    <mergeCell ref="B31:B33"/>
    <mergeCell ref="C31:C33"/>
    <mergeCell ref="D31:D33"/>
    <mergeCell ref="F31:F33"/>
    <mergeCell ref="E32:E33"/>
    <mergeCell ref="A1:O1"/>
    <mergeCell ref="A2:O2"/>
    <mergeCell ref="L3:O3"/>
    <mergeCell ref="A4:A6"/>
    <mergeCell ref="B4:B6"/>
    <mergeCell ref="C4:C6"/>
    <mergeCell ref="D4:D6"/>
    <mergeCell ref="E4:E6"/>
    <mergeCell ref="H5:H6"/>
    <mergeCell ref="L5:L6"/>
    <mergeCell ref="K5:K6"/>
    <mergeCell ref="F4:F6"/>
    <mergeCell ref="G4:G6"/>
    <mergeCell ref="H4:J4"/>
    <mergeCell ref="K4:M4"/>
    <mergeCell ref="N4:N6"/>
    <mergeCell ref="O4:O6"/>
    <mergeCell ref="I5:I6"/>
    <mergeCell ref="J5:J6"/>
    <mergeCell ref="M5:M6"/>
    <mergeCell ref="A18:A21"/>
    <mergeCell ref="C11:O11"/>
    <mergeCell ref="A13:A17"/>
    <mergeCell ref="B13:B17"/>
    <mergeCell ref="C13:C17"/>
    <mergeCell ref="F13:F17"/>
    <mergeCell ref="D22:D26"/>
    <mergeCell ref="F22:F26"/>
    <mergeCell ref="B18:B21"/>
    <mergeCell ref="C18:C21"/>
    <mergeCell ref="D18:D21"/>
    <mergeCell ref="E18:E21"/>
    <mergeCell ref="K18:K19"/>
    <mergeCell ref="F18:F21"/>
    <mergeCell ref="K22:K24"/>
    <mergeCell ref="E22:E26"/>
    <mergeCell ref="N13:N17"/>
    <mergeCell ref="K13:K15"/>
    <mergeCell ref="E14:E17"/>
    <mergeCell ref="D13:D16"/>
    <mergeCell ref="N62:O66"/>
    <mergeCell ref="N114:O116"/>
    <mergeCell ref="F27:F28"/>
    <mergeCell ref="E29:G29"/>
    <mergeCell ref="K39:K40"/>
    <mergeCell ref="D41:D43"/>
    <mergeCell ref="N22:N26"/>
    <mergeCell ref="N54:N57"/>
    <mergeCell ref="O54:O57"/>
    <mergeCell ref="O58:O61"/>
    <mergeCell ref="N41:O43"/>
    <mergeCell ref="N48:O50"/>
    <mergeCell ref="N51:O53"/>
    <mergeCell ref="N44:N45"/>
    <mergeCell ref="K48:K50"/>
    <mergeCell ref="E46:G46"/>
    <mergeCell ref="K58:K60"/>
    <mergeCell ref="K64:K65"/>
    <mergeCell ref="F54:F57"/>
    <mergeCell ref="F67:F70"/>
    <mergeCell ref="E71:G71"/>
    <mergeCell ref="F87:F88"/>
    <mergeCell ref="K87:K88"/>
    <mergeCell ref="O93:O94"/>
  </mergeCells>
  <printOptions horizontalCentered="1"/>
  <pageMargins left="0" right="0" top="0.39370078740157483" bottom="0.19685039370078741" header="0" footer="0"/>
  <pageSetup paperSize="9" scale="90" orientation="landscape" r:id="rId1"/>
  <rowBreaks count="4" manualBreakCount="4">
    <brk id="29" max="14" man="1"/>
    <brk id="50" max="14" man="1"/>
    <brk id="78" max="14" man="1"/>
    <brk id="118"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2" sqref="A32"/>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971" t="s">
        <v>17</v>
      </c>
      <c r="B1" s="971"/>
    </row>
    <row r="2" spans="1:2" ht="31.5" x14ac:dyDescent="0.25">
      <c r="A2" s="2" t="s">
        <v>3</v>
      </c>
      <c r="B2" s="1" t="s">
        <v>16</v>
      </c>
    </row>
    <row r="3" spans="1:2" ht="15.75" customHeight="1" x14ac:dyDescent="0.25">
      <c r="A3" s="33">
        <v>1</v>
      </c>
      <c r="B3" s="1" t="s">
        <v>18</v>
      </c>
    </row>
    <row r="4" spans="1:2" ht="15.75" customHeight="1" x14ac:dyDescent="0.25">
      <c r="A4" s="33">
        <v>2</v>
      </c>
      <c r="B4" s="1" t="s">
        <v>19</v>
      </c>
    </row>
    <row r="5" spans="1:2" ht="15.75" customHeight="1" x14ac:dyDescent="0.25">
      <c r="A5" s="33">
        <v>3</v>
      </c>
      <c r="B5" s="1" t="s">
        <v>20</v>
      </c>
    </row>
    <row r="6" spans="1:2" ht="15.75" customHeight="1" x14ac:dyDescent="0.25">
      <c r="A6" s="33">
        <v>4</v>
      </c>
      <c r="B6" s="1" t="s">
        <v>21</v>
      </c>
    </row>
    <row r="7" spans="1:2" ht="15.75" customHeight="1" x14ac:dyDescent="0.25">
      <c r="A7" s="33">
        <v>5</v>
      </c>
      <c r="B7" s="1" t="s">
        <v>22</v>
      </c>
    </row>
    <row r="8" spans="1:2" ht="15.75" customHeight="1" x14ac:dyDescent="0.25">
      <c r="A8" s="33">
        <v>6</v>
      </c>
      <c r="B8" s="1" t="s">
        <v>23</v>
      </c>
    </row>
    <row r="9" spans="1:2" ht="15.75" customHeight="1" x14ac:dyDescent="0.25"/>
    <row r="10" spans="1:2" ht="15.75" customHeight="1" x14ac:dyDescent="0.25">
      <c r="A10" s="972" t="s">
        <v>24</v>
      </c>
      <c r="B10" s="972"/>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Ataskaita</vt:lpstr>
      <vt:lpstr>Priemonių suvestinė</vt:lpstr>
      <vt:lpstr>Asignavimų valdytojų kodai</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2015-03-26T06:50:23Z</cp:lastPrinted>
  <dcterms:created xsi:type="dcterms:W3CDTF">2007-07-27T10:32:34Z</dcterms:created>
  <dcterms:modified xsi:type="dcterms:W3CDTF">2015-04-07T06:08:41Z</dcterms:modified>
</cp:coreProperties>
</file>