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05" windowWidth="19200" windowHeight="11580" firstSheet="1" activeTab="1"/>
  </bookViews>
  <sheets>
    <sheet name="Asignavimų valdydojai" sheetId="6" state="hidden" r:id="rId1"/>
    <sheet name="9 programa" sheetId="10" r:id="rId2"/>
    <sheet name="Isakymas" sheetId="13" state="hidden" r:id="rId3"/>
    <sheet name="Lyginamasis" sheetId="14" state="hidden" r:id="rId4"/>
  </sheets>
  <definedNames>
    <definedName name="_xlnm.Print_Area" localSheetId="1">'9 programa'!$A$1:$N$35</definedName>
    <definedName name="_xlnm.Print_Area" localSheetId="2">Isakymas!$A$1:$L$37</definedName>
  </definedNames>
  <calcPr calcId="145621" fullPrecision="0"/>
</workbook>
</file>

<file path=xl/calcChain.xml><?xml version="1.0" encoding="utf-8"?>
<calcChain xmlns="http://schemas.openxmlformats.org/spreadsheetml/2006/main">
  <c r="I12" i="14" l="1"/>
  <c r="H16" i="10" l="1"/>
  <c r="H12" i="10"/>
  <c r="I12" i="10"/>
  <c r="J16" i="14"/>
  <c r="I16" i="14"/>
  <c r="J12" i="14"/>
  <c r="I25" i="14" l="1"/>
  <c r="I26" i="14" s="1"/>
  <c r="I21" i="14"/>
  <c r="I20" i="14"/>
  <c r="I18" i="14"/>
  <c r="I19" i="14" s="1"/>
  <c r="I17" i="14"/>
  <c r="I14" i="14"/>
  <c r="I13" i="14"/>
  <c r="I34" i="14"/>
  <c r="J34" i="14" s="1"/>
  <c r="H24" i="14"/>
  <c r="H25" i="14" s="1"/>
  <c r="H26" i="14" s="1"/>
  <c r="H20" i="14"/>
  <c r="H21" i="14" s="1"/>
  <c r="J18" i="14"/>
  <c r="J19" i="14" s="1"/>
  <c r="H18" i="14"/>
  <c r="H19" i="14" s="1"/>
  <c r="J17" i="14"/>
  <c r="H16" i="14"/>
  <c r="H17" i="14" s="1"/>
  <c r="J15" i="14"/>
  <c r="H14" i="14"/>
  <c r="H15" i="14" s="1"/>
  <c r="J13" i="14"/>
  <c r="H12" i="14"/>
  <c r="H34" i="14" s="1"/>
  <c r="H33" i="14" s="1"/>
  <c r="H35" i="14" s="1"/>
  <c r="J24" i="14" l="1"/>
  <c r="J25" i="14" s="1"/>
  <c r="J26" i="14" s="1"/>
  <c r="J27" i="14" s="1"/>
  <c r="I33" i="14"/>
  <c r="I35" i="14" s="1"/>
  <c r="I15" i="14"/>
  <c r="I22" i="14" s="1"/>
  <c r="I27" i="14" s="1"/>
  <c r="I28" i="14" s="1"/>
  <c r="J22" i="14"/>
  <c r="J33" i="14"/>
  <c r="J35" i="14" s="1"/>
  <c r="H13" i="14"/>
  <c r="H22" i="14" s="1"/>
  <c r="H27" i="14" s="1"/>
  <c r="H28" i="14" s="1"/>
  <c r="J36" i="13"/>
  <c r="J35" i="13" s="1"/>
  <c r="J37" i="13" s="1"/>
  <c r="J28" i="13"/>
  <c r="J29" i="13" s="1"/>
  <c r="J24" i="13"/>
  <c r="J22" i="13"/>
  <c r="J20" i="13"/>
  <c r="J18" i="13"/>
  <c r="J16" i="13"/>
  <c r="J28" i="14" l="1"/>
  <c r="J25" i="13"/>
  <c r="J30" i="13" s="1"/>
  <c r="J31" i="13" s="1"/>
  <c r="I34" i="10" l="1"/>
  <c r="I33" i="10" s="1"/>
  <c r="I35" i="10" s="1"/>
  <c r="I25" i="10"/>
  <c r="I26" i="10" s="1"/>
  <c r="I24" i="10"/>
  <c r="H25" i="10"/>
  <c r="H26" i="10" s="1"/>
  <c r="H20" i="10"/>
  <c r="H21" i="10" s="1"/>
  <c r="I19" i="10"/>
  <c r="J18" i="10"/>
  <c r="J19" i="10" s="1"/>
  <c r="I18" i="10"/>
  <c r="H18" i="10"/>
  <c r="H19" i="10" s="1"/>
  <c r="J16" i="10"/>
  <c r="J17" i="10" s="1"/>
  <c r="I16" i="10"/>
  <c r="I17" i="10" s="1"/>
  <c r="I22" i="10" s="1"/>
  <c r="H17" i="10"/>
  <c r="I15" i="10"/>
  <c r="J14" i="10"/>
  <c r="J15" i="10" s="1"/>
  <c r="I14" i="10"/>
  <c r="H14" i="10"/>
  <c r="H15" i="10" s="1"/>
  <c r="J13" i="10"/>
  <c r="I13" i="10"/>
  <c r="J12" i="10"/>
  <c r="J34" i="10" s="1"/>
  <c r="J33" i="10" s="1"/>
  <c r="J35" i="10" s="1"/>
  <c r="H13" i="10"/>
  <c r="H34" i="10" l="1"/>
  <c r="H33" i="10" s="1"/>
  <c r="H35" i="10" s="1"/>
  <c r="H22" i="10"/>
  <c r="H27" i="10" s="1"/>
  <c r="H28" i="10" s="1"/>
  <c r="J22" i="10"/>
  <c r="J27" i="10" s="1"/>
  <c r="J28" i="10" s="1"/>
  <c r="I27" i="10"/>
  <c r="I28" i="10" s="1"/>
</calcChain>
</file>

<file path=xl/sharedStrings.xml><?xml version="1.0" encoding="utf-8"?>
<sst xmlns="http://schemas.openxmlformats.org/spreadsheetml/2006/main" count="309" uniqueCount="85">
  <si>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</si>
  <si>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</si>
  <si>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</si>
  <si>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</si>
  <si>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</si>
  <si>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</si>
  <si>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</si>
  <si>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</si>
  <si>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</si>
  <si>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</si>
  <si>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</si>
  <si>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</si>
  <si>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</si>
  <si>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</si>
  <si>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</si>
  <si>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</si>
  <si>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</si>
  <si>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</si>
  <si>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</si>
  <si>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04</t>
  </si>
  <si>
    <t>1</t>
  </si>
  <si>
    <t>Pavadinimas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</si>
  <si>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</si>
  <si>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</si>
  <si>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 xml:space="preserve">Informacijos apie jaunimo veiklą sklaida </t>
  </si>
  <si>
    <t>Aktyvinti  jaunimo ir su jaunimu dirbančių organizacijų veiklą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</si>
  <si>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</si>
  <si>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>JAUNIMO POLITIKOS PLĖTROS PROGRAMOS NR. 09</t>
  </si>
  <si>
    <t>09. Jaunimo politikos plėtros programa</t>
  </si>
  <si>
    <t>Jaunimo forumų, renginių organizavimas</t>
  </si>
  <si>
    <t>Plėtoti integruotą jaunimo politiką, užtikrinant bendradarbiavimo tarp žinybų ir sektorių plėtrą</t>
  </si>
  <si>
    <t>2015 m.</t>
  </si>
  <si>
    <t>Atliktas tyrimas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</si>
  <si>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</si>
  <si>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</si>
  <si>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</si>
  <si>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</si>
  <si>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</si>
  <si>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</si>
  <si>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</si>
  <si>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</si>
  <si>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</si>
  <si>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Jaunimo projektų dalinis finansavimas</t>
  </si>
  <si>
    <t>2016 m.</t>
  </si>
  <si>
    <t>Klaipėdos jaunimo situacijos tyrimas, įvertinant atskirų jaunimo grupių poreikius</t>
  </si>
  <si>
    <t xml:space="preserve"> TIKSLŲ, UŽDAVINIŲ, PRIEMONIŲ, PRIEMONIŲ IŠLAIDŲ IR PRODUKTO KRITERIJŲ SUVESTINĖ</t>
  </si>
  <si>
    <t>Produkto kriterijus</t>
  </si>
  <si>
    <t>2017 m.</t>
  </si>
  <si>
    <t>Dalyvavimas tarptautiniuose projektuose</t>
  </si>
  <si>
    <t>Parengta galimybių studija</t>
  </si>
  <si>
    <t>P1.1.2.1</t>
  </si>
  <si>
    <t>P1.1.2.2</t>
  </si>
  <si>
    <t>05</t>
  </si>
  <si>
    <t>Piniginės premijos už Klaipėdos miestui aktualų bei pritaikomą baigiamąjį darbą (bakalauro, magistro)  ir daktaro disertaciją  skyrimas</t>
  </si>
  <si>
    <t>2015 m. asignavimų planas</t>
  </si>
  <si>
    <t>2016 m. lėšų projektas</t>
  </si>
  <si>
    <t>2015-ųjų metų asignavimų planas</t>
  </si>
  <si>
    <t>Iš dalies finansuota projektų, skaičius</t>
  </si>
  <si>
    <t>Išleista informacinių leidinių, plakatų, filmų skaičius</t>
  </si>
  <si>
    <t>Surengta forumų, renginių, skaičius</t>
  </si>
  <si>
    <t>Paskirtа premijų, skaičius</t>
  </si>
  <si>
    <t>Eur</t>
  </si>
  <si>
    <t>2016-ųjų metų lėšų projektas</t>
  </si>
  <si>
    <t>2017-ųjų metų lėšų projektas</t>
  </si>
  <si>
    <t>Planas</t>
  </si>
  <si>
    <r>
      <t>2015</t>
    </r>
    <r>
      <rPr>
        <sz val="10"/>
        <rFont val="Arial"/>
        <family val="2"/>
        <charset val="186"/>
      </rPr>
      <t>–</t>
    </r>
    <r>
      <rPr>
        <sz val="10"/>
        <rFont val="Times New Roman"/>
        <family val="1"/>
      </rPr>
      <t xml:space="preserve">2017 M. KLAIPĖDOS MIESTO SAVIVALDYBĖS </t>
    </r>
  </si>
  <si>
    <t xml:space="preserve"> 2015 M. KLAIPĖDOS MIESTO SAVIVALDYBĖS ADMINISTRACIJOS</t>
  </si>
  <si>
    <t xml:space="preserve"> TIKSLŲ, UŽDAVINIŲ, PRIEMONIŲ, PRIEMONIŲ IŠLAIDŲ IR VERTINIMO KRITERIJŲ SUVESTINĖ</t>
  </si>
  <si>
    <t>2015-ųjų metų asignavimų planas*</t>
  </si>
  <si>
    <t>2015 m. asignavimų planas*</t>
  </si>
  <si>
    <t>09.01.01.01</t>
  </si>
  <si>
    <t>09.01.01.02</t>
  </si>
  <si>
    <t>09.01.01.03</t>
  </si>
  <si>
    <t>09.01.01.04</t>
  </si>
  <si>
    <t>09.01.01.05</t>
  </si>
  <si>
    <t>09.01.02.01</t>
  </si>
  <si>
    <t>Apskaitos kodas</t>
  </si>
  <si>
    <t>PATVIRTINTA
Klaipėdos miesto savivaldybės administracijos direktoriaus 2015 m. vasario ... d. įsakymu Nr. AD1-...</t>
  </si>
  <si>
    <t xml:space="preserve">* pagal Klaipėdos miesto savivaldybės tarybos 2014 m. vasario ... d. sprendimą Nr. T2-... </t>
  </si>
  <si>
    <t>2015-ųjų m. asignavimų planas</t>
  </si>
  <si>
    <t>Siūlomas keisti 2015-ųjų metų  asignavimų planas</t>
  </si>
  <si>
    <t>Skirtumas</t>
  </si>
  <si>
    <t>Siūlomas keisti 2015 m. asignavimų planas</t>
  </si>
  <si>
    <r>
      <rPr>
        <strike/>
        <sz val="10"/>
        <color rgb="FFFF0000"/>
        <rFont val="Times New Roman"/>
        <family val="1"/>
        <charset val="186"/>
      </rPr>
      <t>18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8</t>
    </r>
  </si>
  <si>
    <r>
      <rPr>
        <strike/>
        <sz val="10"/>
        <color rgb="FFFF0000"/>
        <rFont val="Times New Roman"/>
        <family val="1"/>
        <charset val="186"/>
      </rPr>
      <t>3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</si>
</sst>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4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right" vertical="top"/>
    </xf>
    <xf numFmtId="0" fontId="4" fillId="0" borderId="0" xfId="0" applyFont="1" applyBorder="1"/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5" fillId="3" borderId="29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/>
    </xf>
    <xf numFmtId="49" fontId="5" fillId="0" borderId="21" xfId="0" applyNumberFormat="1" applyFont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5" fillId="3" borderId="30" xfId="0" applyNumberFormat="1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top"/>
    </xf>
    <xf numFmtId="0" fontId="5" fillId="8" borderId="22" xfId="0" applyFont="1" applyFill="1" applyBorder="1" applyAlignment="1">
      <alignment horizontal="right" vertical="top" wrapText="1"/>
    </xf>
    <xf numFmtId="0" fontId="2" fillId="8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/>
    </xf>
    <xf numFmtId="49" fontId="5" fillId="0" borderId="25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vertical="top"/>
    </xf>
    <xf numFmtId="0" fontId="5" fillId="8" borderId="2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/>
    </xf>
    <xf numFmtId="0" fontId="6" fillId="0" borderId="21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" fillId="0" borderId="13" xfId="0" applyFont="1" applyBorder="1" applyAlignment="1">
      <alignment vertical="center" textRotation="90" wrapText="1"/>
    </xf>
    <xf numFmtId="0" fontId="6" fillId="0" borderId="23" xfId="0" applyNumberFormat="1" applyFont="1" applyBorder="1" applyAlignment="1">
      <alignment vertical="center" textRotation="90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vertical="top"/>
    </xf>
    <xf numFmtId="3" fontId="1" fillId="8" borderId="25" xfId="0" applyNumberFormat="1" applyFont="1" applyFill="1" applyBorder="1" applyAlignment="1">
      <alignment horizontal="center" vertical="top" wrapText="1"/>
    </xf>
    <xf numFmtId="3" fontId="6" fillId="0" borderId="16" xfId="0" applyNumberFormat="1" applyFont="1" applyFill="1" applyBorder="1" applyAlignment="1">
      <alignment horizontal="center" vertical="top"/>
    </xf>
    <xf numFmtId="3" fontId="6" fillId="0" borderId="18" xfId="0" applyNumberFormat="1" applyFont="1" applyFill="1" applyBorder="1" applyAlignment="1">
      <alignment horizontal="center" vertical="top"/>
    </xf>
    <xf numFmtId="3" fontId="2" fillId="8" borderId="14" xfId="0" applyNumberFormat="1" applyFont="1" applyFill="1" applyBorder="1" applyAlignment="1">
      <alignment horizontal="center" vertical="top" wrapText="1"/>
    </xf>
    <xf numFmtId="3" fontId="5" fillId="8" borderId="14" xfId="0" applyNumberFormat="1" applyFont="1" applyFill="1" applyBorder="1" applyAlignment="1">
      <alignment horizontal="center" vertical="top"/>
    </xf>
    <xf numFmtId="3" fontId="5" fillId="8" borderId="11" xfId="0" applyNumberFormat="1" applyFont="1" applyFill="1" applyBorder="1" applyAlignment="1">
      <alignment horizontal="center" vertical="top"/>
    </xf>
    <xf numFmtId="3" fontId="1" fillId="8" borderId="16" xfId="0" applyNumberFormat="1" applyFont="1" applyFill="1" applyBorder="1" applyAlignment="1">
      <alignment horizontal="center" vertical="top" wrapText="1"/>
    </xf>
    <xf numFmtId="3" fontId="6" fillId="0" borderId="27" xfId="0" applyNumberFormat="1" applyFont="1" applyFill="1" applyBorder="1" applyAlignment="1">
      <alignment horizontal="center" vertical="top"/>
    </xf>
    <xf numFmtId="3" fontId="6" fillId="0" borderId="37" xfId="0" applyNumberFormat="1" applyFont="1" applyFill="1" applyBorder="1" applyAlignment="1">
      <alignment horizontal="center" vertical="top"/>
    </xf>
    <xf numFmtId="3" fontId="5" fillId="8" borderId="12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3" fontId="6" fillId="0" borderId="7" xfId="0" applyNumberFormat="1" applyFont="1" applyFill="1" applyBorder="1" applyAlignment="1">
      <alignment horizontal="center" vertical="top"/>
    </xf>
    <xf numFmtId="3" fontId="5" fillId="9" borderId="31" xfId="0" applyNumberFormat="1" applyFont="1" applyFill="1" applyBorder="1" applyAlignment="1">
      <alignment horizontal="center" vertical="top" wrapText="1"/>
    </xf>
    <xf numFmtId="3" fontId="5" fillId="3" borderId="31" xfId="0" applyNumberFormat="1" applyFont="1" applyFill="1" applyBorder="1" applyAlignment="1">
      <alignment horizontal="center" vertical="top"/>
    </xf>
    <xf numFmtId="3" fontId="5" fillId="3" borderId="33" xfId="0" applyNumberFormat="1" applyFont="1" applyFill="1" applyBorder="1" applyAlignment="1">
      <alignment horizontal="center" vertical="top"/>
    </xf>
    <xf numFmtId="3" fontId="2" fillId="3" borderId="34" xfId="0" applyNumberFormat="1" applyFont="1" applyFill="1" applyBorder="1" applyAlignment="1">
      <alignment horizontal="center" vertical="top" wrapText="1"/>
    </xf>
    <xf numFmtId="3" fontId="2" fillId="3" borderId="33" xfId="0" applyNumberFormat="1" applyFont="1" applyFill="1" applyBorder="1" applyAlignment="1">
      <alignment horizontal="center" vertical="top"/>
    </xf>
    <xf numFmtId="3" fontId="2" fillId="2" borderId="34" xfId="0" applyNumberFormat="1" applyFont="1" applyFill="1" applyBorder="1" applyAlignment="1">
      <alignment horizontal="center" vertical="top" wrapText="1"/>
    </xf>
    <xf numFmtId="3" fontId="2" fillId="2" borderId="31" xfId="0" applyNumberFormat="1" applyFont="1" applyFill="1" applyBorder="1" applyAlignment="1">
      <alignment horizontal="center" vertical="top"/>
    </xf>
    <xf numFmtId="3" fontId="2" fillId="2" borderId="33" xfId="0" applyNumberFormat="1" applyFont="1" applyFill="1" applyBorder="1" applyAlignment="1">
      <alignment horizontal="center" vertical="top"/>
    </xf>
    <xf numFmtId="3" fontId="2" fillId="5" borderId="34" xfId="0" applyNumberFormat="1" applyFont="1" applyFill="1" applyBorder="1" applyAlignment="1">
      <alignment horizontal="center" vertical="top"/>
    </xf>
    <xf numFmtId="3" fontId="2" fillId="5" borderId="31" xfId="0" applyNumberFormat="1" applyFont="1" applyFill="1" applyBorder="1" applyAlignment="1">
      <alignment horizontal="center" vertical="top"/>
    </xf>
    <xf numFmtId="3" fontId="2" fillId="5" borderId="33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/>
    <xf numFmtId="3" fontId="6" fillId="0" borderId="1" xfId="0" applyNumberFormat="1" applyFont="1" applyBorder="1" applyAlignment="1">
      <alignment horizontal="center" vertical="top" wrapText="1"/>
    </xf>
    <xf numFmtId="3" fontId="2" fillId="5" borderId="34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8" borderId="34" xfId="0" applyNumberFormat="1" applyFont="1" applyFill="1" applyBorder="1" applyAlignment="1">
      <alignment horizontal="center" vertical="top" wrapText="1"/>
    </xf>
    <xf numFmtId="49" fontId="2" fillId="7" borderId="0" xfId="0" applyNumberFormat="1" applyFont="1" applyFill="1" applyBorder="1" applyAlignment="1">
      <alignment vertical="top"/>
    </xf>
    <xf numFmtId="49" fontId="2" fillId="7" borderId="0" xfId="0" applyNumberFormat="1" applyFont="1" applyFill="1" applyBorder="1" applyAlignment="1">
      <alignment horizontal="right" vertical="top"/>
    </xf>
    <xf numFmtId="3" fontId="2" fillId="7" borderId="0" xfId="0" applyNumberFormat="1" applyFont="1" applyFill="1" applyBorder="1" applyAlignment="1">
      <alignment horizontal="center" vertical="top"/>
    </xf>
    <xf numFmtId="0" fontId="1" fillId="7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51" xfId="0" applyFont="1" applyBorder="1" applyAlignment="1">
      <alignment horizontal="right" vertical="top" wrapText="1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textRotation="90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" fillId="0" borderId="36" xfId="0" applyFont="1" applyBorder="1" applyAlignment="1">
      <alignment horizontal="center" vertical="top"/>
    </xf>
    <xf numFmtId="0" fontId="6" fillId="7" borderId="25" xfId="0" applyFont="1" applyFill="1" applyBorder="1" applyAlignment="1">
      <alignment horizontal="center" vertical="top"/>
    </xf>
    <xf numFmtId="164" fontId="6" fillId="0" borderId="0" xfId="0" applyNumberFormat="1" applyFont="1"/>
    <xf numFmtId="0" fontId="6" fillId="0" borderId="0" xfId="0" applyFont="1"/>
    <xf numFmtId="3" fontId="6" fillId="0" borderId="28" xfId="0" applyNumberFormat="1" applyFont="1" applyBorder="1" applyAlignment="1">
      <alignment horizontal="center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3" fontId="1" fillId="0" borderId="19" xfId="0" applyNumberFormat="1" applyFont="1" applyBorder="1" applyAlignment="1">
      <alignment horizontal="center" vertical="top" wrapText="1"/>
    </xf>
    <xf numFmtId="3" fontId="2" fillId="8" borderId="49" xfId="0" applyNumberFormat="1" applyFont="1" applyFill="1" applyBorder="1" applyAlignment="1">
      <alignment horizontal="center" vertical="top" wrapText="1"/>
    </xf>
    <xf numFmtId="3" fontId="2" fillId="3" borderId="31" xfId="0" applyNumberFormat="1" applyFont="1" applyFill="1" applyBorder="1" applyAlignment="1">
      <alignment horizontal="center" vertical="top" wrapText="1"/>
    </xf>
    <xf numFmtId="3" fontId="2" fillId="2" borderId="3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3" fontId="1" fillId="7" borderId="25" xfId="0" applyNumberFormat="1" applyFont="1" applyFill="1" applyBorder="1" applyAlignment="1">
      <alignment horizontal="center" vertical="top" wrapText="1"/>
    </xf>
    <xf numFmtId="3" fontId="1" fillId="7" borderId="16" xfId="0" applyNumberFormat="1" applyFont="1" applyFill="1" applyBorder="1" applyAlignment="1">
      <alignment horizontal="center" vertical="top" wrapText="1"/>
    </xf>
    <xf numFmtId="3" fontId="11" fillId="7" borderId="25" xfId="0" applyNumberFormat="1" applyFont="1" applyFill="1" applyBorder="1" applyAlignment="1">
      <alignment horizontal="center" vertical="top" wrapText="1"/>
    </xf>
    <xf numFmtId="3" fontId="11" fillId="0" borderId="37" xfId="0" applyNumberFormat="1" applyFont="1" applyFill="1" applyBorder="1" applyAlignment="1">
      <alignment horizontal="center" vertical="top"/>
    </xf>
    <xf numFmtId="3" fontId="12" fillId="0" borderId="49" xfId="0" applyNumberFormat="1" applyFont="1" applyBorder="1" applyAlignment="1">
      <alignment horizontal="center" vertical="center" wrapText="1"/>
    </xf>
    <xf numFmtId="3" fontId="2" fillId="8" borderId="22" xfId="0" applyNumberFormat="1" applyFont="1" applyFill="1" applyBorder="1" applyAlignment="1">
      <alignment horizontal="center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5" borderId="28" xfId="0" applyNumberFormat="1" applyFont="1" applyFill="1" applyBorder="1" applyAlignment="1">
      <alignment horizontal="center" vertical="top"/>
    </xf>
    <xf numFmtId="3" fontId="6" fillId="0" borderId="54" xfId="0" applyNumberFormat="1" applyFont="1" applyFill="1" applyBorder="1" applyAlignment="1">
      <alignment horizontal="center" vertical="top"/>
    </xf>
    <xf numFmtId="3" fontId="5" fillId="8" borderId="56" xfId="0" applyNumberFormat="1" applyFont="1" applyFill="1" applyBorder="1" applyAlignment="1">
      <alignment horizontal="center" vertical="top"/>
    </xf>
    <xf numFmtId="3" fontId="12" fillId="0" borderId="31" xfId="0" applyNumberFormat="1" applyFont="1" applyBorder="1" applyAlignment="1">
      <alignment horizontal="center" vertical="center" wrapText="1"/>
    </xf>
    <xf numFmtId="3" fontId="5" fillId="5" borderId="25" xfId="0" applyNumberFormat="1" applyFont="1" applyFill="1" applyBorder="1" applyAlignment="1">
      <alignment horizontal="center" vertical="top"/>
    </xf>
    <xf numFmtId="3" fontId="6" fillId="0" borderId="40" xfId="0" applyNumberFormat="1" applyFont="1" applyFill="1" applyBorder="1" applyAlignment="1">
      <alignment horizontal="center" vertical="top"/>
    </xf>
    <xf numFmtId="0" fontId="1" fillId="0" borderId="23" xfId="0" applyFont="1" applyBorder="1" applyAlignment="1">
      <alignment vertical="center" textRotation="90" wrapText="1"/>
    </xf>
    <xf numFmtId="3" fontId="9" fillId="0" borderId="33" xfId="0" applyNumberFormat="1" applyFont="1" applyFill="1" applyBorder="1" applyAlignment="1">
      <alignment horizontal="center" vertical="top" wrapText="1"/>
    </xf>
    <xf numFmtId="3" fontId="5" fillId="5" borderId="33" xfId="0" applyNumberFormat="1" applyFont="1" applyFill="1" applyBorder="1" applyAlignment="1">
      <alignment horizontal="center" vertical="top"/>
    </xf>
    <xf numFmtId="3" fontId="5" fillId="8" borderId="33" xfId="0" applyNumberFormat="1" applyFont="1" applyFill="1" applyBorder="1" applyAlignment="1">
      <alignment horizontal="center" vertical="top"/>
    </xf>
    <xf numFmtId="3" fontId="9" fillId="0" borderId="31" xfId="0" applyNumberFormat="1" applyFont="1" applyFill="1" applyBorder="1" applyAlignment="1">
      <alignment horizontal="center" vertical="top" wrapText="1"/>
    </xf>
    <xf numFmtId="3" fontId="5" fillId="5" borderId="31" xfId="0" applyNumberFormat="1" applyFont="1" applyFill="1" applyBorder="1" applyAlignment="1">
      <alignment horizontal="center" vertical="top"/>
    </xf>
    <xf numFmtId="3" fontId="5" fillId="8" borderId="31" xfId="0" applyNumberFormat="1" applyFont="1" applyFill="1" applyBorder="1" applyAlignment="1">
      <alignment horizontal="center" vertical="top"/>
    </xf>
    <xf numFmtId="3" fontId="11" fillId="0" borderId="18" xfId="0" applyNumberFormat="1" applyFont="1" applyFill="1" applyBorder="1" applyAlignment="1">
      <alignment horizontal="center" vertical="top"/>
    </xf>
    <xf numFmtId="3" fontId="11" fillId="7" borderId="16" xfId="0" applyNumberFormat="1" applyFont="1" applyFill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1" fillId="0" borderId="25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1" xfId="0" applyFont="1" applyBorder="1" applyAlignment="1">
      <alignment horizontal="right" wrapText="1"/>
    </xf>
    <xf numFmtId="0" fontId="1" fillId="0" borderId="42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3" fontId="1" fillId="0" borderId="25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21" xfId="0" applyNumberFormat="1" applyFont="1" applyBorder="1" applyAlignment="1">
      <alignment horizontal="center" vertical="center" textRotation="90" wrapText="1"/>
    </xf>
    <xf numFmtId="3" fontId="6" fillId="0" borderId="50" xfId="0" applyNumberFormat="1" applyFont="1" applyBorder="1" applyAlignment="1">
      <alignment horizontal="center" vertical="center" textRotation="90" wrapText="1"/>
    </xf>
    <xf numFmtId="3" fontId="6" fillId="0" borderId="46" xfId="0" applyNumberFormat="1" applyFont="1" applyBorder="1" applyAlignment="1">
      <alignment horizontal="center" vertical="center" textRotation="90" wrapText="1"/>
    </xf>
    <xf numFmtId="3" fontId="6" fillId="0" borderId="38" xfId="0" applyNumberFormat="1" applyFont="1" applyBorder="1" applyAlignment="1">
      <alignment horizontal="center" vertical="center" textRotation="90" wrapText="1"/>
    </xf>
    <xf numFmtId="3" fontId="6" fillId="0" borderId="39" xfId="0" applyNumberFormat="1" applyFont="1" applyBorder="1" applyAlignment="1">
      <alignment horizontal="center" vertical="center" textRotation="90" wrapText="1"/>
    </xf>
    <xf numFmtId="3" fontId="6" fillId="0" borderId="40" xfId="0" applyNumberFormat="1" applyFont="1" applyBorder="1" applyAlignment="1">
      <alignment horizontal="center" vertical="center" textRotation="90" wrapText="1"/>
    </xf>
    <xf numFmtId="3" fontId="6" fillId="0" borderId="32" xfId="0" applyNumberFormat="1" applyFont="1" applyBorder="1" applyAlignment="1">
      <alignment horizontal="center" vertical="center" textRotation="90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top"/>
    </xf>
    <xf numFmtId="0" fontId="7" fillId="5" borderId="33" xfId="0" applyFont="1" applyFill="1" applyBorder="1" applyAlignment="1">
      <alignment horizontal="left" vertical="top" wrapText="1"/>
    </xf>
    <xf numFmtId="0" fontId="7" fillId="5" borderId="34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top" wrapText="1"/>
    </xf>
    <xf numFmtId="0" fontId="5" fillId="2" borderId="49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8" xfId="0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5" fillId="3" borderId="6" xfId="0" applyNumberFormat="1" applyFont="1" applyFill="1" applyBorder="1" applyAlignment="1">
      <alignment horizontal="center" vertical="top"/>
    </xf>
    <xf numFmtId="49" fontId="5" fillId="3" borderId="10" xfId="0" applyNumberFormat="1" applyFont="1" applyFill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6" fillId="7" borderId="15" xfId="0" applyFont="1" applyFill="1" applyBorder="1" applyAlignment="1">
      <alignment horizontal="left" vertical="top" wrapText="1"/>
    </xf>
    <xf numFmtId="0" fontId="6" fillId="7" borderId="2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8" fillId="0" borderId="9" xfId="0" applyFont="1" applyFill="1" applyBorder="1" applyAlignment="1">
      <alignment horizontal="center" vertical="center" textRotation="90" wrapText="1"/>
    </xf>
    <xf numFmtId="49" fontId="5" fillId="0" borderId="27" xfId="0" applyNumberFormat="1" applyFont="1" applyBorder="1" applyAlignment="1">
      <alignment horizontal="center" vertical="top"/>
    </xf>
    <xf numFmtId="49" fontId="5" fillId="0" borderId="14" xfId="0" applyNumberFormat="1" applyFont="1" applyBorder="1" applyAlignment="1">
      <alignment horizontal="center" vertical="top"/>
    </xf>
    <xf numFmtId="0" fontId="6" fillId="0" borderId="25" xfId="0" applyNumberFormat="1" applyFont="1" applyBorder="1" applyAlignment="1">
      <alignment horizontal="left" vertical="top" wrapText="1"/>
    </xf>
    <xf numFmtId="0" fontId="6" fillId="0" borderId="21" xfId="0" applyNumberFormat="1" applyFont="1" applyBorder="1" applyAlignment="1">
      <alignment horizontal="left" vertical="top" wrapText="1"/>
    </xf>
    <xf numFmtId="49" fontId="2" fillId="6" borderId="33" xfId="0" applyNumberFormat="1" applyFont="1" applyFill="1" applyBorder="1" applyAlignment="1">
      <alignment horizontal="left" vertical="top" wrapText="1"/>
    </xf>
    <xf numFmtId="49" fontId="2" fillId="6" borderId="34" xfId="0" applyNumberFormat="1" applyFont="1" applyFill="1" applyBorder="1" applyAlignment="1">
      <alignment horizontal="left" vertical="top" wrapText="1"/>
    </xf>
    <xf numFmtId="49" fontId="2" fillId="6" borderId="49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49" fontId="2" fillId="5" borderId="30" xfId="0" applyNumberFormat="1" applyFont="1" applyFill="1" applyBorder="1" applyAlignment="1">
      <alignment horizontal="right" vertical="top"/>
    </xf>
    <xf numFmtId="49" fontId="2" fillId="5" borderId="34" xfId="0" applyNumberFormat="1" applyFont="1" applyFill="1" applyBorder="1" applyAlignment="1">
      <alignment horizontal="right" vertical="top"/>
    </xf>
    <xf numFmtId="49" fontId="2" fillId="5" borderId="49" xfId="0" applyNumberFormat="1" applyFont="1" applyFill="1" applyBorder="1" applyAlignment="1">
      <alignment horizontal="right" vertical="top"/>
    </xf>
    <xf numFmtId="0" fontId="1" fillId="5" borderId="33" xfId="0" applyFont="1" applyFill="1" applyBorder="1" applyAlignment="1">
      <alignment horizontal="center" vertical="top"/>
    </xf>
    <xf numFmtId="0" fontId="1" fillId="5" borderId="34" xfId="0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/>
    </xf>
    <xf numFmtId="49" fontId="2" fillId="3" borderId="30" xfId="0" applyNumberFormat="1" applyFont="1" applyFill="1" applyBorder="1" applyAlignment="1">
      <alignment horizontal="right" vertical="top" wrapText="1"/>
    </xf>
    <xf numFmtId="0" fontId="4" fillId="0" borderId="34" xfId="0" applyFont="1" applyBorder="1" applyAlignment="1">
      <alignment horizontal="right" vertical="top" wrapText="1"/>
    </xf>
    <xf numFmtId="0" fontId="6" fillId="9" borderId="33" xfId="0" applyFont="1" applyFill="1" applyBorder="1" applyAlignment="1">
      <alignment horizontal="center" vertical="top"/>
    </xf>
    <xf numFmtId="0" fontId="6" fillId="9" borderId="34" xfId="0" applyFont="1" applyFill="1" applyBorder="1" applyAlignment="1">
      <alignment horizontal="center" vertical="top"/>
    </xf>
    <xf numFmtId="0" fontId="6" fillId="9" borderId="49" xfId="0" applyFont="1" applyFill="1" applyBorder="1" applyAlignment="1">
      <alignment horizontal="center" vertical="top"/>
    </xf>
    <xf numFmtId="49" fontId="5" fillId="3" borderId="33" xfId="0" applyNumberFormat="1" applyFont="1" applyFill="1" applyBorder="1" applyAlignment="1">
      <alignment horizontal="left" vertical="top" wrapText="1"/>
    </xf>
    <xf numFmtId="49" fontId="5" fillId="3" borderId="34" xfId="0" applyNumberFormat="1" applyFont="1" applyFill="1" applyBorder="1" applyAlignment="1">
      <alignment horizontal="left" vertical="top" wrapText="1"/>
    </xf>
    <xf numFmtId="49" fontId="5" fillId="3" borderId="49" xfId="0" applyNumberFormat="1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/>
    </xf>
    <xf numFmtId="0" fontId="6" fillId="7" borderId="8" xfId="0" applyFont="1" applyFill="1" applyBorder="1" applyAlignment="1">
      <alignment horizontal="left" vertical="top" wrapText="1"/>
    </xf>
    <xf numFmtId="0" fontId="6" fillId="7" borderId="5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49" fontId="2" fillId="3" borderId="34" xfId="0" applyNumberFormat="1" applyFont="1" applyFill="1" applyBorder="1" applyAlignment="1">
      <alignment horizontal="right" vertical="top" wrapText="1"/>
    </xf>
    <xf numFmtId="49" fontId="2" fillId="3" borderId="49" xfId="0" applyNumberFormat="1" applyFont="1" applyFill="1" applyBorder="1" applyAlignment="1">
      <alignment horizontal="right" vertical="top" wrapText="1"/>
    </xf>
    <xf numFmtId="0" fontId="1" fillId="3" borderId="33" xfId="0" applyFont="1" applyFill="1" applyBorder="1" applyAlignment="1">
      <alignment horizontal="center" vertical="top"/>
    </xf>
    <xf numFmtId="0" fontId="1" fillId="3" borderId="34" xfId="0" applyFont="1" applyFill="1" applyBorder="1" applyAlignment="1">
      <alignment horizontal="center" vertical="top"/>
    </xf>
    <xf numFmtId="0" fontId="1" fillId="3" borderId="49" xfId="0" applyFont="1" applyFill="1" applyBorder="1" applyAlignment="1">
      <alignment horizontal="center" vertical="top"/>
    </xf>
    <xf numFmtId="49" fontId="2" fillId="2" borderId="30" xfId="0" applyNumberFormat="1" applyFont="1" applyFill="1" applyBorder="1" applyAlignment="1">
      <alignment horizontal="right" vertical="top" wrapText="1"/>
    </xf>
    <xf numFmtId="49" fontId="2" fillId="2" borderId="34" xfId="0" applyNumberFormat="1" applyFont="1" applyFill="1" applyBorder="1" applyAlignment="1">
      <alignment horizontal="right" vertical="top" wrapText="1"/>
    </xf>
    <xf numFmtId="49" fontId="2" fillId="2" borderId="49" xfId="0" applyNumberFormat="1" applyFont="1" applyFill="1" applyBorder="1" applyAlignment="1">
      <alignment horizontal="right" vertical="top" wrapText="1"/>
    </xf>
    <xf numFmtId="0" fontId="1" fillId="2" borderId="33" xfId="0" applyFont="1" applyFill="1" applyBorder="1" applyAlignment="1">
      <alignment horizontal="center" vertical="top"/>
    </xf>
    <xf numFmtId="0" fontId="1" fillId="2" borderId="34" xfId="0" applyFont="1" applyFill="1" applyBorder="1" applyAlignment="1">
      <alignment horizontal="center" vertical="top"/>
    </xf>
    <xf numFmtId="0" fontId="1" fillId="2" borderId="49" xfId="0" applyFont="1" applyFill="1" applyBorder="1" applyAlignment="1">
      <alignment horizontal="center" vertical="top"/>
    </xf>
    <xf numFmtId="49" fontId="5" fillId="0" borderId="39" xfId="0" applyNumberFormat="1" applyFont="1" applyBorder="1" applyAlignment="1">
      <alignment horizontal="center" vertical="top"/>
    </xf>
    <xf numFmtId="0" fontId="6" fillId="0" borderId="8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5" borderId="33" xfId="0" applyFont="1" applyFill="1" applyBorder="1" applyAlignment="1">
      <alignment horizontal="left" vertical="top" wrapText="1"/>
    </xf>
    <xf numFmtId="0" fontId="2" fillId="5" borderId="34" xfId="0" applyFont="1" applyFill="1" applyBorder="1" applyAlignment="1">
      <alignment horizontal="left" vertical="top" wrapText="1"/>
    </xf>
    <xf numFmtId="0" fontId="2" fillId="5" borderId="49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2" fillId="8" borderId="33" xfId="0" applyFont="1" applyFill="1" applyBorder="1" applyAlignment="1">
      <alignment horizontal="right" vertical="top" wrapText="1"/>
    </xf>
    <xf numFmtId="0" fontId="2" fillId="8" borderId="34" xfId="0" applyFont="1" applyFill="1" applyBorder="1" applyAlignment="1">
      <alignment horizontal="right" vertical="top" wrapText="1"/>
    </xf>
    <xf numFmtId="0" fontId="2" fillId="8" borderId="49" xfId="0" applyFont="1" applyFill="1" applyBorder="1" applyAlignment="1">
      <alignment horizontal="right" vertical="top" wrapText="1"/>
    </xf>
    <xf numFmtId="3" fontId="8" fillId="7" borderId="25" xfId="0" applyNumberFormat="1" applyFont="1" applyFill="1" applyBorder="1" applyAlignment="1">
      <alignment horizontal="center" vertical="center" textRotation="90" wrapText="1"/>
    </xf>
    <xf numFmtId="3" fontId="8" fillId="7" borderId="21" xfId="0" applyNumberFormat="1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0" fontId="8" fillId="7" borderId="25" xfId="0" applyFont="1" applyFill="1" applyBorder="1" applyAlignment="1">
      <alignment horizontal="center" vertical="center" textRotation="90" wrapText="1"/>
    </xf>
    <xf numFmtId="0" fontId="8" fillId="7" borderId="2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3" fontId="6" fillId="0" borderId="25" xfId="0" applyNumberFormat="1" applyFont="1" applyBorder="1" applyAlignment="1">
      <alignment horizontal="center" vertical="center" textRotation="90" wrapText="1"/>
    </xf>
    <xf numFmtId="3" fontId="6" fillId="0" borderId="16" xfId="0" applyNumberFormat="1" applyFont="1" applyBorder="1" applyAlignment="1">
      <alignment horizontal="center" vertical="center" textRotation="90" wrapText="1"/>
    </xf>
    <xf numFmtId="3" fontId="6" fillId="0" borderId="21" xfId="0" applyNumberFormat="1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2" fillId="5" borderId="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28" xfId="0" applyFont="1" applyFill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0" fontId="2" fillId="8" borderId="11" xfId="0" applyFont="1" applyFill="1" applyBorder="1" applyAlignment="1">
      <alignment horizontal="right" vertical="top" wrapText="1"/>
    </xf>
    <xf numFmtId="0" fontId="2" fillId="8" borderId="22" xfId="0" applyFont="1" applyFill="1" applyBorder="1" applyAlignment="1">
      <alignment horizontal="right" vertical="top" wrapText="1"/>
    </xf>
    <xf numFmtId="0" fontId="2" fillId="8" borderId="56" xfId="0" applyFont="1" applyFill="1" applyBorder="1" applyAlignment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13" customWidth="1"/>
    <col min="2" max="2" width="60.7109375" style="13" customWidth="1"/>
    <col min="3" max="16384" width="9.140625" style="13"/>
  </cols>
  <sheetData>
    <row r="1" spans="1:2" x14ac:dyDescent="0.25">
      <c r="A1" s="144" t="s">
        <v>33</v>
      </c>
      <c r="B1" s="144"/>
    </row>
    <row r="2" spans="1:2" ht="31.5" x14ac:dyDescent="0.25">
      <c r="A2" s="14" t="s">
        <v>5</v>
      </c>
      <c r="B2" s="15" t="s">
        <v>34</v>
      </c>
    </row>
    <row r="3" spans="1:2" x14ac:dyDescent="0.25">
      <c r="A3" s="14">
        <v>1</v>
      </c>
      <c r="B3" s="15" t="s">
        <v>35</v>
      </c>
    </row>
    <row r="4" spans="1:2" x14ac:dyDescent="0.25">
      <c r="A4" s="14">
        <v>2</v>
      </c>
      <c r="B4" s="15" t="s">
        <v>36</v>
      </c>
    </row>
    <row r="5" spans="1:2" x14ac:dyDescent="0.25">
      <c r="A5" s="14">
        <v>3</v>
      </c>
      <c r="B5" s="15" t="s">
        <v>37</v>
      </c>
    </row>
    <row r="6" spans="1:2" x14ac:dyDescent="0.25">
      <c r="A6" s="14">
        <v>4</v>
      </c>
      <c r="B6" s="15" t="s">
        <v>38</v>
      </c>
    </row>
    <row r="7" spans="1:2" x14ac:dyDescent="0.25">
      <c r="A7" s="14">
        <v>5</v>
      </c>
      <c r="B7" s="15" t="s">
        <v>39</v>
      </c>
    </row>
    <row r="8" spans="1:2" x14ac:dyDescent="0.25">
      <c r="A8" s="14">
        <v>6</v>
      </c>
      <c r="B8" s="15" t="s">
        <v>40</v>
      </c>
    </row>
    <row r="9" spans="1:2" ht="15.75" customHeight="1" x14ac:dyDescent="0.25"/>
    <row r="10" spans="1:2" ht="15.75" customHeight="1" x14ac:dyDescent="0.25">
      <c r="A10" s="145" t="s">
        <v>41</v>
      </c>
      <c r="B10" s="145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Normal="100" workbookViewId="0">
      <selection activeCell="Y23" sqref="Y23"/>
    </sheetView>
  </sheetViews>
  <sheetFormatPr defaultRowHeight="12.75" x14ac:dyDescent="0.2"/>
  <cols>
    <col min="1" max="3" width="3.28515625" style="1" customWidth="1"/>
    <col min="4" max="4" width="22.42578125" style="1" customWidth="1"/>
    <col min="5" max="5" width="4.5703125" style="1" customWidth="1"/>
    <col min="6" max="6" width="4.140625" style="1" customWidth="1"/>
    <col min="7" max="7" width="9.140625" style="1"/>
    <col min="8" max="8" width="9.85546875" style="1" customWidth="1"/>
    <col min="9" max="9" width="7.140625" style="1" customWidth="1"/>
    <col min="10" max="10" width="7.42578125" style="1" customWidth="1"/>
    <col min="11" max="11" width="22" style="1" customWidth="1"/>
    <col min="12" max="14" width="4" style="1" customWidth="1"/>
    <col min="15" max="16384" width="9.140625" style="1"/>
  </cols>
  <sheetData>
    <row r="1" spans="1:14" x14ac:dyDescent="0.2">
      <c r="A1" s="148" t="s">
        <v>65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x14ac:dyDescent="0.2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x14ac:dyDescent="0.2">
      <c r="A3" s="150" t="s">
        <v>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26.25" customHeight="1" thickBot="1" x14ac:dyDescent="0.25">
      <c r="A4" s="132"/>
      <c r="B4" s="132"/>
      <c r="C4" s="132"/>
      <c r="D4" s="132"/>
      <c r="E4" s="132"/>
      <c r="F4" s="132"/>
      <c r="G4" s="132"/>
      <c r="H4" s="45"/>
      <c r="I4" s="46"/>
      <c r="J4" s="46"/>
      <c r="K4" s="3"/>
      <c r="L4" s="151" t="s">
        <v>61</v>
      </c>
      <c r="M4" s="151"/>
      <c r="N4" s="151"/>
    </row>
    <row r="5" spans="1:14" x14ac:dyDescent="0.2">
      <c r="A5" s="152" t="s">
        <v>0</v>
      </c>
      <c r="B5" s="155" t="s">
        <v>1</v>
      </c>
      <c r="C5" s="155" t="s">
        <v>2</v>
      </c>
      <c r="D5" s="158" t="s">
        <v>3</v>
      </c>
      <c r="E5" s="155" t="s">
        <v>4</v>
      </c>
      <c r="F5" s="161" t="s">
        <v>5</v>
      </c>
      <c r="G5" s="164" t="s">
        <v>6</v>
      </c>
      <c r="H5" s="167" t="s">
        <v>56</v>
      </c>
      <c r="I5" s="170" t="s">
        <v>62</v>
      </c>
      <c r="J5" s="173" t="s">
        <v>63</v>
      </c>
      <c r="K5" s="176" t="s">
        <v>46</v>
      </c>
      <c r="L5" s="158"/>
      <c r="M5" s="158"/>
      <c r="N5" s="177"/>
    </row>
    <row r="6" spans="1:14" x14ac:dyDescent="0.2">
      <c r="A6" s="153"/>
      <c r="B6" s="156"/>
      <c r="C6" s="156"/>
      <c r="D6" s="159"/>
      <c r="E6" s="156"/>
      <c r="F6" s="162"/>
      <c r="G6" s="165"/>
      <c r="H6" s="168"/>
      <c r="I6" s="171"/>
      <c r="J6" s="174"/>
      <c r="K6" s="178" t="s">
        <v>21</v>
      </c>
      <c r="L6" s="181" t="s">
        <v>64</v>
      </c>
      <c r="M6" s="182"/>
      <c r="N6" s="183"/>
    </row>
    <row r="7" spans="1:14" ht="109.5" customHeight="1" thickBot="1" x14ac:dyDescent="0.25">
      <c r="A7" s="154"/>
      <c r="B7" s="157"/>
      <c r="C7" s="157"/>
      <c r="D7" s="160"/>
      <c r="E7" s="157"/>
      <c r="F7" s="163"/>
      <c r="G7" s="166"/>
      <c r="H7" s="169"/>
      <c r="I7" s="172"/>
      <c r="J7" s="175"/>
      <c r="K7" s="179"/>
      <c r="L7" s="43" t="s">
        <v>31</v>
      </c>
      <c r="M7" s="43" t="s">
        <v>43</v>
      </c>
      <c r="N7" s="44" t="s">
        <v>47</v>
      </c>
    </row>
    <row r="8" spans="1:14" ht="29.25" customHeight="1" thickBot="1" x14ac:dyDescent="0.25">
      <c r="A8" s="206" t="s">
        <v>22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8"/>
    </row>
    <row r="9" spans="1:14" ht="13.5" thickBot="1" x14ac:dyDescent="0.25">
      <c r="A9" s="184" t="s">
        <v>28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6"/>
    </row>
    <row r="10" spans="1:14" ht="13.5" thickBot="1" x14ac:dyDescent="0.25">
      <c r="A10" s="16" t="s">
        <v>7</v>
      </c>
      <c r="B10" s="187" t="s">
        <v>23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8"/>
    </row>
    <row r="11" spans="1:14" ht="13.5" thickBot="1" x14ac:dyDescent="0.25">
      <c r="A11" s="17" t="s">
        <v>7</v>
      </c>
      <c r="B11" s="18" t="s">
        <v>7</v>
      </c>
      <c r="C11" s="189" t="s">
        <v>25</v>
      </c>
      <c r="D11" s="189"/>
      <c r="E11" s="189"/>
      <c r="F11" s="189"/>
      <c r="G11" s="189"/>
      <c r="H11" s="189"/>
      <c r="I11" s="189"/>
      <c r="J11" s="189"/>
      <c r="K11" s="190"/>
      <c r="L11" s="190"/>
      <c r="M11" s="190"/>
      <c r="N11" s="191"/>
    </row>
    <row r="12" spans="1:14" ht="21" customHeight="1" x14ac:dyDescent="0.2">
      <c r="A12" s="192" t="s">
        <v>7</v>
      </c>
      <c r="B12" s="194" t="s">
        <v>7</v>
      </c>
      <c r="C12" s="196" t="s">
        <v>7</v>
      </c>
      <c r="D12" s="198" t="s">
        <v>42</v>
      </c>
      <c r="E12" s="200" t="s">
        <v>50</v>
      </c>
      <c r="F12" s="202" t="s">
        <v>20</v>
      </c>
      <c r="G12" s="21" t="s">
        <v>8</v>
      </c>
      <c r="H12" s="47">
        <f>60/3.4528*1000-3646</f>
        <v>13731</v>
      </c>
      <c r="I12" s="48">
        <f>75/3.4528*1000</f>
        <v>21722</v>
      </c>
      <c r="J12" s="49">
        <f>80/3.4528*1000</f>
        <v>23170</v>
      </c>
      <c r="K12" s="204" t="s">
        <v>57</v>
      </c>
      <c r="L12" s="209">
        <v>8</v>
      </c>
      <c r="M12" s="211">
        <v>18</v>
      </c>
      <c r="N12" s="213">
        <v>24</v>
      </c>
    </row>
    <row r="13" spans="1:14" ht="13.5" thickBot="1" x14ac:dyDescent="0.25">
      <c r="A13" s="193"/>
      <c r="B13" s="195"/>
      <c r="C13" s="197"/>
      <c r="D13" s="199"/>
      <c r="E13" s="201"/>
      <c r="F13" s="203"/>
      <c r="G13" s="30" t="s">
        <v>9</v>
      </c>
      <c r="H13" s="50">
        <f>H12</f>
        <v>13731</v>
      </c>
      <c r="I13" s="51">
        <f>+I12</f>
        <v>21722</v>
      </c>
      <c r="J13" s="52">
        <f>+J12</f>
        <v>23170</v>
      </c>
      <c r="K13" s="205"/>
      <c r="L13" s="210"/>
      <c r="M13" s="212"/>
      <c r="N13" s="214"/>
    </row>
    <row r="14" spans="1:14" ht="24" customHeight="1" x14ac:dyDescent="0.2">
      <c r="A14" s="133" t="s">
        <v>7</v>
      </c>
      <c r="B14" s="19" t="s">
        <v>7</v>
      </c>
      <c r="C14" s="196" t="s">
        <v>10</v>
      </c>
      <c r="D14" s="215" t="s">
        <v>24</v>
      </c>
      <c r="E14" s="200" t="s">
        <v>51</v>
      </c>
      <c r="F14" s="20" t="s">
        <v>20</v>
      </c>
      <c r="G14" s="21" t="s">
        <v>8</v>
      </c>
      <c r="H14" s="53">
        <f>10/3.4528*1000</f>
        <v>2896</v>
      </c>
      <c r="I14" s="48">
        <f>15/3.4528*1000</f>
        <v>4344</v>
      </c>
      <c r="J14" s="49">
        <f>15/3.4528*1000</f>
        <v>4344</v>
      </c>
      <c r="K14" s="146" t="s">
        <v>58</v>
      </c>
      <c r="L14" s="209">
        <v>3</v>
      </c>
      <c r="M14" s="211">
        <v>3</v>
      </c>
      <c r="N14" s="213">
        <v>3</v>
      </c>
    </row>
    <row r="15" spans="1:14" ht="13.5" thickBot="1" x14ac:dyDescent="0.25">
      <c r="A15" s="134"/>
      <c r="B15" s="22"/>
      <c r="C15" s="197"/>
      <c r="D15" s="216"/>
      <c r="E15" s="201"/>
      <c r="F15" s="23"/>
      <c r="G15" s="31" t="s">
        <v>9</v>
      </c>
      <c r="H15" s="50">
        <f>H14</f>
        <v>2896</v>
      </c>
      <c r="I15" s="52">
        <f>SUM(I14:I14)</f>
        <v>4344</v>
      </c>
      <c r="J15" s="52">
        <f>SUM(J14:J14)</f>
        <v>4344</v>
      </c>
      <c r="K15" s="147"/>
      <c r="L15" s="210"/>
      <c r="M15" s="212"/>
      <c r="N15" s="214"/>
    </row>
    <row r="16" spans="1:14" ht="14.25" customHeight="1" x14ac:dyDescent="0.2">
      <c r="A16" s="133" t="s">
        <v>7</v>
      </c>
      <c r="B16" s="19" t="s">
        <v>7</v>
      </c>
      <c r="C16" s="231" t="s">
        <v>11</v>
      </c>
      <c r="D16" s="248" t="s">
        <v>29</v>
      </c>
      <c r="E16" s="200"/>
      <c r="F16" s="34" t="s">
        <v>20</v>
      </c>
      <c r="G16" s="21" t="s">
        <v>8</v>
      </c>
      <c r="H16" s="53">
        <f>25/3.4528*1000+3646</f>
        <v>10887</v>
      </c>
      <c r="I16" s="54">
        <f>30/3.4528*1000</f>
        <v>8689</v>
      </c>
      <c r="J16" s="55">
        <f>30/3.4528*1000</f>
        <v>8689</v>
      </c>
      <c r="K16" s="146" t="s">
        <v>59</v>
      </c>
      <c r="L16" s="135">
        <v>4</v>
      </c>
      <c r="M16" s="137">
        <v>2</v>
      </c>
      <c r="N16" s="139">
        <v>2</v>
      </c>
    </row>
    <row r="17" spans="1:14" ht="13.5" thickBot="1" x14ac:dyDescent="0.25">
      <c r="A17" s="134"/>
      <c r="B17" s="22"/>
      <c r="C17" s="197"/>
      <c r="D17" s="216"/>
      <c r="E17" s="201"/>
      <c r="F17" s="23"/>
      <c r="G17" s="31" t="s">
        <v>9</v>
      </c>
      <c r="H17" s="50">
        <f>H16</f>
        <v>10887</v>
      </c>
      <c r="I17" s="56">
        <f>SUM(I16:I16)</f>
        <v>8689</v>
      </c>
      <c r="J17" s="52">
        <f>SUM(J16:J16)</f>
        <v>8689</v>
      </c>
      <c r="K17" s="147"/>
      <c r="L17" s="136"/>
      <c r="M17" s="138"/>
      <c r="N17" s="140"/>
    </row>
    <row r="18" spans="1:14" ht="64.5" customHeight="1" x14ac:dyDescent="0.2">
      <c r="A18" s="133" t="s">
        <v>7</v>
      </c>
      <c r="B18" s="19" t="s">
        <v>7</v>
      </c>
      <c r="C18" s="231" t="s">
        <v>19</v>
      </c>
      <c r="D18" s="232" t="s">
        <v>53</v>
      </c>
      <c r="E18" s="200"/>
      <c r="F18" s="247" t="s">
        <v>20</v>
      </c>
      <c r="G18" s="32" t="s">
        <v>8</v>
      </c>
      <c r="H18" s="47">
        <f>10/3.4528*1000</f>
        <v>2896</v>
      </c>
      <c r="I18" s="57">
        <f>10/3.4528*1000</f>
        <v>2896</v>
      </c>
      <c r="J18" s="58">
        <f>10/3.4528*1000</f>
        <v>2896</v>
      </c>
      <c r="K18" s="146" t="s">
        <v>60</v>
      </c>
      <c r="L18" s="40">
        <v>5</v>
      </c>
      <c r="M18" s="137">
        <v>5</v>
      </c>
      <c r="N18" s="139">
        <v>5</v>
      </c>
    </row>
    <row r="19" spans="1:14" ht="13.5" thickBot="1" x14ac:dyDescent="0.25">
      <c r="A19" s="134"/>
      <c r="B19" s="22"/>
      <c r="C19" s="197"/>
      <c r="D19" s="233"/>
      <c r="E19" s="201"/>
      <c r="F19" s="203"/>
      <c r="G19" s="36" t="s">
        <v>9</v>
      </c>
      <c r="H19" s="50">
        <f>H18</f>
        <v>2896</v>
      </c>
      <c r="I19" s="56">
        <f>I18</f>
        <v>2896</v>
      </c>
      <c r="J19" s="52">
        <f>J18</f>
        <v>2896</v>
      </c>
      <c r="K19" s="180"/>
      <c r="L19" s="37"/>
      <c r="M19" s="38"/>
      <c r="N19" s="39"/>
    </row>
    <row r="20" spans="1:14" ht="39.75" customHeight="1" x14ac:dyDescent="0.2">
      <c r="A20" s="133" t="s">
        <v>7</v>
      </c>
      <c r="B20" s="19" t="s">
        <v>7</v>
      </c>
      <c r="C20" s="231" t="s">
        <v>52</v>
      </c>
      <c r="D20" s="232" t="s">
        <v>44</v>
      </c>
      <c r="E20" s="200"/>
      <c r="F20" s="247" t="s">
        <v>20</v>
      </c>
      <c r="G20" s="32" t="s">
        <v>8</v>
      </c>
      <c r="H20" s="47">
        <f>15/3.4528*1000</f>
        <v>4344</v>
      </c>
      <c r="I20" s="57"/>
      <c r="J20" s="58"/>
      <c r="K20" s="35" t="s">
        <v>32</v>
      </c>
      <c r="L20" s="135">
        <v>1</v>
      </c>
      <c r="M20" s="137"/>
      <c r="N20" s="139"/>
    </row>
    <row r="21" spans="1:14" ht="13.5" thickBot="1" x14ac:dyDescent="0.25">
      <c r="A21" s="134"/>
      <c r="B21" s="22"/>
      <c r="C21" s="197"/>
      <c r="D21" s="233"/>
      <c r="E21" s="201"/>
      <c r="F21" s="203"/>
      <c r="G21" s="31" t="s">
        <v>9</v>
      </c>
      <c r="H21" s="50">
        <f>H20</f>
        <v>4344</v>
      </c>
      <c r="I21" s="56"/>
      <c r="J21" s="52"/>
      <c r="K21" s="42"/>
      <c r="L21" s="37"/>
      <c r="M21" s="38"/>
      <c r="N21" s="39"/>
    </row>
    <row r="22" spans="1:14" ht="13.5" thickBot="1" x14ac:dyDescent="0.25">
      <c r="A22" s="17" t="s">
        <v>7</v>
      </c>
      <c r="B22" s="24" t="s">
        <v>7</v>
      </c>
      <c r="C22" s="223" t="s">
        <v>12</v>
      </c>
      <c r="D22" s="224"/>
      <c r="E22" s="224"/>
      <c r="F22" s="224"/>
      <c r="G22" s="224"/>
      <c r="H22" s="59">
        <f>H21+H19+H17+H15+H13</f>
        <v>34754</v>
      </c>
      <c r="I22" s="60">
        <f>I21+I17+I15+I13+I19</f>
        <v>37651</v>
      </c>
      <c r="J22" s="61">
        <f>J21+J17+J15+J13+J19</f>
        <v>39099</v>
      </c>
      <c r="K22" s="225"/>
      <c r="L22" s="226"/>
      <c r="M22" s="226"/>
      <c r="N22" s="227"/>
    </row>
    <row r="23" spans="1:14" ht="13.5" thickBot="1" x14ac:dyDescent="0.25">
      <c r="A23" s="16" t="s">
        <v>7</v>
      </c>
      <c r="B23" s="25" t="s">
        <v>10</v>
      </c>
      <c r="C23" s="228" t="s">
        <v>30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30"/>
    </row>
    <row r="24" spans="1:14" ht="17.25" customHeight="1" x14ac:dyDescent="0.2">
      <c r="A24" s="133" t="s">
        <v>7</v>
      </c>
      <c r="B24" s="19" t="s">
        <v>10</v>
      </c>
      <c r="C24" s="231" t="s">
        <v>7</v>
      </c>
      <c r="D24" s="232" t="s">
        <v>48</v>
      </c>
      <c r="E24" s="234"/>
      <c r="F24" s="34" t="s">
        <v>20</v>
      </c>
      <c r="G24" s="21" t="s">
        <v>8</v>
      </c>
      <c r="H24" s="47">
        <v>0</v>
      </c>
      <c r="I24" s="54">
        <f>10/3.4528*1000</f>
        <v>2896</v>
      </c>
      <c r="J24" s="55"/>
      <c r="K24" s="35" t="s">
        <v>49</v>
      </c>
      <c r="L24" s="135"/>
      <c r="M24" s="137">
        <v>1</v>
      </c>
      <c r="N24" s="139"/>
    </row>
    <row r="25" spans="1:14" ht="13.5" thickBot="1" x14ac:dyDescent="0.25">
      <c r="A25" s="134"/>
      <c r="B25" s="22"/>
      <c r="C25" s="197"/>
      <c r="D25" s="233"/>
      <c r="E25" s="235"/>
      <c r="F25" s="23"/>
      <c r="G25" s="31" t="s">
        <v>9</v>
      </c>
      <c r="H25" s="50">
        <f>H24</f>
        <v>0</v>
      </c>
      <c r="I25" s="56">
        <f>SUM(I24:I24)</f>
        <v>2896</v>
      </c>
      <c r="J25" s="52"/>
      <c r="K25" s="41"/>
      <c r="L25" s="136"/>
      <c r="M25" s="138"/>
      <c r="N25" s="140"/>
    </row>
    <row r="26" spans="1:14" ht="13.5" thickBot="1" x14ac:dyDescent="0.25">
      <c r="A26" s="16" t="s">
        <v>7</v>
      </c>
      <c r="B26" s="28" t="s">
        <v>10</v>
      </c>
      <c r="C26" s="223" t="s">
        <v>12</v>
      </c>
      <c r="D26" s="236"/>
      <c r="E26" s="236"/>
      <c r="F26" s="236"/>
      <c r="G26" s="237"/>
      <c r="H26" s="62">
        <f>H25</f>
        <v>0</v>
      </c>
      <c r="I26" s="63">
        <f>I25</f>
        <v>2896</v>
      </c>
      <c r="J26" s="63"/>
      <c r="K26" s="238"/>
      <c r="L26" s="239"/>
      <c r="M26" s="239"/>
      <c r="N26" s="240"/>
    </row>
    <row r="27" spans="1:14" ht="13.5" thickBot="1" x14ac:dyDescent="0.25">
      <c r="A27" s="133" t="s">
        <v>7</v>
      </c>
      <c r="B27" s="241" t="s">
        <v>13</v>
      </c>
      <c r="C27" s="242"/>
      <c r="D27" s="242"/>
      <c r="E27" s="242"/>
      <c r="F27" s="242"/>
      <c r="G27" s="243"/>
      <c r="H27" s="64">
        <f>H26+H22</f>
        <v>34754</v>
      </c>
      <c r="I27" s="65">
        <f>I26+I22</f>
        <v>40547</v>
      </c>
      <c r="J27" s="66">
        <f>J26+J22</f>
        <v>39099</v>
      </c>
      <c r="K27" s="244"/>
      <c r="L27" s="245"/>
      <c r="M27" s="245"/>
      <c r="N27" s="246"/>
    </row>
    <row r="28" spans="1:14" ht="13.5" thickBot="1" x14ac:dyDescent="0.25">
      <c r="A28" s="29" t="s">
        <v>16</v>
      </c>
      <c r="B28" s="217" t="s">
        <v>14</v>
      </c>
      <c r="C28" s="218"/>
      <c r="D28" s="218"/>
      <c r="E28" s="218"/>
      <c r="F28" s="218"/>
      <c r="G28" s="219"/>
      <c r="H28" s="67">
        <f>H27</f>
        <v>34754</v>
      </c>
      <c r="I28" s="68">
        <f>I27</f>
        <v>40547</v>
      </c>
      <c r="J28" s="69">
        <f>J27</f>
        <v>39099</v>
      </c>
      <c r="K28" s="220"/>
      <c r="L28" s="221"/>
      <c r="M28" s="221"/>
      <c r="N28" s="222"/>
    </row>
    <row r="29" spans="1:14" x14ac:dyDescent="0.2">
      <c r="A29" s="76"/>
      <c r="B29" s="77"/>
      <c r="C29" s="77"/>
      <c r="D29" s="77"/>
      <c r="E29" s="77"/>
      <c r="F29" s="77"/>
      <c r="G29" s="77"/>
      <c r="H29" s="78"/>
      <c r="I29" s="78"/>
      <c r="J29" s="78"/>
      <c r="K29" s="79"/>
      <c r="L29" s="79"/>
      <c r="M29" s="79"/>
      <c r="N29" s="79"/>
    </row>
    <row r="30" spans="1:14" x14ac:dyDescent="0.2">
      <c r="A30" s="4"/>
      <c r="B30" s="5"/>
      <c r="C30" s="5"/>
      <c r="D30" s="249" t="s">
        <v>18</v>
      </c>
      <c r="E30" s="249"/>
      <c r="F30" s="249"/>
      <c r="G30" s="249"/>
      <c r="H30" s="249"/>
      <c r="I30" s="249"/>
      <c r="J30" s="249"/>
      <c r="K30" s="6"/>
      <c r="L30" s="11"/>
      <c r="M30" s="11"/>
      <c r="N30" s="11"/>
    </row>
    <row r="31" spans="1:14" ht="13.5" thickBot="1" x14ac:dyDescent="0.25">
      <c r="A31" s="4"/>
      <c r="B31" s="5"/>
      <c r="C31" s="5"/>
      <c r="D31" s="5"/>
      <c r="E31" s="5"/>
      <c r="F31" s="5"/>
      <c r="G31" s="7"/>
      <c r="H31" s="70"/>
      <c r="I31" s="71"/>
      <c r="J31" s="71"/>
      <c r="L31" s="12"/>
      <c r="M31" s="12"/>
      <c r="N31" s="12"/>
    </row>
    <row r="32" spans="1:14" ht="42.75" customHeight="1" thickBot="1" x14ac:dyDescent="0.25">
      <c r="A32" s="2"/>
      <c r="B32" s="8"/>
      <c r="C32" s="8"/>
      <c r="D32" s="250" t="s">
        <v>15</v>
      </c>
      <c r="E32" s="251"/>
      <c r="F32" s="251"/>
      <c r="G32" s="252"/>
      <c r="H32" s="72" t="s">
        <v>54</v>
      </c>
      <c r="I32" s="123" t="s">
        <v>55</v>
      </c>
      <c r="J32" s="126" t="s">
        <v>55</v>
      </c>
      <c r="K32" s="2"/>
      <c r="L32" s="10"/>
      <c r="M32" s="10"/>
      <c r="N32" s="10"/>
    </row>
    <row r="33" spans="1:14" ht="13.5" thickBot="1" x14ac:dyDescent="0.25">
      <c r="A33" s="2"/>
      <c r="B33" s="8"/>
      <c r="C33" s="8"/>
      <c r="D33" s="253" t="s">
        <v>17</v>
      </c>
      <c r="E33" s="254"/>
      <c r="F33" s="254"/>
      <c r="G33" s="255"/>
      <c r="H33" s="73">
        <f>H34</f>
        <v>34754</v>
      </c>
      <c r="I33" s="124">
        <f>I34</f>
        <v>40547</v>
      </c>
      <c r="J33" s="127">
        <f>J34</f>
        <v>39099</v>
      </c>
      <c r="K33" s="2"/>
      <c r="L33" s="10"/>
      <c r="M33" s="10"/>
      <c r="N33" s="10"/>
    </row>
    <row r="34" spans="1:14" ht="13.5" thickBot="1" x14ac:dyDescent="0.25">
      <c r="A34" s="2"/>
      <c r="B34" s="9"/>
      <c r="C34" s="9"/>
      <c r="D34" s="256" t="s">
        <v>26</v>
      </c>
      <c r="E34" s="257"/>
      <c r="F34" s="257"/>
      <c r="G34" s="258"/>
      <c r="H34" s="74">
        <f>SUMIF(G12:G24,"sb",H12:H24)</f>
        <v>34754</v>
      </c>
      <c r="I34" s="49">
        <f>SUMIF(G12:G25,"sb",I12:I25)</f>
        <v>40547</v>
      </c>
      <c r="J34" s="48">
        <f>SUMIF(G12:G25,"sb",J12:J25)</f>
        <v>39099</v>
      </c>
      <c r="K34" s="2"/>
      <c r="L34" s="10"/>
      <c r="M34" s="10"/>
      <c r="N34" s="10"/>
    </row>
    <row r="35" spans="1:14" ht="13.5" thickBot="1" x14ac:dyDescent="0.25">
      <c r="A35" s="2"/>
      <c r="B35" s="8"/>
      <c r="C35" s="8"/>
      <c r="D35" s="259" t="s">
        <v>9</v>
      </c>
      <c r="E35" s="260"/>
      <c r="F35" s="260"/>
      <c r="G35" s="261"/>
      <c r="H35" s="75">
        <f>H33</f>
        <v>34754</v>
      </c>
      <c r="I35" s="125">
        <f>I33</f>
        <v>40547</v>
      </c>
      <c r="J35" s="128">
        <f>J33</f>
        <v>39099</v>
      </c>
      <c r="K35" s="2"/>
      <c r="L35" s="2"/>
      <c r="M35" s="2"/>
      <c r="N35" s="2"/>
    </row>
  </sheetData>
  <mergeCells count="68">
    <mergeCell ref="D30:J30"/>
    <mergeCell ref="D32:G32"/>
    <mergeCell ref="D33:G33"/>
    <mergeCell ref="D34:G34"/>
    <mergeCell ref="D35:G35"/>
    <mergeCell ref="C20:C21"/>
    <mergeCell ref="D20:D21"/>
    <mergeCell ref="E20:E21"/>
    <mergeCell ref="F20:F21"/>
    <mergeCell ref="C16:C17"/>
    <mergeCell ref="D16:D17"/>
    <mergeCell ref="E16:E17"/>
    <mergeCell ref="C18:C19"/>
    <mergeCell ref="D18:D19"/>
    <mergeCell ref="E18:E19"/>
    <mergeCell ref="F18:F19"/>
    <mergeCell ref="B28:G28"/>
    <mergeCell ref="K28:N28"/>
    <mergeCell ref="C22:G22"/>
    <mergeCell ref="K22:N22"/>
    <mergeCell ref="C23:N23"/>
    <mergeCell ref="C24:C25"/>
    <mergeCell ref="D24:D25"/>
    <mergeCell ref="E24:E25"/>
    <mergeCell ref="C26:G26"/>
    <mergeCell ref="K26:N26"/>
    <mergeCell ref="B27:G27"/>
    <mergeCell ref="K27:N27"/>
    <mergeCell ref="N12:N13"/>
    <mergeCell ref="C14:C15"/>
    <mergeCell ref="D14:D15"/>
    <mergeCell ref="E14:E15"/>
    <mergeCell ref="K14:K15"/>
    <mergeCell ref="L14:L15"/>
    <mergeCell ref="M14:M15"/>
    <mergeCell ref="N14:N15"/>
    <mergeCell ref="K6:K7"/>
    <mergeCell ref="K18:K19"/>
    <mergeCell ref="L6:N6"/>
    <mergeCell ref="A9:N9"/>
    <mergeCell ref="B10:N10"/>
    <mergeCell ref="C11:N11"/>
    <mergeCell ref="A12:A13"/>
    <mergeCell ref="B12:B13"/>
    <mergeCell ref="C12:C13"/>
    <mergeCell ref="D12:D13"/>
    <mergeCell ref="E12:E13"/>
    <mergeCell ref="F12:F13"/>
    <mergeCell ref="K12:K13"/>
    <mergeCell ref="A8:N8"/>
    <mergeCell ref="L12:L13"/>
    <mergeCell ref="M12:M13"/>
    <mergeCell ref="K16:K17"/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N5"/>
  </mergeCells>
  <printOptions horizontalCentered="1"/>
  <pageMargins left="0.98425196850393704" right="0.19685039370078741" top="0.78740157480314965" bottom="0.3937007874015748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Normal="100" zoomScaleSheetLayoutView="90" workbookViewId="0"/>
  </sheetViews>
  <sheetFormatPr defaultRowHeight="12.75" x14ac:dyDescent="0.2"/>
  <cols>
    <col min="1" max="3" width="3.28515625" customWidth="1"/>
    <col min="4" max="4" width="28" customWidth="1"/>
    <col min="5" max="5" width="4.5703125" customWidth="1"/>
    <col min="6" max="6" width="4.5703125" hidden="1" customWidth="1"/>
    <col min="7" max="7" width="4.5703125" customWidth="1"/>
    <col min="8" max="8" width="4.140625" customWidth="1"/>
    <col min="10" max="10" width="10.140625" customWidth="1"/>
    <col min="11" max="11" width="23.42578125" customWidth="1"/>
    <col min="12" max="12" width="6.28515625" customWidth="1"/>
  </cols>
  <sheetData>
    <row r="1" spans="1:12" s="88" customFormat="1" ht="15" customHeight="1" x14ac:dyDescent="0.2">
      <c r="A1" s="85"/>
      <c r="B1" s="85"/>
      <c r="C1" s="85"/>
      <c r="D1" s="85"/>
      <c r="E1" s="85"/>
      <c r="F1" s="85"/>
      <c r="G1" s="85"/>
      <c r="H1" s="85"/>
      <c r="I1" s="86"/>
      <c r="J1" s="87"/>
      <c r="K1" s="264" t="s">
        <v>77</v>
      </c>
      <c r="L1" s="264"/>
    </row>
    <row r="2" spans="1:12" s="88" customFormat="1" ht="15" x14ac:dyDescent="0.2">
      <c r="A2" s="85"/>
      <c r="B2" s="85"/>
      <c r="C2" s="85"/>
      <c r="D2" s="85"/>
      <c r="E2" s="85"/>
      <c r="F2" s="85"/>
      <c r="G2" s="85"/>
      <c r="H2" s="85"/>
      <c r="I2" s="86"/>
      <c r="J2" s="87"/>
      <c r="K2" s="264"/>
      <c r="L2" s="264"/>
    </row>
    <row r="3" spans="1:12" s="88" customFormat="1" ht="50.25" customHeight="1" x14ac:dyDescent="0.2">
      <c r="A3" s="85"/>
      <c r="B3" s="85"/>
      <c r="C3" s="85"/>
      <c r="D3" s="85"/>
      <c r="E3" s="85"/>
      <c r="F3" s="85"/>
      <c r="G3" s="85"/>
      <c r="H3" s="85"/>
      <c r="I3" s="86"/>
      <c r="J3" s="87"/>
      <c r="K3" s="264"/>
      <c r="L3" s="264"/>
    </row>
    <row r="4" spans="1:12" s="2" customFormat="1" x14ac:dyDescent="0.2">
      <c r="A4" s="268" t="s">
        <v>66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">
      <c r="A5" s="149" t="s">
        <v>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 s="2" customFormat="1" ht="12.75" customHeight="1" x14ac:dyDescent="0.2">
      <c r="A6" s="269" t="s">
        <v>67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</row>
    <row r="7" spans="1:12" ht="13.5" thickBot="1" x14ac:dyDescent="0.25">
      <c r="A7" s="80"/>
      <c r="B7" s="80"/>
      <c r="C7" s="80"/>
      <c r="D7" s="80"/>
      <c r="E7" s="80"/>
      <c r="F7" s="80"/>
      <c r="G7" s="99"/>
      <c r="H7" s="80"/>
      <c r="I7" s="80"/>
      <c r="J7" s="45"/>
      <c r="K7" s="3"/>
      <c r="L7" s="83" t="s">
        <v>61</v>
      </c>
    </row>
    <row r="8" spans="1:12" ht="12.75" customHeight="1" x14ac:dyDescent="0.2">
      <c r="A8" s="152" t="s">
        <v>0</v>
      </c>
      <c r="B8" s="155" t="s">
        <v>1</v>
      </c>
      <c r="C8" s="155" t="s">
        <v>2</v>
      </c>
      <c r="D8" s="158" t="s">
        <v>3</v>
      </c>
      <c r="E8" s="155" t="s">
        <v>4</v>
      </c>
      <c r="F8" s="275" t="s">
        <v>76</v>
      </c>
      <c r="G8" s="275" t="s">
        <v>76</v>
      </c>
      <c r="H8" s="161" t="s">
        <v>5</v>
      </c>
      <c r="I8" s="164" t="s">
        <v>6</v>
      </c>
      <c r="J8" s="167" t="s">
        <v>68</v>
      </c>
      <c r="K8" s="176" t="s">
        <v>46</v>
      </c>
      <c r="L8" s="177"/>
    </row>
    <row r="9" spans="1:12" x14ac:dyDescent="0.2">
      <c r="A9" s="153"/>
      <c r="B9" s="156"/>
      <c r="C9" s="156"/>
      <c r="D9" s="159"/>
      <c r="E9" s="156"/>
      <c r="F9" s="276"/>
      <c r="G9" s="276"/>
      <c r="H9" s="162"/>
      <c r="I9" s="165"/>
      <c r="J9" s="168"/>
      <c r="K9" s="178" t="s">
        <v>21</v>
      </c>
      <c r="L9" s="89" t="s">
        <v>64</v>
      </c>
    </row>
    <row r="10" spans="1:12" ht="109.5" customHeight="1" thickBot="1" x14ac:dyDescent="0.25">
      <c r="A10" s="154"/>
      <c r="B10" s="157"/>
      <c r="C10" s="157"/>
      <c r="D10" s="160"/>
      <c r="E10" s="157"/>
      <c r="F10" s="277"/>
      <c r="G10" s="277"/>
      <c r="H10" s="163"/>
      <c r="I10" s="166"/>
      <c r="J10" s="169"/>
      <c r="K10" s="179"/>
      <c r="L10" s="84" t="s">
        <v>31</v>
      </c>
    </row>
    <row r="11" spans="1:12" ht="29.25" customHeight="1" thickBot="1" x14ac:dyDescent="0.25">
      <c r="A11" s="206" t="s">
        <v>22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8"/>
    </row>
    <row r="12" spans="1:12" ht="13.5" thickBot="1" x14ac:dyDescent="0.25">
      <c r="A12" s="184" t="s">
        <v>28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6"/>
    </row>
    <row r="13" spans="1:12" ht="13.5" thickBot="1" x14ac:dyDescent="0.25">
      <c r="A13" s="16" t="s">
        <v>7</v>
      </c>
      <c r="B13" s="187" t="s">
        <v>23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8"/>
    </row>
    <row r="14" spans="1:12" ht="13.5" thickBot="1" x14ac:dyDescent="0.25">
      <c r="A14" s="17" t="s">
        <v>7</v>
      </c>
      <c r="B14" s="18" t="s">
        <v>7</v>
      </c>
      <c r="C14" s="189" t="s">
        <v>25</v>
      </c>
      <c r="D14" s="189"/>
      <c r="E14" s="189"/>
      <c r="F14" s="189"/>
      <c r="G14" s="189"/>
      <c r="H14" s="189"/>
      <c r="I14" s="189"/>
      <c r="J14" s="190"/>
      <c r="K14" s="190"/>
      <c r="L14" s="191"/>
    </row>
    <row r="15" spans="1:12" ht="29.25" customHeight="1" x14ac:dyDescent="0.2">
      <c r="A15" s="192" t="s">
        <v>7</v>
      </c>
      <c r="B15" s="194" t="s">
        <v>7</v>
      </c>
      <c r="C15" s="196" t="s">
        <v>7</v>
      </c>
      <c r="D15" s="198" t="s">
        <v>42</v>
      </c>
      <c r="E15" s="200" t="s">
        <v>50</v>
      </c>
      <c r="F15" s="266" t="s">
        <v>70</v>
      </c>
      <c r="G15" s="262">
        <v>9010102</v>
      </c>
      <c r="H15" s="202" t="s">
        <v>20</v>
      </c>
      <c r="I15" s="21" t="s">
        <v>8</v>
      </c>
      <c r="J15" s="47">
        <v>17377</v>
      </c>
      <c r="K15" s="204" t="s">
        <v>57</v>
      </c>
      <c r="L15" s="273">
        <v>18</v>
      </c>
    </row>
    <row r="16" spans="1:12" ht="13.5" thickBot="1" x14ac:dyDescent="0.25">
      <c r="A16" s="193"/>
      <c r="B16" s="195"/>
      <c r="C16" s="197"/>
      <c r="D16" s="199"/>
      <c r="E16" s="201"/>
      <c r="F16" s="267"/>
      <c r="G16" s="263"/>
      <c r="H16" s="203"/>
      <c r="I16" s="30" t="s">
        <v>9</v>
      </c>
      <c r="J16" s="50">
        <f>J15</f>
        <v>17377</v>
      </c>
      <c r="K16" s="205"/>
      <c r="L16" s="274"/>
    </row>
    <row r="17" spans="1:16" ht="29.25" customHeight="1" x14ac:dyDescent="0.2">
      <c r="A17" s="81" t="s">
        <v>7</v>
      </c>
      <c r="B17" s="19" t="s">
        <v>7</v>
      </c>
      <c r="C17" s="196" t="s">
        <v>10</v>
      </c>
      <c r="D17" s="215" t="s">
        <v>24</v>
      </c>
      <c r="E17" s="200" t="s">
        <v>51</v>
      </c>
      <c r="F17" s="266" t="s">
        <v>71</v>
      </c>
      <c r="G17" s="262">
        <v>9010201</v>
      </c>
      <c r="H17" s="20" t="s">
        <v>20</v>
      </c>
      <c r="I17" s="21" t="s">
        <v>8</v>
      </c>
      <c r="J17" s="53">
        <v>2896</v>
      </c>
      <c r="K17" s="146" t="s">
        <v>58</v>
      </c>
      <c r="L17" s="273">
        <v>3</v>
      </c>
    </row>
    <row r="18" spans="1:16" ht="13.5" thickBot="1" x14ac:dyDescent="0.25">
      <c r="A18" s="82"/>
      <c r="B18" s="22"/>
      <c r="C18" s="197"/>
      <c r="D18" s="216"/>
      <c r="E18" s="201"/>
      <c r="F18" s="267"/>
      <c r="G18" s="263"/>
      <c r="H18" s="23"/>
      <c r="I18" s="31" t="s">
        <v>9</v>
      </c>
      <c r="J18" s="50">
        <f>J17</f>
        <v>2896</v>
      </c>
      <c r="K18" s="147"/>
      <c r="L18" s="274"/>
    </row>
    <row r="19" spans="1:16" ht="28.5" customHeight="1" x14ac:dyDescent="0.2">
      <c r="A19" s="81" t="s">
        <v>7</v>
      </c>
      <c r="B19" s="19" t="s">
        <v>7</v>
      </c>
      <c r="C19" s="231" t="s">
        <v>11</v>
      </c>
      <c r="D19" s="248" t="s">
        <v>29</v>
      </c>
      <c r="E19" s="200"/>
      <c r="F19" s="266" t="s">
        <v>72</v>
      </c>
      <c r="G19" s="262">
        <v>9010202</v>
      </c>
      <c r="H19" s="34" t="s">
        <v>20</v>
      </c>
      <c r="I19" s="21" t="s">
        <v>8</v>
      </c>
      <c r="J19" s="53">
        <v>7241</v>
      </c>
      <c r="K19" s="146" t="s">
        <v>59</v>
      </c>
      <c r="L19" s="27">
        <v>3</v>
      </c>
    </row>
    <row r="20" spans="1:16" ht="13.5" thickBot="1" x14ac:dyDescent="0.25">
      <c r="A20" s="82"/>
      <c r="B20" s="22"/>
      <c r="C20" s="197"/>
      <c r="D20" s="216"/>
      <c r="E20" s="201"/>
      <c r="F20" s="267"/>
      <c r="G20" s="263"/>
      <c r="H20" s="23"/>
      <c r="I20" s="31" t="s">
        <v>9</v>
      </c>
      <c r="J20" s="50">
        <f>J19</f>
        <v>7241</v>
      </c>
      <c r="K20" s="147"/>
      <c r="L20" s="33"/>
    </row>
    <row r="21" spans="1:16" ht="54.75" customHeight="1" x14ac:dyDescent="0.2">
      <c r="A21" s="81" t="s">
        <v>7</v>
      </c>
      <c r="B21" s="19" t="s">
        <v>7</v>
      </c>
      <c r="C21" s="231" t="s">
        <v>19</v>
      </c>
      <c r="D21" s="232" t="s">
        <v>53</v>
      </c>
      <c r="E21" s="200"/>
      <c r="F21" s="266" t="s">
        <v>73</v>
      </c>
      <c r="G21" s="262">
        <v>9010106</v>
      </c>
      <c r="H21" s="247" t="s">
        <v>20</v>
      </c>
      <c r="I21" s="32" t="s">
        <v>8</v>
      </c>
      <c r="J21" s="47">
        <v>2896</v>
      </c>
      <c r="K21" s="146" t="s">
        <v>60</v>
      </c>
      <c r="L21" s="90">
        <v>5</v>
      </c>
    </row>
    <row r="22" spans="1:16" ht="13.5" thickBot="1" x14ac:dyDescent="0.25">
      <c r="A22" s="82"/>
      <c r="B22" s="22"/>
      <c r="C22" s="197"/>
      <c r="D22" s="233"/>
      <c r="E22" s="201"/>
      <c r="F22" s="267"/>
      <c r="G22" s="263"/>
      <c r="H22" s="203"/>
      <c r="I22" s="36" t="s">
        <v>9</v>
      </c>
      <c r="J22" s="50">
        <f>J21</f>
        <v>2896</v>
      </c>
      <c r="K22" s="180"/>
      <c r="L22" s="26"/>
    </row>
    <row r="23" spans="1:16" ht="30" customHeight="1" x14ac:dyDescent="0.2">
      <c r="A23" s="81" t="s">
        <v>7</v>
      </c>
      <c r="B23" s="19" t="s">
        <v>7</v>
      </c>
      <c r="C23" s="231" t="s">
        <v>52</v>
      </c>
      <c r="D23" s="232" t="s">
        <v>44</v>
      </c>
      <c r="E23" s="200"/>
      <c r="F23" s="266" t="s">
        <v>74</v>
      </c>
      <c r="G23" s="262">
        <v>9010105</v>
      </c>
      <c r="H23" s="247" t="s">
        <v>20</v>
      </c>
      <c r="I23" s="32" t="s">
        <v>8</v>
      </c>
      <c r="J23" s="47">
        <v>4344</v>
      </c>
      <c r="K23" s="35" t="s">
        <v>32</v>
      </c>
      <c r="L23" s="27">
        <v>1</v>
      </c>
    </row>
    <row r="24" spans="1:16" ht="13.5" thickBot="1" x14ac:dyDescent="0.25">
      <c r="A24" s="82"/>
      <c r="B24" s="22"/>
      <c r="C24" s="197"/>
      <c r="D24" s="233"/>
      <c r="E24" s="201"/>
      <c r="F24" s="267"/>
      <c r="G24" s="263"/>
      <c r="H24" s="203"/>
      <c r="I24" s="31" t="s">
        <v>9</v>
      </c>
      <c r="J24" s="50">
        <f>J23</f>
        <v>4344</v>
      </c>
      <c r="K24" s="42"/>
      <c r="L24" s="26"/>
    </row>
    <row r="25" spans="1:16" ht="13.5" thickBot="1" x14ac:dyDescent="0.25">
      <c r="A25" s="17" t="s">
        <v>7</v>
      </c>
      <c r="B25" s="24" t="s">
        <v>7</v>
      </c>
      <c r="C25" s="223" t="s">
        <v>12</v>
      </c>
      <c r="D25" s="224"/>
      <c r="E25" s="224"/>
      <c r="F25" s="224"/>
      <c r="G25" s="224"/>
      <c r="H25" s="224"/>
      <c r="I25" s="224"/>
      <c r="J25" s="59">
        <f>J24+J22+J20+J18+J16</f>
        <v>34754</v>
      </c>
      <c r="K25" s="225"/>
      <c r="L25" s="227"/>
    </row>
    <row r="26" spans="1:16" ht="13.5" thickBot="1" x14ac:dyDescent="0.25">
      <c r="A26" s="16" t="s">
        <v>7</v>
      </c>
      <c r="B26" s="25" t="s">
        <v>10</v>
      </c>
      <c r="C26" s="228" t="s">
        <v>30</v>
      </c>
      <c r="D26" s="229"/>
      <c r="E26" s="229"/>
      <c r="F26" s="229"/>
      <c r="G26" s="229"/>
      <c r="H26" s="229"/>
      <c r="I26" s="229"/>
      <c r="J26" s="229"/>
      <c r="K26" s="229"/>
      <c r="L26" s="230"/>
    </row>
    <row r="27" spans="1:16" ht="31.5" customHeight="1" x14ac:dyDescent="0.2">
      <c r="A27" s="81" t="s">
        <v>7</v>
      </c>
      <c r="B27" s="19" t="s">
        <v>10</v>
      </c>
      <c r="C27" s="231" t="s">
        <v>7</v>
      </c>
      <c r="D27" s="232" t="s">
        <v>48</v>
      </c>
      <c r="E27" s="234"/>
      <c r="F27" s="266" t="s">
        <v>75</v>
      </c>
      <c r="G27" s="262">
        <v>9010300</v>
      </c>
      <c r="H27" s="34" t="s">
        <v>20</v>
      </c>
      <c r="I27" s="21" t="s">
        <v>8</v>
      </c>
      <c r="J27" s="47">
        <v>2896</v>
      </c>
      <c r="K27" s="35" t="s">
        <v>49</v>
      </c>
      <c r="L27" s="27"/>
    </row>
    <row r="28" spans="1:16" ht="13.5" thickBot="1" x14ac:dyDescent="0.25">
      <c r="A28" s="82"/>
      <c r="B28" s="22"/>
      <c r="C28" s="197"/>
      <c r="D28" s="233"/>
      <c r="E28" s="235"/>
      <c r="F28" s="267"/>
      <c r="G28" s="263"/>
      <c r="H28" s="23"/>
      <c r="I28" s="31" t="s">
        <v>9</v>
      </c>
      <c r="J28" s="50">
        <f>J27</f>
        <v>2896</v>
      </c>
      <c r="K28" s="41"/>
      <c r="L28" s="33"/>
    </row>
    <row r="29" spans="1:16" ht="13.5" thickBot="1" x14ac:dyDescent="0.25">
      <c r="A29" s="16" t="s">
        <v>7</v>
      </c>
      <c r="B29" s="28" t="s">
        <v>10</v>
      </c>
      <c r="C29" s="223" t="s">
        <v>12</v>
      </c>
      <c r="D29" s="236"/>
      <c r="E29" s="236"/>
      <c r="F29" s="236"/>
      <c r="G29" s="236"/>
      <c r="H29" s="236"/>
      <c r="I29" s="237"/>
      <c r="J29" s="97">
        <f>J28</f>
        <v>2896</v>
      </c>
      <c r="K29" s="238"/>
      <c r="L29" s="240"/>
    </row>
    <row r="30" spans="1:16" ht="13.5" thickBot="1" x14ac:dyDescent="0.25">
      <c r="A30" s="81" t="s">
        <v>7</v>
      </c>
      <c r="B30" s="241" t="s">
        <v>13</v>
      </c>
      <c r="C30" s="242"/>
      <c r="D30" s="242"/>
      <c r="E30" s="242"/>
      <c r="F30" s="242"/>
      <c r="G30" s="242"/>
      <c r="H30" s="242"/>
      <c r="I30" s="243"/>
      <c r="J30" s="98">
        <f>J29+J25</f>
        <v>37650</v>
      </c>
      <c r="K30" s="244"/>
      <c r="L30" s="246"/>
    </row>
    <row r="31" spans="1:16" ht="13.5" thickBot="1" x14ac:dyDescent="0.25">
      <c r="A31" s="29" t="s">
        <v>16</v>
      </c>
      <c r="B31" s="217" t="s">
        <v>14</v>
      </c>
      <c r="C31" s="218"/>
      <c r="D31" s="218"/>
      <c r="E31" s="218"/>
      <c r="F31" s="218"/>
      <c r="G31" s="218"/>
      <c r="H31" s="218"/>
      <c r="I31" s="219"/>
      <c r="J31" s="68">
        <f>J30</f>
        <v>37650</v>
      </c>
      <c r="K31" s="220"/>
      <c r="L31" s="222"/>
    </row>
    <row r="32" spans="1:16" s="92" customFormat="1" ht="18.75" customHeight="1" x14ac:dyDescent="0.2">
      <c r="A32" s="265" t="s">
        <v>78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91"/>
    </row>
    <row r="33" spans="1:12" ht="12.75" customHeight="1" thickBot="1" x14ac:dyDescent="0.25">
      <c r="A33" s="4"/>
      <c r="B33" s="5"/>
      <c r="C33" s="5"/>
      <c r="D33" s="249" t="s">
        <v>18</v>
      </c>
      <c r="E33" s="249"/>
      <c r="F33" s="249"/>
      <c r="G33" s="249"/>
      <c r="H33" s="249"/>
      <c r="I33" s="249"/>
      <c r="J33" s="249"/>
      <c r="K33" s="6"/>
      <c r="L33" s="11"/>
    </row>
    <row r="34" spans="1:12" ht="42" customHeight="1" thickBot="1" x14ac:dyDescent="0.25">
      <c r="A34" s="2"/>
      <c r="B34" s="8"/>
      <c r="C34" s="8"/>
      <c r="D34" s="270" t="s">
        <v>15</v>
      </c>
      <c r="E34" s="271"/>
      <c r="F34" s="271"/>
      <c r="G34" s="271"/>
      <c r="H34" s="271"/>
      <c r="I34" s="272"/>
      <c r="J34" s="93" t="s">
        <v>69</v>
      </c>
      <c r="K34" s="2"/>
      <c r="L34" s="10"/>
    </row>
    <row r="35" spans="1:12" ht="13.5" thickBot="1" x14ac:dyDescent="0.25">
      <c r="A35" s="2"/>
      <c r="B35" s="8"/>
      <c r="C35" s="8"/>
      <c r="D35" s="253" t="s">
        <v>17</v>
      </c>
      <c r="E35" s="254"/>
      <c r="F35" s="254"/>
      <c r="G35" s="254"/>
      <c r="H35" s="254"/>
      <c r="I35" s="255"/>
      <c r="J35" s="94">
        <f>J36</f>
        <v>37650</v>
      </c>
      <c r="K35" s="2"/>
      <c r="L35" s="10"/>
    </row>
    <row r="36" spans="1:12" ht="13.5" thickBot="1" x14ac:dyDescent="0.25">
      <c r="A36" s="2"/>
      <c r="B36" s="9"/>
      <c r="C36" s="9"/>
      <c r="D36" s="256" t="s">
        <v>26</v>
      </c>
      <c r="E36" s="257"/>
      <c r="F36" s="257"/>
      <c r="G36" s="257"/>
      <c r="H36" s="257"/>
      <c r="I36" s="258"/>
      <c r="J36" s="95">
        <f>SUMIF(I15:I27,"sb",J15:J27)</f>
        <v>37650</v>
      </c>
      <c r="K36" s="2"/>
      <c r="L36" s="10"/>
    </row>
    <row r="37" spans="1:12" ht="13.5" thickBot="1" x14ac:dyDescent="0.25">
      <c r="A37" s="2"/>
      <c r="B37" s="8"/>
      <c r="C37" s="8"/>
      <c r="D37" s="259" t="s">
        <v>9</v>
      </c>
      <c r="E37" s="260"/>
      <c r="F37" s="260"/>
      <c r="G37" s="260"/>
      <c r="H37" s="260"/>
      <c r="I37" s="261"/>
      <c r="J37" s="96">
        <f>J35</f>
        <v>37650</v>
      </c>
      <c r="K37" s="2"/>
      <c r="L37" s="2"/>
    </row>
  </sheetData>
  <mergeCells count="76">
    <mergeCell ref="I8:I10"/>
    <mergeCell ref="J8:J10"/>
    <mergeCell ref="K8:L8"/>
    <mergeCell ref="K9:K10"/>
    <mergeCell ref="A5:L5"/>
    <mergeCell ref="A8:A10"/>
    <mergeCell ref="B8:B10"/>
    <mergeCell ref="C8:C10"/>
    <mergeCell ref="D8:D10"/>
    <mergeCell ref="E8:E10"/>
    <mergeCell ref="H8:H10"/>
    <mergeCell ref="F8:F10"/>
    <mergeCell ref="G8:G10"/>
    <mergeCell ref="L17:L18"/>
    <mergeCell ref="G17:G18"/>
    <mergeCell ref="A11:L11"/>
    <mergeCell ref="A12:L12"/>
    <mergeCell ref="B13:L13"/>
    <mergeCell ref="C14:L14"/>
    <mergeCell ref="A15:A16"/>
    <mergeCell ref="B15:B16"/>
    <mergeCell ref="C15:C16"/>
    <mergeCell ref="D15:D16"/>
    <mergeCell ref="E15:E16"/>
    <mergeCell ref="H15:H16"/>
    <mergeCell ref="K15:K16"/>
    <mergeCell ref="L15:L16"/>
    <mergeCell ref="G15:G16"/>
    <mergeCell ref="D35:I35"/>
    <mergeCell ref="D36:I36"/>
    <mergeCell ref="D37:I37"/>
    <mergeCell ref="A4:L4"/>
    <mergeCell ref="A6:L6"/>
    <mergeCell ref="B30:I30"/>
    <mergeCell ref="K30:L30"/>
    <mergeCell ref="B31:I31"/>
    <mergeCell ref="K31:L31"/>
    <mergeCell ref="D34:I34"/>
    <mergeCell ref="C26:L26"/>
    <mergeCell ref="C27:C28"/>
    <mergeCell ref="D27:D28"/>
    <mergeCell ref="E27:E28"/>
    <mergeCell ref="C29:I29"/>
    <mergeCell ref="K29:L29"/>
    <mergeCell ref="D33:J33"/>
    <mergeCell ref="F15:F16"/>
    <mergeCell ref="F17:F18"/>
    <mergeCell ref="F19:F20"/>
    <mergeCell ref="F21:F22"/>
    <mergeCell ref="F23:F24"/>
    <mergeCell ref="F27:F28"/>
    <mergeCell ref="D23:D24"/>
    <mergeCell ref="E23:E24"/>
    <mergeCell ref="H23:H24"/>
    <mergeCell ref="C25:I25"/>
    <mergeCell ref="C19:C20"/>
    <mergeCell ref="D19:D20"/>
    <mergeCell ref="E19:E20"/>
    <mergeCell ref="C21:C22"/>
    <mergeCell ref="D21:D22"/>
    <mergeCell ref="G23:G24"/>
    <mergeCell ref="G21:G22"/>
    <mergeCell ref="G27:G28"/>
    <mergeCell ref="K1:L3"/>
    <mergeCell ref="A32:O32"/>
    <mergeCell ref="C23:C24"/>
    <mergeCell ref="K25:L25"/>
    <mergeCell ref="K19:K20"/>
    <mergeCell ref="E21:E22"/>
    <mergeCell ref="H21:H22"/>
    <mergeCell ref="K21:K22"/>
    <mergeCell ref="G19:G20"/>
    <mergeCell ref="C17:C18"/>
    <mergeCell ref="D17:D18"/>
    <mergeCell ref="E17:E18"/>
    <mergeCell ref="K17:K18"/>
  </mergeCells>
  <printOptions horizontalCentered="1"/>
  <pageMargins left="0.98425196850393704" right="0.19685039370078741" top="0.59055118110236227" bottom="0.3937007874015748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S18" sqref="S18"/>
    </sheetView>
  </sheetViews>
  <sheetFormatPr defaultRowHeight="12.75" x14ac:dyDescent="0.2"/>
  <cols>
    <col min="1" max="3" width="3.28515625" customWidth="1"/>
    <col min="4" max="4" width="22.42578125" customWidth="1"/>
    <col min="5" max="5" width="4.5703125" customWidth="1"/>
    <col min="6" max="6" width="4.140625" customWidth="1"/>
    <col min="8" max="8" width="9.85546875" customWidth="1"/>
    <col min="9" max="9" width="10.85546875" customWidth="1"/>
    <col min="10" max="10" width="8.42578125" customWidth="1"/>
    <col min="11" max="11" width="22" customWidth="1"/>
    <col min="12" max="13" width="4" customWidth="1"/>
  </cols>
  <sheetData>
    <row r="1" spans="1:13" x14ac:dyDescent="0.2">
      <c r="A1" s="148" t="s">
        <v>65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x14ac:dyDescent="0.2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x14ac:dyDescent="0.2">
      <c r="A3" s="150" t="s">
        <v>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26.25" customHeight="1" thickBot="1" x14ac:dyDescent="0.25">
      <c r="A4" s="102"/>
      <c r="B4" s="102"/>
      <c r="C4" s="102"/>
      <c r="D4" s="102"/>
      <c r="E4" s="102"/>
      <c r="F4" s="102"/>
      <c r="G4" s="102"/>
      <c r="H4" s="45"/>
      <c r="I4" s="46"/>
      <c r="J4" s="46"/>
      <c r="K4" s="3"/>
      <c r="L4" s="151" t="s">
        <v>61</v>
      </c>
      <c r="M4" s="151"/>
    </row>
    <row r="5" spans="1:13" ht="12.75" customHeight="1" x14ac:dyDescent="0.2">
      <c r="A5" s="152" t="s">
        <v>0</v>
      </c>
      <c r="B5" s="155" t="s">
        <v>1</v>
      </c>
      <c r="C5" s="155" t="s">
        <v>2</v>
      </c>
      <c r="D5" s="158" t="s">
        <v>3</v>
      </c>
      <c r="E5" s="155" t="s">
        <v>4</v>
      </c>
      <c r="F5" s="161" t="s">
        <v>5</v>
      </c>
      <c r="G5" s="164" t="s">
        <v>6</v>
      </c>
      <c r="H5" s="278" t="s">
        <v>79</v>
      </c>
      <c r="I5" s="278" t="s">
        <v>80</v>
      </c>
      <c r="J5" s="278" t="s">
        <v>81</v>
      </c>
      <c r="K5" s="176" t="s">
        <v>46</v>
      </c>
      <c r="L5" s="158"/>
      <c r="M5" s="177"/>
    </row>
    <row r="6" spans="1:13" x14ac:dyDescent="0.2">
      <c r="A6" s="153"/>
      <c r="B6" s="156"/>
      <c r="C6" s="156"/>
      <c r="D6" s="159"/>
      <c r="E6" s="156"/>
      <c r="F6" s="162"/>
      <c r="G6" s="165"/>
      <c r="H6" s="279"/>
      <c r="I6" s="279"/>
      <c r="J6" s="279"/>
      <c r="K6" s="178" t="s">
        <v>21</v>
      </c>
      <c r="L6" s="181" t="s">
        <v>64</v>
      </c>
      <c r="M6" s="183"/>
    </row>
    <row r="7" spans="1:13" ht="109.5" customHeight="1" thickBot="1" x14ac:dyDescent="0.25">
      <c r="A7" s="154"/>
      <c r="B7" s="157"/>
      <c r="C7" s="157"/>
      <c r="D7" s="160"/>
      <c r="E7" s="157"/>
      <c r="F7" s="163"/>
      <c r="G7" s="166"/>
      <c r="H7" s="280"/>
      <c r="I7" s="280"/>
      <c r="J7" s="280"/>
      <c r="K7" s="179"/>
      <c r="L7" s="43" t="s">
        <v>31</v>
      </c>
      <c r="M7" s="122" t="s">
        <v>43</v>
      </c>
    </row>
    <row r="8" spans="1:13" ht="29.25" customHeight="1" thickBot="1" x14ac:dyDescent="0.25">
      <c r="A8" s="206" t="s">
        <v>22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8"/>
    </row>
    <row r="9" spans="1:13" ht="13.5" thickBot="1" x14ac:dyDescent="0.25">
      <c r="A9" s="184" t="s">
        <v>28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6"/>
    </row>
    <row r="10" spans="1:13" ht="13.5" thickBot="1" x14ac:dyDescent="0.25">
      <c r="A10" s="16" t="s">
        <v>7</v>
      </c>
      <c r="B10" s="187" t="s">
        <v>23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8"/>
    </row>
    <row r="11" spans="1:13" ht="13.5" thickBot="1" x14ac:dyDescent="0.25">
      <c r="A11" s="17" t="s">
        <v>7</v>
      </c>
      <c r="B11" s="18" t="s">
        <v>7</v>
      </c>
      <c r="C11" s="189" t="s">
        <v>25</v>
      </c>
      <c r="D11" s="189"/>
      <c r="E11" s="189"/>
      <c r="F11" s="189"/>
      <c r="G11" s="189"/>
      <c r="H11" s="189"/>
      <c r="I11" s="189"/>
      <c r="J11" s="189"/>
      <c r="K11" s="190"/>
      <c r="L11" s="190"/>
      <c r="M11" s="191"/>
    </row>
    <row r="12" spans="1:13" ht="21" customHeight="1" x14ac:dyDescent="0.2">
      <c r="A12" s="192" t="s">
        <v>7</v>
      </c>
      <c r="B12" s="194" t="s">
        <v>7</v>
      </c>
      <c r="C12" s="196" t="s">
        <v>7</v>
      </c>
      <c r="D12" s="198" t="s">
        <v>42</v>
      </c>
      <c r="E12" s="200" t="s">
        <v>50</v>
      </c>
      <c r="F12" s="202" t="s">
        <v>20</v>
      </c>
      <c r="G12" s="21" t="s">
        <v>8</v>
      </c>
      <c r="H12" s="47">
        <f>60/3.4528*1000</f>
        <v>17377</v>
      </c>
      <c r="I12" s="109">
        <f>60/3.4528*1000-3646</f>
        <v>13731</v>
      </c>
      <c r="J12" s="129">
        <f>I12-H12</f>
        <v>-3646</v>
      </c>
      <c r="K12" s="204" t="s">
        <v>57</v>
      </c>
      <c r="L12" s="281" t="s">
        <v>83</v>
      </c>
      <c r="M12" s="213">
        <v>18</v>
      </c>
    </row>
    <row r="13" spans="1:13" ht="13.5" thickBot="1" x14ac:dyDescent="0.25">
      <c r="A13" s="193"/>
      <c r="B13" s="195"/>
      <c r="C13" s="197"/>
      <c r="D13" s="199"/>
      <c r="E13" s="201"/>
      <c r="F13" s="203"/>
      <c r="G13" s="30" t="s">
        <v>9</v>
      </c>
      <c r="H13" s="50">
        <f>H12</f>
        <v>17377</v>
      </c>
      <c r="I13" s="50">
        <f>I12</f>
        <v>13731</v>
      </c>
      <c r="J13" s="52">
        <f>+J12</f>
        <v>-3646</v>
      </c>
      <c r="K13" s="205"/>
      <c r="L13" s="282"/>
      <c r="M13" s="214"/>
    </row>
    <row r="14" spans="1:13" ht="24" customHeight="1" x14ac:dyDescent="0.2">
      <c r="A14" s="100" t="s">
        <v>7</v>
      </c>
      <c r="B14" s="19" t="s">
        <v>7</v>
      </c>
      <c r="C14" s="196" t="s">
        <v>10</v>
      </c>
      <c r="D14" s="215" t="s">
        <v>24</v>
      </c>
      <c r="E14" s="200" t="s">
        <v>51</v>
      </c>
      <c r="F14" s="20" t="s">
        <v>20</v>
      </c>
      <c r="G14" s="21" t="s">
        <v>8</v>
      </c>
      <c r="H14" s="53">
        <f>10/3.4528*1000</f>
        <v>2896</v>
      </c>
      <c r="I14" s="108">
        <f>10/3.4528*1000</f>
        <v>2896</v>
      </c>
      <c r="J14" s="49"/>
      <c r="K14" s="146" t="s">
        <v>58</v>
      </c>
      <c r="L14" s="209">
        <v>3</v>
      </c>
      <c r="M14" s="213">
        <v>3</v>
      </c>
    </row>
    <row r="15" spans="1:13" ht="13.5" thickBot="1" x14ac:dyDescent="0.25">
      <c r="A15" s="101"/>
      <c r="B15" s="22"/>
      <c r="C15" s="197"/>
      <c r="D15" s="216"/>
      <c r="E15" s="201"/>
      <c r="F15" s="23"/>
      <c r="G15" s="31" t="s">
        <v>9</v>
      </c>
      <c r="H15" s="50">
        <f>H14</f>
        <v>2896</v>
      </c>
      <c r="I15" s="50">
        <f>I14</f>
        <v>2896</v>
      </c>
      <c r="J15" s="52">
        <f>SUM(J14:J14)</f>
        <v>0</v>
      </c>
      <c r="K15" s="147"/>
      <c r="L15" s="210"/>
      <c r="M15" s="214"/>
    </row>
    <row r="16" spans="1:13" ht="14.25" customHeight="1" x14ac:dyDescent="0.2">
      <c r="A16" s="100" t="s">
        <v>7</v>
      </c>
      <c r="B16" s="19" t="s">
        <v>7</v>
      </c>
      <c r="C16" s="231" t="s">
        <v>11</v>
      </c>
      <c r="D16" s="248" t="s">
        <v>29</v>
      </c>
      <c r="E16" s="200"/>
      <c r="F16" s="34" t="s">
        <v>20</v>
      </c>
      <c r="G16" s="21" t="s">
        <v>8</v>
      </c>
      <c r="H16" s="53">
        <f>25/3.4528*1000</f>
        <v>7241</v>
      </c>
      <c r="I16" s="130">
        <f>25/3.4528*1000+3646</f>
        <v>10887</v>
      </c>
      <c r="J16" s="110">
        <f>I16-H16</f>
        <v>3646</v>
      </c>
      <c r="K16" s="146" t="s">
        <v>59</v>
      </c>
      <c r="L16" s="131" t="s">
        <v>84</v>
      </c>
      <c r="M16" s="105">
        <v>2</v>
      </c>
    </row>
    <row r="17" spans="1:13" ht="13.5" thickBot="1" x14ac:dyDescent="0.25">
      <c r="A17" s="101"/>
      <c r="B17" s="22"/>
      <c r="C17" s="197"/>
      <c r="D17" s="216"/>
      <c r="E17" s="201"/>
      <c r="F17" s="23"/>
      <c r="G17" s="31" t="s">
        <v>9</v>
      </c>
      <c r="H17" s="50">
        <f>H16</f>
        <v>7241</v>
      </c>
      <c r="I17" s="50">
        <f>I16</f>
        <v>10887</v>
      </c>
      <c r="J17" s="52">
        <f>SUM(J16:J16)</f>
        <v>3646</v>
      </c>
      <c r="K17" s="147"/>
      <c r="L17" s="104"/>
      <c r="M17" s="106"/>
    </row>
    <row r="18" spans="1:13" ht="64.5" customHeight="1" x14ac:dyDescent="0.2">
      <c r="A18" s="100" t="s">
        <v>7</v>
      </c>
      <c r="B18" s="19" t="s">
        <v>7</v>
      </c>
      <c r="C18" s="231" t="s">
        <v>19</v>
      </c>
      <c r="D18" s="232" t="s">
        <v>53</v>
      </c>
      <c r="E18" s="200"/>
      <c r="F18" s="247" t="s">
        <v>20</v>
      </c>
      <c r="G18" s="32" t="s">
        <v>8</v>
      </c>
      <c r="H18" s="47">
        <f>10/3.4528*1000</f>
        <v>2896</v>
      </c>
      <c r="I18" s="107">
        <f>10/3.4528*1000</f>
        <v>2896</v>
      </c>
      <c r="J18" s="58">
        <f>10/3.4528*1000</f>
        <v>2896</v>
      </c>
      <c r="K18" s="146" t="s">
        <v>60</v>
      </c>
      <c r="L18" s="40">
        <v>5</v>
      </c>
      <c r="M18" s="105">
        <v>5</v>
      </c>
    </row>
    <row r="19" spans="1:13" ht="13.5" thickBot="1" x14ac:dyDescent="0.25">
      <c r="A19" s="101"/>
      <c r="B19" s="22"/>
      <c r="C19" s="197"/>
      <c r="D19" s="233"/>
      <c r="E19" s="201"/>
      <c r="F19" s="203"/>
      <c r="G19" s="36" t="s">
        <v>9</v>
      </c>
      <c r="H19" s="50">
        <f>H18</f>
        <v>2896</v>
      </c>
      <c r="I19" s="50">
        <f>I18</f>
        <v>2896</v>
      </c>
      <c r="J19" s="52">
        <f>J18</f>
        <v>2896</v>
      </c>
      <c r="K19" s="180"/>
      <c r="L19" s="37"/>
      <c r="M19" s="39"/>
    </row>
    <row r="20" spans="1:13" ht="39.75" customHeight="1" x14ac:dyDescent="0.2">
      <c r="A20" s="100" t="s">
        <v>7</v>
      </c>
      <c r="B20" s="19" t="s">
        <v>7</v>
      </c>
      <c r="C20" s="231" t="s">
        <v>52</v>
      </c>
      <c r="D20" s="232" t="s">
        <v>44</v>
      </c>
      <c r="E20" s="200"/>
      <c r="F20" s="247" t="s">
        <v>20</v>
      </c>
      <c r="G20" s="32" t="s">
        <v>8</v>
      </c>
      <c r="H20" s="47">
        <f>15/3.4528*1000</f>
        <v>4344</v>
      </c>
      <c r="I20" s="107">
        <f>15/3.4528*1000</f>
        <v>4344</v>
      </c>
      <c r="J20" s="58"/>
      <c r="K20" s="35" t="s">
        <v>32</v>
      </c>
      <c r="L20" s="103">
        <v>1</v>
      </c>
      <c r="M20" s="105"/>
    </row>
    <row r="21" spans="1:13" ht="13.5" thickBot="1" x14ac:dyDescent="0.25">
      <c r="A21" s="101"/>
      <c r="B21" s="22"/>
      <c r="C21" s="197"/>
      <c r="D21" s="233"/>
      <c r="E21" s="201"/>
      <c r="F21" s="203"/>
      <c r="G21" s="31" t="s">
        <v>9</v>
      </c>
      <c r="H21" s="50">
        <f>H20</f>
        <v>4344</v>
      </c>
      <c r="I21" s="50">
        <f>I20</f>
        <v>4344</v>
      </c>
      <c r="J21" s="52"/>
      <c r="K21" s="42"/>
      <c r="L21" s="37"/>
      <c r="M21" s="39"/>
    </row>
    <row r="22" spans="1:13" ht="13.5" thickBot="1" x14ac:dyDescent="0.25">
      <c r="A22" s="17" t="s">
        <v>7</v>
      </c>
      <c r="B22" s="24" t="s">
        <v>7</v>
      </c>
      <c r="C22" s="223" t="s">
        <v>12</v>
      </c>
      <c r="D22" s="224"/>
      <c r="E22" s="224"/>
      <c r="F22" s="224"/>
      <c r="G22" s="224"/>
      <c r="H22" s="59">
        <f>H21+H19+H17+H15+H13</f>
        <v>34754</v>
      </c>
      <c r="I22" s="59">
        <f>I21+I19+I17+I15+I13</f>
        <v>34754</v>
      </c>
      <c r="J22" s="61">
        <f>J21+J17+J15+J13+J19</f>
        <v>2896</v>
      </c>
      <c r="K22" s="225"/>
      <c r="L22" s="226"/>
      <c r="M22" s="227"/>
    </row>
    <row r="23" spans="1:13" ht="13.5" thickBot="1" x14ac:dyDescent="0.25">
      <c r="A23" s="16" t="s">
        <v>7</v>
      </c>
      <c r="B23" s="25" t="s">
        <v>10</v>
      </c>
      <c r="C23" s="228" t="s">
        <v>30</v>
      </c>
      <c r="D23" s="229"/>
      <c r="E23" s="229"/>
      <c r="F23" s="229"/>
      <c r="G23" s="229"/>
      <c r="H23" s="229"/>
      <c r="I23" s="229"/>
      <c r="J23" s="229"/>
      <c r="K23" s="229"/>
      <c r="L23" s="229"/>
      <c r="M23" s="230"/>
    </row>
    <row r="24" spans="1:13" ht="17.25" customHeight="1" x14ac:dyDescent="0.2">
      <c r="A24" s="100" t="s">
        <v>7</v>
      </c>
      <c r="B24" s="19" t="s">
        <v>10</v>
      </c>
      <c r="C24" s="231" t="s">
        <v>7</v>
      </c>
      <c r="D24" s="232" t="s">
        <v>48</v>
      </c>
      <c r="E24" s="234"/>
      <c r="F24" s="34" t="s">
        <v>20</v>
      </c>
      <c r="G24" s="21" t="s">
        <v>8</v>
      </c>
      <c r="H24" s="47">
        <f>10/3.4528*1000</f>
        <v>2896</v>
      </c>
      <c r="I24" s="109">
        <v>0</v>
      </c>
      <c r="J24" s="110">
        <f>I24-H24</f>
        <v>-2896</v>
      </c>
      <c r="K24" s="141" t="s">
        <v>49</v>
      </c>
      <c r="L24" s="142"/>
      <c r="M24" s="143">
        <v>1</v>
      </c>
    </row>
    <row r="25" spans="1:13" ht="13.5" thickBot="1" x14ac:dyDescent="0.25">
      <c r="A25" s="101"/>
      <c r="B25" s="22"/>
      <c r="C25" s="197"/>
      <c r="D25" s="233"/>
      <c r="E25" s="235"/>
      <c r="F25" s="23"/>
      <c r="G25" s="31" t="s">
        <v>9</v>
      </c>
      <c r="H25" s="50">
        <f t="shared" ref="H25:J26" si="0">H24</f>
        <v>2896</v>
      </c>
      <c r="I25" s="50">
        <f t="shared" si="0"/>
        <v>0</v>
      </c>
      <c r="J25" s="52">
        <f t="shared" si="0"/>
        <v>-2896</v>
      </c>
      <c r="K25" s="41"/>
      <c r="L25" s="104"/>
      <c r="M25" s="106"/>
    </row>
    <row r="26" spans="1:13" ht="13.5" thickBot="1" x14ac:dyDescent="0.25">
      <c r="A26" s="16" t="s">
        <v>7</v>
      </c>
      <c r="B26" s="28" t="s">
        <v>10</v>
      </c>
      <c r="C26" s="223" t="s">
        <v>12</v>
      </c>
      <c r="D26" s="236"/>
      <c r="E26" s="236"/>
      <c r="F26" s="236"/>
      <c r="G26" s="237"/>
      <c r="H26" s="62">
        <f t="shared" si="0"/>
        <v>2896</v>
      </c>
      <c r="I26" s="97">
        <f t="shared" si="0"/>
        <v>0</v>
      </c>
      <c r="J26" s="63">
        <f t="shared" si="0"/>
        <v>-2896</v>
      </c>
      <c r="K26" s="238"/>
      <c r="L26" s="239"/>
      <c r="M26" s="240"/>
    </row>
    <row r="27" spans="1:13" ht="13.5" thickBot="1" x14ac:dyDescent="0.25">
      <c r="A27" s="100" t="s">
        <v>7</v>
      </c>
      <c r="B27" s="241" t="s">
        <v>13</v>
      </c>
      <c r="C27" s="242"/>
      <c r="D27" s="242"/>
      <c r="E27" s="242"/>
      <c r="F27" s="242"/>
      <c r="G27" s="243"/>
      <c r="H27" s="64">
        <f>H26+H22</f>
        <v>37650</v>
      </c>
      <c r="I27" s="98">
        <f>I26+I22</f>
        <v>34754</v>
      </c>
      <c r="J27" s="66">
        <f>J26</f>
        <v>-2896</v>
      </c>
      <c r="K27" s="244"/>
      <c r="L27" s="245"/>
      <c r="M27" s="246"/>
    </row>
    <row r="28" spans="1:13" ht="13.5" thickBot="1" x14ac:dyDescent="0.25">
      <c r="A28" s="29" t="s">
        <v>16</v>
      </c>
      <c r="B28" s="217" t="s">
        <v>14</v>
      </c>
      <c r="C28" s="218"/>
      <c r="D28" s="218"/>
      <c r="E28" s="218"/>
      <c r="F28" s="218"/>
      <c r="G28" s="219"/>
      <c r="H28" s="67">
        <f>H27</f>
        <v>37650</v>
      </c>
      <c r="I28" s="68">
        <f>I27</f>
        <v>34754</v>
      </c>
      <c r="J28" s="69">
        <f>J27</f>
        <v>-2896</v>
      </c>
      <c r="K28" s="220"/>
      <c r="L28" s="221"/>
      <c r="M28" s="222"/>
    </row>
    <row r="29" spans="1:13" x14ac:dyDescent="0.2">
      <c r="A29" s="76"/>
      <c r="B29" s="77"/>
      <c r="C29" s="77"/>
      <c r="D29" s="77"/>
      <c r="E29" s="77"/>
      <c r="F29" s="77"/>
      <c r="G29" s="77"/>
      <c r="H29" s="78"/>
      <c r="I29" s="78"/>
      <c r="J29" s="78"/>
      <c r="K29" s="79"/>
      <c r="L29" s="79"/>
      <c r="M29" s="79"/>
    </row>
    <row r="30" spans="1:13" x14ac:dyDescent="0.2">
      <c r="A30" s="4"/>
      <c r="B30" s="5"/>
      <c r="C30" s="5"/>
      <c r="D30" s="249" t="s">
        <v>18</v>
      </c>
      <c r="E30" s="249"/>
      <c r="F30" s="249"/>
      <c r="G30" s="249"/>
      <c r="H30" s="249"/>
      <c r="I30" s="249"/>
      <c r="J30" s="249"/>
      <c r="K30" s="6"/>
      <c r="L30" s="11"/>
      <c r="M30" s="11"/>
    </row>
    <row r="31" spans="1:13" ht="13.5" thickBot="1" x14ac:dyDescent="0.25">
      <c r="A31" s="4"/>
      <c r="B31" s="5"/>
      <c r="C31" s="5"/>
      <c r="D31" s="5"/>
      <c r="E31" s="5"/>
      <c r="F31" s="5"/>
      <c r="G31" s="7"/>
      <c r="H31" s="70"/>
      <c r="I31" s="71"/>
      <c r="J31" s="71"/>
      <c r="K31" s="1"/>
      <c r="L31" s="12"/>
      <c r="M31" s="12"/>
    </row>
    <row r="32" spans="1:13" ht="53.25" customHeight="1" thickBot="1" x14ac:dyDescent="0.25">
      <c r="A32" s="2"/>
      <c r="B32" s="8"/>
      <c r="C32" s="8"/>
      <c r="D32" s="250" t="s">
        <v>15</v>
      </c>
      <c r="E32" s="251"/>
      <c r="F32" s="251"/>
      <c r="G32" s="252"/>
      <c r="H32" s="115" t="s">
        <v>54</v>
      </c>
      <c r="I32" s="119" t="s">
        <v>82</v>
      </c>
      <c r="J32" s="111" t="s">
        <v>81</v>
      </c>
      <c r="K32" s="2"/>
      <c r="L32" s="10"/>
      <c r="M32" s="10"/>
    </row>
    <row r="33" spans="1:13" x14ac:dyDescent="0.2">
      <c r="A33" s="2"/>
      <c r="B33" s="8"/>
      <c r="C33" s="8"/>
      <c r="D33" s="283" t="s">
        <v>17</v>
      </c>
      <c r="E33" s="284"/>
      <c r="F33" s="284"/>
      <c r="G33" s="285"/>
      <c r="H33" s="113">
        <f>H34</f>
        <v>37650</v>
      </c>
      <c r="I33" s="120">
        <f>I34</f>
        <v>34754</v>
      </c>
      <c r="J33" s="116">
        <f>J34</f>
        <v>-2896</v>
      </c>
      <c r="K33" s="2"/>
      <c r="L33" s="10"/>
      <c r="M33" s="10"/>
    </row>
    <row r="34" spans="1:13" x14ac:dyDescent="0.2">
      <c r="A34" s="2"/>
      <c r="B34" s="9"/>
      <c r="C34" s="9"/>
      <c r="D34" s="286" t="s">
        <v>26</v>
      </c>
      <c r="E34" s="287"/>
      <c r="F34" s="287"/>
      <c r="G34" s="288"/>
      <c r="H34" s="114">
        <f>SUMIF(G12:G24,"sb",H12:H24)</f>
        <v>37650</v>
      </c>
      <c r="I34" s="121">
        <f>SUMIF(G12:G25,"sb",I12:I25)</f>
        <v>34754</v>
      </c>
      <c r="J34" s="117">
        <f>I34-H34</f>
        <v>-2896</v>
      </c>
      <c r="K34" s="2"/>
      <c r="L34" s="10"/>
      <c r="M34" s="10"/>
    </row>
    <row r="35" spans="1:13" ht="13.5" thickBot="1" x14ac:dyDescent="0.25">
      <c r="A35" s="2"/>
      <c r="B35" s="8"/>
      <c r="C35" s="8"/>
      <c r="D35" s="289" t="s">
        <v>9</v>
      </c>
      <c r="E35" s="290"/>
      <c r="F35" s="290"/>
      <c r="G35" s="291"/>
      <c r="H35" s="112">
        <f>H33</f>
        <v>37650</v>
      </c>
      <c r="I35" s="51">
        <f>I33</f>
        <v>34754</v>
      </c>
      <c r="J35" s="118">
        <f>J33</f>
        <v>-2896</v>
      </c>
      <c r="K35" s="2"/>
      <c r="L35" s="2"/>
      <c r="M35" s="2"/>
    </row>
  </sheetData>
  <mergeCells count="66">
    <mergeCell ref="D33:G33"/>
    <mergeCell ref="D34:G34"/>
    <mergeCell ref="D35:G35"/>
    <mergeCell ref="B27:G27"/>
    <mergeCell ref="K27:M27"/>
    <mergeCell ref="B28:G28"/>
    <mergeCell ref="K28:M28"/>
    <mergeCell ref="D30:J30"/>
    <mergeCell ref="D32:G32"/>
    <mergeCell ref="C23:M23"/>
    <mergeCell ref="C24:C25"/>
    <mergeCell ref="D24:D25"/>
    <mergeCell ref="E24:E25"/>
    <mergeCell ref="C26:G26"/>
    <mergeCell ref="K26:M26"/>
    <mergeCell ref="K22:M22"/>
    <mergeCell ref="C16:C17"/>
    <mergeCell ref="D16:D17"/>
    <mergeCell ref="E16:E17"/>
    <mergeCell ref="K16:K17"/>
    <mergeCell ref="C18:C19"/>
    <mergeCell ref="D18:D19"/>
    <mergeCell ref="E18:E19"/>
    <mergeCell ref="F18:F19"/>
    <mergeCell ref="K18:K19"/>
    <mergeCell ref="C20:C21"/>
    <mergeCell ref="D20:D21"/>
    <mergeCell ref="E20:E21"/>
    <mergeCell ref="F20:F21"/>
    <mergeCell ref="C22:G22"/>
    <mergeCell ref="F12:F13"/>
    <mergeCell ref="K12:K13"/>
    <mergeCell ref="L12:L13"/>
    <mergeCell ref="M12:M13"/>
    <mergeCell ref="C14:C15"/>
    <mergeCell ref="D14:D15"/>
    <mergeCell ref="E14:E15"/>
    <mergeCell ref="K14:K15"/>
    <mergeCell ref="L14:L15"/>
    <mergeCell ref="M14:M15"/>
    <mergeCell ref="A12:A13"/>
    <mergeCell ref="B12:B13"/>
    <mergeCell ref="C12:C13"/>
    <mergeCell ref="D12:D13"/>
    <mergeCell ref="E12:E13"/>
    <mergeCell ref="L6:M6"/>
    <mergeCell ref="A8:M8"/>
    <mergeCell ref="A9:M9"/>
    <mergeCell ref="B10:M10"/>
    <mergeCell ref="C11:M11"/>
    <mergeCell ref="A1:M1"/>
    <mergeCell ref="A2:M2"/>
    <mergeCell ref="A3:M3"/>
    <mergeCell ref="L4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M5"/>
    <mergeCell ref="K6:K7"/>
  </mergeCells>
  <pageMargins left="0.70866141732283472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Asignavimų valdydojai</vt:lpstr>
      <vt:lpstr>9 programa</vt:lpstr>
      <vt:lpstr>Isakymas</vt:lpstr>
      <vt:lpstr>Lyginamasis</vt:lpstr>
      <vt:lpstr>'9 programa'!Print_Area</vt:lpstr>
      <vt:lpstr>Isakymas!Print_Area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Virginija Palaimiene</cp:lastModifiedBy>
  <cp:lastPrinted>2015-07-07T06:48:36Z</cp:lastPrinted>
  <dcterms:created xsi:type="dcterms:W3CDTF">2005-11-15T09:07:30Z</dcterms:created>
  <dcterms:modified xsi:type="dcterms:W3CDTF">2015-07-13T10:40:56Z</dcterms:modified>
</cp:coreProperties>
</file>