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Palaimiene\Desktop\T1-358\"/>
    </mc:Choice>
  </mc:AlternateContent>
  <bookViews>
    <workbookView xWindow="30" yWindow="885" windowWidth="15480" windowHeight="10500"/>
  </bookViews>
  <sheets>
    <sheet name="4 programa" sheetId="8" r:id="rId1"/>
    <sheet name="Aiškinamoji lentelė" sheetId="5" r:id="rId2"/>
    <sheet name="Asignavimų valdytojų kodai" sheetId="3" state="hidden" r:id="rId3"/>
    <sheet name="Lapas1" sheetId="6" state="hidden" r:id="rId4"/>
  </sheets>
  <definedNames>
    <definedName name="_xlnm.Print_Area" localSheetId="0">'4 programa'!$A$1:$N$43</definedName>
    <definedName name="_xlnm.Print_Area" localSheetId="1">'Aiškinamoji lentelė'!$A$1:$U$48</definedName>
    <definedName name="_xlnm.Print_Titles" localSheetId="0">'4 programa'!$5:$7</definedName>
    <definedName name="_xlnm.Print_Titles" localSheetId="1">'Aiškinamoji lentelė'!$6:$8</definedName>
  </definedNames>
  <calcPr calcId="152511" fullPrecision="0"/>
</workbook>
</file>

<file path=xl/calcChain.xml><?xml version="1.0" encoding="utf-8"?>
<calcChain xmlns="http://schemas.openxmlformats.org/spreadsheetml/2006/main">
  <c r="I28" i="8" l="1"/>
  <c r="J28" i="8"/>
  <c r="H28" i="8"/>
  <c r="J41" i="8" l="1"/>
  <c r="I41" i="8"/>
  <c r="H41" i="8"/>
  <c r="J40" i="8"/>
  <c r="I40" i="8"/>
  <c r="H40" i="8"/>
  <c r="J39" i="8"/>
  <c r="I39" i="8"/>
  <c r="H39" i="8"/>
  <c r="J37" i="8"/>
  <c r="I37" i="8"/>
  <c r="H37" i="8"/>
  <c r="J36" i="8"/>
  <c r="I36" i="8"/>
  <c r="H36" i="8"/>
  <c r="J29" i="8"/>
  <c r="J30" i="8" s="1"/>
  <c r="I29" i="8"/>
  <c r="I30" i="8" s="1"/>
  <c r="H29" i="8"/>
  <c r="H30" i="8" s="1"/>
  <c r="J18" i="8"/>
  <c r="I18" i="8"/>
  <c r="H18" i="8"/>
  <c r="J15" i="8"/>
  <c r="I15" i="8"/>
  <c r="H15" i="8"/>
  <c r="H19" i="8" l="1"/>
  <c r="H35" i="8"/>
  <c r="I19" i="8"/>
  <c r="I20" i="8" s="1"/>
  <c r="I31" i="8" s="1"/>
  <c r="I35" i="8"/>
  <c r="H20" i="8"/>
  <c r="H31" i="8" s="1"/>
  <c r="J35" i="8"/>
  <c r="H38" i="8"/>
  <c r="J38" i="8"/>
  <c r="I38" i="8"/>
  <c r="J19" i="8"/>
  <c r="J20" i="8" s="1"/>
  <c r="J31" i="8" s="1"/>
  <c r="L33" i="5"/>
  <c r="M33" i="5"/>
  <c r="H42" i="8" l="1"/>
  <c r="J42" i="8"/>
  <c r="I42" i="8"/>
  <c r="V60" i="6"/>
  <c r="U60" i="6"/>
  <c r="Q60" i="6"/>
  <c r="K60" i="6"/>
  <c r="V59" i="6"/>
  <c r="U59" i="6"/>
  <c r="Q59" i="6"/>
  <c r="M59" i="6"/>
  <c r="L59" i="6"/>
  <c r="K59" i="6"/>
  <c r="V58" i="6"/>
  <c r="V57" i="6" s="1"/>
  <c r="U58" i="6"/>
  <c r="Q58" i="6"/>
  <c r="Q57" i="6" s="1"/>
  <c r="M58" i="6"/>
  <c r="L58" i="6"/>
  <c r="K58" i="6"/>
  <c r="K57" i="6" s="1"/>
  <c r="U57" i="6"/>
  <c r="V56" i="6"/>
  <c r="U56" i="6"/>
  <c r="Q56" i="6"/>
  <c r="M56" i="6"/>
  <c r="L56" i="6"/>
  <c r="K56" i="6"/>
  <c r="K54" i="6" s="1"/>
  <c r="K61" i="6" s="1"/>
  <c r="M55" i="6"/>
  <c r="M54" i="6" s="1"/>
  <c r="K55" i="6"/>
  <c r="V47" i="6"/>
  <c r="U47" i="6"/>
  <c r="T47" i="6"/>
  <c r="S47" i="6"/>
  <c r="R47" i="6"/>
  <c r="Q47" i="6"/>
  <c r="P47" i="6"/>
  <c r="O47" i="6"/>
  <c r="N47" i="6"/>
  <c r="M47" i="6"/>
  <c r="L47" i="6"/>
  <c r="K47" i="6"/>
  <c r="V44" i="6"/>
  <c r="V48" i="6" s="1"/>
  <c r="V49" i="6" s="1"/>
  <c r="T44" i="6"/>
  <c r="T48" i="6" s="1"/>
  <c r="T49" i="6" s="1"/>
  <c r="S44" i="6"/>
  <c r="R44" i="6"/>
  <c r="P44" i="6"/>
  <c r="P48" i="6" s="1"/>
  <c r="P49" i="6" s="1"/>
  <c r="O44" i="6"/>
  <c r="O48" i="6" s="1"/>
  <c r="O49" i="6" s="1"/>
  <c r="N44" i="6"/>
  <c r="K44" i="6"/>
  <c r="K48" i="6" s="1"/>
  <c r="K49" i="6" s="1"/>
  <c r="Q42" i="6"/>
  <c r="M41" i="6"/>
  <c r="M60" i="6" s="1"/>
  <c r="M57" i="6" s="1"/>
  <c r="L41" i="6"/>
  <c r="L60" i="6" s="1"/>
  <c r="Q40" i="6"/>
  <c r="L40" i="6"/>
  <c r="U39" i="6"/>
  <c r="Q39" i="6"/>
  <c r="L39" i="6"/>
  <c r="U38" i="6"/>
  <c r="Q38" i="6"/>
  <c r="Q44" i="6" s="1"/>
  <c r="Q48" i="6" s="1"/>
  <c r="Q49" i="6" s="1"/>
  <c r="L38" i="6"/>
  <c r="L55" i="6" s="1"/>
  <c r="L54" i="6" s="1"/>
  <c r="L32" i="6"/>
  <c r="K32" i="6"/>
  <c r="T29" i="6"/>
  <c r="S29" i="6"/>
  <c r="R29" i="6"/>
  <c r="Q29" i="6"/>
  <c r="O29" i="6"/>
  <c r="N29" i="6"/>
  <c r="M29" i="6"/>
  <c r="L29" i="6"/>
  <c r="K29" i="6"/>
  <c r="T24" i="6"/>
  <c r="S24" i="6"/>
  <c r="R24" i="6"/>
  <c r="Q24" i="6"/>
  <c r="P24" i="6"/>
  <c r="O24" i="6"/>
  <c r="N24" i="6"/>
  <c r="M24" i="6"/>
  <c r="L24" i="6"/>
  <c r="K24" i="6"/>
  <c r="V19" i="6"/>
  <c r="U19" i="6"/>
  <c r="T19" i="6"/>
  <c r="S19" i="6"/>
  <c r="R19" i="6"/>
  <c r="Q19" i="6"/>
  <c r="P19" i="6"/>
  <c r="O19" i="6"/>
  <c r="N19" i="6"/>
  <c r="M19" i="6"/>
  <c r="L19" i="6"/>
  <c r="K19" i="6"/>
  <c r="T15" i="6"/>
  <c r="S15" i="6"/>
  <c r="R15" i="6"/>
  <c r="P15" i="6"/>
  <c r="O15" i="6"/>
  <c r="N15" i="6"/>
  <c r="M15" i="6"/>
  <c r="L15" i="6"/>
  <c r="K15" i="6"/>
  <c r="V12" i="6"/>
  <c r="V55" i="6" s="1"/>
  <c r="V54" i="6" s="1"/>
  <c r="V61" i="6" s="1"/>
  <c r="U12" i="6"/>
  <c r="U55" i="6" s="1"/>
  <c r="U54" i="6" s="1"/>
  <c r="U61" i="6" s="1"/>
  <c r="Q12" i="6"/>
  <c r="Q55" i="6" s="1"/>
  <c r="Q54" i="6" s="1"/>
  <c r="M33" i="6" l="1"/>
  <c r="M34" i="6" s="1"/>
  <c r="Q61" i="6"/>
  <c r="N33" i="6"/>
  <c r="N34" i="6" s="1"/>
  <c r="R33" i="6"/>
  <c r="R34" i="6" s="1"/>
  <c r="U44" i="6"/>
  <c r="U48" i="6" s="1"/>
  <c r="U49" i="6" s="1"/>
  <c r="Q15" i="6"/>
  <c r="Q33" i="6" s="1"/>
  <c r="Q34" i="6" s="1"/>
  <c r="Q50" i="6" s="1"/>
  <c r="K33" i="6"/>
  <c r="K34" i="6" s="1"/>
  <c r="O33" i="6"/>
  <c r="O34" i="6" s="1"/>
  <c r="S33" i="6"/>
  <c r="S34" i="6" s="1"/>
  <c r="S50" i="6" s="1"/>
  <c r="R48" i="6"/>
  <c r="R49" i="6" s="1"/>
  <c r="R50" i="6" s="1"/>
  <c r="L33" i="6"/>
  <c r="L34" i="6" s="1"/>
  <c r="P33" i="6"/>
  <c r="P34" i="6" s="1"/>
  <c r="T33" i="6"/>
  <c r="T34" i="6" s="1"/>
  <c r="N48" i="6"/>
  <c r="N49" i="6" s="1"/>
  <c r="N50" i="6" s="1"/>
  <c r="S48" i="6"/>
  <c r="S49" i="6" s="1"/>
  <c r="O50" i="6"/>
  <c r="T50" i="6"/>
  <c r="P50" i="6"/>
  <c r="K50" i="6"/>
  <c r="L57" i="6"/>
  <c r="L61" i="6" s="1"/>
  <c r="M61" i="6"/>
  <c r="V15" i="6"/>
  <c r="V33" i="6" s="1"/>
  <c r="V34" i="6" s="1"/>
  <c r="V50" i="6" s="1"/>
  <c r="L44" i="6"/>
  <c r="L48" i="6" s="1"/>
  <c r="L49" i="6" s="1"/>
  <c r="L50" i="6" s="1"/>
  <c r="U15" i="6"/>
  <c r="U33" i="6" s="1"/>
  <c r="U34" i="6" s="1"/>
  <c r="M44" i="6"/>
  <c r="M48" i="6" s="1"/>
  <c r="M49" i="6" s="1"/>
  <c r="M50" i="6" s="1"/>
  <c r="L16" i="5"/>
  <c r="L20" i="5"/>
  <c r="U50" i="6" l="1"/>
  <c r="L24" i="5"/>
  <c r="L34" i="5"/>
  <c r="K32" i="5"/>
  <c r="K31" i="5" l="1"/>
  <c r="P20" i="5" l="1"/>
  <c r="J46" i="5" l="1"/>
  <c r="J33" i="5"/>
  <c r="J34" i="5" s="1"/>
  <c r="K45" i="5" l="1"/>
  <c r="K44" i="5"/>
  <c r="K42" i="5"/>
  <c r="K46" i="5" l="1"/>
  <c r="K43" i="5" s="1"/>
  <c r="K30" i="5"/>
  <c r="K29" i="5"/>
  <c r="K23" i="5"/>
  <c r="K20" i="5"/>
  <c r="K16" i="5"/>
  <c r="K33" i="5" l="1"/>
  <c r="K24" i="5"/>
  <c r="K25" i="5" s="1"/>
  <c r="K41" i="5"/>
  <c r="K40" i="5" s="1"/>
  <c r="K47" i="5" s="1"/>
  <c r="K34" i="5" l="1"/>
  <c r="K35" i="5" s="1"/>
  <c r="K36" i="5" s="1"/>
  <c r="J23" i="5"/>
  <c r="P33" i="5" l="1"/>
  <c r="P34" i="5" s="1"/>
  <c r="M34" i="5" l="1"/>
  <c r="N33" i="5"/>
  <c r="N34" i="5" s="1"/>
  <c r="O33" i="5"/>
  <c r="O34" i="5" s="1"/>
  <c r="Q33" i="5"/>
  <c r="Q34" i="5" s="1"/>
  <c r="M35" i="5" l="1"/>
  <c r="O35" i="5"/>
  <c r="N35" i="5"/>
  <c r="Q46" i="5"/>
  <c r="P46" i="5"/>
  <c r="Q45" i="5"/>
  <c r="P45" i="5"/>
  <c r="J45" i="5"/>
  <c r="L45" i="5" l="1"/>
  <c r="L46" i="5"/>
  <c r="L35" i="5"/>
  <c r="Q41" i="5" l="1"/>
  <c r="P41" i="5"/>
  <c r="P35" i="5" l="1"/>
  <c r="Q16" i="5"/>
  <c r="P16" i="5"/>
  <c r="P24" i="5" s="1"/>
  <c r="O16" i="5"/>
  <c r="N16" i="5"/>
  <c r="M16" i="5"/>
  <c r="J16" i="5" l="1"/>
  <c r="Q20" i="5"/>
  <c r="Q24" i="5" s="1"/>
  <c r="P25" i="5"/>
  <c r="P36" i="5" s="1"/>
  <c r="O20" i="5"/>
  <c r="N20" i="5"/>
  <c r="M20" i="5"/>
  <c r="M24" i="5" s="1"/>
  <c r="L41" i="5"/>
  <c r="Q25" i="5" l="1"/>
  <c r="J35" i="5"/>
  <c r="M25" i="5"/>
  <c r="M36" i="5" s="1"/>
  <c r="N36" i="5"/>
  <c r="O36" i="5"/>
  <c r="L25" i="5"/>
  <c r="L36" i="5" s="1"/>
  <c r="J20" i="5"/>
  <c r="J24" i="5" s="1"/>
  <c r="Q35" i="5"/>
  <c r="J42" i="5"/>
  <c r="J25" i="5" l="1"/>
  <c r="J36" i="5" s="1"/>
  <c r="Q44" i="5"/>
  <c r="Q43" i="5" s="1"/>
  <c r="P44" i="5"/>
  <c r="P43" i="5" s="1"/>
  <c r="Q42" i="5"/>
  <c r="P42" i="5"/>
  <c r="P40" i="5" s="1"/>
  <c r="L42" i="5" l="1"/>
  <c r="L40" i="5" s="1"/>
  <c r="Q36" i="5" l="1"/>
  <c r="Q40" i="5" l="1"/>
  <c r="L44" i="5"/>
  <c r="L43" i="5" s="1"/>
  <c r="L47" i="5" s="1"/>
  <c r="J44" i="5"/>
  <c r="J43" i="5" s="1"/>
  <c r="J41" i="5" l="1"/>
  <c r="J40" i="5" s="1"/>
  <c r="Q47" i="5"/>
  <c r="J47" i="5" l="1"/>
  <c r="P47" i="5"/>
</calcChain>
</file>

<file path=xl/comments1.xml><?xml version="1.0" encoding="utf-8"?>
<comments xmlns="http://schemas.openxmlformats.org/spreadsheetml/2006/main">
  <authors>
    <author>Audra Cepiene</author>
    <author>Indre Buteniene</author>
  </authors>
  <commentList>
    <comment ref="E12" authorId="0" shape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E16" authorId="0" shapeId="0">
      <text>
        <r>
          <rPr>
            <b/>
            <sz val="9"/>
            <color indexed="81"/>
            <rFont val="Tahoma"/>
            <family val="2"/>
            <charset val="186"/>
          </rPr>
          <t>P3.3.4.1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E23"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26"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G27" authorId="1" shapeId="0">
      <text>
        <r>
          <rPr>
            <sz val="9"/>
            <color indexed="81"/>
            <rFont val="Tahoma"/>
            <family val="2"/>
            <charset val="186"/>
          </rPr>
          <t>KVJUD, PPAR, KPA, KU prisidėjimas</t>
        </r>
      </text>
    </comment>
  </commentList>
</comments>
</file>

<file path=xl/comments2.xml><?xml version="1.0" encoding="utf-8"?>
<comments xmlns="http://schemas.openxmlformats.org/spreadsheetml/2006/main">
  <authors>
    <author>Audra Cepiene</author>
    <author>Indre Buteniene</author>
  </authors>
  <commentList>
    <comment ref="F13" authorId="0" shape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F17" authorId="0" shapeId="0">
      <text>
        <r>
          <rPr>
            <sz val="9"/>
            <color indexed="81"/>
            <rFont val="Tahoma"/>
            <family val="2"/>
            <charset val="186"/>
          </rPr>
          <t xml:space="preserve">
3.3.4.1
Įkurti kūrybinio verslo inkubatorių Kultūros fabrike, siekiant plėtoti kūrybinių  ir kultūrinių industrijų veiklą;
3.3.4.3. Sudaryti palankias sąlygas kino meno plėtotei įkuriant kino biurą ir kino centrą Kultūros fabrike</t>
        </r>
      </text>
    </comment>
    <comment ref="F28"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F31"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L31" authorId="0" shapeId="0">
      <text>
        <r>
          <rPr>
            <sz val="9"/>
            <color indexed="81"/>
            <rFont val="Tahoma"/>
            <family val="2"/>
            <charset val="186"/>
          </rPr>
          <t>Pagal ketinimų protokolą 150.000 Eur, 52 proc.</t>
        </r>
      </text>
    </comment>
    <comment ref="I32" authorId="1" shapeId="0">
      <text>
        <r>
          <rPr>
            <b/>
            <sz val="9"/>
            <color indexed="81"/>
            <rFont val="Tahoma"/>
            <family val="2"/>
            <charset val="186"/>
          </rPr>
          <t>Indre Buteniene:</t>
        </r>
        <r>
          <rPr>
            <sz val="9"/>
            <color indexed="81"/>
            <rFont val="Tahoma"/>
            <family val="2"/>
            <charset val="186"/>
          </rPr>
          <t xml:space="preserve">
KVJUD, PPAR, KPA, KU prisidėjimas</t>
        </r>
      </text>
    </comment>
    <comment ref="J36" authorId="0" shapeId="0">
      <text>
        <r>
          <rPr>
            <b/>
            <sz val="9"/>
            <color indexed="81"/>
            <rFont val="Tahoma"/>
            <family val="2"/>
            <charset val="186"/>
          </rPr>
          <t>Audra Cepiene:</t>
        </r>
        <r>
          <rPr>
            <sz val="9"/>
            <color indexed="81"/>
            <rFont val="Tahoma"/>
            <family val="2"/>
            <charset val="186"/>
          </rPr>
          <t xml:space="preserve">
132906 Eur
</t>
        </r>
      </text>
    </comment>
    <comment ref="J40" authorId="0" shapeId="0">
      <text>
        <r>
          <rPr>
            <b/>
            <sz val="9"/>
            <color indexed="81"/>
            <rFont val="Tahoma"/>
            <family val="2"/>
            <charset val="186"/>
          </rPr>
          <t>Audra Cepiene:</t>
        </r>
        <r>
          <rPr>
            <sz val="9"/>
            <color indexed="81"/>
            <rFont val="Tahoma"/>
            <family val="2"/>
            <charset val="186"/>
          </rPr>
          <t xml:space="preserve">
pirminis buiudžetas 118425  Eur
</t>
        </r>
      </text>
    </comment>
  </commentList>
</comments>
</file>

<file path=xl/comments3.xml><?xml version="1.0" encoding="utf-8"?>
<comments xmlns="http://schemas.openxmlformats.org/spreadsheetml/2006/main">
  <authors>
    <author>Audra Cepiene</author>
  </authors>
  <commentList>
    <comment ref="F12" authorId="0" shape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F16" authorId="0" shapeId="0">
      <text>
        <r>
          <rPr>
            <sz val="9"/>
            <color indexed="81"/>
            <rFont val="Tahoma"/>
            <family val="2"/>
            <charset val="186"/>
          </rPr>
          <t xml:space="preserve">
3.3.4.1
Įkurti kūrybinio verslo inkubatorių Kultūros fabrike, siekiant plėtoti kūrybinių  ir kultūrinių industrijų veiklą;
3.3.4.3. Sudaryti palankias sąlygas kino meno plėtotei įkuriant kino biurą ir kino centrą Kultūros fabrike</t>
        </r>
      </text>
    </comment>
    <comment ref="N20" authorId="0" shapeId="0">
      <text>
        <r>
          <rPr>
            <b/>
            <sz val="9"/>
            <color indexed="81"/>
            <rFont val="Tahoma"/>
            <family val="2"/>
            <charset val="186"/>
          </rPr>
          <t>Audra Cepiene:</t>
        </r>
        <r>
          <rPr>
            <sz val="9"/>
            <color indexed="81"/>
            <rFont val="Tahoma"/>
            <family val="2"/>
            <charset val="186"/>
          </rPr>
          <t xml:space="preserve">
po svarstymo</t>
        </r>
      </text>
    </comment>
    <comment ref="AA20" authorId="0" shapeId="0">
      <text>
        <r>
          <rPr>
            <sz val="9"/>
            <color indexed="81"/>
            <rFont val="Tahoma"/>
            <family val="2"/>
            <charset val="186"/>
          </rPr>
          <t xml:space="preserve">DĖL ASAMBLĖJOS RENGIMO KLAIPĖDOJE
Informuojame Jus, kad po to kai Klaipėdos miesto delegacija dalyvavo š.m. gegužės 22-23 dienomis Charkove (Ukrainoje) vykusioje Europos prizu apdovanotų miestų generalinėje asamblėjoje (kartu vyko ir Jaunimo komiteto susitikimas) ir jo metu buvo nuspręsta 2016 metų generalinę asamblėją ir Jaunimo komiteto susitikimus rengti Klaipėdoje. 
Pagal sudarytą preliminarią Europos prizu apdovanotų miestų generalinės asamblėjos ir jaunimo komiteto sąmatą visam renginio organizavimui turėtų prireikti apie 62 900 eurų. Numatomas bendras dalyvių skaičius iki 250 žmonių. 
Siūlome Strateginio planavimo grupei apsvarstyti Europos prizu apdovanotų miestų generalinės asamblėjos ir jaunimo komiteto susitikimą Klaipėdoje.
Pridedama:
Preliminari Europos prizu apdovanotų miestų generalinės asamblėjos ir jaunimo komiteto sąmata (1 lapas)
Renginio trukmė - 2 dienos, nuo to priklauso sąmata. Kai organizuojama 2 dienas, rekomenduojamas laikas 12to12 (versle taikoma praktika)
Rekomenduojamas laikas - 2016 m. gegužės men. (atsižvelgiama į tai, kad Europos prizu apdovanotų miestų Generalinė asamblėja ir Jaunimo komiteto susitikimas turi įvykti apie 2016 m. birželio mėn.)
</t>
        </r>
      </text>
    </comment>
    <comment ref="AA25" authorId="0" shapeId="0">
      <text>
        <r>
          <rPr>
            <b/>
            <sz val="9"/>
            <color indexed="81"/>
            <rFont val="Tahoma"/>
            <family val="2"/>
            <charset val="186"/>
          </rPr>
          <t>Gerbiamas pone mere,</t>
        </r>
        <r>
          <rPr>
            <sz val="9"/>
            <color indexed="81"/>
            <rFont val="Tahoma"/>
            <family val="2"/>
            <charset val="186"/>
          </rPr>
          <t xml:space="preserve">
Kaip Jums jau žinoma, visuomeninė organizacija „Juodosios jūros verslo lyga“ yra iniciatorė ir viena iš organizatorių renginių „I Baltijos – Juodosios jūros ekonomikos forumas“ (2013 m. birželio 14-15 d.) ir „II Baltijos – Juodosios jūros ekonomikos forumas“ (2015 m. birželio 18 d.). Pirmasis forumas buvo suorganizuotas ir pravestas bendrai su Chersono regiono administracija. Antrojo forumo organizatoriai buvo Chersono miesto valdžia ir mūsų organizacija. Abu forumai įvyko su aktyvia Lietuvos Respublikos garbės konsulo Chersone Viktoro Popovo pagalba.
</t>
        </r>
        <r>
          <rPr>
            <b/>
            <i/>
            <sz val="9"/>
            <color indexed="81"/>
            <rFont val="Tahoma"/>
            <family val="2"/>
            <charset val="186"/>
          </rPr>
          <t>Forumo siekiamybė yra sukurti tarptautinę bendradarbiavimo platformą, kurioje susitiktų verslo ir finansų sektoriaus atstovai iš Baltijos ir Juodosios jūrų regionų.</t>
        </r>
        <r>
          <rPr>
            <sz val="9"/>
            <color indexed="81"/>
            <rFont val="Tahoma"/>
            <family val="2"/>
            <charset val="186"/>
          </rPr>
          <t xml:space="preserve">
Po to kai buvo suorganizuoti du forumai prie Juodosios jūros, tiksliau Chersone, organizatoriai padarė išvadą, kad norint pagerinti bendradarbiavimą tarp Baltijos ir Juodosios jūrų regionų būtina surengti</t>
        </r>
        <r>
          <rPr>
            <b/>
            <sz val="9"/>
            <color indexed="81"/>
            <rFont val="Tahoma"/>
            <family val="2"/>
            <charset val="186"/>
          </rPr>
          <t xml:space="preserve"> „III Baltijos – Juodosios jūros ekonomikos forumas“ Baltijos jūros regione.</t>
        </r>
        <r>
          <rPr>
            <sz val="9"/>
            <color indexed="81"/>
            <rFont val="Tahoma"/>
            <family val="2"/>
            <charset val="186"/>
          </rPr>
          <t xml:space="preserve">
Remiantis šia aukščiau parašyta išvada mes rašome Jums, gerbiamas mere, kad pasiūlytume Jums apsvarstyti galimybę suorganizuoti „III Baltijos – Juodosios jūros ekonominį forumą“ Klaipėdoje. 
Turizmo raštas. Šiuo renginiu būtų vykdomas bendradarbiavimas ES pasienio šalimis, kuriose vyksta eurointegracijos procesai tai yra galimybė gauti dalinį finansavimą iš LR Užsienio reikalų ministerijos kuruojamos Vystomojo bendradarbiavimo ir paramos demokratijai programos. Pagal LR Vyriausybės 2014 m. sausio 15 d. nutarimu Nr. 41 patvirtintas LR vystomojo bendradarbiavimo 2014–2016 metų politikos kryptis šis renginys galėtų pretenduoti gauti finansavimą dėl skiriamos paramos tokioms Juodosios jūros regiono valstybėms kaip Ukraina, Moldova ir Gruzija skatinant jų europinę integraciją ir ekonominį bei socialinį vystymąsi. </t>
        </r>
        <r>
          <rPr>
            <b/>
            <sz val="9"/>
            <color indexed="81"/>
            <rFont val="Tahoma"/>
            <family val="2"/>
            <charset val="186"/>
          </rPr>
          <t>Paraiškos 2016 metų projektams LR Užsienio reikalų ministerija priims nuo 2015 metų gruodžio mėnesio.</t>
        </r>
      </text>
    </comment>
    <comment ref="F37"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40" authorId="0" shapeId="0">
      <text>
        <r>
          <rPr>
            <b/>
            <sz val="9"/>
            <color indexed="81"/>
            <rFont val="Tahoma"/>
            <family val="2"/>
            <charset val="186"/>
          </rPr>
          <t>Indre Buteniene:</t>
        </r>
        <r>
          <rPr>
            <sz val="9"/>
            <color indexed="81"/>
            <rFont val="Tahoma"/>
            <family val="2"/>
            <charset val="186"/>
          </rPr>
          <t xml:space="preserve">
KVJUD, LEZ, KPA, KU finansinis įnašas pagal ketinimų protokolą</t>
        </r>
      </text>
    </comment>
    <comment ref="F40"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K50" authorId="0" shapeId="0">
      <text>
        <r>
          <rPr>
            <b/>
            <sz val="9"/>
            <color indexed="81"/>
            <rFont val="Tahoma"/>
            <family val="2"/>
            <charset val="186"/>
          </rPr>
          <t>Audra Cepiene:</t>
        </r>
        <r>
          <rPr>
            <sz val="9"/>
            <color indexed="81"/>
            <rFont val="Tahoma"/>
            <family val="2"/>
            <charset val="186"/>
          </rPr>
          <t xml:space="preserve">
132906 Eur
</t>
        </r>
      </text>
    </comment>
    <comment ref="K54" authorId="0" shapeId="0">
      <text>
        <r>
          <rPr>
            <b/>
            <sz val="9"/>
            <color indexed="81"/>
            <rFont val="Tahoma"/>
            <family val="2"/>
            <charset val="186"/>
          </rPr>
          <t>Audra Cepiene:</t>
        </r>
        <r>
          <rPr>
            <sz val="9"/>
            <color indexed="81"/>
            <rFont val="Tahoma"/>
            <family val="2"/>
            <charset val="186"/>
          </rPr>
          <t xml:space="preserve">
pirminis buiudžetas 118425  Eur
</t>
        </r>
      </text>
    </comment>
  </commentList>
</comments>
</file>

<file path=xl/sharedStrings.xml><?xml version="1.0" encoding="utf-8"?>
<sst xmlns="http://schemas.openxmlformats.org/spreadsheetml/2006/main" count="453" uniqueCount="140">
  <si>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</si>
  <si>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</si>
  <si>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</si>
  <si>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</si>
  <si>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</si>
  <si>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</si>
  <si>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</si>
  <si>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</si>
  <si>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</si>
  <si>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</si>
  <si>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</si>
  <si>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</si>
  <si>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</si>
  <si>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</si>
  <si>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</si>
  <si>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</si>
  <si>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</si>
  <si>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</si>
  <si>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</si>
  <si>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</si>
  <si>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</si>
  <si>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</si>
  <si>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</si>
  <si>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</si>
  <si>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</si>
  <si>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</si>
  <si>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</si>
  <si>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</si>
  <si>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</si>
  <si>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</si>
  <si>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</si>
  <si>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</si>
  <si>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</si>
  <si>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</si>
  <si>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</si>
  <si>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</si>
  <si>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</si>
  <si>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</si>
  <si>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</si>
  <si>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</si>
  <si>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</si>
  <si>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</si>
  <si>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03</t>
  </si>
  <si>
    <t>04</t>
  </si>
  <si>
    <t>Strateginis tikslas 01. Didinti miesto konkurencingumą, kryptingai vystant infrastruktūrą ir sudarant palankias sąlygas verslui</t>
  </si>
  <si>
    <t>Skatinti Klaipėdos miesto gyventojų verslumą</t>
  </si>
  <si>
    <t>Kurti kokybišką ir efektyvią paramos smulkiajam ir vidutiniam verslui sistemą</t>
  </si>
  <si>
    <t>Pritraukti į Klaipėdos miestą vietos ir užsienio investicijas</t>
  </si>
  <si>
    <t>Formuoti verslui ir investicijoms patrauklų miesto įvaizdį</t>
  </si>
  <si>
    <t>ES</t>
  </si>
  <si>
    <t>5</t>
  </si>
  <si>
    <t>Buvusio tabako fabriko pritaikymas Klaipėdoje kūrybinių industrijų plėtrai</t>
  </si>
  <si>
    <t>SB(P)</t>
  </si>
  <si>
    <t>08</t>
  </si>
  <si>
    <t>2016-ieji metai</t>
  </si>
  <si>
    <t>73/12</t>
  </si>
  <si>
    <t>82/16</t>
  </si>
  <si>
    <t>Klaipėdos miesto savivaldybės dalyvavimas Klaipėdos regiono savivaldybių asociacijos veikloje</t>
  </si>
  <si>
    <t>P. 3.1.1.1, P3.1.1.2</t>
  </si>
  <si>
    <t>P3.3.4.2</t>
  </si>
  <si>
    <t>I</t>
  </si>
  <si>
    <t xml:space="preserve">Mokamas narystės asociacijoje „Klaipėdos regionas“ mokestis, proc. </t>
  </si>
  <si>
    <t>Projektų, gerinančių smulkiojo ir vidutinio verslo sąlygas Klaipėdos mieste, įgyvendinimas</t>
  </si>
  <si>
    <t>Įgyvendinti projektai, gerinantys smulkiojo ir vidutinio verslo sąlygas, vnt.</t>
  </si>
  <si>
    <t>Įgyvendinti renginiai, skirti jaunimo verslumui skatinti, vnt.</t>
  </si>
  <si>
    <t>SMULKIOJO IR VIDUTINIO VERSLO PLĖTROS PROGRAMOS (NR. 04)</t>
  </si>
  <si>
    <t>Nuolat atnaujinama verslo stebėsenos sistema www.investinklaipeda.lt, kart./mėn.</t>
  </si>
  <si>
    <t>Veiklos plano tikslo kodas</t>
  </si>
  <si>
    <t>Papriemonės kodas</t>
  </si>
  <si>
    <r>
      <t xml:space="preserve">Funkcinės klasifikacijos kodas </t>
    </r>
    <r>
      <rPr>
        <b/>
        <sz val="10"/>
        <rFont val="Times New Roman"/>
        <family val="1"/>
        <charset val="186"/>
      </rPr>
      <t xml:space="preserve"> *</t>
    </r>
  </si>
  <si>
    <t>Vykdytojas (skyrius / asmuo)</t>
  </si>
  <si>
    <t>2015-ųjų metų asignavimų planas</t>
  </si>
  <si>
    <t>2017-ųjų metų lėšų projektas</t>
  </si>
  <si>
    <t>2017-ieji metai</t>
  </si>
  <si>
    <t>IED Tarptautinių ryšių, verslo plėtros ir turizmo sk.</t>
  </si>
  <si>
    <t>IED  Tarptautinių ryšių, verslo plėtros ir turizmo sk.</t>
  </si>
  <si>
    <t>2017-ųjų m. lėšų poreikis</t>
  </si>
  <si>
    <t>Kt</t>
  </si>
  <si>
    <r>
      <t xml:space="preserve">Kitos lėšos </t>
    </r>
    <r>
      <rPr>
        <b/>
        <sz val="10"/>
        <rFont val="Times New Roman"/>
        <family val="1"/>
        <charset val="186"/>
      </rPr>
      <t>Kt</t>
    </r>
  </si>
  <si>
    <r>
      <t>Klaipėdos valstybinio jūrų uosto lėšos</t>
    </r>
    <r>
      <rPr>
        <b/>
        <sz val="10"/>
        <rFont val="Times New Roman"/>
        <family val="1"/>
        <charset val="186"/>
      </rPr>
      <t xml:space="preserve"> KVJUD</t>
    </r>
  </si>
  <si>
    <t>P3.3.4.1, P3.3.4.3</t>
  </si>
  <si>
    <t>P3.1.4.3</t>
  </si>
  <si>
    <t>2015 m. asignavimų planas</t>
  </si>
  <si>
    <r>
      <t>Inkubatoriaus biurų, studijų užimtumas (1077 m</t>
    </r>
    <r>
      <rPr>
        <vertAlign val="superscript"/>
        <sz val="10"/>
        <rFont val="Times New Roman"/>
        <family val="1"/>
        <charset val="186"/>
      </rPr>
      <t>2</t>
    </r>
    <r>
      <rPr>
        <sz val="10"/>
        <rFont val="Times New Roman"/>
        <family val="1"/>
        <charset val="186"/>
      </rPr>
      <t>), proc.</t>
    </r>
  </si>
  <si>
    <t>Klaipėdos regiono oro uosto rinkodaros priemonių rėmimas</t>
  </si>
  <si>
    <t>Miesto rinkodaros priemonių vykdymas:</t>
  </si>
  <si>
    <t>Pritraukta skrydžių krypčių į Klaipėdos regiono oro uostą (Palanga–Londonas–Palanga)</t>
  </si>
  <si>
    <t>04 Smulkiojo ir vidutinio verslo plėtros programa</t>
  </si>
  <si>
    <t>Eur</t>
  </si>
  <si>
    <t>Planas</t>
  </si>
  <si>
    <t>Darbo vietų skaičius / naujai įsikūrusių inkubatoriuje SVV subjektų skaičius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</si>
  <si>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</si>
  <si>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 xml:space="preserve"> 2015–2018 M. KLAIPĖDOS MIESTO SAVIVALDYBĖS</t>
  </si>
  <si>
    <t>Lėšų poreikis biudžetiniams 
2016-iesiems metams</t>
  </si>
  <si>
    <t>2018-ųjų metų lėšų projektas</t>
  </si>
  <si>
    <t>IED Projektų skyrius</t>
  </si>
  <si>
    <t>Projekto "Gen-Y City" įgyvendinimas</t>
  </si>
  <si>
    <t>Europos miestu apdovanotų miestų generalinės asamblėjos ir jaunimo komiteto susitikimo organizavimas</t>
  </si>
  <si>
    <t>Išnuomota salė su būtina technika, vnt.</t>
  </si>
  <si>
    <t>Apgyvendinimas, transportas, vnt.</t>
  </si>
  <si>
    <t>Reprezentacija ir reklama, vnt.</t>
  </si>
  <si>
    <t>Pastabos</t>
  </si>
  <si>
    <t>P3.1.1.2</t>
  </si>
  <si>
    <t>Maitinimas po 2 žm.  (10 miestai)</t>
  </si>
  <si>
    <t xml:space="preserve">2015-08-27 raštas  VS-5052, SPG nesvarstyta </t>
  </si>
  <si>
    <t>2015-08-27 raštas  VS-5041, SPG nesvarstyta</t>
  </si>
  <si>
    <t>2018-ųjų m. lėšų poreikis</t>
  </si>
  <si>
    <t>Naujas projektas. Dalyvavimas patvirtintas 2015-09-14 el. paštu. SPG svarstyta. Protokolas 2015-06 STR3-10</t>
  </si>
  <si>
    <t>2018-ieji metai</t>
  </si>
  <si>
    <t>2015 m. asignavimų plano pakeitimas</t>
  </si>
  <si>
    <t>be pagrindimo</t>
  </si>
  <si>
    <t>Kūrybinio inkubatoriaus Kultūros fabrikas veiklos programos įgyvendinimas</t>
  </si>
  <si>
    <t>Renginio trukmė - 2 dienos, nuo to priklauso sąmata. Kai organizuojama 2 dienas, rekomenduojamas laikas 12to12 (versle taikoma praktika). Galimai atvyktų apie 5-7 miestus, t.y. apie 10-14 asmenų</t>
  </si>
  <si>
    <t>Klaipėdos ekonominės plėtros strategijos parengimas</t>
  </si>
  <si>
    <t>Sukurtas reklaminis paketas  (informaciniai pranešimai, naujienlaiškiai ir kt.), vnt.</t>
  </si>
  <si>
    <t>Kultūros ir gamtos paveldo objektų lankymo skatinimas</t>
  </si>
  <si>
    <t>Mobiliosios aplikacijos sukūrimas</t>
  </si>
  <si>
    <t>Nauja priemonė, be pagrindimo</t>
  </si>
  <si>
    <t>Be pagrindimo</t>
  </si>
  <si>
    <t>.Rinkodara (projektas įgyvendinamas per Reg. Asociaciją, prisidėjimas 15 %)</t>
  </si>
  <si>
    <t>P3.1.4.1</t>
  </si>
  <si>
    <t>Parengta strategija, vnt.</t>
  </si>
  <si>
    <t>Projekto "III Baltijos - Juodosios jūros ekonomikos forumas" Baltijos jūros regione įgyvendinimas (Tikslas sukurti tarptautinę bendradarbiavimo platformą, kurioje susitiktų verslo ir finansų sektoriaus atstovai iš Baltijos ir Juodosios jūrų regionų)</t>
  </si>
  <si>
    <r>
      <t xml:space="preserve">Rekomenduojamas laikas - </t>
    </r>
    <r>
      <rPr>
        <b/>
        <sz val="10"/>
        <rFont val="Times New Roman"/>
        <family val="1"/>
        <charset val="186"/>
      </rPr>
      <t>2016 m. gegužės mėn.</t>
    </r>
    <r>
      <rPr>
        <sz val="10"/>
        <rFont val="Times New Roman"/>
        <family val="1"/>
        <charset val="186"/>
      </rPr>
      <t xml:space="preserve"> (atsižvelgiama į tai, kad Europos prizu apdovanotų miestų Generalinė asamblėja ir Jaunimo komiteto susitikimas turi įvykti apie 2016 m. birželio mėn.)</t>
    </r>
  </si>
  <si>
    <t>Galimai atvyktų 2 žmonių delegacijos iš 10 miestų partnerių ir 10-14 valstybių nacionalinio lygmens institucijų atstovų ar diplomatų.</t>
  </si>
  <si>
    <r>
      <t>Renginio trukmė - 1/2 dienos, nuo to priklauso sąmata. Jeigu organizuojama 2 dienas, rekomenduojamas laikas 12 to 12 (versle taikoma praktika)
Rekomenduojamas laikas -</t>
    </r>
    <r>
      <rPr>
        <b/>
        <sz val="10"/>
        <rFont val="Times New Roman"/>
        <family val="1"/>
        <charset val="186"/>
      </rPr>
      <t xml:space="preserve"> 2016 m. birželio pab.</t>
    </r>
    <r>
      <rPr>
        <sz val="10"/>
        <rFont val="Times New Roman"/>
        <family val="1"/>
        <charset val="186"/>
      </rPr>
      <t xml:space="preserve"> (atsižvelgiama į tai, kad Europos prizu apdovanotų miestų Generalinė asamblėja ir Jaunimo komiteto susitikimas turi įvykti apie 2016 m. gegužės mėn.)</t>
    </r>
  </si>
  <si>
    <t>Vertimo paslauga</t>
  </si>
  <si>
    <t>Maitinimas 200 žm.2 dienos, 3 kart. (5-7 miestai), 10-14asmenų</t>
  </si>
  <si>
    <t>Įgyvendintų rinkodaros priemonių</t>
  </si>
  <si>
    <t xml:space="preserve">IED Tarptautinių ryšių, verslo plėtros ir turizmo sk.
</t>
  </si>
  <si>
    <t xml:space="preserve"> 2016–2018 M. KLAIPĖDOS MIESTO SAVIVALDYBĖS</t>
  </si>
  <si>
    <t>tūkst. Eur</t>
  </si>
  <si>
    <t>2016 m. asignavimų planas</t>
  </si>
  <si>
    <t>2017 m. lėšų poreikis</t>
  </si>
  <si>
    <t>2018 m. lėšų poreikis</t>
  </si>
  <si>
    <t>2016-ųjų metų asignavimų planas</t>
  </si>
  <si>
    <t xml:space="preserve">Pritraukta skrydžių krypčių į Klaipėdos regiono oro uostą </t>
  </si>
  <si>
    <t>Kūrybinio inkubatoriaus Kultūros fabriko veiklos programos įgyvendinimas</t>
  </si>
  <si>
    <t xml:space="preserve"> TIKSLŲ, UŽDAVINIŲ, PRIEMONIŲ, PRIEMONIŲ IŠLAIDŲ IR PRODUKTO KRITERIJŲ DEATALI SUVESTINĖ</t>
  </si>
  <si>
    <t>Aiškinamojo rašto priedas Nr.3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</si>
</sst>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font>
      <sz val="10"/>
      <name val="Arial"/>
      <charset val="186"/>
    </font>
    <font>
      <sz val="8"/>
      <name val="Arial"/>
      <family val="2"/>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10"/>
      <name val="Times New Roman"/>
      <family val="1"/>
      <charset val="204"/>
    </font>
    <font>
      <sz val="9"/>
      <name val="Times New Roman"/>
      <family val="1"/>
      <charset val="186"/>
    </font>
    <font>
      <sz val="9"/>
      <name val="Times New Roman"/>
      <family val="1"/>
    </font>
    <font>
      <sz val="8"/>
      <name val="Times New Roman"/>
      <family val="1"/>
    </font>
    <font>
      <sz val="10"/>
      <name val="Times New Roman"/>
      <family val="1"/>
    </font>
    <font>
      <sz val="9"/>
      <color indexed="8"/>
      <name val="Times New Roman"/>
      <family val="1"/>
      <charset val="186"/>
    </font>
    <font>
      <vertAlign val="superscript"/>
      <sz val="10"/>
      <name val="Times New Roman"/>
      <family val="1"/>
      <charset val="186"/>
    </font>
    <font>
      <sz val="9"/>
      <color indexed="81"/>
      <name val="Tahoma"/>
      <family val="2"/>
      <charset val="186"/>
    </font>
    <font>
      <b/>
      <sz val="9"/>
      <color indexed="81"/>
      <name val="Tahoma"/>
      <family val="2"/>
      <charset val="186"/>
    </font>
    <font>
      <b/>
      <sz val="8"/>
      <name val="Times New Roman"/>
      <family val="1"/>
      <charset val="186"/>
    </font>
    <font>
      <b/>
      <sz val="9"/>
      <name val="Times New Roman"/>
      <family val="1"/>
      <charset val="186"/>
    </font>
    <font>
      <sz val="10"/>
      <color rgb="FFFF0000"/>
      <name val="Times New Roman"/>
      <family val="1"/>
      <charset val="186"/>
    </font>
    <font>
      <b/>
      <i/>
      <sz val="9"/>
      <color indexed="81"/>
      <name val="Tahoma"/>
      <family val="2"/>
      <charset val="186"/>
    </font>
    <font>
      <sz val="10"/>
      <color rgb="FFFF0000"/>
      <name val="Times New Roman"/>
      <family val="1"/>
    </font>
    <font>
      <b/>
      <sz val="10"/>
      <color rgb="FFFF0000"/>
      <name val="Times New Roman"/>
      <family val="1"/>
      <charset val="186"/>
    </font>
    <font>
      <sz val="10"/>
      <color rgb="FFFF0000"/>
      <name val="Arial"/>
      <family val="2"/>
      <charset val="186"/>
    </font>
    <font>
      <sz val="9"/>
      <color rgb="FFC00000"/>
      <name val="Times New Roman"/>
      <family val="1"/>
    </font>
    <font>
      <sz val="9"/>
      <color rgb="FFFF0000"/>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CCFFCC"/>
        <bgColor indexed="64"/>
      </patternFill>
    </fill>
  </fills>
  <borders count="81">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2">
    <xf numFmtId="0" fontId="0" fillId="0" borderId="0"/>
    <xf numFmtId="0" fontId="5" fillId="0" borderId="0"/>
  </cellStyleXfs>
  <cellXfs count="679">
    <xf numFmtId="0" fontId="0" fillId="0" borderId="0" xfId="0"/>
    <xf numFmtId="0" fontId="3" fillId="0" borderId="13" xfId="0" applyFont="1" applyBorder="1" applyAlignment="1">
      <alignment vertical="top" wrapText="1"/>
    </xf>
    <xf numFmtId="0" fontId="3" fillId="0" borderId="13" xfId="0" applyFont="1" applyBorder="1" applyAlignment="1">
      <alignment horizontal="center" vertical="top" wrapText="1"/>
    </xf>
    <xf numFmtId="0" fontId="3" fillId="0" borderId="0" xfId="0" applyFont="1"/>
    <xf numFmtId="0" fontId="2" fillId="0" borderId="0" xfId="0" applyFont="1" applyAlignment="1">
      <alignment horizontal="left" vertical="top"/>
    </xf>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NumberFormat="1" applyFont="1" applyAlignment="1">
      <alignment vertical="top"/>
    </xf>
    <xf numFmtId="0" fontId="2" fillId="0" borderId="0" xfId="0" applyFont="1" applyAlignment="1">
      <alignment horizontal="center" vertical="top"/>
    </xf>
    <xf numFmtId="49" fontId="4" fillId="2" borderId="1" xfId="0" applyNumberFormat="1" applyFont="1" applyFill="1" applyBorder="1" applyAlignment="1">
      <alignment horizontal="center" vertical="top"/>
    </xf>
    <xf numFmtId="0" fontId="2" fillId="0" borderId="0" xfId="0" applyFont="1" applyBorder="1" applyAlignment="1">
      <alignment horizontal="left" vertical="top"/>
    </xf>
    <xf numFmtId="0" fontId="2" fillId="0" borderId="18" xfId="0" applyFont="1" applyFill="1" applyBorder="1" applyAlignment="1">
      <alignment vertical="top" wrapText="1"/>
    </xf>
    <xf numFmtId="0" fontId="2" fillId="0" borderId="23" xfId="0" applyFont="1" applyFill="1" applyBorder="1" applyAlignment="1">
      <alignment vertical="top" wrapText="1"/>
    </xf>
    <xf numFmtId="0" fontId="2" fillId="0" borderId="26" xfId="0" applyFont="1" applyFill="1" applyBorder="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0" fontId="2" fillId="0" borderId="48" xfId="0" applyFont="1" applyFill="1" applyBorder="1" applyAlignment="1">
      <alignment horizontal="center" vertical="top" wrapText="1"/>
    </xf>
    <xf numFmtId="0" fontId="2" fillId="0" borderId="48" xfId="0" applyFont="1" applyFill="1" applyBorder="1" applyAlignment="1">
      <alignment horizontal="center" vertical="top"/>
    </xf>
    <xf numFmtId="0" fontId="2" fillId="0" borderId="48" xfId="0" applyFont="1" applyBorder="1" applyAlignment="1">
      <alignment horizontal="center" vertical="top" wrapText="1"/>
    </xf>
    <xf numFmtId="0" fontId="2" fillId="0" borderId="44" xfId="0" applyFont="1" applyFill="1" applyBorder="1" applyAlignment="1">
      <alignment horizontal="center" vertical="top" wrapText="1"/>
    </xf>
    <xf numFmtId="0" fontId="7" fillId="0" borderId="0" xfId="0" applyFont="1"/>
    <xf numFmtId="3" fontId="2" fillId="0" borderId="4" xfId="0" applyNumberFormat="1" applyFont="1" applyFill="1" applyBorder="1" applyAlignment="1">
      <alignment horizontal="center" vertical="top"/>
    </xf>
    <xf numFmtId="3" fontId="2" fillId="0" borderId="7" xfId="0" applyNumberFormat="1" applyFont="1" applyFill="1" applyBorder="1" applyAlignment="1">
      <alignment horizontal="center" vertical="top"/>
    </xf>
    <xf numFmtId="3" fontId="2" fillId="0" borderId="3" xfId="0" applyNumberFormat="1" applyFont="1" applyFill="1" applyBorder="1" applyAlignment="1">
      <alignment horizontal="center" vertical="top"/>
    </xf>
    <xf numFmtId="0" fontId="2" fillId="0" borderId="0" xfId="0" applyFont="1" applyAlignment="1">
      <alignment vertical="center"/>
    </xf>
    <xf numFmtId="0" fontId="11" fillId="0" borderId="0" xfId="0" applyFont="1" applyFill="1" applyBorder="1" applyAlignment="1">
      <alignment horizontal="center" vertical="top"/>
    </xf>
    <xf numFmtId="0" fontId="11" fillId="0" borderId="0"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0" fontId="2" fillId="0" borderId="51" xfId="0" applyFont="1" applyFill="1" applyBorder="1" applyAlignment="1">
      <alignment horizontal="center" vertical="top"/>
    </xf>
    <xf numFmtId="0" fontId="2" fillId="0" borderId="49" xfId="0" applyFont="1" applyFill="1" applyBorder="1" applyAlignment="1">
      <alignment horizontal="center" vertical="top"/>
    </xf>
    <xf numFmtId="49" fontId="4" fillId="5" borderId="16"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0" fontId="12" fillId="0" borderId="13" xfId="0" applyFont="1" applyFill="1" applyBorder="1" applyAlignment="1">
      <alignment horizontal="center" vertical="top"/>
    </xf>
    <xf numFmtId="0" fontId="12" fillId="0" borderId="60" xfId="0" applyFont="1" applyFill="1" applyBorder="1" applyAlignment="1">
      <alignment horizontal="left" vertical="top" wrapText="1"/>
    </xf>
    <xf numFmtId="0" fontId="13" fillId="3" borderId="4" xfId="0" applyFont="1" applyFill="1" applyBorder="1" applyAlignment="1">
      <alignment horizontal="center" vertical="center"/>
    </xf>
    <xf numFmtId="0" fontId="12" fillId="0" borderId="23" xfId="0" applyFont="1" applyBorder="1" applyAlignment="1">
      <alignment horizontal="left" vertical="top" wrapText="1"/>
    </xf>
    <xf numFmtId="0" fontId="0" fillId="0" borderId="7" xfId="0" applyBorder="1" applyAlignment="1">
      <alignment horizontal="center" vertical="top"/>
    </xf>
    <xf numFmtId="0" fontId="11" fillId="0" borderId="7" xfId="0" applyFont="1" applyFill="1" applyBorder="1" applyAlignment="1">
      <alignment horizontal="center" vertical="top"/>
    </xf>
    <xf numFmtId="0" fontId="12" fillId="0" borderId="62" xfId="0" applyFont="1" applyFill="1" applyBorder="1" applyAlignment="1">
      <alignment vertical="top" wrapText="1"/>
    </xf>
    <xf numFmtId="0" fontId="12" fillId="0" borderId="66" xfId="0" applyFont="1" applyFill="1" applyBorder="1" applyAlignment="1">
      <alignment horizontal="center" vertical="top"/>
    </xf>
    <xf numFmtId="3" fontId="2" fillId="0" borderId="7" xfId="0" applyNumberFormat="1" applyFont="1" applyFill="1" applyBorder="1" applyAlignment="1">
      <alignment horizontal="center" vertical="top" wrapText="1"/>
    </xf>
    <xf numFmtId="0" fontId="12" fillId="0" borderId="12" xfId="0" applyFont="1" applyFill="1" applyBorder="1" applyAlignment="1">
      <alignment horizontal="center" vertical="top"/>
    </xf>
    <xf numFmtId="1" fontId="2" fillId="0" borderId="4" xfId="0" applyNumberFormat="1" applyFont="1" applyFill="1" applyBorder="1" applyAlignment="1">
      <alignment horizontal="center" vertical="center"/>
    </xf>
    <xf numFmtId="0" fontId="4" fillId="7" borderId="29" xfId="0" applyFont="1" applyFill="1" applyBorder="1" applyAlignment="1">
      <alignment horizontal="center" vertical="top"/>
    </xf>
    <xf numFmtId="0" fontId="4" fillId="7" borderId="70" xfId="0" applyFont="1" applyFill="1" applyBorder="1" applyAlignment="1">
      <alignment horizontal="center" vertical="top"/>
    </xf>
    <xf numFmtId="0" fontId="2" fillId="0" borderId="5" xfId="0" applyFont="1" applyFill="1" applyBorder="1" applyAlignment="1">
      <alignment horizontal="center" vertical="center" textRotation="90" wrapText="1"/>
    </xf>
    <xf numFmtId="0" fontId="2" fillId="0" borderId="5" xfId="0" applyFont="1" applyBorder="1" applyAlignment="1">
      <alignment horizontal="center" vertical="center" textRotation="90" wrapText="1"/>
    </xf>
    <xf numFmtId="49" fontId="4" fillId="8" borderId="60" xfId="0" applyNumberFormat="1" applyFont="1" applyFill="1" applyBorder="1" applyAlignment="1">
      <alignment horizontal="center" vertical="top" wrapText="1"/>
    </xf>
    <xf numFmtId="49" fontId="4" fillId="8" borderId="60" xfId="0" applyNumberFormat="1" applyFont="1" applyFill="1" applyBorder="1" applyAlignment="1">
      <alignment horizontal="center" vertical="top"/>
    </xf>
    <xf numFmtId="49" fontId="4" fillId="8" borderId="16" xfId="0" applyNumberFormat="1" applyFont="1" applyFill="1" applyBorder="1" applyAlignment="1">
      <alignment horizontal="center" vertical="top"/>
    </xf>
    <xf numFmtId="49" fontId="4" fillId="8" borderId="37" xfId="0" applyNumberFormat="1" applyFont="1" applyFill="1" applyBorder="1" applyAlignment="1">
      <alignment horizontal="center" vertical="top"/>
    </xf>
    <xf numFmtId="49" fontId="4" fillId="8" borderId="16" xfId="0" applyNumberFormat="1" applyFont="1" applyFill="1" applyBorder="1" applyAlignment="1">
      <alignment horizontal="center" vertical="top" wrapText="1"/>
    </xf>
    <xf numFmtId="0" fontId="17" fillId="0" borderId="36" xfId="0" applyFont="1" applyBorder="1" applyAlignment="1">
      <alignment horizontal="center" vertical="center" wrapText="1"/>
    </xf>
    <xf numFmtId="0" fontId="2" fillId="0" borderId="5" xfId="0" applyFont="1" applyBorder="1" applyAlignment="1">
      <alignment horizontal="center" vertical="center" textRotation="90" shrinkToFit="1"/>
    </xf>
    <xf numFmtId="0" fontId="2" fillId="0" borderId="0" xfId="0" applyFont="1" applyFill="1" applyBorder="1" applyAlignment="1">
      <alignment vertical="top"/>
    </xf>
    <xf numFmtId="0" fontId="2" fillId="0" borderId="58" xfId="0" applyFont="1" applyBorder="1" applyAlignment="1">
      <alignment vertical="top" wrapText="1"/>
    </xf>
    <xf numFmtId="0" fontId="11" fillId="0" borderId="3" xfId="0" applyFont="1" applyFill="1" applyBorder="1" applyAlignment="1">
      <alignment horizontal="center" vertical="top"/>
    </xf>
    <xf numFmtId="49" fontId="4" fillId="4" borderId="4" xfId="0" applyNumberFormat="1" applyFont="1" applyFill="1" applyBorder="1" applyAlignment="1">
      <alignment horizontal="center" vertical="top"/>
    </xf>
    <xf numFmtId="3" fontId="2" fillId="3" borderId="44" xfId="0" applyNumberFormat="1" applyFont="1" applyFill="1" applyBorder="1" applyAlignment="1">
      <alignment horizontal="right" vertical="top" wrapText="1"/>
    </xf>
    <xf numFmtId="3" fontId="2" fillId="3" borderId="27" xfId="0" applyNumberFormat="1" applyFont="1" applyFill="1" applyBorder="1" applyAlignment="1">
      <alignment horizontal="right" vertical="top" wrapText="1"/>
    </xf>
    <xf numFmtId="3" fontId="4" fillId="7" borderId="6" xfId="0" applyNumberFormat="1" applyFont="1" applyFill="1" applyBorder="1" applyAlignment="1">
      <alignment horizontal="right" vertical="top"/>
    </xf>
    <xf numFmtId="3" fontId="4" fillId="7" borderId="29" xfId="0" applyNumberFormat="1" applyFont="1" applyFill="1" applyBorder="1" applyAlignment="1">
      <alignment horizontal="right" vertical="top"/>
    </xf>
    <xf numFmtId="3" fontId="2" fillId="4" borderId="27" xfId="0" applyNumberFormat="1" applyFont="1" applyFill="1" applyBorder="1" applyAlignment="1">
      <alignment horizontal="right" vertical="top" wrapText="1"/>
    </xf>
    <xf numFmtId="3" fontId="2" fillId="3" borderId="47" xfId="0" applyNumberFormat="1" applyFont="1" applyFill="1" applyBorder="1" applyAlignment="1">
      <alignment horizontal="right" vertical="top" wrapText="1"/>
    </xf>
    <xf numFmtId="3" fontId="4" fillId="7" borderId="65" xfId="0" applyNumberFormat="1" applyFont="1" applyFill="1" applyBorder="1" applyAlignment="1">
      <alignment horizontal="right" vertical="top"/>
    </xf>
    <xf numFmtId="3" fontId="4" fillId="2" borderId="14" xfId="0" applyNumberFormat="1" applyFont="1" applyFill="1" applyBorder="1" applyAlignment="1">
      <alignment horizontal="right" vertical="top"/>
    </xf>
    <xf numFmtId="3" fontId="4" fillId="2" borderId="36" xfId="0" applyNumberFormat="1" applyFont="1" applyFill="1" applyBorder="1" applyAlignment="1">
      <alignment horizontal="right" vertical="top"/>
    </xf>
    <xf numFmtId="3" fontId="4" fillId="8" borderId="14" xfId="0" applyNumberFormat="1" applyFont="1" applyFill="1" applyBorder="1" applyAlignment="1">
      <alignment horizontal="right" vertical="top"/>
    </xf>
    <xf numFmtId="3" fontId="4" fillId="8" borderId="36" xfId="0" applyNumberFormat="1" applyFont="1" applyFill="1" applyBorder="1" applyAlignment="1">
      <alignment horizontal="right" vertical="top"/>
    </xf>
    <xf numFmtId="3" fontId="2" fillId="4" borderId="27" xfId="0" applyNumberFormat="1" applyFont="1" applyFill="1" applyBorder="1" applyAlignment="1">
      <alignment horizontal="right" vertical="top"/>
    </xf>
    <xf numFmtId="3" fontId="4" fillId="5" borderId="36" xfId="0" applyNumberFormat="1" applyFont="1" applyFill="1" applyBorder="1" applyAlignment="1">
      <alignment horizontal="right" vertical="top"/>
    </xf>
    <xf numFmtId="3" fontId="2" fillId="4" borderId="0" xfId="0" applyNumberFormat="1" applyFont="1" applyFill="1" applyAlignment="1">
      <alignment vertical="top"/>
    </xf>
    <xf numFmtId="3" fontId="2" fillId="0" borderId="44" xfId="0" applyNumberFormat="1" applyFont="1" applyFill="1" applyBorder="1" applyAlignment="1">
      <alignment horizontal="right" vertical="top"/>
    </xf>
    <xf numFmtId="3" fontId="2" fillId="0" borderId="66" xfId="0" applyNumberFormat="1" applyFont="1" applyBorder="1" applyAlignment="1">
      <alignment horizontal="right" vertical="top"/>
    </xf>
    <xf numFmtId="3" fontId="2" fillId="0" borderId="63" xfId="0" applyNumberFormat="1" applyFont="1" applyBorder="1" applyAlignment="1">
      <alignment horizontal="right" vertical="top"/>
    </xf>
    <xf numFmtId="3" fontId="2" fillId="7" borderId="62" xfId="0" applyNumberFormat="1" applyFont="1" applyFill="1" applyBorder="1" applyAlignment="1">
      <alignment horizontal="right" vertical="top"/>
    </xf>
    <xf numFmtId="3" fontId="2" fillId="7" borderId="66" xfId="0" applyNumberFormat="1" applyFont="1" applyFill="1" applyBorder="1" applyAlignment="1">
      <alignment horizontal="right" vertical="top"/>
    </xf>
    <xf numFmtId="3" fontId="2" fillId="7" borderId="67" xfId="0" applyNumberFormat="1" applyFont="1" applyFill="1" applyBorder="1" applyAlignment="1">
      <alignment horizontal="right" vertical="top"/>
    </xf>
    <xf numFmtId="3" fontId="2" fillId="0" borderId="4" xfId="0" applyNumberFormat="1" applyFont="1" applyBorder="1" applyAlignment="1">
      <alignment horizontal="right" vertical="top"/>
    </xf>
    <xf numFmtId="3" fontId="2" fillId="0" borderId="19" xfId="0" applyNumberFormat="1" applyFont="1" applyBorder="1" applyAlignment="1">
      <alignment horizontal="right" vertical="top"/>
    </xf>
    <xf numFmtId="3" fontId="2" fillId="7" borderId="60" xfId="0" applyNumberFormat="1" applyFont="1" applyFill="1" applyBorder="1" applyAlignment="1">
      <alignment horizontal="right" vertical="top"/>
    </xf>
    <xf numFmtId="3" fontId="2" fillId="7" borderId="4" xfId="0" applyNumberFormat="1" applyFont="1" applyFill="1" applyBorder="1" applyAlignment="1">
      <alignment horizontal="right" vertical="top"/>
    </xf>
    <xf numFmtId="3" fontId="2" fillId="7" borderId="25" xfId="0" applyNumberFormat="1" applyFont="1" applyFill="1" applyBorder="1" applyAlignment="1">
      <alignment horizontal="right" vertical="top"/>
    </xf>
    <xf numFmtId="3" fontId="2" fillId="0" borderId="55" xfId="0" applyNumberFormat="1" applyFont="1" applyBorder="1" applyAlignment="1">
      <alignment horizontal="right" vertical="top"/>
    </xf>
    <xf numFmtId="3" fontId="2" fillId="0" borderId="13" xfId="0" applyNumberFormat="1" applyFont="1" applyFill="1" applyBorder="1" applyAlignment="1">
      <alignment horizontal="right" vertical="top"/>
    </xf>
    <xf numFmtId="3" fontId="2" fillId="0" borderId="61" xfId="0" applyNumberFormat="1" applyFont="1" applyFill="1" applyBorder="1" applyAlignment="1">
      <alignment horizontal="right" vertical="top"/>
    </xf>
    <xf numFmtId="3" fontId="2" fillId="7" borderId="55" xfId="0" applyNumberFormat="1" applyFont="1" applyFill="1" applyBorder="1" applyAlignment="1">
      <alignment horizontal="right" vertical="top"/>
    </xf>
    <xf numFmtId="3" fontId="2" fillId="7" borderId="13" xfId="0" applyNumberFormat="1" applyFont="1" applyFill="1" applyBorder="1" applyAlignment="1">
      <alignment horizontal="right" vertical="top"/>
    </xf>
    <xf numFmtId="3" fontId="2" fillId="7" borderId="54" xfId="0" applyNumberFormat="1" applyFont="1" applyFill="1" applyBorder="1" applyAlignment="1">
      <alignment horizontal="right" vertical="top"/>
    </xf>
    <xf numFmtId="3" fontId="2" fillId="0" borderId="48" xfId="0" applyNumberFormat="1" applyFont="1" applyFill="1" applyBorder="1" applyAlignment="1">
      <alignment horizontal="right" vertical="top"/>
    </xf>
    <xf numFmtId="3" fontId="4" fillId="7" borderId="5" xfId="0" applyNumberFormat="1" applyFont="1" applyFill="1" applyBorder="1" applyAlignment="1">
      <alignment horizontal="right" vertical="top"/>
    </xf>
    <xf numFmtId="3" fontId="4" fillId="7" borderId="15" xfId="0" applyNumberFormat="1" applyFont="1" applyFill="1" applyBorder="1" applyAlignment="1">
      <alignment horizontal="right" vertical="top"/>
    </xf>
    <xf numFmtId="3" fontId="2" fillId="4" borderId="2" xfId="0" applyNumberFormat="1" applyFont="1" applyFill="1" applyBorder="1" applyAlignment="1">
      <alignment horizontal="right" vertical="top"/>
    </xf>
    <xf numFmtId="3" fontId="2" fillId="4" borderId="33" xfId="0" applyNumberFormat="1" applyFont="1" applyFill="1" applyBorder="1" applyAlignment="1">
      <alignment horizontal="right" vertical="top"/>
    </xf>
    <xf numFmtId="3" fontId="2" fillId="0" borderId="68" xfId="0" applyNumberFormat="1" applyFont="1" applyBorder="1" applyAlignment="1">
      <alignment horizontal="right" vertical="top"/>
    </xf>
    <xf numFmtId="3" fontId="2" fillId="7" borderId="32" xfId="0" applyNumberFormat="1" applyFont="1" applyFill="1" applyBorder="1" applyAlignment="1">
      <alignment horizontal="right" vertical="top"/>
    </xf>
    <xf numFmtId="3" fontId="2" fillId="7" borderId="2" xfId="0" applyNumberFormat="1" applyFont="1" applyFill="1" applyBorder="1" applyAlignment="1">
      <alignment horizontal="right" vertical="top"/>
    </xf>
    <xf numFmtId="3" fontId="2" fillId="7" borderId="30" xfId="0" applyNumberFormat="1" applyFont="1" applyFill="1" applyBorder="1" applyAlignment="1">
      <alignment horizontal="right" vertical="top"/>
    </xf>
    <xf numFmtId="3" fontId="2" fillId="3" borderId="26" xfId="0" applyNumberFormat="1" applyFont="1" applyFill="1" applyBorder="1" applyAlignment="1">
      <alignment horizontal="right" vertical="top" wrapText="1"/>
    </xf>
    <xf numFmtId="3" fontId="2" fillId="3" borderId="51" xfId="0" applyNumberFormat="1" applyFont="1" applyFill="1" applyBorder="1" applyAlignment="1">
      <alignment horizontal="right" vertical="top" wrapText="1"/>
    </xf>
    <xf numFmtId="3" fontId="2" fillId="4" borderId="4" xfId="0" applyNumberFormat="1" applyFont="1" applyFill="1" applyBorder="1" applyAlignment="1">
      <alignment horizontal="right" vertical="top"/>
    </xf>
    <xf numFmtId="3" fontId="2" fillId="4" borderId="19" xfId="0" applyNumberFormat="1" applyFont="1" applyFill="1" applyBorder="1" applyAlignment="1">
      <alignment horizontal="right" vertical="top"/>
    </xf>
    <xf numFmtId="3" fontId="2" fillId="4" borderId="13" xfId="0" applyNumberFormat="1" applyFont="1" applyFill="1" applyBorder="1" applyAlignment="1">
      <alignment horizontal="right" vertical="top"/>
    </xf>
    <xf numFmtId="3" fontId="2" fillId="4" borderId="61" xfId="0" applyNumberFormat="1" applyFont="1" applyFill="1" applyBorder="1" applyAlignment="1">
      <alignment horizontal="right" vertical="top"/>
    </xf>
    <xf numFmtId="3" fontId="2" fillId="0" borderId="49" xfId="0" applyNumberFormat="1" applyFont="1" applyFill="1" applyBorder="1" applyAlignment="1">
      <alignment horizontal="right" vertical="top"/>
    </xf>
    <xf numFmtId="3" fontId="4" fillId="7" borderId="64" xfId="0" applyNumberFormat="1" applyFont="1" applyFill="1" applyBorder="1" applyAlignment="1">
      <alignment horizontal="right" vertical="top"/>
    </xf>
    <xf numFmtId="3" fontId="2" fillId="4" borderId="68" xfId="0" applyNumberFormat="1" applyFont="1" applyFill="1" applyBorder="1" applyAlignment="1">
      <alignment horizontal="right" vertical="top"/>
    </xf>
    <xf numFmtId="3" fontId="2" fillId="4" borderId="55" xfId="0" applyNumberFormat="1" applyFont="1" applyFill="1" applyBorder="1" applyAlignment="1">
      <alignment horizontal="right" vertical="top"/>
    </xf>
    <xf numFmtId="3" fontId="4" fillId="7" borderId="69" xfId="0" applyNumberFormat="1" applyFont="1" applyFill="1" applyBorder="1" applyAlignment="1">
      <alignment horizontal="right" vertical="top"/>
    </xf>
    <xf numFmtId="3" fontId="4" fillId="7" borderId="12" xfId="0" applyNumberFormat="1" applyFont="1" applyFill="1" applyBorder="1" applyAlignment="1">
      <alignment horizontal="right" vertical="top"/>
    </xf>
    <xf numFmtId="3" fontId="4" fillId="7" borderId="35" xfId="0" applyNumberFormat="1" applyFont="1" applyFill="1" applyBorder="1" applyAlignment="1">
      <alignment horizontal="right" vertical="top"/>
    </xf>
    <xf numFmtId="3" fontId="4" fillId="7" borderId="31" xfId="0" applyNumberFormat="1" applyFont="1" applyFill="1" applyBorder="1" applyAlignment="1">
      <alignment horizontal="right" vertical="top"/>
    </xf>
    <xf numFmtId="3" fontId="4" fillId="7" borderId="28" xfId="0" applyNumberFormat="1" applyFont="1" applyFill="1" applyBorder="1" applyAlignment="1">
      <alignment horizontal="right" vertical="top"/>
    </xf>
    <xf numFmtId="3" fontId="4" fillId="7" borderId="70" xfId="0" applyNumberFormat="1" applyFont="1" applyFill="1" applyBorder="1" applyAlignment="1">
      <alignment horizontal="right" vertical="top"/>
    </xf>
    <xf numFmtId="3" fontId="4" fillId="2" borderId="8" xfId="0" applyNumberFormat="1" applyFont="1" applyFill="1" applyBorder="1" applyAlignment="1">
      <alignment horizontal="right" vertical="top"/>
    </xf>
    <xf numFmtId="3" fontId="4" fillId="8" borderId="8" xfId="0" applyNumberFormat="1" applyFont="1" applyFill="1" applyBorder="1" applyAlignment="1">
      <alignment horizontal="right" vertical="top"/>
    </xf>
    <xf numFmtId="3" fontId="2" fillId="0" borderId="3" xfId="0" applyNumberFormat="1" applyFont="1" applyBorder="1" applyAlignment="1">
      <alignment horizontal="right" vertical="top"/>
    </xf>
    <xf numFmtId="3" fontId="2" fillId="0" borderId="17" xfId="0" applyNumberFormat="1" applyFont="1" applyBorder="1" applyAlignment="1">
      <alignment horizontal="right" vertical="top"/>
    </xf>
    <xf numFmtId="3" fontId="2" fillId="7" borderId="73" xfId="0" applyNumberFormat="1" applyFont="1" applyFill="1" applyBorder="1" applyAlignment="1">
      <alignment horizontal="right" vertical="top"/>
    </xf>
    <xf numFmtId="3" fontId="2" fillId="7" borderId="3" xfId="0" applyNumberFormat="1" applyFont="1" applyFill="1" applyBorder="1" applyAlignment="1">
      <alignment horizontal="right" vertical="top"/>
    </xf>
    <xf numFmtId="3" fontId="2" fillId="7" borderId="40" xfId="0" applyNumberFormat="1" applyFont="1" applyFill="1" applyBorder="1" applyAlignment="1">
      <alignment horizontal="right" vertical="top"/>
    </xf>
    <xf numFmtId="3" fontId="10" fillId="0" borderId="43" xfId="0" applyNumberFormat="1" applyFont="1" applyFill="1" applyBorder="1" applyAlignment="1">
      <alignment vertical="top"/>
    </xf>
    <xf numFmtId="3" fontId="2" fillId="4" borderId="30" xfId="0" applyNumberFormat="1" applyFont="1" applyFill="1" applyBorder="1" applyAlignment="1">
      <alignment horizontal="right" vertical="top"/>
    </xf>
    <xf numFmtId="3" fontId="9" fillId="4" borderId="0" xfId="0" applyNumberFormat="1" applyFont="1" applyFill="1" applyBorder="1" applyAlignment="1">
      <alignment horizontal="right" vertical="top"/>
    </xf>
    <xf numFmtId="3" fontId="9" fillId="4" borderId="4" xfId="0" applyNumberFormat="1" applyFont="1" applyFill="1" applyBorder="1" applyAlignment="1">
      <alignment horizontal="center" vertical="top" wrapText="1"/>
    </xf>
    <xf numFmtId="3" fontId="2" fillId="7" borderId="39" xfId="0" applyNumberFormat="1" applyFont="1" applyFill="1" applyBorder="1" applyAlignment="1">
      <alignment horizontal="right" vertical="top"/>
    </xf>
    <xf numFmtId="3" fontId="4" fillId="7" borderId="71" xfId="0" applyNumberFormat="1" applyFont="1" applyFill="1" applyBorder="1" applyAlignment="1">
      <alignment horizontal="right" vertical="top"/>
    </xf>
    <xf numFmtId="3" fontId="4" fillId="5" borderId="16" xfId="0" applyNumberFormat="1" applyFont="1" applyFill="1" applyBorder="1" applyAlignment="1">
      <alignment horizontal="right" vertical="top"/>
    </xf>
    <xf numFmtId="3" fontId="4" fillId="5" borderId="37" xfId="0" applyNumberFormat="1" applyFont="1" applyFill="1" applyBorder="1" applyAlignment="1">
      <alignment horizontal="right" vertical="top"/>
    </xf>
    <xf numFmtId="3" fontId="4" fillId="5" borderId="14" xfId="0" applyNumberFormat="1" applyFont="1" applyFill="1" applyBorder="1" applyAlignment="1">
      <alignment horizontal="right" vertical="top"/>
    </xf>
    <xf numFmtId="3" fontId="4" fillId="5" borderId="26" xfId="0" applyNumberFormat="1" applyFont="1" applyFill="1" applyBorder="1" applyAlignment="1">
      <alignment horizontal="right" vertical="top"/>
    </xf>
    <xf numFmtId="3" fontId="4" fillId="5" borderId="44" xfId="0" applyNumberFormat="1" applyFont="1" applyFill="1" applyBorder="1" applyAlignment="1">
      <alignment horizontal="right" vertical="top"/>
    </xf>
    <xf numFmtId="3" fontId="4" fillId="9" borderId="45" xfId="0" applyNumberFormat="1" applyFont="1" applyFill="1" applyBorder="1" applyAlignment="1">
      <alignment horizontal="right" vertical="top"/>
    </xf>
    <xf numFmtId="0" fontId="4" fillId="0" borderId="2" xfId="0" applyFont="1" applyFill="1" applyBorder="1" applyAlignment="1">
      <alignment horizontal="center" vertical="center" wrapText="1"/>
    </xf>
    <xf numFmtId="0" fontId="2" fillId="4" borderId="58" xfId="0" applyFont="1" applyFill="1" applyBorder="1" applyAlignment="1">
      <alignment vertical="top"/>
    </xf>
    <xf numFmtId="3" fontId="2" fillId="4" borderId="40" xfId="0" applyNumberFormat="1" applyFont="1" applyFill="1" applyBorder="1" applyAlignment="1">
      <alignment horizontal="center" vertical="top"/>
    </xf>
    <xf numFmtId="0" fontId="2" fillId="4" borderId="0" xfId="0" applyFont="1" applyFill="1" applyBorder="1" applyAlignment="1">
      <alignment vertical="top"/>
    </xf>
    <xf numFmtId="0" fontId="2" fillId="0" borderId="58" xfId="0" applyFont="1" applyFill="1" applyBorder="1" applyAlignment="1">
      <alignment vertical="top" wrapText="1"/>
    </xf>
    <xf numFmtId="3" fontId="2" fillId="0" borderId="40" xfId="0" applyNumberFormat="1" applyFont="1" applyFill="1" applyBorder="1" applyAlignment="1">
      <alignment horizontal="center" vertical="top"/>
    </xf>
    <xf numFmtId="3" fontId="2" fillId="7" borderId="69"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3" fontId="2" fillId="7" borderId="31" xfId="0" applyNumberFormat="1" applyFont="1" applyFill="1" applyBorder="1" applyAlignment="1">
      <alignment horizontal="right" vertical="top"/>
    </xf>
    <xf numFmtId="3" fontId="2" fillId="0" borderId="28" xfId="0" applyNumberFormat="1" applyFont="1" applyFill="1" applyBorder="1" applyAlignment="1">
      <alignment horizontal="right" vertical="top"/>
    </xf>
    <xf numFmtId="3" fontId="2" fillId="0" borderId="70" xfId="0" applyNumberFormat="1" applyFont="1" applyFill="1" applyBorder="1" applyAlignment="1">
      <alignment horizontal="right" vertical="top"/>
    </xf>
    <xf numFmtId="0" fontId="2" fillId="0" borderId="64" xfId="0" applyFont="1" applyBorder="1" applyAlignment="1">
      <alignment horizontal="center" vertical="center" textRotation="90" shrinkToFit="1"/>
    </xf>
    <xf numFmtId="0" fontId="12" fillId="0" borderId="67" xfId="0" applyFont="1" applyFill="1" applyBorder="1" applyAlignment="1">
      <alignment horizontal="center" vertical="top"/>
    </xf>
    <xf numFmtId="0" fontId="12" fillId="0" borderId="54" xfId="0" applyFont="1" applyFill="1" applyBorder="1" applyAlignment="1">
      <alignment horizontal="center" vertical="top"/>
    </xf>
    <xf numFmtId="0" fontId="12" fillId="0" borderId="31" xfId="0" applyFont="1" applyFill="1" applyBorder="1" applyAlignment="1">
      <alignment horizontal="center" vertical="top"/>
    </xf>
    <xf numFmtId="3" fontId="2" fillId="0" borderId="41" xfId="0" applyNumberFormat="1" applyFont="1" applyFill="1" applyBorder="1" applyAlignment="1">
      <alignment horizontal="center" vertical="top" wrapText="1"/>
    </xf>
    <xf numFmtId="0" fontId="11" fillId="0" borderId="40" xfId="0" applyFont="1" applyFill="1" applyBorder="1" applyAlignment="1">
      <alignment horizontal="center" vertical="top"/>
    </xf>
    <xf numFmtId="1" fontId="2" fillId="0" borderId="25" xfId="0" applyNumberFormat="1" applyFont="1" applyFill="1" applyBorder="1" applyAlignment="1">
      <alignment horizontal="center" vertical="center"/>
    </xf>
    <xf numFmtId="0" fontId="11" fillId="0" borderId="41" xfId="0" applyFont="1" applyFill="1" applyBorder="1" applyAlignment="1">
      <alignment horizontal="center" vertical="top"/>
    </xf>
    <xf numFmtId="0" fontId="13" fillId="3" borderId="74" xfId="0" applyFont="1" applyFill="1" applyBorder="1" applyAlignment="1">
      <alignment horizontal="center" vertical="center"/>
    </xf>
    <xf numFmtId="3" fontId="10" fillId="0" borderId="72" xfId="0" applyNumberFormat="1" applyFont="1" applyFill="1" applyBorder="1" applyAlignment="1">
      <alignment vertical="top"/>
    </xf>
    <xf numFmtId="0" fontId="2" fillId="0" borderId="72" xfId="0" applyFont="1" applyFill="1" applyBorder="1" applyAlignment="1">
      <alignment horizontal="center" vertical="top"/>
    </xf>
    <xf numFmtId="0" fontId="2" fillId="0" borderId="57" xfId="0" applyFont="1" applyFill="1" applyBorder="1" applyAlignment="1">
      <alignment horizontal="center" vertical="top"/>
    </xf>
    <xf numFmtId="0" fontId="2" fillId="0" borderId="18" xfId="0" applyFont="1" applyFill="1" applyBorder="1" applyAlignment="1">
      <alignment horizontal="left" vertical="top" wrapText="1"/>
    </xf>
    <xf numFmtId="1" fontId="2" fillId="0" borderId="4" xfId="0" applyNumberFormat="1" applyFont="1" applyFill="1" applyBorder="1" applyAlignment="1">
      <alignment horizontal="center" vertical="center" textRotation="90"/>
    </xf>
    <xf numFmtId="1" fontId="2" fillId="0" borderId="25" xfId="0" applyNumberFormat="1" applyFont="1" applyFill="1" applyBorder="1" applyAlignment="1">
      <alignment horizontal="center" vertical="center" textRotation="90"/>
    </xf>
    <xf numFmtId="3" fontId="2" fillId="0" borderId="52" xfId="0" applyNumberFormat="1" applyFont="1" applyBorder="1" applyAlignment="1">
      <alignment horizontal="center" vertical="top" wrapText="1"/>
    </xf>
    <xf numFmtId="3" fontId="4" fillId="9" borderId="46"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4" fillId="5" borderId="50" xfId="0" applyNumberFormat="1" applyFont="1" applyFill="1" applyBorder="1" applyAlignment="1">
      <alignment horizontal="center" vertical="top" wrapText="1"/>
    </xf>
    <xf numFmtId="0" fontId="18" fillId="0" borderId="50" xfId="0" applyFont="1" applyBorder="1" applyAlignment="1">
      <alignment horizontal="center" vertical="center" wrapText="1"/>
    </xf>
    <xf numFmtId="3" fontId="2" fillId="0" borderId="56" xfId="0" applyNumberFormat="1" applyFont="1" applyBorder="1" applyAlignment="1">
      <alignment horizontal="right" vertical="top"/>
    </xf>
    <xf numFmtId="3" fontId="2" fillId="0" borderId="52" xfId="0" applyNumberFormat="1" applyFont="1" applyBorder="1" applyAlignment="1">
      <alignment horizontal="right" vertical="top"/>
    </xf>
    <xf numFmtId="3" fontId="2" fillId="0" borderId="53" xfId="0" applyNumberFormat="1" applyFont="1" applyBorder="1" applyAlignment="1">
      <alignment horizontal="right" vertical="top"/>
    </xf>
    <xf numFmtId="3" fontId="4" fillId="7" borderId="75" xfId="0" applyNumberFormat="1" applyFont="1" applyFill="1" applyBorder="1" applyAlignment="1">
      <alignment horizontal="right" vertical="top"/>
    </xf>
    <xf numFmtId="3" fontId="2" fillId="4" borderId="50" xfId="0" applyNumberFormat="1" applyFont="1" applyFill="1" applyBorder="1" applyAlignment="1">
      <alignment horizontal="right" vertical="top"/>
    </xf>
    <xf numFmtId="3" fontId="2" fillId="4" borderId="76" xfId="0" applyNumberFormat="1" applyFont="1" applyFill="1" applyBorder="1" applyAlignment="1">
      <alignment horizontal="right" vertical="top"/>
    </xf>
    <xf numFmtId="3" fontId="2" fillId="4" borderId="52" xfId="0" applyNumberFormat="1" applyFont="1" applyFill="1" applyBorder="1" applyAlignment="1">
      <alignment horizontal="right" vertical="top"/>
    </xf>
    <xf numFmtId="3" fontId="2" fillId="0" borderId="27" xfId="0" applyNumberFormat="1" applyFont="1" applyBorder="1" applyAlignment="1">
      <alignment horizontal="right" vertical="top"/>
    </xf>
    <xf numFmtId="3" fontId="2" fillId="0" borderId="48" xfId="0" applyNumberFormat="1" applyFont="1" applyBorder="1" applyAlignment="1">
      <alignment horizontal="right" vertical="top"/>
    </xf>
    <xf numFmtId="3" fontId="2" fillId="4" borderId="26" xfId="0" applyNumberFormat="1" applyFont="1" applyFill="1" applyBorder="1" applyAlignment="1">
      <alignment horizontal="right" vertical="top"/>
    </xf>
    <xf numFmtId="3" fontId="2" fillId="4" borderId="48" xfId="0" applyNumberFormat="1" applyFont="1" applyFill="1" applyBorder="1" applyAlignment="1">
      <alignment horizontal="right" vertical="top"/>
    </xf>
    <xf numFmtId="3" fontId="2" fillId="4" borderId="28" xfId="0" applyNumberFormat="1" applyFont="1" applyFill="1" applyBorder="1" applyAlignment="1">
      <alignment horizontal="right" vertical="top"/>
    </xf>
    <xf numFmtId="3" fontId="2" fillId="0" borderId="44" xfId="0" applyNumberFormat="1" applyFont="1" applyBorder="1" applyAlignment="1">
      <alignment horizontal="right" vertical="top"/>
    </xf>
    <xf numFmtId="0" fontId="2" fillId="0" borderId="58" xfId="0" applyFont="1" applyFill="1" applyBorder="1" applyAlignment="1">
      <alignment horizontal="center" vertical="top" wrapText="1"/>
    </xf>
    <xf numFmtId="3" fontId="2" fillId="0" borderId="44" xfId="0" applyNumberFormat="1" applyFont="1" applyBorder="1" applyAlignment="1">
      <alignment vertical="top"/>
    </xf>
    <xf numFmtId="3" fontId="19" fillId="4" borderId="26" xfId="0" applyNumberFormat="1" applyFont="1" applyFill="1" applyBorder="1" applyAlignment="1">
      <alignment horizontal="right" vertical="top"/>
    </xf>
    <xf numFmtId="3" fontId="2" fillId="0" borderId="0" xfId="0" applyNumberFormat="1" applyFont="1" applyAlignment="1">
      <alignment vertical="top"/>
    </xf>
    <xf numFmtId="0" fontId="2" fillId="0" borderId="44" xfId="0" applyFont="1" applyBorder="1" applyAlignment="1">
      <alignment horizontal="center" vertical="top" wrapText="1"/>
    </xf>
    <xf numFmtId="3" fontId="2" fillId="4" borderId="56" xfId="0" applyNumberFormat="1" applyFont="1" applyFill="1" applyBorder="1" applyAlignment="1">
      <alignment horizontal="right" vertical="top"/>
    </xf>
    <xf numFmtId="3" fontId="2" fillId="4" borderId="44" xfId="0" applyNumberFormat="1" applyFont="1" applyFill="1" applyBorder="1" applyAlignment="1">
      <alignment horizontal="right" vertical="top"/>
    </xf>
    <xf numFmtId="3" fontId="2" fillId="0" borderId="25" xfId="0" applyNumberFormat="1" applyFont="1" applyFill="1" applyBorder="1" applyAlignment="1">
      <alignment horizontal="center" vertical="top"/>
    </xf>
    <xf numFmtId="0" fontId="11" fillId="0" borderId="17" xfId="0" applyFont="1" applyFill="1" applyBorder="1" applyAlignment="1">
      <alignment horizontal="center" vertical="top"/>
    </xf>
    <xf numFmtId="0" fontId="2" fillId="0" borderId="66" xfId="0" applyFont="1" applyBorder="1" applyAlignment="1">
      <alignment horizontal="left" vertical="top" wrapText="1"/>
    </xf>
    <xf numFmtId="0" fontId="7" fillId="0" borderId="66" xfId="0" applyFont="1" applyBorder="1" applyAlignment="1">
      <alignment horizontal="center" vertical="center" textRotation="90" wrapText="1"/>
    </xf>
    <xf numFmtId="3" fontId="2" fillId="4" borderId="44" xfId="0" applyNumberFormat="1" applyFont="1" applyFill="1" applyBorder="1" applyAlignment="1">
      <alignment vertical="top"/>
    </xf>
    <xf numFmtId="3" fontId="19" fillId="0" borderId="39" xfId="0" applyNumberFormat="1" applyFont="1" applyBorder="1" applyAlignment="1">
      <alignment horizontal="right" vertical="top"/>
    </xf>
    <xf numFmtId="3" fontId="19" fillId="0" borderId="66" xfId="0" applyNumberFormat="1" applyFont="1" applyBorder="1" applyAlignment="1">
      <alignment horizontal="right" vertical="top"/>
    </xf>
    <xf numFmtId="3" fontId="10" fillId="0" borderId="44" xfId="0" applyNumberFormat="1" applyFont="1" applyFill="1" applyBorder="1" applyAlignment="1">
      <alignment vertical="top"/>
    </xf>
    <xf numFmtId="0" fontId="21" fillId="0" borderId="63" xfId="0" applyFont="1" applyFill="1" applyBorder="1" applyAlignment="1">
      <alignment horizontal="center" vertical="top"/>
    </xf>
    <xf numFmtId="3" fontId="19" fillId="4" borderId="69" xfId="0" applyNumberFormat="1" applyFont="1" applyFill="1" applyBorder="1" applyAlignment="1">
      <alignment horizontal="right" vertical="top"/>
    </xf>
    <xf numFmtId="3" fontId="19" fillId="4" borderId="12" xfId="0" applyNumberFormat="1" applyFont="1" applyFill="1" applyBorder="1" applyAlignment="1">
      <alignment horizontal="right" vertical="top"/>
    </xf>
    <xf numFmtId="3" fontId="2" fillId="10" borderId="39" xfId="0" applyNumberFormat="1" applyFont="1" applyFill="1" applyBorder="1" applyAlignment="1">
      <alignment horizontal="right" vertical="top"/>
    </xf>
    <xf numFmtId="3" fontId="2" fillId="10" borderId="66" xfId="0" applyNumberFormat="1" applyFont="1" applyFill="1" applyBorder="1" applyAlignment="1">
      <alignment horizontal="right" vertical="top"/>
    </xf>
    <xf numFmtId="3" fontId="2" fillId="10" borderId="55" xfId="0" applyNumberFormat="1" applyFont="1" applyFill="1" applyBorder="1" applyAlignment="1">
      <alignment horizontal="right" vertical="top"/>
    </xf>
    <xf numFmtId="3" fontId="2" fillId="10" borderId="4" xfId="0" applyNumberFormat="1" applyFont="1" applyFill="1" applyBorder="1" applyAlignment="1">
      <alignment horizontal="right" vertical="top"/>
    </xf>
    <xf numFmtId="3" fontId="2" fillId="10" borderId="13" xfId="0" applyNumberFormat="1" applyFont="1" applyFill="1" applyBorder="1" applyAlignment="1">
      <alignment horizontal="right" vertical="top"/>
    </xf>
    <xf numFmtId="49" fontId="4" fillId="11" borderId="0" xfId="0" applyNumberFormat="1" applyFont="1" applyFill="1" applyBorder="1" applyAlignment="1">
      <alignment horizontal="center" vertical="top"/>
    </xf>
    <xf numFmtId="49" fontId="4" fillId="11" borderId="25" xfId="0" applyNumberFormat="1" applyFont="1" applyFill="1" applyBorder="1" applyAlignment="1">
      <alignment horizontal="center" vertical="top" wrapText="1"/>
    </xf>
    <xf numFmtId="49" fontId="4" fillId="11" borderId="41" xfId="0" applyNumberFormat="1" applyFont="1" applyFill="1" applyBorder="1" applyAlignment="1">
      <alignment horizontal="center" vertical="top" wrapText="1"/>
    </xf>
    <xf numFmtId="0" fontId="4" fillId="11" borderId="46" xfId="0" applyFont="1" applyFill="1" applyBorder="1" applyAlignment="1">
      <alignment horizontal="center" vertical="top"/>
    </xf>
    <xf numFmtId="3" fontId="4" fillId="11" borderId="45" xfId="0" applyNumberFormat="1" applyFont="1" applyFill="1" applyBorder="1" applyAlignment="1">
      <alignment horizontal="right" vertical="top"/>
    </xf>
    <xf numFmtId="3" fontId="22" fillId="11" borderId="11" xfId="0" applyNumberFormat="1" applyFont="1" applyFill="1" applyBorder="1" applyAlignment="1">
      <alignment horizontal="right" vertical="top"/>
    </xf>
    <xf numFmtId="3" fontId="22" fillId="11" borderId="46" xfId="0" applyNumberFormat="1" applyFont="1" applyFill="1" applyBorder="1" applyAlignment="1">
      <alignment horizontal="right" vertical="top"/>
    </xf>
    <xf numFmtId="3" fontId="4" fillId="11" borderId="46" xfId="0" applyNumberFormat="1" applyFont="1" applyFill="1" applyBorder="1" applyAlignment="1">
      <alignment horizontal="right" vertical="top"/>
    </xf>
    <xf numFmtId="3" fontId="4" fillId="11" borderId="11" xfId="0" applyNumberFormat="1" applyFont="1" applyFill="1" applyBorder="1" applyAlignment="1">
      <alignment horizontal="right" vertical="top"/>
    </xf>
    <xf numFmtId="0" fontId="0" fillId="11" borderId="7" xfId="0" applyFill="1" applyBorder="1" applyAlignment="1">
      <alignment horizontal="center" vertical="top"/>
    </xf>
    <xf numFmtId="0" fontId="11" fillId="11" borderId="7" xfId="0" applyFont="1" applyFill="1" applyBorder="1" applyAlignment="1">
      <alignment horizontal="center" vertical="top"/>
    </xf>
    <xf numFmtId="0" fontId="11" fillId="11" borderId="41" xfId="0" applyFont="1" applyFill="1" applyBorder="1" applyAlignment="1">
      <alignment horizontal="center" vertical="top"/>
    </xf>
    <xf numFmtId="0" fontId="11" fillId="11" borderId="20" xfId="0" applyFont="1" applyFill="1" applyBorder="1" applyAlignment="1">
      <alignment horizontal="center" vertical="top"/>
    </xf>
    <xf numFmtId="49" fontId="4" fillId="4" borderId="66" xfId="0" applyNumberFormat="1" applyFont="1" applyFill="1" applyBorder="1" applyAlignment="1">
      <alignment horizontal="center" vertical="top"/>
    </xf>
    <xf numFmtId="0" fontId="12" fillId="3" borderId="66" xfId="0" applyFont="1" applyFill="1" applyBorder="1" applyAlignment="1">
      <alignment horizontal="center" vertical="top"/>
    </xf>
    <xf numFmtId="49" fontId="4" fillId="0" borderId="12" xfId="0" applyNumberFormat="1" applyFont="1" applyBorder="1" applyAlignment="1">
      <alignment horizontal="center" vertical="top" wrapText="1"/>
    </xf>
    <xf numFmtId="0" fontId="7" fillId="0" borderId="12" xfId="0" applyFont="1" applyBorder="1" applyAlignment="1">
      <alignment horizontal="center" vertical="center" textRotation="90" wrapText="1"/>
    </xf>
    <xf numFmtId="3" fontId="2" fillId="4" borderId="28" xfId="0" applyNumberFormat="1" applyFont="1" applyFill="1" applyBorder="1" applyAlignment="1">
      <alignment vertical="top"/>
    </xf>
    <xf numFmtId="49" fontId="4" fillId="0" borderId="13" xfId="0" applyNumberFormat="1" applyFont="1" applyBorder="1" applyAlignment="1">
      <alignment horizontal="center" vertical="top" wrapText="1"/>
    </xf>
    <xf numFmtId="0" fontId="2" fillId="0" borderId="52" xfId="0" applyFont="1" applyFill="1" applyBorder="1" applyAlignment="1">
      <alignment horizontal="center" vertical="top" wrapText="1"/>
    </xf>
    <xf numFmtId="3" fontId="2" fillId="4" borderId="48" xfId="0" applyNumberFormat="1" applyFont="1" applyFill="1" applyBorder="1" applyAlignment="1">
      <alignment vertical="top"/>
    </xf>
    <xf numFmtId="3" fontId="2" fillId="0" borderId="48" xfId="0" applyNumberFormat="1" applyFont="1" applyBorder="1" applyAlignment="1">
      <alignment vertical="top"/>
    </xf>
    <xf numFmtId="3" fontId="2" fillId="0" borderId="13" xfId="0" applyNumberFormat="1" applyFont="1" applyBorder="1" applyAlignment="1">
      <alignment horizontal="right" vertical="top"/>
    </xf>
    <xf numFmtId="3" fontId="2" fillId="0" borderId="61" xfId="0" applyNumberFormat="1" applyFont="1" applyBorder="1" applyAlignment="1">
      <alignment horizontal="right" vertical="top"/>
    </xf>
    <xf numFmtId="3" fontId="10" fillId="0" borderId="48" xfId="0" applyNumberFormat="1" applyFont="1" applyFill="1" applyBorder="1" applyAlignment="1">
      <alignment vertical="top"/>
    </xf>
    <xf numFmtId="0" fontId="0" fillId="11" borderId="11" xfId="0" applyFill="1" applyBorder="1" applyAlignment="1">
      <alignment horizontal="left" vertical="top" wrapText="1"/>
    </xf>
    <xf numFmtId="49" fontId="2" fillId="11" borderId="24" xfId="0" applyNumberFormat="1" applyFont="1" applyFill="1" applyBorder="1" applyAlignment="1">
      <alignment horizontal="center" vertical="top" wrapText="1"/>
    </xf>
    <xf numFmtId="49" fontId="4" fillId="11" borderId="75" xfId="0" applyNumberFormat="1" applyFont="1" applyFill="1" applyBorder="1" applyAlignment="1">
      <alignment horizontal="center" vertical="top" wrapText="1"/>
    </xf>
    <xf numFmtId="0" fontId="2" fillId="11" borderId="75" xfId="0" applyFont="1" applyFill="1" applyBorder="1" applyAlignment="1">
      <alignment horizontal="center" vertical="center" textRotation="90" wrapText="1"/>
    </xf>
    <xf numFmtId="0" fontId="21" fillId="0" borderId="63" xfId="0" applyFont="1" applyFill="1" applyBorder="1" applyAlignment="1">
      <alignment horizontal="center" vertical="top" wrapText="1"/>
    </xf>
    <xf numFmtId="49" fontId="4" fillId="8" borderId="46" xfId="0" applyNumberFormat="1" applyFont="1" applyFill="1" applyBorder="1" applyAlignment="1">
      <alignment horizontal="center" vertical="top"/>
    </xf>
    <xf numFmtId="0" fontId="24" fillId="11" borderId="23" xfId="0" applyFont="1" applyFill="1" applyBorder="1" applyAlignment="1">
      <alignment vertical="top" wrapText="1"/>
    </xf>
    <xf numFmtId="3" fontId="9" fillId="4" borderId="32" xfId="0" applyNumberFormat="1" applyFont="1" applyFill="1" applyBorder="1" applyAlignment="1">
      <alignment horizontal="right" vertical="top"/>
    </xf>
    <xf numFmtId="3" fontId="9" fillId="4" borderId="68" xfId="0" applyNumberFormat="1" applyFont="1" applyFill="1" applyBorder="1" applyAlignment="1">
      <alignment horizontal="right" vertical="top"/>
    </xf>
    <xf numFmtId="3" fontId="9" fillId="4" borderId="68" xfId="0" applyNumberFormat="1" applyFont="1" applyFill="1" applyBorder="1" applyAlignment="1">
      <alignment horizontal="center" vertical="top" wrapText="1"/>
    </xf>
    <xf numFmtId="3" fontId="2" fillId="0" borderId="33" xfId="0" applyNumberFormat="1" applyFont="1" applyBorder="1" applyAlignment="1">
      <alignment horizontal="right" vertical="top"/>
    </xf>
    <xf numFmtId="3" fontId="9" fillId="4" borderId="60" xfId="0" applyNumberFormat="1" applyFont="1" applyFill="1" applyBorder="1" applyAlignment="1">
      <alignment horizontal="right" vertical="top"/>
    </xf>
    <xf numFmtId="3" fontId="2" fillId="3" borderId="56" xfId="0" applyNumberFormat="1" applyFont="1" applyFill="1" applyBorder="1" applyAlignment="1">
      <alignment horizontal="right" vertical="top" wrapText="1"/>
    </xf>
    <xf numFmtId="3" fontId="2" fillId="3" borderId="59" xfId="0" applyNumberFormat="1" applyFont="1" applyFill="1" applyBorder="1" applyAlignment="1">
      <alignment horizontal="right" vertical="top" wrapText="1"/>
    </xf>
    <xf numFmtId="3" fontId="4" fillId="8" borderId="37" xfId="0" applyNumberFormat="1" applyFont="1" applyFill="1" applyBorder="1" applyAlignment="1">
      <alignment horizontal="right" vertical="top"/>
    </xf>
    <xf numFmtId="0" fontId="2" fillId="4" borderId="76" xfId="0" applyFont="1" applyFill="1" applyBorder="1" applyAlignment="1">
      <alignment horizontal="center" vertical="top" wrapText="1"/>
    </xf>
    <xf numFmtId="3" fontId="2" fillId="4" borderId="12" xfId="0" applyNumberFormat="1" applyFont="1" applyFill="1" applyBorder="1" applyAlignment="1">
      <alignment horizontal="right" vertical="top"/>
    </xf>
    <xf numFmtId="3" fontId="2" fillId="4" borderId="35" xfId="0" applyNumberFormat="1" applyFont="1" applyFill="1" applyBorder="1" applyAlignment="1">
      <alignment horizontal="right" vertical="top"/>
    </xf>
    <xf numFmtId="3" fontId="2" fillId="4" borderId="69" xfId="0" applyNumberFormat="1" applyFont="1" applyFill="1" applyBorder="1" applyAlignment="1">
      <alignment horizontal="right" vertical="top"/>
    </xf>
    <xf numFmtId="3" fontId="2" fillId="4" borderId="31" xfId="0" applyNumberFormat="1" applyFont="1" applyFill="1" applyBorder="1" applyAlignment="1">
      <alignment horizontal="right" vertical="top"/>
    </xf>
    <xf numFmtId="3" fontId="10" fillId="4" borderId="28" xfId="0" applyNumberFormat="1" applyFont="1" applyFill="1" applyBorder="1" applyAlignment="1">
      <alignment vertical="top"/>
    </xf>
    <xf numFmtId="0" fontId="12" fillId="3" borderId="67" xfId="0" applyFont="1" applyFill="1" applyBorder="1" applyAlignment="1">
      <alignment horizontal="center" vertical="top"/>
    </xf>
    <xf numFmtId="0" fontId="12" fillId="3" borderId="63" xfId="0" applyFont="1" applyFill="1" applyBorder="1" applyAlignment="1">
      <alignment horizontal="center" vertical="top"/>
    </xf>
    <xf numFmtId="0" fontId="2" fillId="0" borderId="61" xfId="0" applyFont="1" applyBorder="1" applyAlignment="1">
      <alignment horizontal="center" vertical="center" shrinkToFit="1"/>
    </xf>
    <xf numFmtId="0" fontId="2" fillId="0" borderId="15" xfId="0" applyFont="1" applyBorder="1" applyAlignment="1">
      <alignment horizontal="center" vertical="center" wrapText="1" shrinkToFit="1"/>
    </xf>
    <xf numFmtId="0" fontId="12" fillId="0" borderId="61" xfId="0" applyFont="1" applyFill="1" applyBorder="1" applyAlignment="1">
      <alignment horizontal="center" vertical="top"/>
    </xf>
    <xf numFmtId="0" fontId="12" fillId="0" borderId="35" xfId="0" applyFont="1" applyFill="1" applyBorder="1" applyAlignment="1">
      <alignment horizontal="center" vertical="top"/>
    </xf>
    <xf numFmtId="3" fontId="2" fillId="0" borderId="20" xfId="0" applyNumberFormat="1" applyFont="1" applyFill="1" applyBorder="1" applyAlignment="1">
      <alignment horizontal="center" vertical="top" wrapText="1"/>
    </xf>
    <xf numFmtId="0" fontId="13" fillId="3" borderId="47" xfId="0" applyFont="1" applyFill="1" applyBorder="1" applyAlignment="1">
      <alignment horizontal="center" vertical="center"/>
    </xf>
    <xf numFmtId="3" fontId="2" fillId="0" borderId="47" xfId="0" applyNumberFormat="1" applyFont="1" applyFill="1" applyBorder="1" applyAlignment="1">
      <alignment horizontal="center" vertical="top"/>
    </xf>
    <xf numFmtId="3" fontId="2" fillId="0" borderId="24" xfId="0" applyNumberFormat="1" applyFont="1" applyFill="1" applyBorder="1" applyAlignment="1">
      <alignment horizontal="center" vertical="top"/>
    </xf>
    <xf numFmtId="3" fontId="19" fillId="0" borderId="47" xfId="0" applyNumberFormat="1" applyFont="1" applyFill="1" applyBorder="1" applyAlignment="1">
      <alignment horizontal="center" vertical="top"/>
    </xf>
    <xf numFmtId="3" fontId="2" fillId="4" borderId="72" xfId="0" applyNumberFormat="1" applyFont="1" applyFill="1" applyBorder="1" applyAlignment="1">
      <alignment horizontal="center" vertical="top"/>
    </xf>
    <xf numFmtId="3" fontId="2" fillId="4" borderId="27" xfId="0" applyNumberFormat="1" applyFont="1" applyFill="1" applyBorder="1" applyAlignment="1">
      <alignment vertical="top"/>
    </xf>
    <xf numFmtId="0" fontId="2" fillId="4" borderId="56" xfId="0" applyFont="1" applyFill="1" applyBorder="1" applyAlignment="1">
      <alignment horizontal="center" vertical="center"/>
    </xf>
    <xf numFmtId="3" fontId="2" fillId="4" borderId="44" xfId="0" applyNumberFormat="1" applyFont="1" applyFill="1" applyBorder="1" applyAlignment="1">
      <alignment vertical="center"/>
    </xf>
    <xf numFmtId="3" fontId="2" fillId="4" borderId="66" xfId="0" applyNumberFormat="1" applyFont="1" applyFill="1" applyBorder="1" applyAlignment="1">
      <alignment horizontal="right" vertical="top"/>
    </xf>
    <xf numFmtId="3" fontId="2" fillId="4" borderId="63" xfId="0" applyNumberFormat="1" applyFont="1" applyFill="1" applyBorder="1" applyAlignment="1">
      <alignment horizontal="right" vertical="top"/>
    </xf>
    <xf numFmtId="3" fontId="2" fillId="4" borderId="62" xfId="0" applyNumberFormat="1" applyFont="1" applyFill="1" applyBorder="1" applyAlignment="1">
      <alignment horizontal="right" vertical="top"/>
    </xf>
    <xf numFmtId="3" fontId="2" fillId="4" borderId="67" xfId="0" applyNumberFormat="1" applyFont="1" applyFill="1" applyBorder="1" applyAlignment="1">
      <alignment horizontal="right" vertical="top"/>
    </xf>
    <xf numFmtId="3" fontId="2" fillId="4" borderId="44" xfId="0" applyNumberFormat="1" applyFont="1" applyFill="1" applyBorder="1" applyAlignment="1">
      <alignment horizontal="right" vertical="top" wrapText="1"/>
    </xf>
    <xf numFmtId="0" fontId="21" fillId="0" borderId="61" xfId="0" applyFont="1" applyFill="1" applyBorder="1" applyAlignment="1">
      <alignment horizontal="left" vertical="top"/>
    </xf>
    <xf numFmtId="3" fontId="2" fillId="4" borderId="56" xfId="0" applyNumberFormat="1" applyFont="1" applyFill="1" applyBorder="1" applyAlignment="1">
      <alignment horizontal="right" vertical="top" wrapText="1"/>
    </xf>
    <xf numFmtId="3" fontId="10" fillId="4" borderId="76" xfId="0" applyNumberFormat="1" applyFont="1" applyFill="1" applyBorder="1" applyAlignment="1">
      <alignment vertical="top"/>
    </xf>
    <xf numFmtId="0" fontId="12" fillId="0" borderId="56" xfId="0" applyFont="1" applyBorder="1" applyAlignment="1">
      <alignment horizontal="left" vertical="top" wrapText="1"/>
    </xf>
    <xf numFmtId="0" fontId="12" fillId="0" borderId="56" xfId="0" applyFont="1" applyFill="1" applyBorder="1" applyAlignment="1">
      <alignment vertical="top" wrapText="1"/>
    </xf>
    <xf numFmtId="49" fontId="4" fillId="0" borderId="66"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0" fontId="4" fillId="4" borderId="3" xfId="0" applyFont="1" applyFill="1" applyBorder="1" applyAlignment="1">
      <alignment horizontal="left" vertical="top" wrapText="1"/>
    </xf>
    <xf numFmtId="0" fontId="12" fillId="4" borderId="13" xfId="0" applyFont="1" applyFill="1" applyBorder="1" applyAlignment="1">
      <alignment horizontal="left" vertical="top" wrapText="1"/>
    </xf>
    <xf numFmtId="3" fontId="2" fillId="4" borderId="43" xfId="0" applyNumberFormat="1" applyFont="1" applyFill="1" applyBorder="1" applyAlignment="1">
      <alignment horizontal="right" vertical="top"/>
    </xf>
    <xf numFmtId="3" fontId="2" fillId="0" borderId="73" xfId="0" applyNumberFormat="1" applyFont="1" applyBorder="1" applyAlignment="1">
      <alignment horizontal="right" vertical="top"/>
    </xf>
    <xf numFmtId="3" fontId="10" fillId="0" borderId="52" xfId="0" applyNumberFormat="1" applyFont="1" applyFill="1" applyBorder="1" applyAlignment="1">
      <alignment vertical="top"/>
    </xf>
    <xf numFmtId="0" fontId="2" fillId="0" borderId="52" xfId="0" applyFont="1" applyBorder="1" applyAlignment="1">
      <alignment vertical="top" wrapText="1"/>
    </xf>
    <xf numFmtId="0" fontId="11" fillId="0" borderId="13" xfId="0" applyFont="1" applyFill="1" applyBorder="1" applyAlignment="1">
      <alignment horizontal="center" vertical="top"/>
    </xf>
    <xf numFmtId="0" fontId="11" fillId="0" borderId="54" xfId="0" applyFont="1" applyFill="1" applyBorder="1" applyAlignment="1">
      <alignment horizontal="center" vertical="top"/>
    </xf>
    <xf numFmtId="0" fontId="11" fillId="0" borderId="61" xfId="0" applyFont="1" applyFill="1" applyBorder="1" applyAlignment="1">
      <alignment horizontal="center" vertical="top"/>
    </xf>
    <xf numFmtId="0" fontId="2" fillId="0" borderId="59" xfId="0" applyFont="1" applyFill="1" applyBorder="1" applyAlignment="1">
      <alignment horizontal="center" vertical="top" wrapText="1"/>
    </xf>
    <xf numFmtId="3" fontId="2" fillId="0" borderId="27" xfId="0" applyNumberFormat="1" applyFont="1" applyBorder="1" applyAlignment="1">
      <alignment vertical="top"/>
    </xf>
    <xf numFmtId="3" fontId="2" fillId="0" borderId="74" xfId="0" applyNumberFormat="1" applyFont="1" applyBorder="1" applyAlignment="1">
      <alignment horizontal="right" vertical="top"/>
    </xf>
    <xf numFmtId="3" fontId="2" fillId="7" borderId="74" xfId="0" applyNumberFormat="1" applyFont="1" applyFill="1" applyBorder="1" applyAlignment="1">
      <alignment horizontal="right" vertical="top"/>
    </xf>
    <xf numFmtId="3" fontId="10" fillId="0" borderId="59" xfId="0" applyNumberFormat="1" applyFont="1" applyFill="1" applyBorder="1" applyAlignment="1">
      <alignment vertical="top"/>
    </xf>
    <xf numFmtId="3" fontId="10" fillId="0" borderId="27" xfId="0" applyNumberFormat="1" applyFont="1" applyFill="1" applyBorder="1" applyAlignment="1">
      <alignment vertical="top"/>
    </xf>
    <xf numFmtId="0" fontId="12" fillId="0" borderId="18" xfId="0" applyFont="1" applyBorder="1" applyAlignment="1">
      <alignment horizontal="left" vertical="top" wrapText="1"/>
    </xf>
    <xf numFmtId="0" fontId="11" fillId="0" borderId="4" xfId="0" applyFont="1" applyFill="1" applyBorder="1" applyAlignment="1">
      <alignment horizontal="center" vertical="top"/>
    </xf>
    <xf numFmtId="0" fontId="11" fillId="0" borderId="25" xfId="0" applyFont="1" applyFill="1" applyBorder="1" applyAlignment="1">
      <alignment horizontal="center" vertical="top"/>
    </xf>
    <xf numFmtId="0" fontId="11" fillId="0" borderId="19" xfId="0" applyFont="1" applyFill="1" applyBorder="1" applyAlignment="1">
      <alignment horizontal="center" vertical="top"/>
    </xf>
    <xf numFmtId="0" fontId="2" fillId="4" borderId="76" xfId="0" applyFont="1" applyFill="1" applyBorder="1" applyAlignment="1">
      <alignment horizontal="center" vertical="top"/>
    </xf>
    <xf numFmtId="3" fontId="2" fillId="4" borderId="34" xfId="0" applyNumberFormat="1" applyFont="1" applyFill="1" applyBorder="1" applyAlignment="1">
      <alignment horizontal="right" vertical="top"/>
    </xf>
    <xf numFmtId="3" fontId="2" fillId="4" borderId="76" xfId="0" applyNumberFormat="1" applyFont="1" applyFill="1" applyBorder="1" applyAlignment="1">
      <alignment horizontal="right" vertical="top" wrapText="1"/>
    </xf>
    <xf numFmtId="3" fontId="2" fillId="4" borderId="28" xfId="0" applyNumberFormat="1" applyFont="1" applyFill="1" applyBorder="1" applyAlignment="1">
      <alignment horizontal="right" vertical="top" wrapText="1"/>
    </xf>
    <xf numFmtId="0" fontId="12" fillId="3" borderId="34" xfId="0" applyFont="1" applyFill="1" applyBorder="1" applyAlignment="1">
      <alignment horizontal="left" vertical="top" wrapText="1"/>
    </xf>
    <xf numFmtId="0" fontId="12" fillId="3" borderId="12" xfId="0" applyFont="1" applyFill="1" applyBorder="1" applyAlignment="1">
      <alignment horizontal="center" vertical="top"/>
    </xf>
    <xf numFmtId="0" fontId="12" fillId="0" borderId="12" xfId="1" applyFont="1" applyBorder="1" applyAlignment="1">
      <alignment horizontal="center" vertical="top"/>
    </xf>
    <xf numFmtId="0" fontId="11" fillId="3" borderId="31" xfId="0" applyFont="1" applyFill="1" applyBorder="1" applyAlignment="1">
      <alignment horizontal="center" vertical="top"/>
    </xf>
    <xf numFmtId="0" fontId="11" fillId="3" borderId="35" xfId="0" applyFont="1" applyFill="1" applyBorder="1" applyAlignment="1">
      <alignment horizontal="center" vertical="top"/>
    </xf>
    <xf numFmtId="3" fontId="2" fillId="4" borderId="39" xfId="0" applyNumberFormat="1" applyFont="1" applyFill="1" applyBorder="1" applyAlignment="1">
      <alignment horizontal="right" vertical="center"/>
    </xf>
    <xf numFmtId="3" fontId="2" fillId="4" borderId="66" xfId="0" applyNumberFormat="1" applyFont="1" applyFill="1" applyBorder="1" applyAlignment="1">
      <alignment horizontal="right" vertical="center"/>
    </xf>
    <xf numFmtId="49" fontId="2" fillId="0" borderId="67"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4" fillId="2" borderId="4"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49" fontId="2" fillId="0" borderId="25" xfId="0" applyNumberFormat="1" applyFont="1" applyBorder="1" applyAlignment="1">
      <alignment horizontal="center" vertical="top"/>
    </xf>
    <xf numFmtId="49" fontId="4" fillId="8" borderId="23" xfId="0" applyNumberFormat="1" applyFont="1" applyFill="1" applyBorder="1" applyAlignment="1">
      <alignment horizontal="center" vertical="top"/>
    </xf>
    <xf numFmtId="49" fontId="4" fillId="0" borderId="4" xfId="0" applyNumberFormat="1" applyFont="1" applyBorder="1" applyAlignment="1">
      <alignment horizontal="center" vertical="top" wrapText="1"/>
    </xf>
    <xf numFmtId="3" fontId="4" fillId="9" borderId="46"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2" fillId="0" borderId="52" xfId="0" applyNumberFormat="1" applyFont="1" applyBorder="1" applyAlignment="1">
      <alignment horizontal="center" vertical="top" wrapText="1"/>
    </xf>
    <xf numFmtId="49" fontId="4" fillId="8" borderId="59" xfId="0" applyNumberFormat="1" applyFont="1" applyFill="1" applyBorder="1" applyAlignment="1">
      <alignment horizontal="center" vertical="top"/>
    </xf>
    <xf numFmtId="3" fontId="4" fillId="5" borderId="50" xfId="0" applyNumberFormat="1" applyFont="1" applyFill="1" applyBorder="1" applyAlignment="1">
      <alignment horizontal="center" vertical="top" wrapText="1"/>
    </xf>
    <xf numFmtId="3" fontId="2" fillId="4" borderId="74" xfId="0" applyNumberFormat="1" applyFont="1" applyFill="1" applyBorder="1" applyAlignment="1">
      <alignment horizontal="right" vertical="top"/>
    </xf>
    <xf numFmtId="3" fontId="2" fillId="4" borderId="73" xfId="0" applyNumberFormat="1" applyFont="1" applyFill="1" applyBorder="1" applyAlignment="1">
      <alignment horizontal="right" vertical="top"/>
    </xf>
    <xf numFmtId="3" fontId="2" fillId="4" borderId="3" xfId="0" applyNumberFormat="1" applyFont="1" applyFill="1" applyBorder="1" applyAlignment="1">
      <alignment horizontal="right" vertical="top"/>
    </xf>
    <xf numFmtId="3" fontId="2" fillId="4" borderId="17" xfId="0" applyNumberFormat="1" applyFont="1" applyFill="1" applyBorder="1" applyAlignment="1">
      <alignment horizontal="right" vertical="top"/>
    </xf>
    <xf numFmtId="3" fontId="2" fillId="7" borderId="22" xfId="0" applyNumberFormat="1" applyFont="1" applyFill="1" applyBorder="1" applyAlignment="1">
      <alignment horizontal="right" vertical="top"/>
    </xf>
    <xf numFmtId="3" fontId="2" fillId="3" borderId="43" xfId="0" applyNumberFormat="1" applyFont="1" applyFill="1" applyBorder="1" applyAlignment="1">
      <alignment horizontal="right" vertical="top" wrapText="1"/>
    </xf>
    <xf numFmtId="3" fontId="2" fillId="4" borderId="18" xfId="0" applyNumberFormat="1" applyFont="1" applyFill="1" applyBorder="1" applyAlignment="1">
      <alignment horizontal="right" vertical="top"/>
    </xf>
    <xf numFmtId="3" fontId="2" fillId="7" borderId="18" xfId="0" applyNumberFormat="1" applyFont="1" applyFill="1" applyBorder="1" applyAlignment="1">
      <alignment horizontal="right" vertical="top"/>
    </xf>
    <xf numFmtId="3" fontId="19" fillId="10" borderId="55" xfId="0" applyNumberFormat="1" applyFont="1" applyFill="1" applyBorder="1" applyAlignment="1">
      <alignment horizontal="right" vertical="top"/>
    </xf>
    <xf numFmtId="3" fontId="19" fillId="10" borderId="13" xfId="0" applyNumberFormat="1" applyFont="1" applyFill="1" applyBorder="1" applyAlignment="1">
      <alignment horizontal="right" vertical="top"/>
    </xf>
    <xf numFmtId="49" fontId="2" fillId="11" borderId="11" xfId="0" applyNumberFormat="1" applyFont="1" applyFill="1" applyBorder="1" applyAlignment="1">
      <alignment horizontal="center" vertical="top" wrapText="1"/>
    </xf>
    <xf numFmtId="49" fontId="2" fillId="11" borderId="11" xfId="0" applyNumberFormat="1" applyFont="1" applyFill="1" applyBorder="1" applyAlignment="1">
      <alignment horizontal="center" vertical="top"/>
    </xf>
    <xf numFmtId="49" fontId="9" fillId="0" borderId="20" xfId="0" applyNumberFormat="1" applyFont="1" applyBorder="1" applyAlignment="1">
      <alignment horizontal="center" vertical="top" wrapText="1"/>
    </xf>
    <xf numFmtId="49" fontId="2" fillId="0" borderId="67" xfId="0" applyNumberFormat="1" applyFont="1" applyBorder="1" applyAlignment="1">
      <alignment horizontal="center" vertical="top"/>
    </xf>
    <xf numFmtId="49" fontId="2" fillId="4" borderId="19" xfId="0" applyNumberFormat="1" applyFont="1" applyFill="1" applyBorder="1" applyAlignment="1">
      <alignment horizontal="center" wrapText="1"/>
    </xf>
    <xf numFmtId="0" fontId="0" fillId="4" borderId="19" xfId="0" applyFill="1" applyBorder="1" applyAlignment="1">
      <alignment horizontal="center" vertical="top" wrapText="1"/>
    </xf>
    <xf numFmtId="0" fontId="0" fillId="4" borderId="63" xfId="0" applyFill="1" applyBorder="1" applyAlignment="1">
      <alignment horizontal="center" vertical="top" wrapText="1"/>
    </xf>
    <xf numFmtId="3" fontId="4" fillId="8" borderId="21" xfId="0" applyNumberFormat="1" applyFont="1" applyFill="1" applyBorder="1" applyAlignment="1">
      <alignment horizontal="right" vertical="top"/>
    </xf>
    <xf numFmtId="49" fontId="4" fillId="8" borderId="59"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8" borderId="23"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49" fontId="9" fillId="0" borderId="20" xfId="0" applyNumberFormat="1" applyFont="1" applyBorder="1" applyAlignment="1">
      <alignment horizontal="center" vertical="top" wrapText="1"/>
    </xf>
    <xf numFmtId="0" fontId="2" fillId="0" borderId="15" xfId="0" applyFont="1" applyBorder="1" applyAlignment="1">
      <alignment horizontal="center" vertical="center" textRotation="90" shrinkToFit="1"/>
    </xf>
    <xf numFmtId="0" fontId="12" fillId="0" borderId="63" xfId="0" applyFont="1" applyFill="1" applyBorder="1" applyAlignment="1">
      <alignment horizontal="center" vertical="top"/>
    </xf>
    <xf numFmtId="3" fontId="2" fillId="0" borderId="20" xfId="0" applyNumberFormat="1" applyFont="1" applyFill="1" applyBorder="1" applyAlignment="1">
      <alignment horizontal="center" vertical="top"/>
    </xf>
    <xf numFmtId="3" fontId="2" fillId="4" borderId="17" xfId="0" applyNumberFormat="1" applyFont="1" applyFill="1" applyBorder="1" applyAlignment="1">
      <alignment horizontal="center" vertical="top"/>
    </xf>
    <xf numFmtId="3" fontId="2" fillId="0" borderId="19" xfId="0" applyNumberFormat="1" applyFont="1" applyFill="1" applyBorder="1" applyAlignment="1">
      <alignment horizontal="center" vertical="top"/>
    </xf>
    <xf numFmtId="49" fontId="4" fillId="11" borderId="11" xfId="0" applyNumberFormat="1" applyFont="1" applyFill="1" applyBorder="1" applyAlignment="1">
      <alignment horizontal="center" vertical="top" wrapText="1"/>
    </xf>
    <xf numFmtId="0" fontId="2" fillId="11" borderId="11" xfId="0" applyFont="1" applyFill="1" applyBorder="1" applyAlignment="1">
      <alignment horizontal="center" vertical="center" textRotation="90" wrapText="1"/>
    </xf>
    <xf numFmtId="49" fontId="2" fillId="4" borderId="63" xfId="0" applyNumberFormat="1" applyFont="1" applyFill="1" applyBorder="1" applyAlignment="1">
      <alignment horizontal="center" wrapText="1"/>
    </xf>
    <xf numFmtId="3" fontId="4" fillId="5" borderId="21" xfId="0" applyNumberFormat="1" applyFont="1" applyFill="1" applyBorder="1" applyAlignment="1">
      <alignment horizontal="right" vertical="top"/>
    </xf>
    <xf numFmtId="3" fontId="2" fillId="4" borderId="39" xfId="0" applyNumberFormat="1" applyFont="1" applyFill="1" applyBorder="1" applyAlignment="1">
      <alignment horizontal="right" vertical="top"/>
    </xf>
    <xf numFmtId="0" fontId="12" fillId="4" borderId="12" xfId="1" applyFont="1" applyFill="1" applyBorder="1" applyAlignment="1">
      <alignment horizontal="center" vertical="top"/>
    </xf>
    <xf numFmtId="0" fontId="4" fillId="0" borderId="50" xfId="0" applyFont="1" applyBorder="1" applyAlignment="1">
      <alignment horizontal="center" vertical="center" wrapText="1"/>
    </xf>
    <xf numFmtId="49" fontId="4" fillId="8" borderId="23"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3" fontId="10" fillId="4" borderId="52" xfId="0" applyNumberFormat="1" applyFont="1" applyFill="1" applyBorder="1" applyAlignment="1">
      <alignment vertical="top"/>
    </xf>
    <xf numFmtId="3" fontId="10" fillId="4" borderId="48" xfId="0" applyNumberFormat="1" applyFont="1" applyFill="1" applyBorder="1" applyAlignment="1">
      <alignment vertical="top"/>
    </xf>
    <xf numFmtId="164" fontId="2" fillId="3" borderId="27" xfId="0" applyNumberFormat="1" applyFont="1" applyFill="1" applyBorder="1" applyAlignment="1">
      <alignment horizontal="right" vertical="top" wrapText="1"/>
    </xf>
    <xf numFmtId="164" fontId="4" fillId="7" borderId="6" xfId="0" applyNumberFormat="1" applyFont="1" applyFill="1" applyBorder="1" applyAlignment="1">
      <alignment horizontal="right" vertical="top"/>
    </xf>
    <xf numFmtId="164" fontId="4" fillId="7" borderId="29" xfId="0" applyNumberFormat="1" applyFont="1" applyFill="1" applyBorder="1" applyAlignment="1">
      <alignment horizontal="right" vertical="top"/>
    </xf>
    <xf numFmtId="164" fontId="2" fillId="4" borderId="27" xfId="0" applyNumberFormat="1" applyFont="1" applyFill="1" applyBorder="1" applyAlignment="1">
      <alignment horizontal="right" vertical="top" wrapText="1"/>
    </xf>
    <xf numFmtId="164" fontId="4" fillId="7" borderId="65" xfId="0" applyNumberFormat="1" applyFont="1" applyFill="1" applyBorder="1" applyAlignment="1">
      <alignment horizontal="right" vertical="top"/>
    </xf>
    <xf numFmtId="164" fontId="4" fillId="2" borderId="14" xfId="0" applyNumberFormat="1" applyFont="1" applyFill="1" applyBorder="1" applyAlignment="1">
      <alignment horizontal="right" vertical="top"/>
    </xf>
    <xf numFmtId="164" fontId="4" fillId="8" borderId="14" xfId="0" applyNumberFormat="1" applyFont="1" applyFill="1" applyBorder="1" applyAlignment="1">
      <alignment horizontal="right" vertical="top"/>
    </xf>
    <xf numFmtId="164" fontId="4" fillId="8" borderId="36" xfId="0" applyNumberFormat="1" applyFont="1" applyFill="1" applyBorder="1" applyAlignment="1">
      <alignment horizontal="right" vertical="top"/>
    </xf>
    <xf numFmtId="164" fontId="2" fillId="0" borderId="43" xfId="0" applyNumberFormat="1" applyFont="1" applyBorder="1" applyAlignment="1">
      <alignment horizontal="right" vertical="top"/>
    </xf>
    <xf numFmtId="164" fontId="10" fillId="4" borderId="0" xfId="0" applyNumberFormat="1" applyFont="1" applyFill="1" applyBorder="1" applyAlignment="1">
      <alignment vertical="top"/>
    </xf>
    <xf numFmtId="164" fontId="10" fillId="4" borderId="27" xfId="0" applyNumberFormat="1" applyFont="1" applyFill="1" applyBorder="1" applyAlignment="1">
      <alignment vertical="top"/>
    </xf>
    <xf numFmtId="164" fontId="2" fillId="4" borderId="42" xfId="0" applyNumberFormat="1" applyFont="1" applyFill="1" applyBorder="1" applyAlignment="1">
      <alignment horizontal="right" vertical="top" wrapText="1"/>
    </xf>
    <xf numFmtId="164" fontId="2" fillId="4" borderId="44" xfId="0" applyNumberFormat="1" applyFont="1" applyFill="1" applyBorder="1" applyAlignment="1">
      <alignment horizontal="right" vertical="top" wrapText="1"/>
    </xf>
    <xf numFmtId="164" fontId="4" fillId="2" borderId="36" xfId="0" applyNumberFormat="1" applyFont="1" applyFill="1" applyBorder="1" applyAlignment="1">
      <alignment horizontal="right" vertical="top"/>
    </xf>
    <xf numFmtId="164" fontId="4" fillId="2" borderId="8" xfId="0" applyNumberFormat="1" applyFont="1" applyFill="1" applyBorder="1" applyAlignment="1">
      <alignment horizontal="right" vertical="top"/>
    </xf>
    <xf numFmtId="164" fontId="4" fillId="8" borderId="8" xfId="0" applyNumberFormat="1" applyFont="1" applyFill="1" applyBorder="1" applyAlignment="1">
      <alignment horizontal="right" vertical="top"/>
    </xf>
    <xf numFmtId="164" fontId="2" fillId="0" borderId="52" xfId="0" applyNumberFormat="1" applyFont="1" applyBorder="1" applyAlignment="1">
      <alignment horizontal="center" vertical="top" wrapText="1"/>
    </xf>
    <xf numFmtId="164" fontId="2" fillId="0" borderId="44" xfId="0" applyNumberFormat="1" applyFont="1" applyFill="1" applyBorder="1" applyAlignment="1">
      <alignment horizontal="right" vertical="top"/>
    </xf>
    <xf numFmtId="164" fontId="4" fillId="5" borderId="52" xfId="0" applyNumberFormat="1" applyFont="1" applyFill="1" applyBorder="1" applyAlignment="1">
      <alignment horizontal="center" vertical="top" wrapText="1"/>
    </xf>
    <xf numFmtId="164" fontId="4" fillId="5" borderId="44" xfId="0" applyNumberFormat="1" applyFont="1" applyFill="1" applyBorder="1" applyAlignment="1">
      <alignment horizontal="right" vertical="top"/>
    </xf>
    <xf numFmtId="164" fontId="4" fillId="5" borderId="50" xfId="0" applyNumberFormat="1" applyFont="1" applyFill="1" applyBorder="1" applyAlignment="1">
      <alignment horizontal="center" vertical="top" wrapText="1"/>
    </xf>
    <xf numFmtId="164" fontId="4" fillId="5" borderId="26" xfId="0" applyNumberFormat="1" applyFont="1" applyFill="1" applyBorder="1" applyAlignment="1">
      <alignment horizontal="right" vertical="top"/>
    </xf>
    <xf numFmtId="164" fontId="4" fillId="9" borderId="46" xfId="0" applyNumberFormat="1" applyFont="1" applyFill="1" applyBorder="1" applyAlignment="1">
      <alignment horizontal="center" vertical="top" wrapText="1"/>
    </xf>
    <xf numFmtId="164" fontId="4" fillId="9" borderId="45" xfId="0" applyNumberFormat="1" applyFont="1" applyFill="1" applyBorder="1" applyAlignment="1">
      <alignment horizontal="right" vertical="top"/>
    </xf>
    <xf numFmtId="164" fontId="4" fillId="5" borderId="36" xfId="0" applyNumberFormat="1" applyFont="1" applyFill="1" applyBorder="1" applyAlignment="1">
      <alignment horizontal="right" vertical="top"/>
    </xf>
    <xf numFmtId="164" fontId="4" fillId="5" borderId="8" xfId="0" applyNumberFormat="1" applyFont="1" applyFill="1" applyBorder="1" applyAlignment="1">
      <alignment horizontal="right" vertical="top"/>
    </xf>
    <xf numFmtId="0" fontId="2" fillId="0" borderId="27"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44" xfId="0" applyFont="1" applyFill="1" applyBorder="1" applyAlignment="1">
      <alignment horizontal="center" vertical="top" wrapText="1"/>
    </xf>
    <xf numFmtId="0" fontId="12" fillId="4" borderId="12" xfId="0" applyFont="1" applyFill="1" applyBorder="1" applyAlignment="1">
      <alignment horizontal="center" vertical="top"/>
    </xf>
    <xf numFmtId="0" fontId="12" fillId="4" borderId="35" xfId="0" applyFont="1" applyFill="1" applyBorder="1" applyAlignment="1">
      <alignment horizontal="center" vertical="top"/>
    </xf>
    <xf numFmtId="3" fontId="2" fillId="4" borderId="7" xfId="0" applyNumberFormat="1" applyFont="1" applyFill="1" applyBorder="1" applyAlignment="1">
      <alignment horizontal="center" vertical="top" wrapText="1"/>
    </xf>
    <xf numFmtId="3" fontId="2" fillId="4" borderId="20" xfId="0" applyNumberFormat="1" applyFont="1" applyFill="1" applyBorder="1" applyAlignment="1">
      <alignment horizontal="center" vertical="top" wrapText="1"/>
    </xf>
    <xf numFmtId="0" fontId="2" fillId="3" borderId="77" xfId="0" applyFont="1" applyFill="1" applyBorder="1" applyAlignment="1">
      <alignment vertical="top" wrapText="1"/>
    </xf>
    <xf numFmtId="49" fontId="13" fillId="3" borderId="78" xfId="0" applyNumberFormat="1" applyFont="1" applyFill="1" applyBorder="1" applyAlignment="1">
      <alignment horizontal="center" vertical="center" textRotation="90"/>
    </xf>
    <xf numFmtId="49" fontId="13" fillId="3" borderId="79" xfId="0" applyNumberFormat="1" applyFont="1" applyFill="1" applyBorder="1" applyAlignment="1">
      <alignment horizontal="center" vertical="center" textRotation="90"/>
    </xf>
    <xf numFmtId="49" fontId="13" fillId="3" borderId="80" xfId="0" applyNumberFormat="1" applyFont="1" applyFill="1" applyBorder="1" applyAlignment="1">
      <alignment horizontal="center" vertical="center" textRotation="90"/>
    </xf>
    <xf numFmtId="164" fontId="2" fillId="0" borderId="57" xfId="0" applyNumberFormat="1" applyFont="1" applyFill="1" applyBorder="1" applyAlignment="1">
      <alignment horizontal="right" vertical="top"/>
    </xf>
    <xf numFmtId="164" fontId="2" fillId="4" borderId="43" xfId="0" applyNumberFormat="1" applyFont="1" applyFill="1" applyBorder="1" applyAlignment="1">
      <alignment horizontal="right" vertical="top" wrapText="1"/>
    </xf>
    <xf numFmtId="164" fontId="2" fillId="3" borderId="72" xfId="0" applyNumberFormat="1" applyFont="1" applyFill="1" applyBorder="1" applyAlignment="1">
      <alignment horizontal="right" vertical="top" wrapText="1"/>
    </xf>
    <xf numFmtId="0" fontId="2" fillId="4" borderId="43" xfId="0" applyFont="1" applyFill="1" applyBorder="1" applyAlignment="1">
      <alignment horizontal="center" vertical="top"/>
    </xf>
    <xf numFmtId="0" fontId="2" fillId="4" borderId="44" xfId="0" applyFont="1" applyFill="1" applyBorder="1" applyAlignment="1">
      <alignment horizontal="center" vertical="top"/>
    </xf>
    <xf numFmtId="0" fontId="2" fillId="4" borderId="59" xfId="0" applyFont="1" applyFill="1" applyBorder="1" applyAlignment="1">
      <alignment horizontal="center" vertical="top"/>
    </xf>
    <xf numFmtId="164" fontId="2" fillId="4" borderId="0" xfId="0" applyNumberFormat="1" applyFont="1" applyFill="1" applyBorder="1" applyAlignment="1">
      <alignment horizontal="right" vertical="top" wrapText="1"/>
    </xf>
    <xf numFmtId="0" fontId="2" fillId="4" borderId="59" xfId="0" applyFont="1" applyFill="1" applyBorder="1" applyAlignment="1">
      <alignment horizontal="center" vertical="top" wrapText="1"/>
    </xf>
    <xf numFmtId="0" fontId="12" fillId="12" borderId="46" xfId="0" applyFont="1" applyFill="1" applyBorder="1" applyAlignment="1">
      <alignment horizontal="left" vertical="top" wrapText="1"/>
    </xf>
    <xf numFmtId="0" fontId="11" fillId="12" borderId="24" xfId="0" applyFont="1" applyFill="1" applyBorder="1" applyAlignment="1">
      <alignment horizontal="center" vertical="top"/>
    </xf>
    <xf numFmtId="0" fontId="0" fillId="12" borderId="8" xfId="0" applyFill="1" applyBorder="1" applyAlignment="1">
      <alignment horizontal="center" vertical="top"/>
    </xf>
    <xf numFmtId="0" fontId="11" fillId="12" borderId="8" xfId="0" applyFont="1" applyFill="1" applyBorder="1" applyAlignment="1">
      <alignment horizontal="center" vertical="top"/>
    </xf>
    <xf numFmtId="0" fontId="4" fillId="0" borderId="36" xfId="0" applyFont="1" applyBorder="1" applyAlignment="1">
      <alignment horizontal="center" vertical="center" wrapText="1"/>
    </xf>
    <xf numFmtId="49" fontId="4" fillId="8" borderId="59"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0" fontId="2" fillId="0" borderId="4" xfId="0" applyFont="1" applyBorder="1" applyAlignment="1">
      <alignment horizontal="left" vertical="top" wrapText="1"/>
    </xf>
    <xf numFmtId="49" fontId="4" fillId="4" borderId="0" xfId="0" applyNumberFormat="1" applyFont="1" applyFill="1" applyBorder="1" applyAlignment="1">
      <alignment horizontal="center" vertical="top"/>
    </xf>
    <xf numFmtId="49" fontId="4" fillId="4" borderId="41" xfId="0" applyNumberFormat="1" applyFont="1" applyFill="1" applyBorder="1" applyAlignment="1">
      <alignment horizontal="center" vertical="top" wrapText="1"/>
    </xf>
    <xf numFmtId="0" fontId="4" fillId="7" borderId="46" xfId="0" applyFont="1" applyFill="1" applyBorder="1" applyAlignment="1">
      <alignment horizontal="center" vertical="top"/>
    </xf>
    <xf numFmtId="164" fontId="4" fillId="7" borderId="45" xfId="0" applyNumberFormat="1" applyFont="1" applyFill="1" applyBorder="1" applyAlignment="1">
      <alignment horizontal="right" vertical="top"/>
    </xf>
    <xf numFmtId="164" fontId="2" fillId="7" borderId="74" xfId="0" applyNumberFormat="1" applyFont="1" applyFill="1" applyBorder="1" applyAlignment="1">
      <alignment horizontal="right" vertical="top"/>
    </xf>
    <xf numFmtId="164" fontId="2" fillId="7" borderId="39" xfId="0" applyNumberFormat="1" applyFont="1" applyFill="1" applyBorder="1" applyAlignment="1">
      <alignment horizontal="right" vertical="top"/>
    </xf>
    <xf numFmtId="164" fontId="2" fillId="7" borderId="73" xfId="0" applyNumberFormat="1" applyFont="1" applyFill="1" applyBorder="1" applyAlignment="1">
      <alignment horizontal="right" vertical="top"/>
    </xf>
    <xf numFmtId="164" fontId="2" fillId="7" borderId="43" xfId="0" applyNumberFormat="1" applyFont="1" applyFill="1" applyBorder="1" applyAlignment="1">
      <alignment horizontal="right" vertical="top"/>
    </xf>
    <xf numFmtId="164" fontId="2" fillId="7" borderId="27" xfId="0" applyNumberFormat="1" applyFont="1" applyFill="1" applyBorder="1" applyAlignment="1">
      <alignment horizontal="right" vertical="top"/>
    </xf>
    <xf numFmtId="164" fontId="2" fillId="7" borderId="44" xfId="0" applyNumberFormat="1" applyFont="1" applyFill="1" applyBorder="1" applyAlignment="1">
      <alignment horizontal="right" vertical="center"/>
    </xf>
    <xf numFmtId="3" fontId="2" fillId="4" borderId="59" xfId="0" applyNumberFormat="1" applyFont="1" applyFill="1" applyBorder="1" applyAlignment="1">
      <alignment horizontal="right" vertical="top" wrapText="1"/>
    </xf>
    <xf numFmtId="0" fontId="2" fillId="0" borderId="56" xfId="0" applyFont="1" applyFill="1" applyBorder="1" applyAlignment="1">
      <alignment horizontal="center" vertical="top" wrapText="1"/>
    </xf>
    <xf numFmtId="3" fontId="10" fillId="4" borderId="56" xfId="0" applyNumberFormat="1" applyFont="1" applyFill="1" applyBorder="1" applyAlignment="1">
      <alignment vertical="top"/>
    </xf>
    <xf numFmtId="3" fontId="10" fillId="4" borderId="44" xfId="0" applyNumberFormat="1" applyFont="1" applyFill="1" applyBorder="1" applyAlignment="1">
      <alignment vertical="top"/>
    </xf>
    <xf numFmtId="0" fontId="12" fillId="0" borderId="18" xfId="0" applyFont="1" applyBorder="1" applyAlignment="1">
      <alignment horizontal="left" vertical="top" wrapText="1"/>
    </xf>
    <xf numFmtId="0" fontId="12" fillId="12" borderId="23" xfId="0" applyFont="1" applyFill="1" applyBorder="1" applyAlignment="1">
      <alignment horizontal="left" vertical="top" wrapText="1"/>
    </xf>
    <xf numFmtId="0" fontId="0" fillId="12" borderId="7" xfId="0" applyFill="1" applyBorder="1" applyAlignment="1">
      <alignment horizontal="center" vertical="top"/>
    </xf>
    <xf numFmtId="0" fontId="11" fillId="12" borderId="7" xfId="0" applyFont="1" applyFill="1" applyBorder="1" applyAlignment="1">
      <alignment horizontal="center" vertical="top"/>
    </xf>
    <xf numFmtId="0" fontId="11" fillId="12" borderId="20" xfId="0"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0" fontId="12" fillId="0" borderId="62" xfId="0" applyFont="1" applyBorder="1" applyAlignment="1">
      <alignment horizontal="left" vertical="top" wrapText="1"/>
    </xf>
    <xf numFmtId="0" fontId="11" fillId="0" borderId="66" xfId="0" applyFont="1" applyFill="1" applyBorder="1" applyAlignment="1">
      <alignment horizontal="center" vertical="top"/>
    </xf>
    <xf numFmtId="0" fontId="11" fillId="0" borderId="63" xfId="0" applyFont="1" applyFill="1" applyBorder="1" applyAlignment="1">
      <alignment horizontal="center" vertical="top"/>
    </xf>
    <xf numFmtId="164" fontId="4" fillId="8" borderId="37" xfId="0" applyNumberFormat="1" applyFont="1" applyFill="1" applyBorder="1" applyAlignment="1">
      <alignment horizontal="right" vertical="top"/>
    </xf>
    <xf numFmtId="0" fontId="2" fillId="8" borderId="37" xfId="0" applyFont="1" applyFill="1" applyBorder="1" applyAlignment="1">
      <alignment horizontal="center" vertical="top"/>
    </xf>
    <xf numFmtId="0" fontId="2" fillId="8" borderId="8" xfId="0" applyFont="1" applyFill="1" applyBorder="1" applyAlignment="1">
      <alignment horizontal="center" vertical="top"/>
    </xf>
    <xf numFmtId="0" fontId="2" fillId="8" borderId="21" xfId="0" applyFont="1" applyFill="1" applyBorder="1" applyAlignment="1">
      <alignment horizontal="center" vertical="top"/>
    </xf>
    <xf numFmtId="49" fontId="4" fillId="5" borderId="10" xfId="0" applyNumberFormat="1" applyFont="1" applyFill="1" applyBorder="1" applyAlignment="1">
      <alignment horizontal="right" vertical="top"/>
    </xf>
    <xf numFmtId="49" fontId="4" fillId="5" borderId="8" xfId="0" applyNumberFormat="1" applyFont="1" applyFill="1" applyBorder="1" applyAlignment="1">
      <alignment horizontal="right" vertical="top"/>
    </xf>
    <xf numFmtId="0" fontId="2" fillId="5" borderId="37" xfId="0" applyFont="1" applyFill="1" applyBorder="1" applyAlignment="1">
      <alignment horizontal="center" vertical="top"/>
    </xf>
    <xf numFmtId="0" fontId="2" fillId="5" borderId="8" xfId="0" applyFont="1" applyFill="1" applyBorder="1" applyAlignment="1">
      <alignment horizontal="center" vertical="top"/>
    </xf>
    <xf numFmtId="0" fontId="2" fillId="5" borderId="2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0" fontId="4" fillId="0" borderId="3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49" fontId="4" fillId="8" borderId="10" xfId="0" applyNumberFormat="1" applyFont="1" applyFill="1" applyBorder="1" applyAlignment="1">
      <alignment horizontal="right" vertical="top"/>
    </xf>
    <xf numFmtId="49" fontId="4" fillId="8" borderId="8" xfId="0" applyNumberFormat="1" applyFont="1" applyFill="1" applyBorder="1" applyAlignment="1">
      <alignment horizontal="right" vertical="top"/>
    </xf>
    <xf numFmtId="49" fontId="4" fillId="8" borderId="58" xfId="0" applyNumberFormat="1" applyFont="1" applyFill="1" applyBorder="1" applyAlignment="1">
      <alignment horizontal="center" vertical="top"/>
    </xf>
    <xf numFmtId="49" fontId="4" fillId="8" borderId="59"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4" borderId="3" xfId="0" applyNumberFormat="1"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0" fontId="2" fillId="0" borderId="3" xfId="0" applyFont="1" applyFill="1" applyBorder="1" applyAlignment="1">
      <alignment horizontal="center" vertical="center" textRotation="90" wrapText="1"/>
    </xf>
    <xf numFmtId="0" fontId="2" fillId="0" borderId="4" xfId="0" applyFont="1" applyFill="1" applyBorder="1" applyAlignment="1">
      <alignment horizontal="center" vertical="center" textRotation="90" wrapText="1"/>
    </xf>
    <xf numFmtId="0" fontId="4" fillId="9" borderId="46" xfId="0" applyFont="1" applyFill="1" applyBorder="1" applyAlignment="1">
      <alignment horizontal="right" vertical="top" wrapText="1"/>
    </xf>
    <xf numFmtId="0" fontId="4" fillId="9" borderId="11" xfId="0" applyFont="1" applyFill="1" applyBorder="1" applyAlignment="1">
      <alignment horizontal="right" vertical="top" wrapText="1"/>
    </xf>
    <xf numFmtId="0" fontId="4" fillId="9" borderId="24" xfId="0" applyFont="1" applyFill="1" applyBorder="1" applyAlignment="1">
      <alignment horizontal="right" vertical="top" wrapText="1"/>
    </xf>
    <xf numFmtId="0" fontId="4" fillId="5" borderId="52" xfId="0" applyFont="1" applyFill="1" applyBorder="1" applyAlignment="1">
      <alignment horizontal="right" vertical="top" wrapText="1"/>
    </xf>
    <xf numFmtId="0" fontId="4" fillId="5" borderId="53" xfId="0" applyFont="1" applyFill="1" applyBorder="1" applyAlignment="1">
      <alignment horizontal="right" vertical="top" wrapText="1"/>
    </xf>
    <xf numFmtId="0" fontId="4" fillId="5" borderId="49" xfId="0" applyFont="1" applyFill="1" applyBorder="1" applyAlignment="1">
      <alignment horizontal="right" vertical="top" wrapText="1"/>
    </xf>
    <xf numFmtId="0" fontId="2" fillId="3" borderId="56"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57" xfId="0" applyFont="1" applyFill="1" applyBorder="1" applyAlignment="1">
      <alignment horizontal="left" vertical="top" wrapText="1"/>
    </xf>
    <xf numFmtId="0" fontId="4" fillId="5" borderId="50" xfId="0" applyFont="1" applyFill="1" applyBorder="1" applyAlignment="1">
      <alignment horizontal="right" vertical="top" wrapText="1"/>
    </xf>
    <xf numFmtId="0" fontId="4" fillId="5" borderId="9" xfId="0" applyFont="1" applyFill="1" applyBorder="1" applyAlignment="1">
      <alignment horizontal="right" vertical="top" wrapText="1"/>
    </xf>
    <xf numFmtId="0" fontId="4" fillId="5" borderId="51" xfId="0" applyFont="1" applyFill="1" applyBorder="1" applyAlignment="1">
      <alignment horizontal="right" vertical="top" wrapText="1"/>
    </xf>
    <xf numFmtId="0" fontId="2" fillId="0" borderId="56" xfId="0" applyFont="1" applyBorder="1" applyAlignment="1">
      <alignment horizontal="left" vertical="top" wrapText="1"/>
    </xf>
    <xf numFmtId="0" fontId="2" fillId="0" borderId="42" xfId="0" applyFont="1" applyBorder="1" applyAlignment="1">
      <alignment horizontal="left" vertical="top" wrapText="1"/>
    </xf>
    <xf numFmtId="0" fontId="2" fillId="0" borderId="57"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49" xfId="0" applyFont="1" applyBorder="1" applyAlignment="1">
      <alignment horizontal="left" vertical="top" wrapText="1"/>
    </xf>
    <xf numFmtId="49" fontId="4" fillId="2" borderId="41" xfId="0" applyNumberFormat="1" applyFont="1" applyFill="1" applyBorder="1" applyAlignment="1">
      <alignment horizontal="right" vertical="top"/>
    </xf>
    <xf numFmtId="49" fontId="4" fillId="2" borderId="11" xfId="0" applyNumberFormat="1" applyFont="1" applyFill="1" applyBorder="1" applyAlignment="1">
      <alignment horizontal="right" vertical="top"/>
    </xf>
    <xf numFmtId="0" fontId="2" fillId="0" borderId="13" xfId="0" applyFont="1" applyFill="1" applyBorder="1" applyAlignment="1">
      <alignment horizontal="left" vertical="top" wrapText="1"/>
    </xf>
    <xf numFmtId="0" fontId="0" fillId="0" borderId="5" xfId="0" applyBorder="1" applyAlignment="1"/>
    <xf numFmtId="0" fontId="2" fillId="0" borderId="13" xfId="0" applyFont="1" applyFill="1" applyBorder="1" applyAlignment="1">
      <alignment horizontal="center" vertical="center" textRotation="90" wrapText="1"/>
    </xf>
    <xf numFmtId="0" fontId="0" fillId="0" borderId="13" xfId="0" applyBorder="1" applyAlignment="1">
      <alignment horizontal="center" vertical="center" textRotation="90" wrapText="1"/>
    </xf>
    <xf numFmtId="49" fontId="2" fillId="4" borderId="47" xfId="0" applyNumberFormat="1" applyFont="1" applyFill="1" applyBorder="1" applyAlignment="1">
      <alignment horizontal="center" vertical="top"/>
    </xf>
    <xf numFmtId="0" fontId="0" fillId="4" borderId="24" xfId="0" applyFill="1" applyBorder="1" applyAlignment="1"/>
    <xf numFmtId="49" fontId="2" fillId="0" borderId="40" xfId="0" applyNumberFormat="1" applyFont="1" applyBorder="1" applyAlignment="1">
      <alignment horizontal="center" vertical="top"/>
    </xf>
    <xf numFmtId="49" fontId="2" fillId="0" borderId="25" xfId="0" applyNumberFormat="1" applyFont="1" applyBorder="1" applyAlignment="1">
      <alignment horizontal="center" vertical="top"/>
    </xf>
    <xf numFmtId="49" fontId="2" fillId="0" borderId="41" xfId="0" applyNumberFormat="1" applyFont="1" applyBorder="1" applyAlignment="1">
      <alignment horizontal="center" vertical="top"/>
    </xf>
    <xf numFmtId="0" fontId="12" fillId="0" borderId="18" xfId="0" applyFont="1" applyBorder="1" applyAlignment="1">
      <alignment horizontal="left" vertical="top" wrapText="1"/>
    </xf>
    <xf numFmtId="0" fontId="0" fillId="0" borderId="23" xfId="0" applyBorder="1" applyAlignment="1"/>
    <xf numFmtId="0" fontId="12" fillId="3" borderId="4" xfId="0" applyFont="1" applyFill="1" applyBorder="1" applyAlignment="1">
      <alignment horizontal="center" vertical="top"/>
    </xf>
    <xf numFmtId="0" fontId="0" fillId="0" borderId="7" xfId="0" applyBorder="1" applyAlignment="1"/>
    <xf numFmtId="49" fontId="4" fillId="2" borderId="8" xfId="0" applyNumberFormat="1" applyFont="1" applyFill="1" applyBorder="1" applyAlignment="1">
      <alignment horizontal="right" vertical="top"/>
    </xf>
    <xf numFmtId="49" fontId="4" fillId="2" borderId="21" xfId="0" applyNumberFormat="1" applyFont="1" applyFill="1" applyBorder="1" applyAlignment="1">
      <alignment horizontal="right" vertical="top"/>
    </xf>
    <xf numFmtId="0" fontId="2" fillId="2" borderId="3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21" xfId="0" applyFont="1" applyFill="1" applyBorder="1" applyAlignment="1">
      <alignment horizontal="center" vertical="top" wrapText="1"/>
    </xf>
    <xf numFmtId="49" fontId="4" fillId="8" borderId="21" xfId="0" applyNumberFormat="1" applyFont="1" applyFill="1" applyBorder="1" applyAlignment="1">
      <alignment horizontal="right" vertical="top"/>
    </xf>
    <xf numFmtId="0" fontId="2" fillId="0" borderId="18" xfId="0" applyFont="1" applyBorder="1" applyAlignment="1">
      <alignment vertical="top" wrapText="1"/>
    </xf>
    <xf numFmtId="0" fontId="0" fillId="0" borderId="23" xfId="0" applyBorder="1" applyAlignment="1">
      <alignment vertical="top" wrapText="1"/>
    </xf>
    <xf numFmtId="0" fontId="12" fillId="0" borderId="4" xfId="0" applyFont="1" applyFill="1" applyBorder="1" applyAlignment="1">
      <alignment horizontal="center" vertical="top"/>
    </xf>
    <xf numFmtId="0" fontId="12" fillId="3" borderId="19" xfId="0" applyFont="1" applyFill="1" applyBorder="1" applyAlignment="1">
      <alignment horizontal="center" vertical="top"/>
    </xf>
    <xf numFmtId="0" fontId="0" fillId="0" borderId="20" xfId="0" applyBorder="1" applyAlignment="1"/>
    <xf numFmtId="0" fontId="4" fillId="8" borderId="10" xfId="0" applyFont="1" applyFill="1" applyBorder="1" applyAlignment="1">
      <alignment horizontal="left" vertical="top"/>
    </xf>
    <xf numFmtId="0" fontId="4" fillId="8" borderId="8" xfId="0" applyFont="1" applyFill="1" applyBorder="1" applyAlignment="1">
      <alignment horizontal="left" vertical="top"/>
    </xf>
    <xf numFmtId="0" fontId="4" fillId="8" borderId="21" xfId="0" applyFont="1" applyFill="1" applyBorder="1" applyAlignment="1">
      <alignment horizontal="left" vertical="top"/>
    </xf>
    <xf numFmtId="0" fontId="4" fillId="2" borderId="10"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1" xfId="0" applyFont="1" applyFill="1" applyBorder="1" applyAlignment="1">
      <alignment horizontal="left" vertical="top" wrapText="1"/>
    </xf>
    <xf numFmtId="49" fontId="2" fillId="4" borderId="17" xfId="0" applyNumberFormat="1" applyFont="1" applyFill="1" applyBorder="1" applyAlignment="1">
      <alignment horizontal="center" vertical="top"/>
    </xf>
    <xf numFmtId="49" fontId="2" fillId="4" borderId="19" xfId="0" applyNumberFormat="1" applyFont="1" applyFill="1" applyBorder="1" applyAlignment="1">
      <alignment horizontal="center" vertical="top"/>
    </xf>
    <xf numFmtId="49" fontId="4" fillId="8" borderId="22" xfId="0" applyNumberFormat="1" applyFont="1" applyFill="1" applyBorder="1" applyAlignment="1">
      <alignment horizontal="center" vertical="top"/>
    </xf>
    <xf numFmtId="49" fontId="4" fillId="8" borderId="18" xfId="0" applyNumberFormat="1" applyFont="1" applyFill="1" applyBorder="1" applyAlignment="1">
      <alignment horizontal="center" vertical="top"/>
    </xf>
    <xf numFmtId="49" fontId="4" fillId="8" borderId="23"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49" fontId="4" fillId="0" borderId="3" xfId="0" applyNumberFormat="1" applyFont="1" applyBorder="1" applyAlignment="1">
      <alignment horizontal="center" vertical="top"/>
    </xf>
    <xf numFmtId="49" fontId="4" fillId="0" borderId="4" xfId="0" applyNumberFormat="1" applyFont="1" applyBorder="1" applyAlignment="1">
      <alignment horizontal="center" vertical="top"/>
    </xf>
    <xf numFmtId="49" fontId="4" fillId="0" borderId="7" xfId="0" applyNumberFormat="1" applyFont="1" applyBorder="1" applyAlignment="1">
      <alignment horizontal="center" vertical="top"/>
    </xf>
    <xf numFmtId="0" fontId="2" fillId="4" borderId="40" xfId="0" applyFont="1" applyFill="1" applyBorder="1" applyAlignment="1">
      <alignment vertical="top" wrapText="1"/>
    </xf>
    <xf numFmtId="0" fontId="4" fillId="4" borderId="25" xfId="0" applyFont="1" applyFill="1" applyBorder="1" applyAlignment="1">
      <alignment vertical="top" wrapText="1"/>
    </xf>
    <xf numFmtId="0" fontId="4" fillId="4" borderId="41" xfId="0" applyFont="1" applyFill="1" applyBorder="1" applyAlignment="1">
      <alignment vertical="top" wrapText="1"/>
    </xf>
    <xf numFmtId="0" fontId="2" fillId="0" borderId="7" xfId="0" applyFont="1" applyFill="1" applyBorder="1" applyAlignment="1">
      <alignment horizontal="center" vertical="center" textRotation="90" wrapText="1"/>
    </xf>
    <xf numFmtId="0" fontId="12" fillId="4" borderId="34" xfId="0" applyFont="1" applyFill="1" applyBorder="1" applyAlignment="1">
      <alignment vertical="top" wrapText="1"/>
    </xf>
    <xf numFmtId="0" fontId="0" fillId="4" borderId="23" xfId="0" applyFill="1" applyBorder="1" applyAlignment="1">
      <alignment vertical="top" wrapText="1"/>
    </xf>
    <xf numFmtId="0" fontId="2" fillId="0" borderId="25"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3" xfId="0" applyFont="1" applyBorder="1" applyAlignment="1">
      <alignment horizontal="center" vertical="center" textRotation="90" wrapText="1"/>
    </xf>
    <xf numFmtId="0" fontId="0" fillId="0" borderId="27" xfId="0" applyBorder="1" applyAlignment="1">
      <alignment horizontal="center" vertical="center" wrapText="1"/>
    </xf>
    <xf numFmtId="0" fontId="0" fillId="0" borderId="45" xfId="0" applyBorder="1" applyAlignment="1">
      <alignment horizontal="center" vertical="center" wrapText="1"/>
    </xf>
    <xf numFmtId="49" fontId="8" fillId="6" borderId="50" xfId="0" applyNumberFormat="1" applyFont="1" applyFill="1" applyBorder="1" applyAlignment="1">
      <alignment horizontal="left" vertical="top" wrapText="1"/>
    </xf>
    <xf numFmtId="49" fontId="8" fillId="6" borderId="9" xfId="0" applyNumberFormat="1" applyFont="1" applyFill="1" applyBorder="1" applyAlignment="1">
      <alignment horizontal="left" vertical="top" wrapText="1"/>
    </xf>
    <xf numFmtId="49" fontId="8" fillId="6" borderId="51" xfId="0" applyNumberFormat="1" applyFont="1" applyFill="1" applyBorder="1" applyAlignment="1">
      <alignment horizontal="left" vertical="top" wrapText="1"/>
    </xf>
    <xf numFmtId="0" fontId="8" fillId="5" borderId="52" xfId="0" applyFont="1" applyFill="1" applyBorder="1" applyAlignment="1">
      <alignment horizontal="left" vertical="top" wrapText="1"/>
    </xf>
    <xf numFmtId="0" fontId="8" fillId="5" borderId="53" xfId="0" applyFont="1" applyFill="1" applyBorder="1" applyAlignment="1">
      <alignment horizontal="left" vertical="top" wrapText="1"/>
    </xf>
    <xf numFmtId="0" fontId="8" fillId="5" borderId="49" xfId="0" applyFont="1" applyFill="1" applyBorder="1" applyAlignment="1">
      <alignment horizontal="left" vertical="top" wrapText="1"/>
    </xf>
    <xf numFmtId="0" fontId="4" fillId="8" borderId="54" xfId="0" applyFont="1" applyFill="1" applyBorder="1" applyAlignment="1">
      <alignment horizontal="left" vertical="top"/>
    </xf>
    <xf numFmtId="0" fontId="4" fillId="8" borderId="53" xfId="0" applyFont="1" applyFill="1" applyBorder="1" applyAlignment="1">
      <alignment horizontal="left" vertical="top"/>
    </xf>
    <xf numFmtId="0" fontId="4" fillId="8" borderId="49" xfId="0" applyFont="1" applyFill="1" applyBorder="1" applyAlignment="1">
      <alignment horizontal="left" vertical="top"/>
    </xf>
    <xf numFmtId="0" fontId="4" fillId="2" borderId="54" xfId="0" applyFont="1" applyFill="1" applyBorder="1" applyAlignment="1">
      <alignment horizontal="left" vertical="top" wrapText="1"/>
    </xf>
    <xf numFmtId="0" fontId="4" fillId="2" borderId="53" xfId="0" applyFont="1" applyFill="1" applyBorder="1" applyAlignment="1">
      <alignment horizontal="left" vertical="top" wrapText="1"/>
    </xf>
    <xf numFmtId="0" fontId="4" fillId="2" borderId="49" xfId="0" applyFont="1" applyFill="1" applyBorder="1" applyAlignment="1">
      <alignment horizontal="left" vertical="top" wrapText="1"/>
    </xf>
    <xf numFmtId="0" fontId="3"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center" vertical="top"/>
    </xf>
    <xf numFmtId="0" fontId="2" fillId="0" borderId="11" xfId="0" applyFont="1" applyBorder="1" applyAlignment="1">
      <alignment horizontal="center" vertical="top"/>
    </xf>
    <xf numFmtId="0" fontId="2" fillId="0" borderId="22" xfId="0" applyFont="1" applyBorder="1" applyAlignment="1">
      <alignment horizontal="center" vertical="center" textRotation="90" shrinkToFit="1"/>
    </xf>
    <xf numFmtId="0" fontId="2" fillId="0" borderId="18" xfId="0" applyFont="1" applyBorder="1" applyAlignment="1">
      <alignment horizontal="center" vertical="center" textRotation="90" shrinkToFit="1"/>
    </xf>
    <xf numFmtId="0" fontId="2" fillId="0" borderId="23" xfId="0" applyFont="1" applyBorder="1" applyAlignment="1">
      <alignment horizontal="center" vertical="center" textRotation="90" shrinkToFit="1"/>
    </xf>
    <xf numFmtId="0" fontId="2" fillId="0" borderId="3" xfId="0" applyFont="1" applyBorder="1" applyAlignment="1">
      <alignment horizontal="center" vertical="center" textRotation="90" shrinkToFit="1"/>
    </xf>
    <xf numFmtId="0" fontId="2" fillId="0" borderId="4" xfId="0" applyFont="1" applyBorder="1" applyAlignment="1">
      <alignment horizontal="center" vertical="center" textRotation="90" shrinkToFit="1"/>
    </xf>
    <xf numFmtId="0" fontId="2" fillId="0" borderId="7" xfId="0" applyFont="1" applyBorder="1" applyAlignment="1">
      <alignment horizontal="center" vertical="center" textRotation="90" shrinkToFit="1"/>
    </xf>
    <xf numFmtId="0" fontId="2" fillId="0" borderId="4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8" xfId="0" applyFont="1" applyBorder="1" applyAlignment="1">
      <alignment horizontal="center" vertical="center" textRotation="90" shrinkToFit="1"/>
    </xf>
    <xf numFmtId="0" fontId="2" fillId="0" borderId="59" xfId="0" applyFont="1" applyBorder="1" applyAlignment="1">
      <alignment horizontal="center" vertical="center" textRotation="90" shrinkToFit="1"/>
    </xf>
    <xf numFmtId="0" fontId="2" fillId="0" borderId="46" xfId="0" applyFont="1" applyBorder="1" applyAlignment="1">
      <alignment horizontal="center" vertical="center" textRotation="90" shrinkToFit="1"/>
    </xf>
    <xf numFmtId="0" fontId="2" fillId="0" borderId="43" xfId="0" applyFont="1" applyBorder="1" applyAlignment="1">
      <alignment horizontal="center" vertical="center" textRotation="90" shrinkToFit="1"/>
    </xf>
    <xf numFmtId="0" fontId="2" fillId="0" borderId="27" xfId="0" applyFont="1" applyBorder="1" applyAlignment="1">
      <alignment horizontal="center" vertical="center" textRotation="90" shrinkToFit="1"/>
    </xf>
    <xf numFmtId="0" fontId="2" fillId="0" borderId="45" xfId="0" applyFont="1" applyBorder="1" applyAlignment="1">
      <alignment horizontal="center" vertical="center" textRotation="90" shrinkToFit="1"/>
    </xf>
    <xf numFmtId="0" fontId="4" fillId="0" borderId="5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54" xfId="0" applyFont="1" applyBorder="1" applyAlignment="1">
      <alignment horizontal="center" vertical="center" shrinkToFit="1"/>
    </xf>
    <xf numFmtId="0" fontId="0" fillId="0" borderId="53" xfId="0" applyBorder="1" applyAlignment="1">
      <alignment horizontal="center" vertical="center" shrinkToFit="1"/>
    </xf>
    <xf numFmtId="0" fontId="0" fillId="0" borderId="49" xfId="0" applyBorder="1" applyAlignment="1">
      <alignment horizontal="center" vertical="center" shrinkToFit="1"/>
    </xf>
    <xf numFmtId="0" fontId="2" fillId="0" borderId="72" xfId="0" applyNumberFormat="1" applyFont="1" applyBorder="1" applyAlignment="1">
      <alignment horizontal="center" vertical="center" textRotation="90" shrinkToFit="1"/>
    </xf>
    <xf numFmtId="0" fontId="2" fillId="0" borderId="47" xfId="0" applyNumberFormat="1" applyFont="1" applyBorder="1" applyAlignment="1">
      <alignment horizontal="center" vertical="center" textRotation="90" shrinkToFit="1"/>
    </xf>
    <xf numFmtId="0" fontId="2" fillId="0" borderId="24" xfId="0" applyNumberFormat="1" applyFont="1" applyBorder="1" applyAlignment="1">
      <alignment horizontal="center" vertical="center" textRotation="90" shrinkToFit="1"/>
    </xf>
    <xf numFmtId="49" fontId="4" fillId="5" borderId="21" xfId="0" applyNumberFormat="1" applyFont="1" applyFill="1" applyBorder="1" applyAlignment="1">
      <alignment horizontal="right" vertical="top"/>
    </xf>
    <xf numFmtId="49" fontId="4" fillId="8" borderId="56" xfId="0" applyNumberFormat="1" applyFont="1" applyFill="1" applyBorder="1" applyAlignment="1">
      <alignment horizontal="center" vertical="top"/>
    </xf>
    <xf numFmtId="3" fontId="4" fillId="5" borderId="50" xfId="0" applyNumberFormat="1" applyFont="1" applyFill="1" applyBorder="1" applyAlignment="1">
      <alignment horizontal="center" vertical="top" wrapText="1"/>
    </xf>
    <xf numFmtId="3" fontId="4" fillId="5" borderId="9" xfId="0" applyNumberFormat="1" applyFont="1" applyFill="1" applyBorder="1" applyAlignment="1">
      <alignment horizontal="center" vertical="top" wrapText="1"/>
    </xf>
    <xf numFmtId="3" fontId="4" fillId="5" borderId="51" xfId="0" applyNumberFormat="1" applyFont="1" applyFill="1" applyBorder="1" applyAlignment="1">
      <alignment horizontal="center" vertical="top" wrapText="1"/>
    </xf>
    <xf numFmtId="49" fontId="4" fillId="2" borderId="66" xfId="0" applyNumberFormat="1" applyFont="1" applyFill="1" applyBorder="1" applyAlignment="1">
      <alignment horizontal="center" vertical="top"/>
    </xf>
    <xf numFmtId="0" fontId="2" fillId="0" borderId="67" xfId="0" applyFont="1" applyFill="1" applyBorder="1" applyAlignment="1">
      <alignment horizontal="left" vertical="top" wrapText="1"/>
    </xf>
    <xf numFmtId="49" fontId="2" fillId="0" borderId="67" xfId="0" applyNumberFormat="1" applyFont="1" applyBorder="1" applyAlignment="1">
      <alignment horizontal="center" vertical="top"/>
    </xf>
    <xf numFmtId="0" fontId="2" fillId="0" borderId="66" xfId="0" applyFont="1" applyFill="1" applyBorder="1" applyAlignment="1">
      <alignment horizontal="center" vertical="center" textRotation="90" wrapText="1"/>
    </xf>
    <xf numFmtId="49" fontId="2" fillId="0" borderId="17"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63" xfId="0" applyNumberFormat="1" applyFont="1" applyBorder="1" applyAlignment="1">
      <alignment horizontal="center" wrapText="1"/>
    </xf>
    <xf numFmtId="0" fontId="0" fillId="0" borderId="66" xfId="0" applyBorder="1" applyAlignment="1">
      <alignment horizontal="center" vertical="center" textRotation="90" wrapText="1"/>
    </xf>
    <xf numFmtId="49" fontId="4" fillId="2" borderId="24" xfId="0" applyNumberFormat="1" applyFont="1" applyFill="1" applyBorder="1" applyAlignment="1">
      <alignment horizontal="right" vertical="top"/>
    </xf>
    <xf numFmtId="0" fontId="4" fillId="0" borderId="5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38" xfId="0" applyNumberFormat="1" applyFont="1" applyBorder="1" applyAlignment="1">
      <alignment vertical="top" wrapText="1"/>
    </xf>
    <xf numFmtId="3" fontId="4" fillId="9" borderId="46" xfId="0" applyNumberFormat="1" applyFont="1" applyFill="1" applyBorder="1" applyAlignment="1">
      <alignment horizontal="center" vertical="top" wrapText="1"/>
    </xf>
    <xf numFmtId="3" fontId="4" fillId="9" borderId="11" xfId="0" applyNumberFormat="1" applyFont="1" applyFill="1" applyBorder="1" applyAlignment="1">
      <alignment horizontal="center" vertical="top" wrapText="1"/>
    </xf>
    <xf numFmtId="3" fontId="4" fillId="9" borderId="24"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4" fillId="5" borderId="53" xfId="0" applyNumberFormat="1" applyFont="1" applyFill="1" applyBorder="1" applyAlignment="1">
      <alignment horizontal="center" vertical="top" wrapText="1"/>
    </xf>
    <xf numFmtId="3" fontId="4" fillId="5" borderId="49" xfId="0" applyNumberFormat="1" applyFont="1" applyFill="1" applyBorder="1" applyAlignment="1">
      <alignment horizontal="center" vertical="top" wrapText="1"/>
    </xf>
    <xf numFmtId="3" fontId="2" fillId="0" borderId="52" xfId="0" applyNumberFormat="1" applyFont="1" applyBorder="1" applyAlignment="1">
      <alignment horizontal="center" vertical="top" wrapText="1"/>
    </xf>
    <xf numFmtId="3" fontId="2" fillId="0" borderId="53" xfId="0" applyNumberFormat="1" applyFont="1" applyBorder="1" applyAlignment="1">
      <alignment horizontal="center" vertical="top" wrapText="1"/>
    </xf>
    <xf numFmtId="3" fontId="2" fillId="0" borderId="49" xfId="0" applyNumberFormat="1" applyFont="1" applyBorder="1" applyAlignment="1">
      <alignment horizontal="center" vertical="top"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49" fontId="2" fillId="0" borderId="35"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49" fontId="2" fillId="0" borderId="20" xfId="0" applyNumberFormat="1" applyFont="1" applyBorder="1" applyAlignment="1">
      <alignment horizontal="center" vertical="top" wrapText="1"/>
    </xf>
    <xf numFmtId="0" fontId="12" fillId="0" borderId="34" xfId="0" applyFont="1" applyFill="1" applyBorder="1" applyAlignment="1">
      <alignment vertical="top" wrapText="1"/>
    </xf>
    <xf numFmtId="49" fontId="2" fillId="0" borderId="17" xfId="0" applyNumberFormat="1" applyFont="1" applyBorder="1" applyAlignment="1">
      <alignment horizontal="center" vertical="top" wrapText="1"/>
    </xf>
    <xf numFmtId="0" fontId="9" fillId="0" borderId="4"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2" fillId="0" borderId="43" xfId="0" applyFont="1" applyBorder="1" applyAlignment="1">
      <alignment horizontal="center" textRotation="90" shrinkToFit="1"/>
    </xf>
    <xf numFmtId="0" fontId="2" fillId="0" borderId="27" xfId="0" applyFont="1" applyBorder="1" applyAlignment="1">
      <alignment horizontal="center" textRotation="90" shrinkToFit="1"/>
    </xf>
    <xf numFmtId="0" fontId="2" fillId="0" borderId="45" xfId="0" applyFont="1" applyBorder="1" applyAlignment="1">
      <alignment horizontal="center" textRotation="90" shrinkToFit="1"/>
    </xf>
    <xf numFmtId="0" fontId="2" fillId="0" borderId="34" xfId="0" applyFont="1" applyBorder="1" applyAlignment="1">
      <alignment horizontal="center" vertical="center" textRotation="90"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9" fillId="0" borderId="35" xfId="0" applyFont="1" applyFill="1" applyBorder="1" applyAlignment="1">
      <alignment horizontal="center" vertical="center" textRotation="90" wrapText="1"/>
    </xf>
    <xf numFmtId="0" fontId="9" fillId="0" borderId="20" xfId="0" applyFont="1" applyFill="1" applyBorder="1" applyAlignment="1">
      <alignment horizontal="center" vertical="center" textRotation="90" wrapText="1"/>
    </xf>
    <xf numFmtId="0" fontId="2" fillId="0" borderId="43" xfId="0" applyNumberFormat="1" applyFont="1" applyFill="1" applyBorder="1" applyAlignment="1">
      <alignment horizontal="center" vertical="center" textRotation="90" shrinkToFit="1"/>
    </xf>
    <xf numFmtId="0" fontId="2" fillId="0" borderId="27" xfId="0" applyNumberFormat="1" applyFont="1" applyFill="1" applyBorder="1" applyAlignment="1">
      <alignment horizontal="center" vertical="center" textRotation="90" shrinkToFit="1"/>
    </xf>
    <xf numFmtId="0" fontId="2" fillId="0" borderId="45" xfId="0" applyNumberFormat="1" applyFont="1" applyFill="1" applyBorder="1" applyAlignment="1">
      <alignment horizontal="center" vertical="center" textRotation="90" shrinkToFit="1"/>
    </xf>
    <xf numFmtId="0" fontId="3" fillId="0" borderId="0" xfId="0" applyFont="1" applyAlignment="1">
      <alignment horizontal="right" vertical="top" wrapText="1"/>
    </xf>
    <xf numFmtId="49" fontId="13" fillId="3" borderId="17" xfId="0" applyNumberFormat="1" applyFont="1" applyFill="1" applyBorder="1" applyAlignment="1">
      <alignment horizontal="center" vertical="center" textRotation="90"/>
    </xf>
    <xf numFmtId="0" fontId="0" fillId="0" borderId="63" xfId="0" applyBorder="1" applyAlignment="1">
      <alignment horizontal="center" vertical="center" textRotation="90"/>
    </xf>
    <xf numFmtId="49" fontId="4" fillId="11" borderId="3" xfId="0" applyNumberFormat="1" applyFont="1" applyFill="1" applyBorder="1" applyAlignment="1">
      <alignment horizontal="center" vertical="top" wrapText="1"/>
    </xf>
    <xf numFmtId="49" fontId="4" fillId="11" borderId="4" xfId="0" applyNumberFormat="1" applyFont="1" applyFill="1" applyBorder="1" applyAlignment="1">
      <alignment horizontal="center" vertical="top" wrapText="1"/>
    </xf>
    <xf numFmtId="49" fontId="4" fillId="11" borderId="66" xfId="0" applyNumberFormat="1" applyFont="1" applyFill="1" applyBorder="1" applyAlignment="1">
      <alignment horizontal="center" vertical="top" wrapText="1"/>
    </xf>
    <xf numFmtId="49" fontId="13" fillId="3" borderId="3" xfId="0" applyNumberFormat="1" applyFont="1" applyFill="1" applyBorder="1" applyAlignment="1">
      <alignment horizontal="center" vertical="center" textRotation="90"/>
    </xf>
    <xf numFmtId="0" fontId="0" fillId="0" borderId="66" xfId="0" applyBorder="1" applyAlignment="1">
      <alignment horizontal="center" vertical="center" textRotation="90"/>
    </xf>
    <xf numFmtId="49" fontId="13" fillId="3" borderId="40" xfId="0" applyNumberFormat="1" applyFont="1" applyFill="1" applyBorder="1" applyAlignment="1">
      <alignment horizontal="center" vertical="center" textRotation="90"/>
    </xf>
    <xf numFmtId="0" fontId="0" fillId="0" borderId="67" xfId="0" applyBorder="1" applyAlignment="1">
      <alignment horizontal="center" vertical="center" textRotation="90"/>
    </xf>
    <xf numFmtId="0" fontId="2" fillId="3" borderId="22" xfId="0" applyFont="1" applyFill="1" applyBorder="1" applyAlignment="1">
      <alignment vertical="top" wrapText="1"/>
    </xf>
    <xf numFmtId="0" fontId="7" fillId="0" borderId="62" xfId="0" applyFont="1" applyBorder="1" applyAlignment="1">
      <alignment vertical="top" wrapText="1"/>
    </xf>
    <xf numFmtId="0" fontId="2" fillId="0" borderId="34" xfId="0" applyFont="1" applyBorder="1" applyAlignment="1">
      <alignment vertical="top" wrapText="1"/>
    </xf>
    <xf numFmtId="0" fontId="2" fillId="0" borderId="40" xfId="0" applyFont="1" applyFill="1" applyBorder="1" applyAlignment="1">
      <alignment vertical="top" wrapText="1"/>
    </xf>
    <xf numFmtId="0" fontId="2" fillId="0" borderId="25" xfId="0" applyFont="1" applyFill="1" applyBorder="1" applyAlignment="1">
      <alignment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3" fillId="0" borderId="13" xfId="0" applyFont="1" applyBorder="1" applyAlignment="1">
      <alignment horizontal="center" vertical="center"/>
    </xf>
    <xf numFmtId="0" fontId="2" fillId="0" borderId="0" xfId="0" applyFont="1" applyFill="1" applyBorder="1" applyAlignment="1">
      <alignment horizontal="left" vertical="top" wrapText="1"/>
    </xf>
    <xf numFmtId="49" fontId="2" fillId="0" borderId="4" xfId="0" applyNumberFormat="1" applyFont="1" applyBorder="1" applyAlignment="1">
      <alignment horizontal="center" vertical="top"/>
    </xf>
    <xf numFmtId="49" fontId="2" fillId="0" borderId="7" xfId="0" applyNumberFormat="1" applyFont="1" applyBorder="1" applyAlignment="1">
      <alignment horizontal="center" vertical="top"/>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7" xfId="0" applyFont="1" applyFill="1" applyBorder="1" applyAlignment="1">
      <alignment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40"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41" xfId="0" applyNumberFormat="1" applyFont="1" applyBorder="1" applyAlignment="1">
      <alignment horizontal="center" vertical="top" wrapText="1"/>
    </xf>
    <xf numFmtId="3" fontId="19" fillId="0" borderId="17" xfId="0" applyNumberFormat="1" applyFont="1" applyFill="1" applyBorder="1" applyAlignment="1">
      <alignment horizontal="center" vertical="top" wrapText="1"/>
    </xf>
    <xf numFmtId="0" fontId="23" fillId="0" borderId="19" xfId="0" applyFont="1" applyBorder="1" applyAlignment="1">
      <alignment horizontal="center" vertical="top" wrapText="1"/>
    </xf>
    <xf numFmtId="0" fontId="2" fillId="0" borderId="0" xfId="0" applyFont="1" applyBorder="1" applyAlignment="1">
      <alignment horizontal="left" vertical="top" wrapText="1"/>
    </xf>
    <xf numFmtId="0" fontId="7" fillId="0" borderId="0" xfId="0" applyFont="1" applyAlignment="1">
      <alignment vertical="top" wrapText="1"/>
    </xf>
    <xf numFmtId="0" fontId="9" fillId="0" borderId="12" xfId="0" applyFont="1" applyFill="1" applyBorder="1" applyAlignment="1">
      <alignment horizontal="center" vertical="center" textRotation="90" wrapText="1"/>
    </xf>
    <xf numFmtId="0" fontId="9" fillId="0" borderId="7" xfId="0" applyFont="1" applyFill="1" applyBorder="1" applyAlignment="1">
      <alignment horizontal="center" vertical="center" textRotation="90" wrapText="1"/>
    </xf>
    <xf numFmtId="49" fontId="9" fillId="0" borderId="19" xfId="0" applyNumberFormat="1" applyFont="1" applyBorder="1" applyAlignment="1">
      <alignment horizontal="center" vertical="top" wrapText="1"/>
    </xf>
    <xf numFmtId="49" fontId="9" fillId="0" borderId="20" xfId="0" applyNumberFormat="1" applyFont="1" applyBorder="1" applyAlignment="1">
      <alignment horizontal="center" vertical="top" wrapText="1"/>
    </xf>
    <xf numFmtId="49" fontId="25" fillId="3" borderId="17" xfId="0" applyNumberFormat="1" applyFont="1" applyFill="1" applyBorder="1" applyAlignment="1">
      <alignment horizontal="left" vertical="center"/>
    </xf>
    <xf numFmtId="0" fontId="23" fillId="0" borderId="63" xfId="0" applyFont="1" applyBorder="1" applyAlignment="1">
      <alignment horizontal="left" vertical="center"/>
    </xf>
    <xf numFmtId="0" fontId="23" fillId="0" borderId="20" xfId="0" applyFont="1" applyBorder="1" applyAlignment="1">
      <alignment horizontal="center" vertical="top" wrapText="1"/>
    </xf>
    <xf numFmtId="49" fontId="4" fillId="8" borderId="59" xfId="0" applyNumberFormat="1" applyFont="1" applyFill="1" applyBorder="1" applyAlignment="1">
      <alignment horizontal="center" vertical="top" wrapText="1"/>
    </xf>
    <xf numFmtId="49" fontId="4" fillId="8" borderId="46"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4" fillId="0" borderId="4"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0" fontId="2" fillId="4" borderId="25" xfId="0" applyFont="1" applyFill="1" applyBorder="1" applyAlignment="1">
      <alignment horizontal="left" vertical="top" wrapText="1"/>
    </xf>
    <xf numFmtId="0" fontId="2" fillId="4" borderId="41" xfId="0" applyFont="1" applyFill="1" applyBorder="1" applyAlignment="1">
      <alignment horizontal="left" vertical="top" wrapText="1"/>
    </xf>
    <xf numFmtId="0" fontId="2" fillId="4" borderId="4" xfId="0" applyFont="1" applyFill="1" applyBorder="1" applyAlignment="1">
      <alignment horizontal="center" vertical="center" textRotation="90" wrapText="1"/>
    </xf>
    <xf numFmtId="0" fontId="2" fillId="4" borderId="7" xfId="0" applyFont="1" applyFill="1" applyBorder="1" applyAlignment="1">
      <alignment horizontal="center" vertical="center" textRotation="90" wrapText="1"/>
    </xf>
    <xf numFmtId="49" fontId="2" fillId="4" borderId="25" xfId="0" applyNumberFormat="1" applyFont="1" applyFill="1" applyBorder="1" applyAlignment="1">
      <alignment horizontal="center" vertical="top" wrapText="1"/>
    </xf>
    <xf numFmtId="49" fontId="2" fillId="4" borderId="41" xfId="0" applyNumberFormat="1" applyFont="1" applyFill="1" applyBorder="1" applyAlignment="1">
      <alignment horizontal="center" vertical="top" wrapText="1"/>
    </xf>
    <xf numFmtId="49" fontId="12" fillId="4" borderId="17" xfId="0" applyNumberFormat="1" applyFont="1" applyFill="1" applyBorder="1" applyAlignment="1">
      <alignment horizontal="center" vertical="top" wrapText="1"/>
    </xf>
    <xf numFmtId="49" fontId="12" fillId="4" borderId="19" xfId="0" applyNumberFormat="1" applyFont="1" applyFill="1" applyBorder="1" applyAlignment="1">
      <alignment horizontal="center" vertical="top" wrapText="1"/>
    </xf>
    <xf numFmtId="0" fontId="7" fillId="4" borderId="20" xfId="0" applyFont="1" applyFill="1" applyBorder="1" applyAlignment="1">
      <alignment horizontal="center" vertical="top" wrapText="1"/>
    </xf>
    <xf numFmtId="0" fontId="2" fillId="0" borderId="12" xfId="0" applyFont="1" applyBorder="1" applyAlignment="1">
      <alignment horizontal="left" vertical="top" wrapText="1"/>
    </xf>
    <xf numFmtId="0" fontId="0" fillId="0" borderId="66" xfId="0" applyBorder="1" applyAlignment="1">
      <alignment horizontal="left" vertical="top" wrapText="1"/>
    </xf>
    <xf numFmtId="0" fontId="2" fillId="0" borderId="12" xfId="0" applyFont="1" applyFill="1" applyBorder="1" applyAlignment="1">
      <alignment horizontal="center" vertical="center" textRotation="90" wrapText="1"/>
    </xf>
    <xf numFmtId="3" fontId="19" fillId="0" borderId="19" xfId="0" applyNumberFormat="1" applyFont="1" applyFill="1" applyBorder="1" applyAlignment="1">
      <alignment horizontal="center" vertical="top" wrapText="1"/>
    </xf>
    <xf numFmtId="0" fontId="23" fillId="0" borderId="19" xfId="0" applyFont="1" applyBorder="1" applyAlignment="1">
      <alignment horizontal="center" wrapText="1"/>
    </xf>
    <xf numFmtId="0" fontId="23" fillId="0" borderId="20" xfId="0" applyFont="1" applyBorder="1" applyAlignment="1">
      <alignment horizontal="center"/>
    </xf>
  </cellXfs>
  <cellStyles count="2">
    <cellStyle name="Įprastas" xfId="0" builtinId="0"/>
    <cellStyle name="Normal_biudz uz 2001 atskaitomybe3" xfId="1"/>
  </cellStyles>
  <dxfs count="0"/>
  <tableStyles count="0" defaultTableStyle="TableStyleMedium2" defaultPivotStyle="PivotStyleLight16"/>
  <colors>
    <mruColors>
      <color rgb="FFCC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6"/>
  <sheetViews>
    <sheetView tabSelected="1" zoomScaleNormal="100" zoomScaleSheetLayoutView="100" workbookViewId="0">
      <selection activeCell="U7" sqref="U7"/>
    </sheetView>
  </sheetViews>
  <sheetFormatPr defaultRowHeight="12.75"/>
  <cols>
    <col min="1" max="3" width="2.7109375" style="7" customWidth="1"/>
    <col min="4" max="4" width="30.7109375" style="7" customWidth="1"/>
    <col min="5" max="5" width="2.7109375" style="25" customWidth="1"/>
    <col min="6" max="6" width="2.7109375" style="8" customWidth="1"/>
    <col min="7" max="7" width="7.7109375" style="9" customWidth="1"/>
    <col min="8" max="8" width="8.42578125" style="7" customWidth="1"/>
    <col min="9" max="9" width="8.28515625" style="7" customWidth="1"/>
    <col min="10" max="10" width="9" style="7" customWidth="1"/>
    <col min="11" max="11" width="30.140625" style="7" customWidth="1"/>
    <col min="12" max="12" width="4.140625" style="7" customWidth="1"/>
    <col min="13" max="13" width="4" style="7" customWidth="1"/>
    <col min="14" max="14" width="4.42578125" style="7" customWidth="1"/>
    <col min="15" max="16384" width="9.140625" style="6"/>
  </cols>
  <sheetData>
    <row r="1" spans="1:17" ht="18" customHeight="1">
      <c r="A1" s="540" t="s">
        <v>130</v>
      </c>
      <c r="B1" s="540"/>
      <c r="C1" s="540"/>
      <c r="D1" s="540"/>
      <c r="E1" s="540"/>
      <c r="F1" s="540"/>
      <c r="G1" s="540"/>
      <c r="H1" s="540"/>
      <c r="I1" s="540"/>
      <c r="J1" s="540"/>
      <c r="K1" s="540"/>
      <c r="L1" s="540"/>
      <c r="M1" s="540"/>
      <c r="N1" s="540"/>
    </row>
    <row r="2" spans="1:17" ht="18" customHeight="1">
      <c r="A2" s="541" t="s">
        <v>65</v>
      </c>
      <c r="B2" s="541"/>
      <c r="C2" s="541"/>
      <c r="D2" s="541"/>
      <c r="E2" s="541"/>
      <c r="F2" s="541"/>
      <c r="G2" s="541"/>
      <c r="H2" s="541"/>
      <c r="I2" s="541"/>
      <c r="J2" s="541"/>
      <c r="K2" s="541"/>
      <c r="L2" s="541"/>
      <c r="M2" s="541"/>
      <c r="N2" s="541"/>
    </row>
    <row r="3" spans="1:17" ht="18" customHeight="1">
      <c r="A3" s="542" t="s">
        <v>36</v>
      </c>
      <c r="B3" s="542"/>
      <c r="C3" s="542"/>
      <c r="D3" s="542"/>
      <c r="E3" s="542"/>
      <c r="F3" s="542"/>
      <c r="G3" s="542"/>
      <c r="H3" s="542"/>
      <c r="I3" s="542"/>
      <c r="J3" s="542"/>
      <c r="K3" s="542"/>
      <c r="L3" s="542"/>
      <c r="M3" s="542"/>
      <c r="N3" s="542"/>
      <c r="O3" s="4"/>
      <c r="P3" s="4"/>
    </row>
    <row r="4" spans="1:17" ht="15" customHeight="1" thickBot="1">
      <c r="L4" s="543" t="s">
        <v>131</v>
      </c>
      <c r="M4" s="543"/>
      <c r="N4" s="543"/>
    </row>
    <row r="5" spans="1:17" ht="35.25" customHeight="1">
      <c r="A5" s="544" t="s">
        <v>67</v>
      </c>
      <c r="B5" s="547" t="s">
        <v>0</v>
      </c>
      <c r="C5" s="547" t="s">
        <v>1</v>
      </c>
      <c r="D5" s="550" t="s">
        <v>14</v>
      </c>
      <c r="E5" s="553" t="s">
        <v>2</v>
      </c>
      <c r="F5" s="567" t="s">
        <v>3</v>
      </c>
      <c r="G5" s="556" t="s">
        <v>4</v>
      </c>
      <c r="H5" s="525" t="s">
        <v>135</v>
      </c>
      <c r="I5" s="556" t="s">
        <v>72</v>
      </c>
      <c r="J5" s="556" t="s">
        <v>94</v>
      </c>
      <c r="K5" s="559" t="s">
        <v>13</v>
      </c>
      <c r="L5" s="560"/>
      <c r="M5" s="560"/>
      <c r="N5" s="561"/>
    </row>
    <row r="6" spans="1:17" ht="14.25" customHeight="1">
      <c r="A6" s="545"/>
      <c r="B6" s="548"/>
      <c r="C6" s="548"/>
      <c r="D6" s="551"/>
      <c r="E6" s="554"/>
      <c r="F6" s="568"/>
      <c r="G6" s="557"/>
      <c r="H6" s="526"/>
      <c r="I6" s="557"/>
      <c r="J6" s="557"/>
      <c r="K6" s="562" t="s">
        <v>14</v>
      </c>
      <c r="L6" s="564" t="s">
        <v>89</v>
      </c>
      <c r="M6" s="565"/>
      <c r="N6" s="566"/>
    </row>
    <row r="7" spans="1:17" ht="84.75" customHeight="1" thickBot="1">
      <c r="A7" s="546"/>
      <c r="B7" s="549"/>
      <c r="C7" s="549"/>
      <c r="D7" s="552"/>
      <c r="E7" s="555"/>
      <c r="F7" s="569"/>
      <c r="G7" s="558"/>
      <c r="H7" s="527"/>
      <c r="I7" s="558"/>
      <c r="J7" s="558"/>
      <c r="K7" s="563"/>
      <c r="L7" s="54" t="s">
        <v>54</v>
      </c>
      <c r="M7" s="145" t="s">
        <v>73</v>
      </c>
      <c r="N7" s="339" t="s">
        <v>108</v>
      </c>
    </row>
    <row r="8" spans="1:17" s="21" customFormat="1" ht="14.25" customHeight="1">
      <c r="A8" s="528" t="s">
        <v>44</v>
      </c>
      <c r="B8" s="529"/>
      <c r="C8" s="529"/>
      <c r="D8" s="529"/>
      <c r="E8" s="529"/>
      <c r="F8" s="529"/>
      <c r="G8" s="529"/>
      <c r="H8" s="529"/>
      <c r="I8" s="529"/>
      <c r="J8" s="529"/>
      <c r="K8" s="529"/>
      <c r="L8" s="529"/>
      <c r="M8" s="529"/>
      <c r="N8" s="530"/>
    </row>
    <row r="9" spans="1:17" s="21" customFormat="1" ht="14.25" customHeight="1">
      <c r="A9" s="531" t="s">
        <v>87</v>
      </c>
      <c r="B9" s="532"/>
      <c r="C9" s="532"/>
      <c r="D9" s="532"/>
      <c r="E9" s="532"/>
      <c r="F9" s="532"/>
      <c r="G9" s="532"/>
      <c r="H9" s="532"/>
      <c r="I9" s="532"/>
      <c r="J9" s="532"/>
      <c r="K9" s="532"/>
      <c r="L9" s="532"/>
      <c r="M9" s="532"/>
      <c r="N9" s="533"/>
    </row>
    <row r="10" spans="1:17" ht="14.25" customHeight="1">
      <c r="A10" s="48" t="s">
        <v>7</v>
      </c>
      <c r="B10" s="534" t="s">
        <v>45</v>
      </c>
      <c r="C10" s="535"/>
      <c r="D10" s="535"/>
      <c r="E10" s="535"/>
      <c r="F10" s="535"/>
      <c r="G10" s="535"/>
      <c r="H10" s="535"/>
      <c r="I10" s="535"/>
      <c r="J10" s="535"/>
      <c r="K10" s="535"/>
      <c r="L10" s="535"/>
      <c r="M10" s="535"/>
      <c r="N10" s="536"/>
    </row>
    <row r="11" spans="1:17" ht="15.75" customHeight="1">
      <c r="A11" s="49" t="s">
        <v>7</v>
      </c>
      <c r="B11" s="32" t="s">
        <v>7</v>
      </c>
      <c r="C11" s="537" t="s">
        <v>46</v>
      </c>
      <c r="D11" s="538"/>
      <c r="E11" s="538"/>
      <c r="F11" s="538"/>
      <c r="G11" s="538"/>
      <c r="H11" s="538"/>
      <c r="I11" s="538"/>
      <c r="J11" s="538"/>
      <c r="K11" s="538"/>
      <c r="L11" s="538"/>
      <c r="M11" s="538"/>
      <c r="N11" s="539"/>
    </row>
    <row r="12" spans="1:17" ht="39.75" customHeight="1">
      <c r="A12" s="511" t="s">
        <v>7</v>
      </c>
      <c r="B12" s="452" t="s">
        <v>7</v>
      </c>
      <c r="C12" s="515" t="s">
        <v>7</v>
      </c>
      <c r="D12" s="523" t="s">
        <v>62</v>
      </c>
      <c r="E12" s="456" t="s">
        <v>58</v>
      </c>
      <c r="F12" s="484" t="s">
        <v>50</v>
      </c>
      <c r="G12" s="381" t="s">
        <v>41</v>
      </c>
      <c r="H12" s="413">
        <v>10</v>
      </c>
      <c r="I12" s="355">
        <v>10</v>
      </c>
      <c r="J12" s="355">
        <v>10</v>
      </c>
      <c r="K12" s="39" t="s">
        <v>63</v>
      </c>
      <c r="L12" s="40">
        <v>2</v>
      </c>
      <c r="M12" s="40">
        <v>2</v>
      </c>
      <c r="N12" s="340">
        <v>2</v>
      </c>
      <c r="P12" s="26"/>
      <c r="Q12" s="26"/>
    </row>
    <row r="13" spans="1:17" ht="25.5" customHeight="1">
      <c r="A13" s="511"/>
      <c r="B13" s="452"/>
      <c r="C13" s="515"/>
      <c r="D13" s="523"/>
      <c r="E13" s="456"/>
      <c r="F13" s="484"/>
      <c r="G13" s="382"/>
      <c r="H13" s="413"/>
      <c r="I13" s="355"/>
      <c r="J13" s="355"/>
      <c r="K13" s="34" t="s">
        <v>64</v>
      </c>
      <c r="L13" s="33">
        <v>2</v>
      </c>
      <c r="M13" s="33">
        <v>2</v>
      </c>
      <c r="N13" s="251">
        <v>2</v>
      </c>
      <c r="O13" s="26"/>
      <c r="P13" s="26"/>
      <c r="Q13" s="26"/>
    </row>
    <row r="14" spans="1:17" ht="26.25" customHeight="1">
      <c r="A14" s="511"/>
      <c r="B14" s="452"/>
      <c r="C14" s="515"/>
      <c r="D14" s="523"/>
      <c r="E14" s="456"/>
      <c r="F14" s="484"/>
      <c r="G14" s="383"/>
      <c r="H14" s="414"/>
      <c r="I14" s="372"/>
      <c r="J14" s="372"/>
      <c r="K14" s="521" t="s">
        <v>66</v>
      </c>
      <c r="L14" s="384">
        <v>12</v>
      </c>
      <c r="M14" s="384">
        <v>12</v>
      </c>
      <c r="N14" s="385">
        <v>12</v>
      </c>
      <c r="O14" s="26"/>
      <c r="P14" s="26"/>
      <c r="Q14" s="26"/>
    </row>
    <row r="15" spans="1:17" ht="16.5" customHeight="1" thickBot="1">
      <c r="A15" s="512"/>
      <c r="B15" s="513"/>
      <c r="C15" s="516"/>
      <c r="D15" s="524"/>
      <c r="E15" s="520"/>
      <c r="F15" s="485"/>
      <c r="G15" s="44" t="s">
        <v>8</v>
      </c>
      <c r="H15" s="356">
        <f>SUM(H12:H14)</f>
        <v>10</v>
      </c>
      <c r="I15" s="357">
        <f t="shared" ref="I15:J15" si="0">SUM(I12:I14)</f>
        <v>10</v>
      </c>
      <c r="J15" s="357">
        <f t="shared" si="0"/>
        <v>10</v>
      </c>
      <c r="K15" s="522"/>
      <c r="L15" s="386"/>
      <c r="M15" s="386"/>
      <c r="N15" s="387"/>
      <c r="O15" s="26"/>
      <c r="P15" s="26"/>
      <c r="Q15" s="26"/>
    </row>
    <row r="16" spans="1:17" ht="35.25" customHeight="1">
      <c r="A16" s="510" t="s">
        <v>7</v>
      </c>
      <c r="B16" s="451" t="s">
        <v>9</v>
      </c>
      <c r="C16" s="514" t="s">
        <v>9</v>
      </c>
      <c r="D16" s="517" t="s">
        <v>137</v>
      </c>
      <c r="E16" s="455" t="s">
        <v>80</v>
      </c>
      <c r="F16" s="483" t="s">
        <v>50</v>
      </c>
      <c r="G16" s="395" t="s">
        <v>41</v>
      </c>
      <c r="H16" s="415">
        <v>87</v>
      </c>
      <c r="I16" s="393">
        <v>87</v>
      </c>
      <c r="J16" s="394">
        <v>87</v>
      </c>
      <c r="K16" s="388" t="s">
        <v>90</v>
      </c>
      <c r="L16" s="389" t="s">
        <v>55</v>
      </c>
      <c r="M16" s="390" t="s">
        <v>56</v>
      </c>
      <c r="N16" s="391" t="s">
        <v>56</v>
      </c>
      <c r="O16" s="11"/>
    </row>
    <row r="17" spans="1:19" ht="19.5" customHeight="1">
      <c r="A17" s="511"/>
      <c r="B17" s="452"/>
      <c r="C17" s="515"/>
      <c r="D17" s="518"/>
      <c r="E17" s="456"/>
      <c r="F17" s="484"/>
      <c r="G17" s="396"/>
      <c r="H17" s="414"/>
      <c r="I17" s="372"/>
      <c r="J17" s="392"/>
      <c r="K17" s="496" t="s">
        <v>83</v>
      </c>
      <c r="L17" s="35">
        <v>80</v>
      </c>
      <c r="M17" s="35">
        <v>80</v>
      </c>
      <c r="N17" s="254">
        <v>90</v>
      </c>
      <c r="O17" s="11"/>
    </row>
    <row r="18" spans="1:19" ht="17.25" customHeight="1" thickBot="1">
      <c r="A18" s="512"/>
      <c r="B18" s="513"/>
      <c r="C18" s="516"/>
      <c r="D18" s="519"/>
      <c r="E18" s="520"/>
      <c r="F18" s="485"/>
      <c r="G18" s="44" t="s">
        <v>8</v>
      </c>
      <c r="H18" s="356">
        <f>SUM(H16:H17)</f>
        <v>87</v>
      </c>
      <c r="I18" s="357">
        <f>SUM(I16:I17)</f>
        <v>87</v>
      </c>
      <c r="J18" s="359">
        <f>SUM(J16:J17)</f>
        <v>87</v>
      </c>
      <c r="K18" s="497"/>
      <c r="L18" s="23"/>
      <c r="M18" s="23"/>
      <c r="N18" s="341"/>
      <c r="O18" s="11"/>
      <c r="Q18" s="55"/>
      <c r="R18" s="55"/>
    </row>
    <row r="19" spans="1:19" ht="14.25" customHeight="1" thickBot="1">
      <c r="A19" s="51" t="s">
        <v>7</v>
      </c>
      <c r="B19" s="10" t="s">
        <v>9</v>
      </c>
      <c r="C19" s="490" t="s">
        <v>10</v>
      </c>
      <c r="D19" s="490"/>
      <c r="E19" s="490"/>
      <c r="F19" s="490"/>
      <c r="G19" s="491"/>
      <c r="H19" s="360">
        <f>H18+H15</f>
        <v>97</v>
      </c>
      <c r="I19" s="369">
        <f>I18+I15</f>
        <v>97</v>
      </c>
      <c r="J19" s="368">
        <f>J18+J15</f>
        <v>97</v>
      </c>
      <c r="K19" s="492"/>
      <c r="L19" s="493"/>
      <c r="M19" s="493"/>
      <c r="N19" s="494"/>
    </row>
    <row r="20" spans="1:19" ht="14.25" customHeight="1" thickBot="1">
      <c r="A20" s="51" t="s">
        <v>7</v>
      </c>
      <c r="B20" s="447" t="s">
        <v>11</v>
      </c>
      <c r="C20" s="448"/>
      <c r="D20" s="448"/>
      <c r="E20" s="448"/>
      <c r="F20" s="448"/>
      <c r="G20" s="495"/>
      <c r="H20" s="361">
        <f>H19</f>
        <v>97</v>
      </c>
      <c r="I20" s="434">
        <f t="shared" ref="I20:J20" si="1">I19</f>
        <v>97</v>
      </c>
      <c r="J20" s="362">
        <f t="shared" si="1"/>
        <v>97</v>
      </c>
      <c r="K20" s="435"/>
      <c r="L20" s="436"/>
      <c r="M20" s="436"/>
      <c r="N20" s="437"/>
      <c r="S20" s="137"/>
    </row>
    <row r="21" spans="1:19" ht="15.75" customHeight="1" thickBot="1">
      <c r="A21" s="52" t="s">
        <v>9</v>
      </c>
      <c r="B21" s="501" t="s">
        <v>47</v>
      </c>
      <c r="C21" s="502"/>
      <c r="D21" s="502"/>
      <c r="E21" s="502"/>
      <c r="F21" s="502"/>
      <c r="G21" s="502"/>
      <c r="H21" s="502"/>
      <c r="I21" s="502"/>
      <c r="J21" s="502"/>
      <c r="K21" s="502"/>
      <c r="L21" s="502"/>
      <c r="M21" s="502"/>
      <c r="N21" s="503"/>
      <c r="S21" s="137"/>
    </row>
    <row r="22" spans="1:19" ht="15.75" customHeight="1" thickBot="1">
      <c r="A22" s="50" t="s">
        <v>9</v>
      </c>
      <c r="B22" s="10" t="s">
        <v>7</v>
      </c>
      <c r="C22" s="504" t="s">
        <v>48</v>
      </c>
      <c r="D22" s="505"/>
      <c r="E22" s="506"/>
      <c r="F22" s="506"/>
      <c r="G22" s="506"/>
      <c r="H22" s="506"/>
      <c r="I22" s="506"/>
      <c r="J22" s="506"/>
      <c r="K22" s="506"/>
      <c r="L22" s="506"/>
      <c r="M22" s="506"/>
      <c r="N22" s="507"/>
    </row>
    <row r="23" spans="1:19" ht="27.75" customHeight="1">
      <c r="A23" s="449" t="s">
        <v>9</v>
      </c>
      <c r="B23" s="451" t="s">
        <v>7</v>
      </c>
      <c r="C23" s="453" t="s">
        <v>7</v>
      </c>
      <c r="D23" s="274" t="s">
        <v>85</v>
      </c>
      <c r="E23" s="455" t="s">
        <v>81</v>
      </c>
      <c r="F23" s="508" t="s">
        <v>50</v>
      </c>
      <c r="G23" s="178" t="s">
        <v>41</v>
      </c>
      <c r="H23" s="416">
        <v>130</v>
      </c>
      <c r="I23" s="363">
        <v>52</v>
      </c>
      <c r="J23" s="363">
        <v>52</v>
      </c>
      <c r="K23" s="56"/>
      <c r="L23" s="57"/>
      <c r="M23" s="57"/>
      <c r="N23" s="186"/>
      <c r="O23" s="26"/>
    </row>
    <row r="24" spans="1:19" ht="39" customHeight="1">
      <c r="A24" s="450"/>
      <c r="B24" s="452"/>
      <c r="C24" s="454"/>
      <c r="D24" s="275" t="s">
        <v>57</v>
      </c>
      <c r="E24" s="456"/>
      <c r="F24" s="509"/>
      <c r="G24" s="399"/>
      <c r="H24" s="417"/>
      <c r="I24" s="364"/>
      <c r="J24" s="365"/>
      <c r="K24" s="279" t="s">
        <v>61</v>
      </c>
      <c r="L24" s="280">
        <v>100</v>
      </c>
      <c r="M24" s="280">
        <v>100</v>
      </c>
      <c r="N24" s="282">
        <v>100</v>
      </c>
      <c r="O24" s="26"/>
    </row>
    <row r="25" spans="1:19" ht="39.75" customHeight="1">
      <c r="A25" s="450"/>
      <c r="B25" s="452"/>
      <c r="C25" s="454"/>
      <c r="D25" s="408" t="s">
        <v>84</v>
      </c>
      <c r="E25" s="456"/>
      <c r="F25" s="509"/>
      <c r="G25" s="399"/>
      <c r="H25" s="417"/>
      <c r="I25" s="364"/>
      <c r="J25" s="365"/>
      <c r="K25" s="423" t="s">
        <v>136</v>
      </c>
      <c r="L25" s="290">
        <v>2</v>
      </c>
      <c r="M25" s="290">
        <v>2</v>
      </c>
      <c r="N25" s="292">
        <v>2</v>
      </c>
      <c r="O25" s="27"/>
    </row>
    <row r="26" spans="1:19" ht="13.5" customHeight="1">
      <c r="A26" s="405"/>
      <c r="B26" s="406"/>
      <c r="C26" s="409"/>
      <c r="D26" s="477" t="s">
        <v>113</v>
      </c>
      <c r="E26" s="479" t="s">
        <v>120</v>
      </c>
      <c r="F26" s="481"/>
      <c r="G26" s="397"/>
      <c r="H26" s="417"/>
      <c r="I26" s="398"/>
      <c r="J26" s="358"/>
      <c r="K26" s="297" t="s">
        <v>121</v>
      </c>
      <c r="L26" s="298">
        <v>1</v>
      </c>
      <c r="M26" s="349"/>
      <c r="N26" s="301"/>
    </row>
    <row r="27" spans="1:19" ht="30" customHeight="1">
      <c r="A27" s="405"/>
      <c r="B27" s="406"/>
      <c r="C27" s="409"/>
      <c r="D27" s="477"/>
      <c r="E27" s="480"/>
      <c r="F27" s="481"/>
      <c r="G27" s="260" t="s">
        <v>77</v>
      </c>
      <c r="H27" s="418">
        <v>72</v>
      </c>
      <c r="I27" s="366"/>
      <c r="J27" s="367"/>
      <c r="K27" s="486" t="s">
        <v>114</v>
      </c>
      <c r="L27" s="488">
        <v>1</v>
      </c>
      <c r="M27" s="498"/>
      <c r="N27" s="499"/>
    </row>
    <row r="28" spans="1:19" ht="16.5" customHeight="1" thickBot="1">
      <c r="A28" s="231"/>
      <c r="B28" s="407"/>
      <c r="C28" s="410"/>
      <c r="D28" s="478"/>
      <c r="E28" s="478"/>
      <c r="F28" s="482"/>
      <c r="G28" s="411" t="s">
        <v>8</v>
      </c>
      <c r="H28" s="412">
        <f>SUM(H23:H27)</f>
        <v>202</v>
      </c>
      <c r="I28" s="412">
        <f t="shared" ref="I28:J28" si="2">SUM(I23:I27)</f>
        <v>52</v>
      </c>
      <c r="J28" s="412">
        <f t="shared" si="2"/>
        <v>52</v>
      </c>
      <c r="K28" s="487"/>
      <c r="L28" s="489"/>
      <c r="M28" s="489"/>
      <c r="N28" s="500"/>
      <c r="O28" s="26"/>
    </row>
    <row r="29" spans="1:19" ht="14.25" customHeight="1" thickBot="1">
      <c r="A29" s="351" t="s">
        <v>9</v>
      </c>
      <c r="B29" s="352" t="s">
        <v>7</v>
      </c>
      <c r="C29" s="475" t="s">
        <v>10</v>
      </c>
      <c r="D29" s="476"/>
      <c r="E29" s="476"/>
      <c r="F29" s="476"/>
      <c r="G29" s="476"/>
      <c r="H29" s="368">
        <f t="shared" ref="H29:J30" si="3">H28</f>
        <v>202</v>
      </c>
      <c r="I29" s="369">
        <f t="shared" si="3"/>
        <v>52</v>
      </c>
      <c r="J29" s="368">
        <f t="shared" si="3"/>
        <v>52</v>
      </c>
      <c r="K29" s="400"/>
      <c r="L29" s="402"/>
      <c r="M29" s="403"/>
      <c r="N29" s="401"/>
    </row>
    <row r="30" spans="1:19" ht="14.25" customHeight="1" thickBot="1">
      <c r="A30" s="50" t="s">
        <v>9</v>
      </c>
      <c r="B30" s="447" t="s">
        <v>11</v>
      </c>
      <c r="C30" s="448"/>
      <c r="D30" s="448"/>
      <c r="E30" s="448"/>
      <c r="F30" s="448"/>
      <c r="G30" s="448"/>
      <c r="H30" s="362">
        <f t="shared" si="3"/>
        <v>202</v>
      </c>
      <c r="I30" s="370">
        <f>I29</f>
        <v>52</v>
      </c>
      <c r="J30" s="362">
        <f t="shared" si="3"/>
        <v>52</v>
      </c>
      <c r="K30" s="435"/>
      <c r="L30" s="436"/>
      <c r="M30" s="436"/>
      <c r="N30" s="437"/>
    </row>
    <row r="31" spans="1:19" ht="12.75" customHeight="1" thickBot="1">
      <c r="A31" s="31" t="s">
        <v>7</v>
      </c>
      <c r="B31" s="438" t="s">
        <v>35</v>
      </c>
      <c r="C31" s="439"/>
      <c r="D31" s="439"/>
      <c r="E31" s="439"/>
      <c r="F31" s="439"/>
      <c r="G31" s="439"/>
      <c r="H31" s="379">
        <f>H30+H20</f>
        <v>299</v>
      </c>
      <c r="I31" s="380">
        <f>I30+I20</f>
        <v>149</v>
      </c>
      <c r="J31" s="379">
        <f>J30+J20</f>
        <v>149</v>
      </c>
      <c r="K31" s="440"/>
      <c r="L31" s="441"/>
      <c r="M31" s="441"/>
      <c r="N31" s="442"/>
    </row>
    <row r="32" spans="1:19" ht="12.75" customHeight="1">
      <c r="A32" s="428"/>
      <c r="B32" s="429"/>
      <c r="C32" s="429"/>
      <c r="D32" s="429"/>
      <c r="E32" s="429"/>
      <c r="F32" s="429"/>
      <c r="G32" s="429"/>
      <c r="H32" s="430"/>
      <c r="I32" s="430"/>
      <c r="J32" s="430"/>
      <c r="K32" s="5"/>
      <c r="L32" s="5"/>
      <c r="M32" s="5"/>
      <c r="N32" s="5"/>
    </row>
    <row r="33" spans="1:34" s="16" customFormat="1" ht="17.25" customHeight="1" thickBot="1">
      <c r="A33" s="443" t="s">
        <v>16</v>
      </c>
      <c r="B33" s="443"/>
      <c r="C33" s="443"/>
      <c r="D33" s="443"/>
      <c r="E33" s="443"/>
      <c r="F33" s="443"/>
      <c r="G33" s="443"/>
      <c r="H33" s="443"/>
      <c r="I33" s="443"/>
      <c r="J33" s="443"/>
      <c r="K33" s="5"/>
      <c r="L33" s="5"/>
      <c r="M33" s="5"/>
      <c r="N33" s="5"/>
      <c r="O33" s="15"/>
      <c r="P33" s="15"/>
      <c r="Q33" s="15"/>
      <c r="R33" s="15"/>
      <c r="S33" s="15"/>
      <c r="T33" s="15"/>
      <c r="U33" s="15"/>
      <c r="V33" s="15"/>
      <c r="W33" s="15"/>
      <c r="X33" s="15"/>
      <c r="Y33" s="15"/>
      <c r="Z33" s="15"/>
      <c r="AA33" s="15"/>
      <c r="AB33" s="15"/>
      <c r="AC33" s="15"/>
      <c r="AD33" s="15"/>
      <c r="AE33" s="15"/>
      <c r="AF33" s="15"/>
      <c r="AG33" s="15"/>
      <c r="AH33" s="15"/>
    </row>
    <row r="34" spans="1:34" ht="51.75" customHeight="1" thickBot="1">
      <c r="A34" s="444" t="s">
        <v>12</v>
      </c>
      <c r="B34" s="445"/>
      <c r="C34" s="445"/>
      <c r="D34" s="445"/>
      <c r="E34" s="445"/>
      <c r="F34" s="445"/>
      <c r="G34" s="446"/>
      <c r="H34" s="350" t="s">
        <v>132</v>
      </c>
      <c r="I34" s="404" t="s">
        <v>133</v>
      </c>
      <c r="J34" s="404" t="s">
        <v>134</v>
      </c>
    </row>
    <row r="35" spans="1:34" ht="14.25" customHeight="1">
      <c r="A35" s="466" t="s">
        <v>17</v>
      </c>
      <c r="B35" s="467"/>
      <c r="C35" s="467"/>
      <c r="D35" s="467"/>
      <c r="E35" s="467"/>
      <c r="F35" s="467"/>
      <c r="G35" s="468"/>
      <c r="H35" s="375">
        <f>SUM(H36:H37)</f>
        <v>227</v>
      </c>
      <c r="I35" s="376">
        <f ca="1">SUM(I36:I37)</f>
        <v>149</v>
      </c>
      <c r="J35" s="376">
        <f>SUM(J36:J37)</f>
        <v>149</v>
      </c>
    </row>
    <row r="36" spans="1:34" ht="14.25" customHeight="1">
      <c r="A36" s="469" t="s">
        <v>38</v>
      </c>
      <c r="B36" s="470"/>
      <c r="C36" s="470"/>
      <c r="D36" s="470"/>
      <c r="E36" s="470"/>
      <c r="F36" s="470"/>
      <c r="G36" s="471"/>
      <c r="H36" s="371">
        <f>SUMIF(G12:G31,"SB",H12:H31)</f>
        <v>227</v>
      </c>
      <c r="I36" s="372">
        <f ca="1">SUMIF(G12:G31,"SB",I12:I28)</f>
        <v>149</v>
      </c>
      <c r="J36" s="372">
        <f>SUMIF(G12:G31,"SB",J12:J31)</f>
        <v>149</v>
      </c>
    </row>
    <row r="37" spans="1:34" ht="14.25" customHeight="1">
      <c r="A37" s="472" t="s">
        <v>39</v>
      </c>
      <c r="B37" s="473"/>
      <c r="C37" s="473"/>
      <c r="D37" s="473"/>
      <c r="E37" s="473"/>
      <c r="F37" s="473"/>
      <c r="G37" s="474"/>
      <c r="H37" s="371">
        <f>SUMIF(G16:G31,"SB(P)",H16:H31)</f>
        <v>0</v>
      </c>
      <c r="I37" s="372">
        <f>SUMIF(G16:G31,"SB(P)",I16:I31)</f>
        <v>0</v>
      </c>
      <c r="J37" s="372">
        <f>SUMIF(G16:G31,"SB(P)",J16:J31)</f>
        <v>0</v>
      </c>
    </row>
    <row r="38" spans="1:34" ht="14.25" customHeight="1">
      <c r="A38" s="460" t="s">
        <v>18</v>
      </c>
      <c r="B38" s="461"/>
      <c r="C38" s="461"/>
      <c r="D38" s="461"/>
      <c r="E38" s="461"/>
      <c r="F38" s="461"/>
      <c r="G38" s="462"/>
      <c r="H38" s="373">
        <f>SUM(H39:H41)</f>
        <v>72</v>
      </c>
      <c r="I38" s="374">
        <f>SUM(I39:I41)</f>
        <v>0</v>
      </c>
      <c r="J38" s="374">
        <f>SUM(J39:J41)</f>
        <v>0</v>
      </c>
    </row>
    <row r="39" spans="1:34" ht="14.25" customHeight="1">
      <c r="A39" s="463" t="s">
        <v>40</v>
      </c>
      <c r="B39" s="464"/>
      <c r="C39" s="464"/>
      <c r="D39" s="464"/>
      <c r="E39" s="464"/>
      <c r="F39" s="464"/>
      <c r="G39" s="465"/>
      <c r="H39" s="371">
        <f>SUMIF(G16:G31,"ES",H16:H31)</f>
        <v>0</v>
      </c>
      <c r="I39" s="372">
        <f>SUMIF(G16:G31,"ES",I16:I31)</f>
        <v>0</v>
      </c>
      <c r="J39" s="372">
        <f>SUMIF(G16:G31,"ES",J16:J31)</f>
        <v>0</v>
      </c>
    </row>
    <row r="40" spans="1:34" ht="14.25" customHeight="1">
      <c r="A40" s="463" t="s">
        <v>79</v>
      </c>
      <c r="B40" s="464"/>
      <c r="C40" s="464"/>
      <c r="D40" s="464"/>
      <c r="E40" s="464"/>
      <c r="F40" s="464"/>
      <c r="G40" s="465"/>
      <c r="H40" s="371">
        <f>SUMIF(G16:G31,"KVJUD",H16:H31)</f>
        <v>0</v>
      </c>
      <c r="I40" s="372">
        <f>SUMIF(G16:G31,"KVJUD",I16:I31)</f>
        <v>0</v>
      </c>
      <c r="J40" s="372">
        <f>SUMIF(G16:G31,"KVJUD",J16:J31)</f>
        <v>0</v>
      </c>
    </row>
    <row r="41" spans="1:34" ht="14.25" customHeight="1">
      <c r="A41" s="463" t="s">
        <v>78</v>
      </c>
      <c r="B41" s="464"/>
      <c r="C41" s="464"/>
      <c r="D41" s="464"/>
      <c r="E41" s="464"/>
      <c r="F41" s="464"/>
      <c r="G41" s="465"/>
      <c r="H41" s="371">
        <f>SUMIF(G16:G31,"KT",H16:H31)</f>
        <v>72</v>
      </c>
      <c r="I41" s="372">
        <f>SUMIF(G16:G31,"KT",I16:I31)</f>
        <v>0</v>
      </c>
      <c r="J41" s="372">
        <f>SUMIF(G16:G31,"KT",J16:J31)</f>
        <v>0</v>
      </c>
    </row>
    <row r="42" spans="1:34" ht="17.25" customHeight="1" thickBot="1">
      <c r="A42" s="457" t="s">
        <v>19</v>
      </c>
      <c r="B42" s="458"/>
      <c r="C42" s="458"/>
      <c r="D42" s="458"/>
      <c r="E42" s="458"/>
      <c r="F42" s="458"/>
      <c r="G42" s="459"/>
      <c r="H42" s="377">
        <f>SUM(H35,H38)</f>
        <v>299</v>
      </c>
      <c r="I42" s="378">
        <f ca="1">SUM(I35,I38)</f>
        <v>149</v>
      </c>
      <c r="J42" s="378">
        <f>SUM(J35,J38)</f>
        <v>149</v>
      </c>
    </row>
    <row r="43" spans="1:34">
      <c r="H43" s="72"/>
      <c r="I43" s="72"/>
      <c r="J43" s="72"/>
    </row>
    <row r="46" spans="1:34">
      <c r="A46" s="6"/>
      <c r="B46" s="6"/>
      <c r="C46" s="6"/>
      <c r="D46" s="6"/>
      <c r="E46" s="6"/>
      <c r="F46" s="6"/>
      <c r="G46" s="6"/>
      <c r="I46" s="6"/>
      <c r="J46" s="6"/>
      <c r="K46" s="6"/>
      <c r="L46" s="6"/>
      <c r="M46" s="6"/>
      <c r="N46" s="6"/>
    </row>
  </sheetData>
  <mergeCells count="68">
    <mergeCell ref="A1:N1"/>
    <mergeCell ref="A2:N2"/>
    <mergeCell ref="A3:N3"/>
    <mergeCell ref="L4:N4"/>
    <mergeCell ref="A5:A7"/>
    <mergeCell ref="B5:B7"/>
    <mergeCell ref="C5:C7"/>
    <mergeCell ref="D5:D7"/>
    <mergeCell ref="E5:E7"/>
    <mergeCell ref="J5:J7"/>
    <mergeCell ref="K5:N5"/>
    <mergeCell ref="K6:K7"/>
    <mergeCell ref="L6:N6"/>
    <mergeCell ref="F5:F7"/>
    <mergeCell ref="G5:G7"/>
    <mergeCell ref="I5:I7"/>
    <mergeCell ref="H5:H7"/>
    <mergeCell ref="A8:N8"/>
    <mergeCell ref="A9:N9"/>
    <mergeCell ref="B10:N10"/>
    <mergeCell ref="C11:N11"/>
    <mergeCell ref="F12:F15"/>
    <mergeCell ref="K14:K15"/>
    <mergeCell ref="A12:A15"/>
    <mergeCell ref="B12:B15"/>
    <mergeCell ref="C12:C15"/>
    <mergeCell ref="D12:D15"/>
    <mergeCell ref="E12:E15"/>
    <mergeCell ref="A16:A18"/>
    <mergeCell ref="B16:B18"/>
    <mergeCell ref="C16:C18"/>
    <mergeCell ref="D16:D18"/>
    <mergeCell ref="E16:E18"/>
    <mergeCell ref="F16:F18"/>
    <mergeCell ref="K27:K28"/>
    <mergeCell ref="L27:L28"/>
    <mergeCell ref="C19:G19"/>
    <mergeCell ref="K19:N19"/>
    <mergeCell ref="B20:G20"/>
    <mergeCell ref="K20:N20"/>
    <mergeCell ref="K17:K18"/>
    <mergeCell ref="M27:M28"/>
    <mergeCell ref="N27:N28"/>
    <mergeCell ref="B21:N21"/>
    <mergeCell ref="C22:N22"/>
    <mergeCell ref="F23:F25"/>
    <mergeCell ref="A23:A25"/>
    <mergeCell ref="B23:B25"/>
    <mergeCell ref="C23:C25"/>
    <mergeCell ref="E23:E25"/>
    <mergeCell ref="A42:G42"/>
    <mergeCell ref="A38:G38"/>
    <mergeCell ref="A39:G39"/>
    <mergeCell ref="A40:G40"/>
    <mergeCell ref="A35:G35"/>
    <mergeCell ref="A36:G36"/>
    <mergeCell ref="A37:G37"/>
    <mergeCell ref="A41:G41"/>
    <mergeCell ref="C29:G29"/>
    <mergeCell ref="D26:D28"/>
    <mergeCell ref="E26:E28"/>
    <mergeCell ref="F26:F28"/>
    <mergeCell ref="K30:N30"/>
    <mergeCell ref="B31:G31"/>
    <mergeCell ref="K31:N31"/>
    <mergeCell ref="A33:J33"/>
    <mergeCell ref="A34:G34"/>
    <mergeCell ref="B30:G30"/>
  </mergeCells>
  <printOptions horizontalCentered="1"/>
  <pageMargins left="0.78740157480314965" right="0.19685039370078741" top="0.78740157480314965" bottom="0.39370078740157483" header="0" footer="0"/>
  <pageSetup paperSize="9" scale="7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zoomScaleNormal="100" zoomScaleSheetLayoutView="100" workbookViewId="0">
      <selection activeCell="Z13" sqref="Z13"/>
    </sheetView>
  </sheetViews>
  <sheetFormatPr defaultRowHeight="12.75"/>
  <cols>
    <col min="1" max="4" width="2.7109375" style="7" customWidth="1"/>
    <col min="5" max="5" width="30.7109375" style="7" customWidth="1"/>
    <col min="6" max="6" width="2.7109375" style="25" customWidth="1"/>
    <col min="7" max="7" width="2.7109375" style="8" customWidth="1"/>
    <col min="8" max="8" width="10.7109375" style="8" customWidth="1"/>
    <col min="9" max="9" width="7.7109375" style="9" customWidth="1"/>
    <col min="10" max="10" width="8.5703125" style="7" customWidth="1"/>
    <col min="11" max="11" width="9" style="7" customWidth="1"/>
    <col min="12" max="12" width="8.42578125" style="7" customWidth="1"/>
    <col min="13" max="13" width="7.7109375" style="7" customWidth="1"/>
    <col min="14" max="14" width="5.85546875" style="7" customWidth="1"/>
    <col min="15" max="15" width="7.5703125" style="7" customWidth="1"/>
    <col min="16" max="16" width="8.28515625" style="7" customWidth="1"/>
    <col min="17" max="17" width="7.42578125" style="7" customWidth="1"/>
    <col min="18" max="18" width="27.42578125" style="7" customWidth="1"/>
    <col min="19" max="21" width="3.7109375" style="7" customWidth="1"/>
    <col min="22" max="16384" width="9.140625" style="6"/>
  </cols>
  <sheetData>
    <row r="1" spans="1:24" ht="15.75" customHeight="1">
      <c r="A1" s="617" t="s">
        <v>139</v>
      </c>
      <c r="B1" s="617"/>
      <c r="C1" s="617"/>
      <c r="D1" s="617"/>
      <c r="E1" s="617"/>
      <c r="F1" s="617"/>
      <c r="G1" s="617"/>
      <c r="H1" s="617"/>
      <c r="I1" s="617"/>
      <c r="J1" s="617"/>
      <c r="K1" s="617"/>
      <c r="L1" s="617"/>
      <c r="M1" s="617"/>
      <c r="N1" s="617"/>
      <c r="O1" s="617"/>
      <c r="P1" s="617"/>
      <c r="Q1" s="617"/>
      <c r="R1" s="617"/>
      <c r="S1" s="617"/>
      <c r="T1" s="617"/>
      <c r="U1" s="617"/>
    </row>
    <row r="2" spans="1:24" ht="18" customHeight="1">
      <c r="A2" s="540" t="s">
        <v>92</v>
      </c>
      <c r="B2" s="540"/>
      <c r="C2" s="540"/>
      <c r="D2" s="540"/>
      <c r="E2" s="540"/>
      <c r="F2" s="540"/>
      <c r="G2" s="540"/>
      <c r="H2" s="540"/>
      <c r="I2" s="540"/>
      <c r="J2" s="540"/>
      <c r="K2" s="540"/>
      <c r="L2" s="540"/>
      <c r="M2" s="540"/>
      <c r="N2" s="540"/>
      <c r="O2" s="540"/>
      <c r="P2" s="540"/>
      <c r="Q2" s="540"/>
      <c r="R2" s="540"/>
      <c r="S2" s="540"/>
      <c r="T2" s="540"/>
      <c r="U2" s="540"/>
    </row>
    <row r="3" spans="1:24" ht="18" customHeight="1">
      <c r="A3" s="541" t="s">
        <v>65</v>
      </c>
      <c r="B3" s="541"/>
      <c r="C3" s="541"/>
      <c r="D3" s="541"/>
      <c r="E3" s="541"/>
      <c r="F3" s="541"/>
      <c r="G3" s="541"/>
      <c r="H3" s="541"/>
      <c r="I3" s="541"/>
      <c r="J3" s="541"/>
      <c r="K3" s="541"/>
      <c r="L3" s="541"/>
      <c r="M3" s="541"/>
      <c r="N3" s="541"/>
      <c r="O3" s="541"/>
      <c r="P3" s="541"/>
      <c r="Q3" s="541"/>
      <c r="R3" s="541"/>
      <c r="S3" s="541"/>
      <c r="T3" s="541"/>
      <c r="U3" s="541"/>
    </row>
    <row r="4" spans="1:24" ht="18" customHeight="1">
      <c r="A4" s="542" t="s">
        <v>138</v>
      </c>
      <c r="B4" s="542"/>
      <c r="C4" s="542"/>
      <c r="D4" s="542"/>
      <c r="E4" s="542"/>
      <c r="F4" s="542"/>
      <c r="G4" s="542"/>
      <c r="H4" s="542"/>
      <c r="I4" s="542"/>
      <c r="J4" s="542"/>
      <c r="K4" s="542"/>
      <c r="L4" s="542"/>
      <c r="M4" s="542"/>
      <c r="N4" s="542"/>
      <c r="O4" s="542"/>
      <c r="P4" s="542"/>
      <c r="Q4" s="542"/>
      <c r="R4" s="542"/>
      <c r="S4" s="542"/>
      <c r="T4" s="542"/>
      <c r="U4" s="542"/>
      <c r="V4" s="4"/>
      <c r="W4" s="4"/>
    </row>
    <row r="5" spans="1:24" ht="15" customHeight="1" thickBot="1">
      <c r="S5" s="543" t="s">
        <v>88</v>
      </c>
      <c r="T5" s="543"/>
      <c r="U5" s="543"/>
    </row>
    <row r="6" spans="1:24" ht="51.75" customHeight="1">
      <c r="A6" s="544" t="s">
        <v>67</v>
      </c>
      <c r="B6" s="547" t="s">
        <v>0</v>
      </c>
      <c r="C6" s="547" t="s">
        <v>1</v>
      </c>
      <c r="D6" s="547" t="s">
        <v>68</v>
      </c>
      <c r="E6" s="550" t="s">
        <v>14</v>
      </c>
      <c r="F6" s="553" t="s">
        <v>2</v>
      </c>
      <c r="G6" s="567" t="s">
        <v>3</v>
      </c>
      <c r="H6" s="614" t="s">
        <v>70</v>
      </c>
      <c r="I6" s="556" t="s">
        <v>4</v>
      </c>
      <c r="J6" s="164" t="s">
        <v>82</v>
      </c>
      <c r="K6" s="164" t="s">
        <v>109</v>
      </c>
      <c r="L6" s="584" t="s">
        <v>93</v>
      </c>
      <c r="M6" s="585"/>
      <c r="N6" s="585"/>
      <c r="O6" s="586"/>
      <c r="P6" s="606" t="s">
        <v>72</v>
      </c>
      <c r="Q6" s="606" t="s">
        <v>94</v>
      </c>
      <c r="R6" s="559" t="s">
        <v>13</v>
      </c>
      <c r="S6" s="560"/>
      <c r="T6" s="560"/>
      <c r="U6" s="561"/>
    </row>
    <row r="7" spans="1:24" ht="14.25" customHeight="1">
      <c r="A7" s="545"/>
      <c r="B7" s="548"/>
      <c r="C7" s="548"/>
      <c r="D7" s="548"/>
      <c r="E7" s="551"/>
      <c r="F7" s="554"/>
      <c r="G7" s="568"/>
      <c r="H7" s="615"/>
      <c r="I7" s="557"/>
      <c r="J7" s="597" t="s">
        <v>5</v>
      </c>
      <c r="K7" s="597" t="s">
        <v>5</v>
      </c>
      <c r="L7" s="609" t="s">
        <v>5</v>
      </c>
      <c r="M7" s="610" t="s">
        <v>6</v>
      </c>
      <c r="N7" s="611"/>
      <c r="O7" s="612" t="s">
        <v>21</v>
      </c>
      <c r="P7" s="607"/>
      <c r="Q7" s="607"/>
      <c r="R7" s="562" t="s">
        <v>14</v>
      </c>
      <c r="S7" s="564" t="s">
        <v>89</v>
      </c>
      <c r="T7" s="565"/>
      <c r="U7" s="566"/>
    </row>
    <row r="8" spans="1:24" ht="84.75" customHeight="1" thickBot="1">
      <c r="A8" s="546"/>
      <c r="B8" s="549"/>
      <c r="C8" s="549"/>
      <c r="D8" s="549"/>
      <c r="E8" s="552"/>
      <c r="F8" s="555"/>
      <c r="G8" s="569"/>
      <c r="H8" s="616"/>
      <c r="I8" s="558"/>
      <c r="J8" s="598"/>
      <c r="K8" s="598"/>
      <c r="L8" s="598"/>
      <c r="M8" s="47" t="s">
        <v>5</v>
      </c>
      <c r="N8" s="46" t="s">
        <v>15</v>
      </c>
      <c r="O8" s="613"/>
      <c r="P8" s="608"/>
      <c r="Q8" s="608"/>
      <c r="R8" s="563"/>
      <c r="S8" s="54" t="s">
        <v>54</v>
      </c>
      <c r="T8" s="145" t="s">
        <v>73</v>
      </c>
      <c r="U8" s="339" t="s">
        <v>108</v>
      </c>
    </row>
    <row r="9" spans="1:24" s="21" customFormat="1" ht="15" customHeight="1">
      <c r="A9" s="528" t="s">
        <v>44</v>
      </c>
      <c r="B9" s="529"/>
      <c r="C9" s="529"/>
      <c r="D9" s="529"/>
      <c r="E9" s="529"/>
      <c r="F9" s="529"/>
      <c r="G9" s="529"/>
      <c r="H9" s="529"/>
      <c r="I9" s="529"/>
      <c r="J9" s="529"/>
      <c r="K9" s="529"/>
      <c r="L9" s="529"/>
      <c r="M9" s="529"/>
      <c r="N9" s="529"/>
      <c r="O9" s="529"/>
      <c r="P9" s="529"/>
      <c r="Q9" s="529"/>
      <c r="R9" s="529"/>
      <c r="S9" s="529"/>
      <c r="T9" s="529"/>
      <c r="U9" s="530"/>
    </row>
    <row r="10" spans="1:24" s="21" customFormat="1" ht="14.25" customHeight="1">
      <c r="A10" s="531" t="s">
        <v>87</v>
      </c>
      <c r="B10" s="532"/>
      <c r="C10" s="532"/>
      <c r="D10" s="532"/>
      <c r="E10" s="532"/>
      <c r="F10" s="532"/>
      <c r="G10" s="532"/>
      <c r="H10" s="532"/>
      <c r="I10" s="532"/>
      <c r="J10" s="532"/>
      <c r="K10" s="532"/>
      <c r="L10" s="532"/>
      <c r="M10" s="532"/>
      <c r="N10" s="532"/>
      <c r="O10" s="532"/>
      <c r="P10" s="532"/>
      <c r="Q10" s="532"/>
      <c r="R10" s="532"/>
      <c r="S10" s="532"/>
      <c r="T10" s="532"/>
      <c r="U10" s="533"/>
    </row>
    <row r="11" spans="1:24" ht="15.75" customHeight="1">
      <c r="A11" s="48" t="s">
        <v>7</v>
      </c>
      <c r="B11" s="534" t="s">
        <v>45</v>
      </c>
      <c r="C11" s="535"/>
      <c r="D11" s="535"/>
      <c r="E11" s="535"/>
      <c r="F11" s="535"/>
      <c r="G11" s="535"/>
      <c r="H11" s="535"/>
      <c r="I11" s="535"/>
      <c r="J11" s="535"/>
      <c r="K11" s="535"/>
      <c r="L11" s="535"/>
      <c r="M11" s="535"/>
      <c r="N11" s="535"/>
      <c r="O11" s="535"/>
      <c r="P11" s="535"/>
      <c r="Q11" s="535"/>
      <c r="R11" s="535"/>
      <c r="S11" s="535"/>
      <c r="T11" s="535"/>
      <c r="U11" s="536"/>
    </row>
    <row r="12" spans="1:24" ht="15" customHeight="1">
      <c r="A12" s="49" t="s">
        <v>7</v>
      </c>
      <c r="B12" s="32" t="s">
        <v>7</v>
      </c>
      <c r="C12" s="537" t="s">
        <v>46</v>
      </c>
      <c r="D12" s="538"/>
      <c r="E12" s="538"/>
      <c r="F12" s="538"/>
      <c r="G12" s="538"/>
      <c r="H12" s="538"/>
      <c r="I12" s="538"/>
      <c r="J12" s="538"/>
      <c r="K12" s="538"/>
      <c r="L12" s="538"/>
      <c r="M12" s="538"/>
      <c r="N12" s="538"/>
      <c r="O12" s="538"/>
      <c r="P12" s="538"/>
      <c r="Q12" s="538"/>
      <c r="R12" s="538"/>
      <c r="S12" s="538"/>
      <c r="T12" s="538"/>
      <c r="U12" s="539"/>
    </row>
    <row r="13" spans="1:24" ht="39.75" customHeight="1">
      <c r="A13" s="511" t="s">
        <v>7</v>
      </c>
      <c r="B13" s="452" t="s">
        <v>7</v>
      </c>
      <c r="C13" s="515" t="s">
        <v>7</v>
      </c>
      <c r="D13" s="515"/>
      <c r="E13" s="523" t="s">
        <v>62</v>
      </c>
      <c r="F13" s="456" t="s">
        <v>58</v>
      </c>
      <c r="G13" s="484" t="s">
        <v>50</v>
      </c>
      <c r="H13" s="599" t="s">
        <v>74</v>
      </c>
      <c r="I13" s="20" t="s">
        <v>41</v>
      </c>
      <c r="J13" s="165">
        <v>9731</v>
      </c>
      <c r="K13" s="177">
        <v>9731</v>
      </c>
      <c r="L13" s="348">
        <v>10000</v>
      </c>
      <c r="M13" s="262">
        <v>10000</v>
      </c>
      <c r="N13" s="74"/>
      <c r="O13" s="75"/>
      <c r="P13" s="59">
        <v>10000</v>
      </c>
      <c r="Q13" s="59">
        <v>10000</v>
      </c>
      <c r="R13" s="39" t="s">
        <v>63</v>
      </c>
      <c r="S13" s="40">
        <v>2</v>
      </c>
      <c r="T13" s="40">
        <v>2</v>
      </c>
      <c r="U13" s="340">
        <v>2</v>
      </c>
      <c r="W13" s="26"/>
      <c r="X13" s="26"/>
    </row>
    <row r="14" spans="1:24" ht="25.5" customHeight="1">
      <c r="A14" s="511"/>
      <c r="B14" s="452"/>
      <c r="C14" s="515"/>
      <c r="D14" s="515"/>
      <c r="E14" s="523"/>
      <c r="F14" s="456"/>
      <c r="G14" s="484"/>
      <c r="H14" s="600"/>
      <c r="I14" s="17"/>
      <c r="J14" s="166"/>
      <c r="K14" s="172"/>
      <c r="L14" s="84"/>
      <c r="M14" s="79"/>
      <c r="N14" s="79"/>
      <c r="O14" s="80"/>
      <c r="P14" s="60"/>
      <c r="Q14" s="60"/>
      <c r="R14" s="34" t="s">
        <v>64</v>
      </c>
      <c r="S14" s="33">
        <v>2</v>
      </c>
      <c r="T14" s="33">
        <v>2</v>
      </c>
      <c r="U14" s="251">
        <v>2</v>
      </c>
      <c r="V14" s="26"/>
      <c r="W14" s="26"/>
      <c r="X14" s="26"/>
    </row>
    <row r="15" spans="1:24" ht="26.25" customHeight="1">
      <c r="A15" s="511"/>
      <c r="B15" s="452"/>
      <c r="C15" s="515"/>
      <c r="D15" s="515"/>
      <c r="E15" s="523"/>
      <c r="F15" s="456"/>
      <c r="G15" s="484"/>
      <c r="H15" s="600"/>
      <c r="I15" s="17"/>
      <c r="J15" s="167"/>
      <c r="K15" s="173"/>
      <c r="L15" s="84"/>
      <c r="M15" s="85"/>
      <c r="N15" s="85"/>
      <c r="O15" s="86"/>
      <c r="P15" s="90"/>
      <c r="Q15" s="90"/>
      <c r="R15" s="602" t="s">
        <v>66</v>
      </c>
      <c r="S15" s="42">
        <v>12</v>
      </c>
      <c r="T15" s="42">
        <v>12</v>
      </c>
      <c r="U15" s="252">
        <v>12</v>
      </c>
      <c r="V15" s="26"/>
      <c r="W15" s="26"/>
      <c r="X15" s="26"/>
    </row>
    <row r="16" spans="1:24" ht="16.5" customHeight="1" thickBot="1">
      <c r="A16" s="512"/>
      <c r="B16" s="513"/>
      <c r="C16" s="516"/>
      <c r="D16" s="516"/>
      <c r="E16" s="524"/>
      <c r="F16" s="520"/>
      <c r="G16" s="485"/>
      <c r="H16" s="601"/>
      <c r="I16" s="44" t="s">
        <v>8</v>
      </c>
      <c r="J16" s="168">
        <f t="shared" ref="J16:Q16" si="0">SUM(J13:J15)</f>
        <v>9731</v>
      </c>
      <c r="K16" s="62">
        <f t="shared" si="0"/>
        <v>9731</v>
      </c>
      <c r="L16" s="61">
        <f>SUM(L13:L15)</f>
        <v>10000</v>
      </c>
      <c r="M16" s="91">
        <f t="shared" si="0"/>
        <v>10000</v>
      </c>
      <c r="N16" s="91">
        <f t="shared" si="0"/>
        <v>0</v>
      </c>
      <c r="O16" s="92">
        <f t="shared" si="0"/>
        <v>0</v>
      </c>
      <c r="P16" s="62">
        <f t="shared" si="0"/>
        <v>10000</v>
      </c>
      <c r="Q16" s="62">
        <f t="shared" si="0"/>
        <v>10000</v>
      </c>
      <c r="R16" s="497"/>
      <c r="S16" s="41"/>
      <c r="T16" s="41"/>
      <c r="U16" s="253"/>
      <c r="V16" s="26"/>
      <c r="W16" s="26"/>
      <c r="X16" s="26"/>
    </row>
    <row r="17" spans="1:26" ht="14.25" customHeight="1">
      <c r="A17" s="510" t="s">
        <v>7</v>
      </c>
      <c r="B17" s="451" t="s">
        <v>9</v>
      </c>
      <c r="C17" s="514" t="s">
        <v>9</v>
      </c>
      <c r="D17" s="514"/>
      <c r="E17" s="517" t="s">
        <v>137</v>
      </c>
      <c r="F17" s="455" t="s">
        <v>80</v>
      </c>
      <c r="G17" s="483" t="s">
        <v>50</v>
      </c>
      <c r="H17" s="603" t="s">
        <v>75</v>
      </c>
      <c r="I17" s="14" t="s">
        <v>41</v>
      </c>
      <c r="J17" s="169">
        <v>34088</v>
      </c>
      <c r="K17" s="174">
        <v>34088</v>
      </c>
      <c r="L17" s="95"/>
      <c r="M17" s="93"/>
      <c r="N17" s="93"/>
      <c r="O17" s="94"/>
      <c r="P17" s="99"/>
      <c r="Q17" s="100"/>
      <c r="R17" s="627" t="s">
        <v>90</v>
      </c>
      <c r="S17" s="623" t="s">
        <v>55</v>
      </c>
      <c r="T17" s="625" t="s">
        <v>56</v>
      </c>
      <c r="U17" s="618" t="s">
        <v>56</v>
      </c>
      <c r="V17" s="11"/>
    </row>
    <row r="18" spans="1:26" ht="24" customHeight="1">
      <c r="A18" s="511"/>
      <c r="B18" s="452"/>
      <c r="C18" s="515"/>
      <c r="D18" s="515"/>
      <c r="E18" s="518"/>
      <c r="F18" s="456"/>
      <c r="G18" s="484"/>
      <c r="H18" s="600"/>
      <c r="I18" s="18" t="s">
        <v>41</v>
      </c>
      <c r="J18" s="170"/>
      <c r="K18" s="70"/>
      <c r="L18" s="108">
        <v>87000</v>
      </c>
      <c r="M18" s="101">
        <v>87000</v>
      </c>
      <c r="N18" s="101"/>
      <c r="O18" s="102"/>
      <c r="P18" s="63">
        <v>87000</v>
      </c>
      <c r="Q18" s="64">
        <v>87000</v>
      </c>
      <c r="R18" s="628"/>
      <c r="S18" s="624"/>
      <c r="T18" s="626"/>
      <c r="U18" s="619"/>
      <c r="V18" s="11"/>
    </row>
    <row r="19" spans="1:26" ht="19.5" customHeight="1">
      <c r="A19" s="511"/>
      <c r="B19" s="452"/>
      <c r="C19" s="515"/>
      <c r="D19" s="515"/>
      <c r="E19" s="518"/>
      <c r="F19" s="456"/>
      <c r="G19" s="484"/>
      <c r="H19" s="632"/>
      <c r="I19" s="18"/>
      <c r="J19" s="171"/>
      <c r="K19" s="175"/>
      <c r="L19" s="108"/>
      <c r="M19" s="103"/>
      <c r="N19" s="103"/>
      <c r="O19" s="104"/>
      <c r="P19" s="90"/>
      <c r="Q19" s="105"/>
      <c r="R19" s="629" t="s">
        <v>83</v>
      </c>
      <c r="S19" s="35">
        <v>80</v>
      </c>
      <c r="T19" s="35">
        <v>80</v>
      </c>
      <c r="U19" s="254">
        <v>90</v>
      </c>
      <c r="V19" s="11"/>
    </row>
    <row r="20" spans="1:26" ht="17.25" customHeight="1" thickBot="1">
      <c r="A20" s="512"/>
      <c r="B20" s="513"/>
      <c r="C20" s="516"/>
      <c r="D20" s="516"/>
      <c r="E20" s="519"/>
      <c r="F20" s="520"/>
      <c r="G20" s="485"/>
      <c r="H20" s="633"/>
      <c r="I20" s="44" t="s">
        <v>8</v>
      </c>
      <c r="J20" s="127">
        <f t="shared" ref="J20:Q20" si="1">SUM(J17:J19)</f>
        <v>34088</v>
      </c>
      <c r="K20" s="62">
        <f t="shared" si="1"/>
        <v>34088</v>
      </c>
      <c r="L20" s="61">
        <f>SUM(L17:L19)</f>
        <v>87000</v>
      </c>
      <c r="M20" s="91">
        <f t="shared" si="1"/>
        <v>87000</v>
      </c>
      <c r="N20" s="91">
        <f t="shared" si="1"/>
        <v>0</v>
      </c>
      <c r="O20" s="92">
        <f t="shared" si="1"/>
        <v>0</v>
      </c>
      <c r="P20" s="62">
        <f t="shared" si="1"/>
        <v>87000</v>
      </c>
      <c r="Q20" s="65">
        <f t="shared" si="1"/>
        <v>87000</v>
      </c>
      <c r="R20" s="497"/>
      <c r="S20" s="23"/>
      <c r="T20" s="23"/>
      <c r="U20" s="341"/>
      <c r="V20" s="11"/>
      <c r="X20" s="55"/>
      <c r="Y20" s="55"/>
    </row>
    <row r="21" spans="1:26" ht="14.25" customHeight="1">
      <c r="A21" s="510" t="s">
        <v>7</v>
      </c>
      <c r="B21" s="451" t="s">
        <v>9</v>
      </c>
      <c r="C21" s="514" t="s">
        <v>42</v>
      </c>
      <c r="D21" s="514"/>
      <c r="E21" s="630" t="s">
        <v>51</v>
      </c>
      <c r="F21" s="134" t="s">
        <v>60</v>
      </c>
      <c r="G21" s="483" t="s">
        <v>50</v>
      </c>
      <c r="H21" s="603" t="s">
        <v>95</v>
      </c>
      <c r="I21" s="29" t="s">
        <v>41</v>
      </c>
      <c r="J21" s="174"/>
      <c r="K21" s="174">
        <v>11873</v>
      </c>
      <c r="L21" s="317"/>
      <c r="M21" s="318"/>
      <c r="N21" s="318"/>
      <c r="O21" s="319"/>
      <c r="P21" s="321"/>
      <c r="Q21" s="321"/>
      <c r="R21" s="135"/>
      <c r="S21" s="136"/>
      <c r="T21" s="28"/>
      <c r="U21" s="342"/>
      <c r="V21" s="11"/>
      <c r="X21" s="55"/>
      <c r="Y21" s="55"/>
    </row>
    <row r="22" spans="1:26" ht="18.75" customHeight="1">
      <c r="A22" s="511"/>
      <c r="B22" s="452"/>
      <c r="C22" s="515"/>
      <c r="D22" s="515"/>
      <c r="E22" s="631"/>
      <c r="F22" s="604" t="s">
        <v>59</v>
      </c>
      <c r="G22" s="484"/>
      <c r="H22" s="600"/>
      <c r="I22" s="30" t="s">
        <v>52</v>
      </c>
      <c r="J22" s="70">
        <v>8138</v>
      </c>
      <c r="K22" s="70">
        <v>8138</v>
      </c>
      <c r="L22" s="316"/>
      <c r="M22" s="101"/>
      <c r="N22" s="101"/>
      <c r="O22" s="102"/>
      <c r="P22" s="63"/>
      <c r="Q22" s="60"/>
      <c r="R22" s="12"/>
      <c r="S22" s="22"/>
      <c r="T22" s="22"/>
      <c r="U22" s="343"/>
      <c r="V22" s="11"/>
      <c r="X22" s="55"/>
      <c r="Y22" s="55"/>
    </row>
    <row r="23" spans="1:26" ht="14.25" customHeight="1" thickBot="1">
      <c r="A23" s="511"/>
      <c r="B23" s="452"/>
      <c r="C23" s="515"/>
      <c r="D23" s="515"/>
      <c r="E23" s="631"/>
      <c r="F23" s="605"/>
      <c r="G23" s="484"/>
      <c r="H23" s="338"/>
      <c r="I23" s="45" t="s">
        <v>8</v>
      </c>
      <c r="J23" s="62">
        <f>SUM(J21:J22)</f>
        <v>8138</v>
      </c>
      <c r="K23" s="62">
        <f>SUM(K21:K22)</f>
        <v>20011</v>
      </c>
      <c r="L23" s="109"/>
      <c r="M23" s="110"/>
      <c r="N23" s="110"/>
      <c r="O23" s="111"/>
      <c r="P23" s="113"/>
      <c r="Q23" s="62"/>
      <c r="R23" s="13"/>
      <c r="S23" s="23"/>
      <c r="T23" s="23"/>
      <c r="U23" s="341"/>
      <c r="V23" s="11"/>
    </row>
    <row r="24" spans="1:26" ht="14.25" customHeight="1" thickBot="1">
      <c r="A24" s="51" t="s">
        <v>7</v>
      </c>
      <c r="B24" s="10" t="s">
        <v>9</v>
      </c>
      <c r="C24" s="490" t="s">
        <v>10</v>
      </c>
      <c r="D24" s="490"/>
      <c r="E24" s="490"/>
      <c r="F24" s="490"/>
      <c r="G24" s="490"/>
      <c r="H24" s="490"/>
      <c r="I24" s="491"/>
      <c r="J24" s="67">
        <f>J20+J16+J23</f>
        <v>51957</v>
      </c>
      <c r="K24" s="67">
        <f>K20+K16+K23</f>
        <v>63830</v>
      </c>
      <c r="L24" s="66">
        <f>L20+L16</f>
        <v>97000</v>
      </c>
      <c r="M24" s="66">
        <f>M20+M16</f>
        <v>97000</v>
      </c>
      <c r="N24" s="66"/>
      <c r="O24" s="66"/>
      <c r="P24" s="66">
        <f>P20+P16</f>
        <v>97000</v>
      </c>
      <c r="Q24" s="66">
        <f>Q20+Q16</f>
        <v>97000</v>
      </c>
      <c r="R24" s="492"/>
      <c r="S24" s="493"/>
      <c r="T24" s="493"/>
      <c r="U24" s="494"/>
    </row>
    <row r="25" spans="1:26" ht="14.25" customHeight="1" thickBot="1">
      <c r="A25" s="51" t="s">
        <v>7</v>
      </c>
      <c r="B25" s="447" t="s">
        <v>11</v>
      </c>
      <c r="C25" s="448"/>
      <c r="D25" s="448"/>
      <c r="E25" s="448"/>
      <c r="F25" s="448"/>
      <c r="G25" s="448"/>
      <c r="H25" s="448"/>
      <c r="I25" s="495"/>
      <c r="J25" s="69">
        <f>J24</f>
        <v>51957</v>
      </c>
      <c r="K25" s="69">
        <f>K24</f>
        <v>63830</v>
      </c>
      <c r="L25" s="68">
        <f>L24</f>
        <v>97000</v>
      </c>
      <c r="M25" s="68">
        <f t="shared" ref="M25:Q25" si="2">M24</f>
        <v>97000</v>
      </c>
      <c r="N25" s="68"/>
      <c r="O25" s="68"/>
      <c r="P25" s="69">
        <f t="shared" si="2"/>
        <v>97000</v>
      </c>
      <c r="Q25" s="68">
        <f t="shared" si="2"/>
        <v>97000</v>
      </c>
      <c r="R25" s="435"/>
      <c r="S25" s="436"/>
      <c r="T25" s="436"/>
      <c r="U25" s="437"/>
      <c r="Z25" s="137"/>
    </row>
    <row r="26" spans="1:26" ht="15.75" customHeight="1" thickBot="1">
      <c r="A26" s="52" t="s">
        <v>9</v>
      </c>
      <c r="B26" s="501" t="s">
        <v>47</v>
      </c>
      <c r="C26" s="502"/>
      <c r="D26" s="502"/>
      <c r="E26" s="502"/>
      <c r="F26" s="502"/>
      <c r="G26" s="502"/>
      <c r="H26" s="502"/>
      <c r="I26" s="502"/>
      <c r="J26" s="502"/>
      <c r="K26" s="502"/>
      <c r="L26" s="502"/>
      <c r="M26" s="502"/>
      <c r="N26" s="502"/>
      <c r="O26" s="502"/>
      <c r="P26" s="502"/>
      <c r="Q26" s="502"/>
      <c r="R26" s="502"/>
      <c r="S26" s="502"/>
      <c r="T26" s="502"/>
      <c r="U26" s="503"/>
      <c r="Z26" s="137"/>
    </row>
    <row r="27" spans="1:26" ht="15.75" customHeight="1" thickBot="1">
      <c r="A27" s="50" t="s">
        <v>9</v>
      </c>
      <c r="B27" s="10" t="s">
        <v>7</v>
      </c>
      <c r="C27" s="504" t="s">
        <v>48</v>
      </c>
      <c r="D27" s="506"/>
      <c r="E27" s="505"/>
      <c r="F27" s="506"/>
      <c r="G27" s="506"/>
      <c r="H27" s="506"/>
      <c r="I27" s="506"/>
      <c r="J27" s="506"/>
      <c r="K27" s="506"/>
      <c r="L27" s="506"/>
      <c r="M27" s="506"/>
      <c r="N27" s="506"/>
      <c r="O27" s="506"/>
      <c r="P27" s="506"/>
      <c r="Q27" s="506"/>
      <c r="R27" s="506"/>
      <c r="S27" s="506"/>
      <c r="T27" s="506"/>
      <c r="U27" s="507"/>
    </row>
    <row r="28" spans="1:26" ht="27.75" customHeight="1">
      <c r="A28" s="449" t="s">
        <v>9</v>
      </c>
      <c r="B28" s="451" t="s">
        <v>7</v>
      </c>
      <c r="C28" s="620" t="s">
        <v>7</v>
      </c>
      <c r="D28" s="273"/>
      <c r="E28" s="274" t="s">
        <v>85</v>
      </c>
      <c r="F28" s="455" t="s">
        <v>81</v>
      </c>
      <c r="G28" s="483" t="s">
        <v>50</v>
      </c>
      <c r="H28" s="579" t="s">
        <v>74</v>
      </c>
      <c r="I28" s="178" t="s">
        <v>41</v>
      </c>
      <c r="J28" s="276"/>
      <c r="K28" s="276"/>
      <c r="L28" s="277"/>
      <c r="M28" s="117"/>
      <c r="N28" s="117"/>
      <c r="O28" s="118"/>
      <c r="P28" s="122"/>
      <c r="Q28" s="154"/>
      <c r="R28" s="56"/>
      <c r="S28" s="57"/>
      <c r="T28" s="57"/>
      <c r="U28" s="186"/>
      <c r="V28" s="26"/>
    </row>
    <row r="29" spans="1:26" ht="43.5" customHeight="1">
      <c r="A29" s="450"/>
      <c r="B29" s="452"/>
      <c r="C29" s="621"/>
      <c r="D29" s="219" t="s">
        <v>7</v>
      </c>
      <c r="E29" s="275" t="s">
        <v>57</v>
      </c>
      <c r="F29" s="456"/>
      <c r="G29" s="484"/>
      <c r="H29" s="580"/>
      <c r="I29" s="220" t="s">
        <v>41</v>
      </c>
      <c r="J29" s="221">
        <v>12888</v>
      </c>
      <c r="K29" s="222">
        <f>44.5/3.4528*1000</f>
        <v>12888</v>
      </c>
      <c r="L29" s="108">
        <v>12900</v>
      </c>
      <c r="M29" s="103">
        <v>12900</v>
      </c>
      <c r="N29" s="103"/>
      <c r="O29" s="104"/>
      <c r="P29" s="353">
        <v>12900</v>
      </c>
      <c r="Q29" s="354">
        <v>12900</v>
      </c>
      <c r="R29" s="279" t="s">
        <v>61</v>
      </c>
      <c r="S29" s="280">
        <v>100</v>
      </c>
      <c r="T29" s="280">
        <v>100</v>
      </c>
      <c r="U29" s="282">
        <v>100</v>
      </c>
      <c r="V29" s="26"/>
    </row>
    <row r="30" spans="1:26" ht="42" customHeight="1">
      <c r="A30" s="571"/>
      <c r="B30" s="575"/>
      <c r="C30" s="622"/>
      <c r="D30" s="272" t="s">
        <v>9</v>
      </c>
      <c r="E30" s="187" t="s">
        <v>84</v>
      </c>
      <c r="F30" s="578"/>
      <c r="G30" s="577"/>
      <c r="H30" s="581"/>
      <c r="I30" s="420" t="s">
        <v>41</v>
      </c>
      <c r="J30" s="189">
        <v>39099</v>
      </c>
      <c r="K30" s="179">
        <f>135/3.4528*1000</f>
        <v>39099</v>
      </c>
      <c r="L30" s="348">
        <v>39100</v>
      </c>
      <c r="M30" s="262">
        <v>39100</v>
      </c>
      <c r="N30" s="262"/>
      <c r="O30" s="263"/>
      <c r="P30" s="421">
        <v>39100</v>
      </c>
      <c r="Q30" s="422">
        <v>39100</v>
      </c>
      <c r="R30" s="431" t="s">
        <v>136</v>
      </c>
      <c r="S30" s="432">
        <v>2</v>
      </c>
      <c r="T30" s="432">
        <v>2</v>
      </c>
      <c r="U30" s="433">
        <v>2</v>
      </c>
      <c r="V30" s="27"/>
    </row>
    <row r="31" spans="1:26" ht="14.25" customHeight="1">
      <c r="A31" s="334"/>
      <c r="B31" s="335"/>
      <c r="C31" s="201"/>
      <c r="D31" s="58" t="s">
        <v>42</v>
      </c>
      <c r="E31" s="523" t="s">
        <v>113</v>
      </c>
      <c r="F31" s="456" t="s">
        <v>120</v>
      </c>
      <c r="G31" s="484"/>
      <c r="H31" s="330"/>
      <c r="I31" s="397" t="s">
        <v>41</v>
      </c>
      <c r="J31" s="259">
        <v>14481</v>
      </c>
      <c r="K31" s="259">
        <f>50/3.4528*1000</f>
        <v>14481</v>
      </c>
      <c r="L31" s="316">
        <v>78000</v>
      </c>
      <c r="M31" s="101">
        <v>78000</v>
      </c>
      <c r="N31" s="101"/>
      <c r="O31" s="102"/>
      <c r="P31" s="419"/>
      <c r="Q31" s="63"/>
      <c r="R31" s="297" t="s">
        <v>121</v>
      </c>
      <c r="S31" s="298">
        <v>1</v>
      </c>
      <c r="T31" s="349"/>
      <c r="U31" s="301"/>
    </row>
    <row r="32" spans="1:26" ht="41.25" customHeight="1">
      <c r="A32" s="334"/>
      <c r="B32" s="335"/>
      <c r="C32" s="201"/>
      <c r="D32" s="214"/>
      <c r="E32" s="576"/>
      <c r="F32" s="582"/>
      <c r="G32" s="577"/>
      <c r="H32" s="346"/>
      <c r="I32" s="260" t="s">
        <v>77</v>
      </c>
      <c r="J32" s="261">
        <v>14481</v>
      </c>
      <c r="K32" s="261">
        <f>50/3.4528*1000</f>
        <v>14481</v>
      </c>
      <c r="L32" s="302">
        <v>72000</v>
      </c>
      <c r="M32" s="303">
        <v>72000</v>
      </c>
      <c r="N32" s="262"/>
      <c r="O32" s="263"/>
      <c r="P32" s="268"/>
      <c r="Q32" s="266"/>
      <c r="R32" s="486" t="s">
        <v>114</v>
      </c>
      <c r="S32" s="488">
        <v>1</v>
      </c>
      <c r="T32" s="498"/>
      <c r="U32" s="499"/>
    </row>
    <row r="33" spans="1:41" ht="16.5" customHeight="1" thickBot="1">
      <c r="A33" s="231"/>
      <c r="B33" s="337"/>
      <c r="C33" s="203"/>
      <c r="D33" s="344"/>
      <c r="E33" s="226"/>
      <c r="F33" s="345"/>
      <c r="G33" s="327"/>
      <c r="H33" s="227"/>
      <c r="I33" s="204" t="s">
        <v>8</v>
      </c>
      <c r="J33" s="205">
        <f t="shared" ref="J33:Q33" si="3">SUM(J29:J32)</f>
        <v>80949</v>
      </c>
      <c r="K33" s="205">
        <f>SUM(K29:K32)</f>
        <v>80949</v>
      </c>
      <c r="L33" s="209">
        <f>SUM(L29:L32)</f>
        <v>202000</v>
      </c>
      <c r="M33" s="208">
        <f>SUM(M29:M32)</f>
        <v>202000</v>
      </c>
      <c r="N33" s="208">
        <f t="shared" si="3"/>
        <v>0</v>
      </c>
      <c r="O33" s="208">
        <f t="shared" si="3"/>
        <v>0</v>
      </c>
      <c r="P33" s="205">
        <f t="shared" si="3"/>
        <v>52000</v>
      </c>
      <c r="Q33" s="209">
        <f t="shared" si="3"/>
        <v>52000</v>
      </c>
      <c r="R33" s="487"/>
      <c r="S33" s="489"/>
      <c r="T33" s="489"/>
      <c r="U33" s="500"/>
      <c r="V33" s="26"/>
    </row>
    <row r="34" spans="1:41" ht="14.25" customHeight="1" thickBot="1">
      <c r="A34" s="336" t="s">
        <v>9</v>
      </c>
      <c r="B34" s="337" t="s">
        <v>7</v>
      </c>
      <c r="C34" s="475" t="s">
        <v>10</v>
      </c>
      <c r="D34" s="476"/>
      <c r="E34" s="476"/>
      <c r="F34" s="476"/>
      <c r="G34" s="476"/>
      <c r="H34" s="476"/>
      <c r="I34" s="583"/>
      <c r="J34" s="115">
        <f>J33</f>
        <v>80949</v>
      </c>
      <c r="K34" s="67">
        <f t="shared" ref="K34:Q34" si="4">K33</f>
        <v>80949</v>
      </c>
      <c r="L34" s="115">
        <f t="shared" si="4"/>
        <v>202000</v>
      </c>
      <c r="M34" s="67">
        <f t="shared" si="4"/>
        <v>202000</v>
      </c>
      <c r="N34" s="115">
        <f t="shared" si="4"/>
        <v>0</v>
      </c>
      <c r="O34" s="115">
        <f t="shared" si="4"/>
        <v>0</v>
      </c>
      <c r="P34" s="115">
        <f t="shared" si="4"/>
        <v>52000</v>
      </c>
      <c r="Q34" s="115">
        <f t="shared" si="4"/>
        <v>52000</v>
      </c>
      <c r="R34" s="424"/>
      <c r="S34" s="425"/>
      <c r="T34" s="426"/>
      <c r="U34" s="427"/>
    </row>
    <row r="35" spans="1:41" ht="14.25" customHeight="1" thickBot="1">
      <c r="A35" s="50" t="s">
        <v>9</v>
      </c>
      <c r="B35" s="447" t="s">
        <v>11</v>
      </c>
      <c r="C35" s="448"/>
      <c r="D35" s="448"/>
      <c r="E35" s="448"/>
      <c r="F35" s="448"/>
      <c r="G35" s="448"/>
      <c r="H35" s="448"/>
      <c r="I35" s="495"/>
      <c r="J35" s="116">
        <f>J34</f>
        <v>80949</v>
      </c>
      <c r="K35" s="69">
        <f>K34</f>
        <v>80949</v>
      </c>
      <c r="L35" s="116">
        <f t="shared" ref="L35:O35" si="5">L34</f>
        <v>202000</v>
      </c>
      <c r="M35" s="69">
        <f t="shared" si="5"/>
        <v>202000</v>
      </c>
      <c r="N35" s="333">
        <f t="shared" si="5"/>
        <v>0</v>
      </c>
      <c r="O35" s="69">
        <f t="shared" si="5"/>
        <v>0</v>
      </c>
      <c r="P35" s="240">
        <f>P34</f>
        <v>52000</v>
      </c>
      <c r="Q35" s="69">
        <f t="shared" ref="Q35" si="6">Q34</f>
        <v>52000</v>
      </c>
      <c r="R35" s="435"/>
      <c r="S35" s="436"/>
      <c r="T35" s="436"/>
      <c r="U35" s="437"/>
    </row>
    <row r="36" spans="1:41" ht="12.75" customHeight="1" thickBot="1">
      <c r="A36" s="31" t="s">
        <v>7</v>
      </c>
      <c r="B36" s="438" t="s">
        <v>35</v>
      </c>
      <c r="C36" s="439"/>
      <c r="D36" s="439"/>
      <c r="E36" s="439"/>
      <c r="F36" s="439"/>
      <c r="G36" s="439"/>
      <c r="H36" s="439"/>
      <c r="I36" s="570"/>
      <c r="J36" s="129">
        <f t="shared" ref="J36:Q36" si="7">J35+J25</f>
        <v>132906</v>
      </c>
      <c r="K36" s="71">
        <f t="shared" si="7"/>
        <v>144779</v>
      </c>
      <c r="L36" s="129">
        <f t="shared" si="7"/>
        <v>299000</v>
      </c>
      <c r="M36" s="71">
        <f t="shared" si="7"/>
        <v>299000</v>
      </c>
      <c r="N36" s="347">
        <f t="shared" si="7"/>
        <v>0</v>
      </c>
      <c r="O36" s="71">
        <f t="shared" si="7"/>
        <v>0</v>
      </c>
      <c r="P36" s="71">
        <f t="shared" si="7"/>
        <v>149000</v>
      </c>
      <c r="Q36" s="71">
        <f t="shared" si="7"/>
        <v>149000</v>
      </c>
      <c r="R36" s="440"/>
      <c r="S36" s="441"/>
      <c r="T36" s="441"/>
      <c r="U36" s="442"/>
    </row>
    <row r="37" spans="1:41" s="16" customFormat="1" ht="12.75" customHeight="1">
      <c r="A37" s="587"/>
      <c r="B37" s="587"/>
      <c r="C37" s="587"/>
      <c r="D37" s="587"/>
      <c r="E37" s="587"/>
      <c r="F37" s="587"/>
      <c r="G37" s="587"/>
      <c r="H37" s="587"/>
      <c r="I37" s="587"/>
      <c r="J37" s="587"/>
      <c r="K37" s="587"/>
      <c r="L37" s="587"/>
      <c r="M37" s="587"/>
      <c r="N37" s="587"/>
      <c r="O37" s="587"/>
      <c r="P37" s="587"/>
      <c r="Q37" s="587"/>
      <c r="R37" s="587"/>
      <c r="S37" s="587"/>
      <c r="T37" s="587"/>
      <c r="U37" s="587"/>
      <c r="V37" s="15"/>
      <c r="W37" s="15"/>
      <c r="X37" s="15"/>
      <c r="Y37" s="15"/>
      <c r="Z37" s="15"/>
      <c r="AA37" s="15"/>
      <c r="AB37" s="15"/>
      <c r="AC37" s="15"/>
      <c r="AD37" s="15"/>
      <c r="AE37" s="15"/>
      <c r="AF37" s="15"/>
      <c r="AG37" s="15"/>
      <c r="AH37" s="15"/>
      <c r="AI37" s="15"/>
      <c r="AJ37" s="15"/>
      <c r="AK37" s="15"/>
      <c r="AL37" s="15"/>
      <c r="AM37" s="15"/>
      <c r="AN37" s="15"/>
      <c r="AO37" s="15"/>
    </row>
    <row r="38" spans="1:41" s="16" customFormat="1" ht="14.25" customHeight="1" thickBot="1">
      <c r="A38" s="443" t="s">
        <v>16</v>
      </c>
      <c r="B38" s="443"/>
      <c r="C38" s="443"/>
      <c r="D38" s="443"/>
      <c r="E38" s="443"/>
      <c r="F38" s="443"/>
      <c r="G38" s="443"/>
      <c r="H38" s="443"/>
      <c r="I38" s="443"/>
      <c r="J38" s="443"/>
      <c r="K38" s="443"/>
      <c r="L38" s="443"/>
      <c r="M38" s="443"/>
      <c r="N38" s="443"/>
      <c r="O38" s="443"/>
      <c r="P38" s="443"/>
      <c r="Q38" s="443"/>
      <c r="R38" s="5"/>
      <c r="S38" s="5"/>
      <c r="T38" s="5"/>
      <c r="U38" s="5"/>
      <c r="V38" s="15"/>
      <c r="W38" s="15"/>
      <c r="X38" s="15"/>
      <c r="Y38" s="15"/>
      <c r="Z38" s="15"/>
      <c r="AA38" s="15"/>
      <c r="AB38" s="15"/>
      <c r="AC38" s="15"/>
      <c r="AD38" s="15"/>
      <c r="AE38" s="15"/>
      <c r="AF38" s="15"/>
      <c r="AG38" s="15"/>
      <c r="AH38" s="15"/>
      <c r="AI38" s="15"/>
      <c r="AJ38" s="15"/>
      <c r="AK38" s="15"/>
      <c r="AL38" s="15"/>
      <c r="AM38" s="15"/>
      <c r="AN38" s="15"/>
      <c r="AO38" s="15"/>
    </row>
    <row r="39" spans="1:41" ht="51.75" customHeight="1" thickBot="1">
      <c r="A39" s="444" t="s">
        <v>12</v>
      </c>
      <c r="B39" s="445"/>
      <c r="C39" s="445"/>
      <c r="D39" s="445"/>
      <c r="E39" s="445"/>
      <c r="F39" s="445"/>
      <c r="G39" s="445"/>
      <c r="H39" s="445"/>
      <c r="I39" s="446"/>
      <c r="J39" s="164" t="s">
        <v>82</v>
      </c>
      <c r="K39" s="164" t="s">
        <v>109</v>
      </c>
      <c r="L39" s="584" t="s">
        <v>93</v>
      </c>
      <c r="M39" s="585"/>
      <c r="N39" s="585"/>
      <c r="O39" s="586"/>
      <c r="P39" s="53" t="s">
        <v>76</v>
      </c>
      <c r="Q39" s="53" t="s">
        <v>106</v>
      </c>
    </row>
    <row r="40" spans="1:41" ht="14.25" customHeight="1">
      <c r="A40" s="466" t="s">
        <v>17</v>
      </c>
      <c r="B40" s="467"/>
      <c r="C40" s="467"/>
      <c r="D40" s="467"/>
      <c r="E40" s="467"/>
      <c r="F40" s="467"/>
      <c r="G40" s="467"/>
      <c r="H40" s="467"/>
      <c r="I40" s="468"/>
      <c r="J40" s="163">
        <f>J41+J42</f>
        <v>118425</v>
      </c>
      <c r="K40" s="163">
        <f>K41+K42</f>
        <v>130298</v>
      </c>
      <c r="L40" s="572">
        <f>SUM(L41:O42)</f>
        <v>227000</v>
      </c>
      <c r="M40" s="573"/>
      <c r="N40" s="573"/>
      <c r="O40" s="574"/>
      <c r="P40" s="131">
        <f ca="1">SUM(P41:P42)</f>
        <v>149000</v>
      </c>
      <c r="Q40" s="131">
        <f>SUM(Q41:Q42)</f>
        <v>149000</v>
      </c>
    </row>
    <row r="41" spans="1:41" ht="14.25" customHeight="1">
      <c r="A41" s="469" t="s">
        <v>38</v>
      </c>
      <c r="B41" s="470"/>
      <c r="C41" s="470"/>
      <c r="D41" s="470"/>
      <c r="E41" s="470"/>
      <c r="F41" s="470"/>
      <c r="G41" s="470"/>
      <c r="H41" s="470"/>
      <c r="I41" s="471"/>
      <c r="J41" s="160">
        <f>SUMIF(I13:I36,"SB",J13:J36)</f>
        <v>110287</v>
      </c>
      <c r="K41" s="160">
        <f>SUMIF(I13:I36,"SB",K13:K36)</f>
        <v>122160</v>
      </c>
      <c r="L41" s="594">
        <f>SUMIF(I13:I36,"SB",L13:L36)</f>
        <v>227000</v>
      </c>
      <c r="M41" s="595"/>
      <c r="N41" s="595"/>
      <c r="O41" s="596"/>
      <c r="P41" s="73">
        <f ca="1">SUMIF(I13:I36,"SB",P13:P33)</f>
        <v>149000</v>
      </c>
      <c r="Q41" s="73">
        <f>SUMIF(I13:I36,"SB",Q13:Q36)</f>
        <v>149000</v>
      </c>
    </row>
    <row r="42" spans="1:41" ht="14.25" customHeight="1">
      <c r="A42" s="472" t="s">
        <v>39</v>
      </c>
      <c r="B42" s="473"/>
      <c r="C42" s="473"/>
      <c r="D42" s="473"/>
      <c r="E42" s="473"/>
      <c r="F42" s="473"/>
      <c r="G42" s="473"/>
      <c r="H42" s="473"/>
      <c r="I42" s="474"/>
      <c r="J42" s="160">
        <f>SUMIF(I13:I36,"SB(P)",J13:J36)</f>
        <v>8138</v>
      </c>
      <c r="K42" s="160">
        <f>SUMIF(I13:I36,"SB(P)",K13:K36)</f>
        <v>8138</v>
      </c>
      <c r="L42" s="594">
        <f>SUMIF(I17:I36,"SB(P)",L17:L36)</f>
        <v>0</v>
      </c>
      <c r="M42" s="595"/>
      <c r="N42" s="595"/>
      <c r="O42" s="596"/>
      <c r="P42" s="73">
        <f>SUMIF(I17:I36,"SB(P)",P17:P36)</f>
        <v>0</v>
      </c>
      <c r="Q42" s="73">
        <f>SUMIF(I17:I36,"SB(P)",Q17:Q36)</f>
        <v>0</v>
      </c>
    </row>
    <row r="43" spans="1:41" ht="14.25" customHeight="1">
      <c r="A43" s="460" t="s">
        <v>18</v>
      </c>
      <c r="B43" s="461"/>
      <c r="C43" s="461"/>
      <c r="D43" s="461"/>
      <c r="E43" s="461"/>
      <c r="F43" s="461"/>
      <c r="G43" s="461"/>
      <c r="H43" s="461"/>
      <c r="I43" s="462"/>
      <c r="J43" s="162">
        <f>SUM(J44:J46)</f>
        <v>14481</v>
      </c>
      <c r="K43" s="162">
        <f>SUM(K44:K46)</f>
        <v>14481</v>
      </c>
      <c r="L43" s="591">
        <f>SUM(L44:O46)</f>
        <v>72000</v>
      </c>
      <c r="M43" s="592"/>
      <c r="N43" s="592"/>
      <c r="O43" s="593"/>
      <c r="P43" s="132">
        <f>SUM(P44:P46)</f>
        <v>0</v>
      </c>
      <c r="Q43" s="132">
        <f>SUM(Q44:Q46)</f>
        <v>0</v>
      </c>
    </row>
    <row r="44" spans="1:41" ht="14.25" customHeight="1">
      <c r="A44" s="463" t="s">
        <v>40</v>
      </c>
      <c r="B44" s="464"/>
      <c r="C44" s="464"/>
      <c r="D44" s="464"/>
      <c r="E44" s="464"/>
      <c r="F44" s="464"/>
      <c r="G44" s="464"/>
      <c r="H44" s="464"/>
      <c r="I44" s="465"/>
      <c r="J44" s="160">
        <f>SUMIF(I17:I36,"ES",J17:J36)</f>
        <v>0</v>
      </c>
      <c r="K44" s="160">
        <f>SUMIF(I17:I36,"ES",K17:K36)</f>
        <v>0</v>
      </c>
      <c r="L44" s="594">
        <f>SUMIF(I17:I36,"ES",L17:L36)</f>
        <v>0</v>
      </c>
      <c r="M44" s="595"/>
      <c r="N44" s="595"/>
      <c r="O44" s="596"/>
      <c r="P44" s="73">
        <f>SUMIF(I17:I36,"ES",P17:P36)</f>
        <v>0</v>
      </c>
      <c r="Q44" s="73">
        <f>SUMIF(I17:I36,"ES",Q17:Q36)</f>
        <v>0</v>
      </c>
    </row>
    <row r="45" spans="1:41" ht="14.25" customHeight="1">
      <c r="A45" s="463" t="s">
        <v>79</v>
      </c>
      <c r="B45" s="464"/>
      <c r="C45" s="464"/>
      <c r="D45" s="464"/>
      <c r="E45" s="464"/>
      <c r="F45" s="464"/>
      <c r="G45" s="464"/>
      <c r="H45" s="464"/>
      <c r="I45" s="465"/>
      <c r="J45" s="160">
        <f>SUMIF(I17:I36,"KVJUD",J17:J36)</f>
        <v>0</v>
      </c>
      <c r="K45" s="160">
        <f>SUMIF(I17:I36,"KVJUD",K17:K36)</f>
        <v>0</v>
      </c>
      <c r="L45" s="594">
        <f>SUMIF(I17:I36,"KVJUD",L17:L36)</f>
        <v>0</v>
      </c>
      <c r="M45" s="595"/>
      <c r="N45" s="595"/>
      <c r="O45" s="596"/>
      <c r="P45" s="73">
        <f>SUMIF(I17:I36,"KVJUD",P17:P36)</f>
        <v>0</v>
      </c>
      <c r="Q45" s="73">
        <f>SUMIF(I17:I36,"KVJUD",Q17:Q36)</f>
        <v>0</v>
      </c>
    </row>
    <row r="46" spans="1:41" ht="14.25" customHeight="1">
      <c r="A46" s="463" t="s">
        <v>78</v>
      </c>
      <c r="B46" s="464"/>
      <c r="C46" s="464"/>
      <c r="D46" s="464"/>
      <c r="E46" s="464"/>
      <c r="F46" s="464"/>
      <c r="G46" s="464"/>
      <c r="H46" s="464"/>
      <c r="I46" s="465"/>
      <c r="J46" s="160">
        <f>SUMIF(I17:I38,"KT",J17:J38)</f>
        <v>14481</v>
      </c>
      <c r="K46" s="160">
        <f>SUMIF(I17:I36,"KT",K17:K36)</f>
        <v>14481</v>
      </c>
      <c r="L46" s="594">
        <f>SUMIF(I17:I36,"KT",L17:L36)</f>
        <v>72000</v>
      </c>
      <c r="M46" s="595"/>
      <c r="N46" s="595"/>
      <c r="O46" s="596"/>
      <c r="P46" s="73">
        <f>SUMIF(I17:I36,"KT",P17:P36)</f>
        <v>0</v>
      </c>
      <c r="Q46" s="73">
        <f>SUMIF(I17:I36,"KT",Q17:Q36)</f>
        <v>0</v>
      </c>
    </row>
    <row r="47" spans="1:41" ht="17.25" customHeight="1" thickBot="1">
      <c r="A47" s="457" t="s">
        <v>19</v>
      </c>
      <c r="B47" s="458"/>
      <c r="C47" s="458"/>
      <c r="D47" s="458"/>
      <c r="E47" s="458"/>
      <c r="F47" s="458"/>
      <c r="G47" s="458"/>
      <c r="H47" s="458"/>
      <c r="I47" s="459"/>
      <c r="J47" s="161">
        <f>SUM(J40,J43)</f>
        <v>132906</v>
      </c>
      <c r="K47" s="161">
        <f>SUM(K40,K43)</f>
        <v>144779</v>
      </c>
      <c r="L47" s="588">
        <f>SUM(L40,L43)</f>
        <v>299000</v>
      </c>
      <c r="M47" s="589"/>
      <c r="N47" s="589"/>
      <c r="O47" s="590"/>
      <c r="P47" s="133">
        <f ca="1">SUM(P40,P43)</f>
        <v>149000</v>
      </c>
      <c r="Q47" s="133">
        <f>SUM(Q40,Q43)</f>
        <v>149000</v>
      </c>
    </row>
    <row r="48" spans="1:41">
      <c r="L48" s="72"/>
      <c r="M48" s="72"/>
      <c r="N48" s="72"/>
      <c r="O48" s="72"/>
      <c r="P48" s="72"/>
      <c r="Q48" s="72"/>
    </row>
    <row r="51" spans="1:21">
      <c r="A51" s="6"/>
      <c r="B51" s="6"/>
      <c r="C51" s="6"/>
      <c r="D51" s="6"/>
      <c r="E51" s="6"/>
      <c r="F51" s="6"/>
      <c r="G51" s="6"/>
      <c r="H51" s="6"/>
      <c r="I51" s="6"/>
      <c r="J51" s="181"/>
      <c r="M51" s="181"/>
      <c r="N51" s="6"/>
      <c r="O51" s="6"/>
      <c r="P51" s="6"/>
      <c r="Q51" s="6"/>
      <c r="R51" s="6"/>
      <c r="S51" s="6"/>
      <c r="T51" s="6"/>
      <c r="U51" s="6"/>
    </row>
  </sheetData>
  <mergeCells count="103">
    <mergeCell ref="A1:U1"/>
    <mergeCell ref="U17:U18"/>
    <mergeCell ref="C28:C30"/>
    <mergeCell ref="C27:U27"/>
    <mergeCell ref="C24:I24"/>
    <mergeCell ref="R24:U24"/>
    <mergeCell ref="S17:S18"/>
    <mergeCell ref="T17:T18"/>
    <mergeCell ref="R17:R18"/>
    <mergeCell ref="R19:R20"/>
    <mergeCell ref="B25:I25"/>
    <mergeCell ref="R25:U25"/>
    <mergeCell ref="A21:A23"/>
    <mergeCell ref="B21:B23"/>
    <mergeCell ref="C21:C23"/>
    <mergeCell ref="E21:E23"/>
    <mergeCell ref="A17:A20"/>
    <mergeCell ref="H17:H20"/>
    <mergeCell ref="G17:G20"/>
    <mergeCell ref="E17:E20"/>
    <mergeCell ref="F17:F20"/>
    <mergeCell ref="B17:B20"/>
    <mergeCell ref="C17:C20"/>
    <mergeCell ref="D17:D20"/>
    <mergeCell ref="D21:D23"/>
    <mergeCell ref="G21:G23"/>
    <mergeCell ref="H21:H22"/>
    <mergeCell ref="F22:F23"/>
    <mergeCell ref="A2:U2"/>
    <mergeCell ref="A3:U3"/>
    <mergeCell ref="A4:U4"/>
    <mergeCell ref="S5:U5"/>
    <mergeCell ref="A6:A8"/>
    <mergeCell ref="B6:B8"/>
    <mergeCell ref="C6:C8"/>
    <mergeCell ref="E6:E8"/>
    <mergeCell ref="F6:F8"/>
    <mergeCell ref="R7:R8"/>
    <mergeCell ref="P6:P8"/>
    <mergeCell ref="Q6:Q8"/>
    <mergeCell ref="R6:U6"/>
    <mergeCell ref="J7:J8"/>
    <mergeCell ref="L7:L8"/>
    <mergeCell ref="M7:N7"/>
    <mergeCell ref="O7:O8"/>
    <mergeCell ref="S7:U7"/>
    <mergeCell ref="G6:G8"/>
    <mergeCell ref="H6:H8"/>
    <mergeCell ref="K7:K8"/>
    <mergeCell ref="C13:C16"/>
    <mergeCell ref="D13:D16"/>
    <mergeCell ref="E13:E16"/>
    <mergeCell ref="F13:F16"/>
    <mergeCell ref="G13:G16"/>
    <mergeCell ref="H13:H16"/>
    <mergeCell ref="R15:R16"/>
    <mergeCell ref="I6:I8"/>
    <mergeCell ref="L6:O6"/>
    <mergeCell ref="A9:U9"/>
    <mergeCell ref="A10:U10"/>
    <mergeCell ref="B11:U11"/>
    <mergeCell ref="D6:D8"/>
    <mergeCell ref="C12:U12"/>
    <mergeCell ref="A13:A16"/>
    <mergeCell ref="B13:B16"/>
    <mergeCell ref="A41:I41"/>
    <mergeCell ref="A47:I47"/>
    <mergeCell ref="L47:O47"/>
    <mergeCell ref="A43:I43"/>
    <mergeCell ref="L43:O43"/>
    <mergeCell ref="A44:I44"/>
    <mergeCell ref="L44:O44"/>
    <mergeCell ref="L41:O41"/>
    <mergeCell ref="L42:O42"/>
    <mergeCell ref="A42:I42"/>
    <mergeCell ref="A45:I45"/>
    <mergeCell ref="L45:O45"/>
    <mergeCell ref="A46:I46"/>
    <mergeCell ref="L46:O46"/>
    <mergeCell ref="R35:U35"/>
    <mergeCell ref="B36:I36"/>
    <mergeCell ref="R36:U36"/>
    <mergeCell ref="A28:A30"/>
    <mergeCell ref="B35:I35"/>
    <mergeCell ref="L40:O40"/>
    <mergeCell ref="B28:B30"/>
    <mergeCell ref="B26:U26"/>
    <mergeCell ref="E31:E32"/>
    <mergeCell ref="G31:G32"/>
    <mergeCell ref="F28:F30"/>
    <mergeCell ref="G28:G30"/>
    <mergeCell ref="H28:H30"/>
    <mergeCell ref="R32:R33"/>
    <mergeCell ref="S32:S33"/>
    <mergeCell ref="T32:T33"/>
    <mergeCell ref="U32:U33"/>
    <mergeCell ref="F31:F32"/>
    <mergeCell ref="C34:I34"/>
    <mergeCell ref="A39:I39"/>
    <mergeCell ref="L39:O39"/>
    <mergeCell ref="A40:I40"/>
    <mergeCell ref="A38:Q38"/>
    <mergeCell ref="A37:U37"/>
  </mergeCells>
  <printOptions horizontalCentered="1"/>
  <pageMargins left="0" right="0" top="0.39370078740157483" bottom="0" header="0" footer="0"/>
  <pageSetup paperSize="9" scale="80" orientation="landscape" r:id="rId1"/>
  <headerFooter alignWithMargins="0"/>
  <rowBreaks count="1" manualBreakCount="1">
    <brk id="30"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26" sqref="C26"/>
    </sheetView>
  </sheetViews>
  <sheetFormatPr defaultRowHeight="15.75"/>
  <cols>
    <col min="1" max="1" width="22.7109375" style="3" customWidth="1"/>
    <col min="2" max="2" width="60.7109375" style="3" customWidth="1"/>
    <col min="3" max="16384" width="9.140625" style="3"/>
  </cols>
  <sheetData>
    <row r="1" spans="1:2" ht="27" customHeight="1">
      <c r="A1" s="634" t="s">
        <v>22</v>
      </c>
      <c r="B1" s="634"/>
    </row>
    <row r="2" spans="1:2" ht="31.5">
      <c r="A2" s="2" t="s">
        <v>3</v>
      </c>
      <c r="B2" s="1" t="s">
        <v>20</v>
      </c>
    </row>
    <row r="3" spans="1:2" ht="15.75" customHeight="1">
      <c r="A3" s="2" t="s">
        <v>23</v>
      </c>
      <c r="B3" s="1" t="s">
        <v>24</v>
      </c>
    </row>
    <row r="4" spans="1:2" ht="15.75" customHeight="1">
      <c r="A4" s="2" t="s">
        <v>25</v>
      </c>
      <c r="B4" s="1" t="s">
        <v>26</v>
      </c>
    </row>
    <row r="5" spans="1:2" ht="15.75" customHeight="1">
      <c r="A5" s="2" t="s">
        <v>27</v>
      </c>
      <c r="B5" s="1" t="s">
        <v>28</v>
      </c>
    </row>
    <row r="6" spans="1:2" ht="15.75" customHeight="1">
      <c r="A6" s="2" t="s">
        <v>29</v>
      </c>
      <c r="B6" s="1" t="s">
        <v>30</v>
      </c>
    </row>
    <row r="7" spans="1:2" ht="15.75" customHeight="1">
      <c r="A7" s="2" t="s">
        <v>31</v>
      </c>
      <c r="B7" s="1" t="s">
        <v>32</v>
      </c>
    </row>
    <row r="8" spans="1:2" ht="15.75" customHeight="1">
      <c r="A8" s="2" t="s">
        <v>33</v>
      </c>
      <c r="B8" s="1" t="s">
        <v>34</v>
      </c>
    </row>
    <row r="9" spans="1:2" ht="15.75" customHeight="1"/>
    <row r="10" spans="1:2" ht="15.75" customHeight="1">
      <c r="A10" s="635" t="s">
        <v>37</v>
      </c>
      <c r="B10" s="635"/>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5"/>
  <sheetViews>
    <sheetView workbookViewId="0">
      <selection activeCell="K5" sqref="K5"/>
    </sheetView>
  </sheetViews>
  <sheetFormatPr defaultRowHeight="12.75"/>
  <cols>
    <col min="1" max="4" width="2.7109375" style="7" customWidth="1"/>
    <col min="5" max="5" width="30.7109375" style="7" customWidth="1"/>
    <col min="6" max="6" width="2.7109375" style="25" customWidth="1"/>
    <col min="7" max="7" width="2.7109375" style="7" customWidth="1"/>
    <col min="8" max="8" width="2.7109375" style="8" customWidth="1"/>
    <col min="9" max="9" width="10.7109375" style="8" customWidth="1"/>
    <col min="10" max="10" width="7.7109375" style="9" customWidth="1"/>
    <col min="11" max="11" width="8.5703125" style="7" customWidth="1"/>
    <col min="12" max="12" width="9" style="7" customWidth="1"/>
    <col min="13" max="14" width="7.7109375" style="7" customWidth="1"/>
    <col min="15" max="15" width="5.85546875" style="7" customWidth="1"/>
    <col min="16" max="16" width="7.5703125" style="7" customWidth="1"/>
    <col min="17" max="17" width="0.140625" style="7" hidden="1" customWidth="1"/>
    <col min="18" max="18" width="7.7109375" style="7" hidden="1" customWidth="1"/>
    <col min="19" max="19" width="5.5703125" style="7" hidden="1" customWidth="1"/>
    <col min="20" max="20" width="7.7109375" style="7" hidden="1" customWidth="1"/>
    <col min="21" max="21" width="8.28515625" style="7" customWidth="1"/>
    <col min="22" max="22" width="7.42578125" style="7" customWidth="1"/>
    <col min="23" max="23" width="27.42578125" style="7" customWidth="1"/>
    <col min="24" max="26" width="3.7109375" style="7" customWidth="1"/>
    <col min="27" max="27" width="11.7109375" style="7" customWidth="1"/>
    <col min="28" max="16384" width="9.140625" style="6"/>
  </cols>
  <sheetData>
    <row r="1" spans="1:30" ht="15.75">
      <c r="A1" s="540" t="s">
        <v>92</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row>
    <row r="2" spans="1:30" ht="15.75">
      <c r="A2" s="541" t="s">
        <v>65</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row>
    <row r="3" spans="1:30" ht="15.75">
      <c r="A3" s="542" t="s">
        <v>36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4"/>
      <c r="AC3" s="4"/>
    </row>
    <row r="4" spans="1:30" ht="13.5" thickBot="1">
      <c r="X4" s="543" t="s">
        <v>88</v>
      </c>
      <c r="Y4" s="543"/>
      <c r="Z4" s="543"/>
      <c r="AA4" s="543"/>
    </row>
    <row r="5" spans="1:30" ht="60">
      <c r="A5" s="544" t="s">
        <v>67</v>
      </c>
      <c r="B5" s="547" t="s">
        <v>0</v>
      </c>
      <c r="C5" s="547" t="s">
        <v>1</v>
      </c>
      <c r="D5" s="547" t="s">
        <v>68</v>
      </c>
      <c r="E5" s="550" t="s">
        <v>14</v>
      </c>
      <c r="F5" s="553" t="s">
        <v>2</v>
      </c>
      <c r="G5" s="547" t="s">
        <v>69</v>
      </c>
      <c r="H5" s="567" t="s">
        <v>3</v>
      </c>
      <c r="I5" s="614" t="s">
        <v>70</v>
      </c>
      <c r="J5" s="556" t="s">
        <v>4</v>
      </c>
      <c r="K5" s="164" t="s">
        <v>82</v>
      </c>
      <c r="L5" s="164" t="s">
        <v>109</v>
      </c>
      <c r="M5" s="584" t="s">
        <v>93</v>
      </c>
      <c r="N5" s="585"/>
      <c r="O5" s="585"/>
      <c r="P5" s="586"/>
      <c r="Q5" s="584" t="s">
        <v>71</v>
      </c>
      <c r="R5" s="585"/>
      <c r="S5" s="585"/>
      <c r="T5" s="586"/>
      <c r="U5" s="606" t="s">
        <v>72</v>
      </c>
      <c r="V5" s="606" t="s">
        <v>94</v>
      </c>
      <c r="W5" s="559" t="s">
        <v>13</v>
      </c>
      <c r="X5" s="560"/>
      <c r="Y5" s="560"/>
      <c r="Z5" s="560"/>
      <c r="AA5" s="561"/>
    </row>
    <row r="6" spans="1:30">
      <c r="A6" s="545"/>
      <c r="B6" s="548"/>
      <c r="C6" s="548"/>
      <c r="D6" s="548"/>
      <c r="E6" s="551"/>
      <c r="F6" s="554"/>
      <c r="G6" s="548"/>
      <c r="H6" s="568"/>
      <c r="I6" s="615"/>
      <c r="J6" s="557"/>
      <c r="K6" s="597" t="s">
        <v>5</v>
      </c>
      <c r="L6" s="597" t="s">
        <v>5</v>
      </c>
      <c r="M6" s="609" t="s">
        <v>5</v>
      </c>
      <c r="N6" s="610" t="s">
        <v>6</v>
      </c>
      <c r="O6" s="611"/>
      <c r="P6" s="612" t="s">
        <v>21</v>
      </c>
      <c r="Q6" s="609" t="s">
        <v>5</v>
      </c>
      <c r="R6" s="610" t="s">
        <v>6</v>
      </c>
      <c r="S6" s="611"/>
      <c r="T6" s="612" t="s">
        <v>21</v>
      </c>
      <c r="U6" s="607"/>
      <c r="V6" s="607"/>
      <c r="W6" s="562" t="s">
        <v>14</v>
      </c>
      <c r="X6" s="564" t="s">
        <v>89</v>
      </c>
      <c r="Y6" s="565"/>
      <c r="Z6" s="565"/>
      <c r="AA6" s="249"/>
    </row>
    <row r="7" spans="1:30" ht="61.5" thickBot="1">
      <c r="A7" s="546"/>
      <c r="B7" s="549"/>
      <c r="C7" s="549"/>
      <c r="D7" s="549"/>
      <c r="E7" s="552"/>
      <c r="F7" s="555"/>
      <c r="G7" s="549"/>
      <c r="H7" s="569"/>
      <c r="I7" s="616"/>
      <c r="J7" s="558"/>
      <c r="K7" s="598"/>
      <c r="L7" s="598"/>
      <c r="M7" s="598"/>
      <c r="N7" s="47" t="s">
        <v>5</v>
      </c>
      <c r="O7" s="46" t="s">
        <v>15</v>
      </c>
      <c r="P7" s="613"/>
      <c r="Q7" s="598"/>
      <c r="R7" s="47" t="s">
        <v>5</v>
      </c>
      <c r="S7" s="46" t="s">
        <v>15</v>
      </c>
      <c r="T7" s="613"/>
      <c r="U7" s="608"/>
      <c r="V7" s="608"/>
      <c r="W7" s="563"/>
      <c r="X7" s="54" t="s">
        <v>54</v>
      </c>
      <c r="Y7" s="145" t="s">
        <v>73</v>
      </c>
      <c r="Z7" s="145" t="s">
        <v>108</v>
      </c>
      <c r="AA7" s="250" t="s">
        <v>101</v>
      </c>
    </row>
    <row r="8" spans="1:30" s="21" customFormat="1">
      <c r="A8" s="528" t="s">
        <v>44</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30"/>
    </row>
    <row r="9" spans="1:30" s="21" customFormat="1">
      <c r="A9" s="531" t="s">
        <v>87</v>
      </c>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3"/>
    </row>
    <row r="10" spans="1:30" ht="25.5">
      <c r="A10" s="48" t="s">
        <v>7</v>
      </c>
      <c r="B10" s="534" t="s">
        <v>45</v>
      </c>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6"/>
    </row>
    <row r="11" spans="1:30">
      <c r="A11" s="49" t="s">
        <v>7</v>
      </c>
      <c r="B11" s="32" t="s">
        <v>7</v>
      </c>
      <c r="C11" s="537" t="s">
        <v>46</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9"/>
    </row>
    <row r="12" spans="1:30" ht="38.25">
      <c r="A12" s="511" t="s">
        <v>7</v>
      </c>
      <c r="B12" s="452" t="s">
        <v>7</v>
      </c>
      <c r="C12" s="515" t="s">
        <v>7</v>
      </c>
      <c r="D12" s="515"/>
      <c r="E12" s="523" t="s">
        <v>62</v>
      </c>
      <c r="F12" s="456" t="s">
        <v>58</v>
      </c>
      <c r="G12" s="636" t="s">
        <v>43</v>
      </c>
      <c r="H12" s="484" t="s">
        <v>50</v>
      </c>
      <c r="I12" s="599" t="s">
        <v>74</v>
      </c>
      <c r="J12" s="20" t="s">
        <v>41</v>
      </c>
      <c r="K12" s="165">
        <v>9731</v>
      </c>
      <c r="L12" s="177">
        <v>9731</v>
      </c>
      <c r="M12" s="196">
        <v>17377</v>
      </c>
      <c r="N12" s="197">
        <v>17377</v>
      </c>
      <c r="O12" s="74"/>
      <c r="P12" s="75"/>
      <c r="Q12" s="76">
        <f>R12+T12</f>
        <v>0</v>
      </c>
      <c r="R12" s="77">
        <v>0</v>
      </c>
      <c r="S12" s="77"/>
      <c r="T12" s="78"/>
      <c r="U12" s="59">
        <f>60/3.4528*1000</f>
        <v>17377</v>
      </c>
      <c r="V12" s="59">
        <f>60/3.4528*1000</f>
        <v>17377</v>
      </c>
      <c r="W12" s="39" t="s">
        <v>63</v>
      </c>
      <c r="X12" s="40">
        <v>2</v>
      </c>
      <c r="Y12" s="40">
        <v>2</v>
      </c>
      <c r="Z12" s="146">
        <v>2</v>
      </c>
      <c r="AA12" s="267" t="s">
        <v>110</v>
      </c>
      <c r="AC12" s="26"/>
      <c r="AD12" s="26"/>
    </row>
    <row r="13" spans="1:30" ht="25.5">
      <c r="A13" s="511"/>
      <c r="B13" s="452"/>
      <c r="C13" s="515"/>
      <c r="D13" s="515"/>
      <c r="E13" s="523"/>
      <c r="F13" s="456"/>
      <c r="G13" s="636"/>
      <c r="H13" s="484"/>
      <c r="I13" s="600"/>
      <c r="J13" s="17"/>
      <c r="K13" s="166"/>
      <c r="L13" s="172"/>
      <c r="M13" s="84"/>
      <c r="N13" s="79"/>
      <c r="O13" s="79"/>
      <c r="P13" s="80"/>
      <c r="Q13" s="81"/>
      <c r="R13" s="82"/>
      <c r="S13" s="82"/>
      <c r="T13" s="83"/>
      <c r="U13" s="60"/>
      <c r="V13" s="60"/>
      <c r="W13" s="34" t="s">
        <v>64</v>
      </c>
      <c r="X13" s="33">
        <v>1</v>
      </c>
      <c r="Y13" s="33">
        <v>2</v>
      </c>
      <c r="Z13" s="147">
        <v>2</v>
      </c>
      <c r="AA13" s="251"/>
      <c r="AB13" s="26"/>
      <c r="AC13" s="26"/>
      <c r="AD13" s="26"/>
    </row>
    <row r="14" spans="1:30">
      <c r="A14" s="511"/>
      <c r="B14" s="452"/>
      <c r="C14" s="515"/>
      <c r="D14" s="515"/>
      <c r="E14" s="523"/>
      <c r="F14" s="456"/>
      <c r="G14" s="636"/>
      <c r="H14" s="484"/>
      <c r="I14" s="600"/>
      <c r="J14" s="17"/>
      <c r="K14" s="167"/>
      <c r="L14" s="173"/>
      <c r="M14" s="84"/>
      <c r="N14" s="85"/>
      <c r="O14" s="85"/>
      <c r="P14" s="86"/>
      <c r="Q14" s="87"/>
      <c r="R14" s="88"/>
      <c r="S14" s="88"/>
      <c r="T14" s="89"/>
      <c r="U14" s="90"/>
      <c r="V14" s="90"/>
      <c r="W14" s="602" t="s">
        <v>66</v>
      </c>
      <c r="X14" s="42">
        <v>12</v>
      </c>
      <c r="Y14" s="42">
        <v>12</v>
      </c>
      <c r="Z14" s="148">
        <v>12</v>
      </c>
      <c r="AA14" s="252"/>
      <c r="AB14" s="26"/>
      <c r="AC14" s="26"/>
      <c r="AD14" s="26"/>
    </row>
    <row r="15" spans="1:30" ht="13.5" thickBot="1">
      <c r="A15" s="512"/>
      <c r="B15" s="513"/>
      <c r="C15" s="516"/>
      <c r="D15" s="516"/>
      <c r="E15" s="524"/>
      <c r="F15" s="520"/>
      <c r="G15" s="637"/>
      <c r="H15" s="485"/>
      <c r="I15" s="601"/>
      <c r="J15" s="44" t="s">
        <v>8</v>
      </c>
      <c r="K15" s="168">
        <f t="shared" ref="K15:V15" si="0">SUM(K12:K14)</f>
        <v>9731</v>
      </c>
      <c r="L15" s="62">
        <f t="shared" si="0"/>
        <v>9731</v>
      </c>
      <c r="M15" s="61">
        <f>SUM(M12:M14)</f>
        <v>17377</v>
      </c>
      <c r="N15" s="91">
        <f t="shared" si="0"/>
        <v>17377</v>
      </c>
      <c r="O15" s="91">
        <f t="shared" si="0"/>
        <v>0</v>
      </c>
      <c r="P15" s="92">
        <f t="shared" si="0"/>
        <v>0</v>
      </c>
      <c r="Q15" s="61">
        <f t="shared" si="0"/>
        <v>0</v>
      </c>
      <c r="R15" s="91">
        <f t="shared" si="0"/>
        <v>0</v>
      </c>
      <c r="S15" s="91">
        <f t="shared" si="0"/>
        <v>0</v>
      </c>
      <c r="T15" s="91">
        <f t="shared" si="0"/>
        <v>0</v>
      </c>
      <c r="U15" s="62">
        <f t="shared" si="0"/>
        <v>17377</v>
      </c>
      <c r="V15" s="62">
        <f t="shared" si="0"/>
        <v>17377</v>
      </c>
      <c r="W15" s="497"/>
      <c r="X15" s="41"/>
      <c r="Y15" s="41"/>
      <c r="Z15" s="149"/>
      <c r="AA15" s="253"/>
      <c r="AB15" s="26"/>
      <c r="AC15" s="26"/>
      <c r="AD15" s="26"/>
    </row>
    <row r="16" spans="1:30">
      <c r="A16" s="510" t="s">
        <v>7</v>
      </c>
      <c r="B16" s="451" t="s">
        <v>9</v>
      </c>
      <c r="C16" s="514" t="s">
        <v>9</v>
      </c>
      <c r="D16" s="514"/>
      <c r="E16" s="517" t="s">
        <v>111</v>
      </c>
      <c r="F16" s="455" t="s">
        <v>80</v>
      </c>
      <c r="G16" s="644" t="s">
        <v>53</v>
      </c>
      <c r="H16" s="483" t="s">
        <v>50</v>
      </c>
      <c r="I16" s="603" t="s">
        <v>75</v>
      </c>
      <c r="J16" s="14" t="s">
        <v>41</v>
      </c>
      <c r="K16" s="169">
        <v>34088</v>
      </c>
      <c r="L16" s="174">
        <v>34088</v>
      </c>
      <c r="M16" s="95"/>
      <c r="N16" s="93"/>
      <c r="O16" s="93"/>
      <c r="P16" s="94"/>
      <c r="Q16" s="96"/>
      <c r="R16" s="97"/>
      <c r="S16" s="97"/>
      <c r="T16" s="98"/>
      <c r="U16" s="99"/>
      <c r="V16" s="100"/>
      <c r="W16" s="627" t="s">
        <v>90</v>
      </c>
      <c r="X16" s="623" t="s">
        <v>55</v>
      </c>
      <c r="Y16" s="625" t="s">
        <v>56</v>
      </c>
      <c r="Z16" s="623" t="s">
        <v>56</v>
      </c>
      <c r="AA16" s="655" t="s">
        <v>118</v>
      </c>
      <c r="AB16" s="11"/>
    </row>
    <row r="17" spans="1:34">
      <c r="A17" s="511"/>
      <c r="B17" s="452"/>
      <c r="C17" s="515"/>
      <c r="D17" s="515"/>
      <c r="E17" s="518"/>
      <c r="F17" s="456"/>
      <c r="G17" s="645"/>
      <c r="H17" s="484"/>
      <c r="I17" s="600"/>
      <c r="J17" s="18" t="s">
        <v>41</v>
      </c>
      <c r="K17" s="170"/>
      <c r="L17" s="70"/>
      <c r="M17" s="198">
        <v>87000</v>
      </c>
      <c r="N17" s="199">
        <v>87000</v>
      </c>
      <c r="O17" s="101"/>
      <c r="P17" s="102"/>
      <c r="Q17" s="81"/>
      <c r="R17" s="82"/>
      <c r="S17" s="82"/>
      <c r="T17" s="83"/>
      <c r="U17" s="63">
        <v>87000</v>
      </c>
      <c r="V17" s="64">
        <v>87000</v>
      </c>
      <c r="W17" s="628"/>
      <c r="X17" s="624"/>
      <c r="Y17" s="626"/>
      <c r="Z17" s="624"/>
      <c r="AA17" s="656"/>
      <c r="AB17" s="11"/>
    </row>
    <row r="18" spans="1:34">
      <c r="A18" s="511"/>
      <c r="B18" s="452"/>
      <c r="C18" s="515"/>
      <c r="D18" s="515"/>
      <c r="E18" s="518"/>
      <c r="F18" s="456"/>
      <c r="G18" s="645"/>
      <c r="H18" s="484"/>
      <c r="I18" s="632"/>
      <c r="J18" s="18" t="s">
        <v>41</v>
      </c>
      <c r="K18" s="171"/>
      <c r="L18" s="175"/>
      <c r="M18" s="198">
        <v>23000</v>
      </c>
      <c r="N18" s="200">
        <v>23000</v>
      </c>
      <c r="O18" s="103"/>
      <c r="P18" s="104"/>
      <c r="Q18" s="87"/>
      <c r="R18" s="88"/>
      <c r="S18" s="88"/>
      <c r="T18" s="89"/>
      <c r="U18" s="90">
        <v>23000</v>
      </c>
      <c r="V18" s="105">
        <v>23000</v>
      </c>
      <c r="W18" s="629" t="s">
        <v>83</v>
      </c>
      <c r="X18" s="35">
        <v>80</v>
      </c>
      <c r="Y18" s="35">
        <v>80</v>
      </c>
      <c r="Z18" s="153">
        <v>90</v>
      </c>
      <c r="AA18" s="254"/>
      <c r="AB18" s="11"/>
    </row>
    <row r="19" spans="1:34" ht="13.5" thickBot="1">
      <c r="A19" s="512"/>
      <c r="B19" s="513"/>
      <c r="C19" s="516"/>
      <c r="D19" s="516"/>
      <c r="E19" s="519"/>
      <c r="F19" s="520"/>
      <c r="G19" s="646"/>
      <c r="H19" s="485"/>
      <c r="I19" s="633"/>
      <c r="J19" s="44" t="s">
        <v>8</v>
      </c>
      <c r="K19" s="127">
        <f t="shared" ref="K19:V19" si="1">SUM(K16:K18)</f>
        <v>34088</v>
      </c>
      <c r="L19" s="62">
        <f t="shared" si="1"/>
        <v>34088</v>
      </c>
      <c r="M19" s="61">
        <f>SUM(M16:M18)</f>
        <v>110000</v>
      </c>
      <c r="N19" s="91">
        <f t="shared" si="1"/>
        <v>110000</v>
      </c>
      <c r="O19" s="91">
        <f t="shared" si="1"/>
        <v>0</v>
      </c>
      <c r="P19" s="92">
        <f t="shared" si="1"/>
        <v>0</v>
      </c>
      <c r="Q19" s="61">
        <f t="shared" si="1"/>
        <v>0</v>
      </c>
      <c r="R19" s="91">
        <f t="shared" si="1"/>
        <v>0</v>
      </c>
      <c r="S19" s="91">
        <f t="shared" si="1"/>
        <v>0</v>
      </c>
      <c r="T19" s="106">
        <f t="shared" si="1"/>
        <v>0</v>
      </c>
      <c r="U19" s="62">
        <f t="shared" si="1"/>
        <v>110000</v>
      </c>
      <c r="V19" s="65">
        <f t="shared" si="1"/>
        <v>110000</v>
      </c>
      <c r="W19" s="497"/>
      <c r="X19" s="23"/>
      <c r="Y19" s="23"/>
      <c r="Z19" s="23"/>
      <c r="AA19" s="256"/>
      <c r="AB19" s="11"/>
      <c r="AD19" s="55"/>
      <c r="AE19" s="55"/>
    </row>
    <row r="20" spans="1:34">
      <c r="A20" s="510" t="s">
        <v>7</v>
      </c>
      <c r="B20" s="451" t="s">
        <v>9</v>
      </c>
      <c r="C20" s="514" t="s">
        <v>42</v>
      </c>
      <c r="D20" s="514"/>
      <c r="E20" s="638" t="s">
        <v>97</v>
      </c>
      <c r="F20" s="134"/>
      <c r="G20" s="641" t="s">
        <v>53</v>
      </c>
      <c r="H20" s="483" t="s">
        <v>50</v>
      </c>
      <c r="I20" s="603" t="s">
        <v>95</v>
      </c>
      <c r="J20" s="155" t="s">
        <v>41</v>
      </c>
      <c r="K20" s="169"/>
      <c r="L20" s="174"/>
      <c r="M20" s="107">
        <v>5500</v>
      </c>
      <c r="N20" s="93">
        <v>5500</v>
      </c>
      <c r="O20" s="93"/>
      <c r="P20" s="94"/>
      <c r="Q20" s="96"/>
      <c r="R20" s="97"/>
      <c r="S20" s="97"/>
      <c r="T20" s="98"/>
      <c r="U20" s="99"/>
      <c r="V20" s="100"/>
      <c r="W20" s="138" t="s">
        <v>126</v>
      </c>
      <c r="X20" s="139"/>
      <c r="Y20" s="24"/>
      <c r="Z20" s="24"/>
      <c r="AA20" s="647" t="s">
        <v>104</v>
      </c>
      <c r="AB20" s="649" t="s">
        <v>112</v>
      </c>
      <c r="AC20" s="650"/>
      <c r="AD20" s="650"/>
      <c r="AE20" s="650"/>
      <c r="AF20" s="650"/>
      <c r="AG20" s="650"/>
      <c r="AH20" s="650"/>
    </row>
    <row r="21" spans="1:34" ht="25.5">
      <c r="A21" s="511"/>
      <c r="B21" s="452"/>
      <c r="C21" s="515"/>
      <c r="D21" s="515"/>
      <c r="E21" s="639"/>
      <c r="F21" s="651" t="s">
        <v>102</v>
      </c>
      <c r="G21" s="642"/>
      <c r="H21" s="484"/>
      <c r="I21" s="600"/>
      <c r="J21" s="18" t="s">
        <v>41</v>
      </c>
      <c r="K21" s="171"/>
      <c r="L21" s="70"/>
      <c r="M21" s="108">
        <v>30000</v>
      </c>
      <c r="N21" s="101">
        <v>30000</v>
      </c>
      <c r="O21" s="101"/>
      <c r="P21" s="102"/>
      <c r="Q21" s="81"/>
      <c r="R21" s="82"/>
      <c r="S21" s="82"/>
      <c r="T21" s="83"/>
      <c r="U21" s="63"/>
      <c r="V21" s="64"/>
      <c r="W21" s="12" t="s">
        <v>127</v>
      </c>
      <c r="X21" s="22"/>
      <c r="Y21" s="22"/>
      <c r="Z21" s="22"/>
      <c r="AA21" s="648"/>
      <c r="AB21" s="650"/>
      <c r="AC21" s="650"/>
      <c r="AD21" s="650"/>
      <c r="AE21" s="650"/>
      <c r="AF21" s="650"/>
      <c r="AG21" s="650"/>
      <c r="AH21" s="650"/>
    </row>
    <row r="22" spans="1:34" ht="25.5">
      <c r="A22" s="511"/>
      <c r="B22" s="452"/>
      <c r="C22" s="515"/>
      <c r="D22" s="515"/>
      <c r="E22" s="639"/>
      <c r="F22" s="604"/>
      <c r="G22" s="642"/>
      <c r="H22" s="484"/>
      <c r="I22" s="653"/>
      <c r="J22" s="18" t="s">
        <v>41</v>
      </c>
      <c r="K22" s="171"/>
      <c r="L22" s="175"/>
      <c r="M22" s="108">
        <v>2700</v>
      </c>
      <c r="N22" s="103">
        <v>2700</v>
      </c>
      <c r="O22" s="103"/>
      <c r="P22" s="104"/>
      <c r="Q22" s="81"/>
      <c r="R22" s="88"/>
      <c r="S22" s="88"/>
      <c r="T22" s="89"/>
      <c r="U22" s="90"/>
      <c r="V22" s="105"/>
      <c r="W22" s="12" t="s">
        <v>99</v>
      </c>
      <c r="X22" s="22"/>
      <c r="Y22" s="22"/>
      <c r="Z22" s="22"/>
      <c r="AA22" s="648"/>
      <c r="AB22" s="649" t="s">
        <v>123</v>
      </c>
      <c r="AC22" s="650"/>
      <c r="AD22" s="650"/>
      <c r="AE22" s="650"/>
      <c r="AF22" s="650"/>
      <c r="AG22" s="650"/>
      <c r="AH22" s="650"/>
    </row>
    <row r="23" spans="1:34">
      <c r="A23" s="511"/>
      <c r="B23" s="452"/>
      <c r="C23" s="515"/>
      <c r="D23" s="515"/>
      <c r="E23" s="639"/>
      <c r="F23" s="604"/>
      <c r="G23" s="642"/>
      <c r="H23" s="484"/>
      <c r="I23" s="653"/>
      <c r="J23" s="156" t="s">
        <v>41</v>
      </c>
      <c r="K23" s="170"/>
      <c r="L23" s="176"/>
      <c r="M23" s="244">
        <v>12000</v>
      </c>
      <c r="N23" s="242">
        <v>12000</v>
      </c>
      <c r="O23" s="242"/>
      <c r="P23" s="243"/>
      <c r="Q23" s="140"/>
      <c r="R23" s="141"/>
      <c r="S23" s="141"/>
      <c r="T23" s="142"/>
      <c r="U23" s="143"/>
      <c r="V23" s="144"/>
      <c r="W23" s="12" t="s">
        <v>100</v>
      </c>
      <c r="X23" s="22"/>
      <c r="Y23" s="22"/>
      <c r="Z23" s="22"/>
      <c r="AA23" s="257"/>
      <c r="AB23" s="650"/>
      <c r="AC23" s="650"/>
      <c r="AD23" s="650"/>
      <c r="AE23" s="650"/>
      <c r="AF23" s="650"/>
      <c r="AG23" s="650"/>
      <c r="AH23" s="650"/>
    </row>
    <row r="24" spans="1:34" ht="13.5" thickBot="1">
      <c r="A24" s="512"/>
      <c r="B24" s="513"/>
      <c r="C24" s="516"/>
      <c r="D24" s="516"/>
      <c r="E24" s="640"/>
      <c r="F24" s="652"/>
      <c r="G24" s="643"/>
      <c r="H24" s="485"/>
      <c r="I24" s="654"/>
      <c r="J24" s="45" t="s">
        <v>8</v>
      </c>
      <c r="K24" s="127">
        <f>SUM(K20:K22)</f>
        <v>0</v>
      </c>
      <c r="L24" s="62">
        <f>SUM(L20:L22)</f>
        <v>0</v>
      </c>
      <c r="M24" s="109">
        <f>SUM(M20:M23)</f>
        <v>50200</v>
      </c>
      <c r="N24" s="109">
        <f t="shared" ref="N24:T24" si="2">SUM(N20:N23)</f>
        <v>50200</v>
      </c>
      <c r="O24" s="109">
        <f t="shared" si="2"/>
        <v>0</v>
      </c>
      <c r="P24" s="109">
        <f t="shared" si="2"/>
        <v>0</v>
      </c>
      <c r="Q24" s="109">
        <f t="shared" si="2"/>
        <v>0</v>
      </c>
      <c r="R24" s="109">
        <f t="shared" si="2"/>
        <v>0</v>
      </c>
      <c r="S24" s="109">
        <f t="shared" si="2"/>
        <v>0</v>
      </c>
      <c r="T24" s="109">
        <f t="shared" si="2"/>
        <v>0</v>
      </c>
      <c r="U24" s="113"/>
      <c r="V24" s="114"/>
      <c r="W24" s="12"/>
      <c r="X24" s="22"/>
      <c r="Y24" s="22"/>
      <c r="Z24" s="22"/>
      <c r="AA24" s="257"/>
      <c r="AB24" s="650"/>
      <c r="AC24" s="650"/>
      <c r="AD24" s="650"/>
      <c r="AE24" s="650"/>
      <c r="AF24" s="650"/>
      <c r="AG24" s="650"/>
      <c r="AH24" s="650"/>
    </row>
    <row r="25" spans="1:34" ht="25.5">
      <c r="A25" s="510" t="s">
        <v>7</v>
      </c>
      <c r="B25" s="451" t="s">
        <v>9</v>
      </c>
      <c r="C25" s="514" t="s">
        <v>43</v>
      </c>
      <c r="D25" s="514"/>
      <c r="E25" s="638" t="s">
        <v>122</v>
      </c>
      <c r="F25" s="134"/>
      <c r="G25" s="641" t="s">
        <v>53</v>
      </c>
      <c r="H25" s="483" t="s">
        <v>50</v>
      </c>
      <c r="I25" s="603" t="s">
        <v>95</v>
      </c>
      <c r="J25" s="155" t="s">
        <v>41</v>
      </c>
      <c r="K25" s="169"/>
      <c r="L25" s="174"/>
      <c r="M25" s="107">
        <v>13500</v>
      </c>
      <c r="N25" s="93">
        <v>13500</v>
      </c>
      <c r="O25" s="107"/>
      <c r="P25" s="94"/>
      <c r="Q25" s="96"/>
      <c r="R25" s="97"/>
      <c r="S25" s="97"/>
      <c r="T25" s="98"/>
      <c r="U25" s="99"/>
      <c r="V25" s="100"/>
      <c r="W25" s="138" t="s">
        <v>98</v>
      </c>
      <c r="X25" s="139"/>
      <c r="Y25" s="24"/>
      <c r="Z25" s="24"/>
      <c r="AA25" s="647" t="s">
        <v>105</v>
      </c>
      <c r="AB25" s="649" t="s">
        <v>124</v>
      </c>
      <c r="AC25" s="650"/>
      <c r="AD25" s="650"/>
      <c r="AE25" s="650"/>
      <c r="AF25" s="650"/>
      <c r="AG25" s="650"/>
      <c r="AH25" s="650"/>
    </row>
    <row r="26" spans="1:34">
      <c r="A26" s="511"/>
      <c r="B26" s="452"/>
      <c r="C26" s="515"/>
      <c r="D26" s="515"/>
      <c r="E26" s="639"/>
      <c r="F26" s="651"/>
      <c r="G26" s="642"/>
      <c r="H26" s="484"/>
      <c r="I26" s="600"/>
      <c r="J26" s="18" t="s">
        <v>41</v>
      </c>
      <c r="K26" s="171"/>
      <c r="L26" s="70"/>
      <c r="M26" s="108">
        <v>4500</v>
      </c>
      <c r="N26" s="101">
        <v>4500</v>
      </c>
      <c r="O26" s="316"/>
      <c r="P26" s="102"/>
      <c r="Q26" s="81"/>
      <c r="R26" s="82"/>
      <c r="S26" s="82"/>
      <c r="T26" s="83"/>
      <c r="U26" s="63"/>
      <c r="V26" s="64"/>
      <c r="W26" s="12" t="s">
        <v>103</v>
      </c>
      <c r="X26" s="22"/>
      <c r="Y26" s="22"/>
      <c r="Z26" s="22"/>
      <c r="AA26" s="648"/>
      <c r="AB26" s="650"/>
      <c r="AC26" s="650"/>
      <c r="AD26" s="650"/>
      <c r="AE26" s="650"/>
      <c r="AF26" s="650"/>
      <c r="AG26" s="650"/>
      <c r="AH26" s="650"/>
    </row>
    <row r="27" spans="1:34" ht="25.5">
      <c r="A27" s="511"/>
      <c r="B27" s="452"/>
      <c r="C27" s="515"/>
      <c r="D27" s="515"/>
      <c r="E27" s="639"/>
      <c r="F27" s="604"/>
      <c r="G27" s="642"/>
      <c r="H27" s="484"/>
      <c r="I27" s="653"/>
      <c r="J27" s="18" t="s">
        <v>41</v>
      </c>
      <c r="K27" s="171"/>
      <c r="L27" s="175"/>
      <c r="M27" s="108">
        <v>15000</v>
      </c>
      <c r="N27" s="103">
        <v>15000</v>
      </c>
      <c r="O27" s="108"/>
      <c r="P27" s="104"/>
      <c r="Q27" s="81"/>
      <c r="R27" s="88"/>
      <c r="S27" s="88"/>
      <c r="T27" s="89"/>
      <c r="U27" s="90"/>
      <c r="V27" s="105"/>
      <c r="W27" s="12" t="s">
        <v>99</v>
      </c>
      <c r="X27" s="22"/>
      <c r="Y27" s="22"/>
      <c r="Z27" s="22"/>
      <c r="AA27" s="648"/>
      <c r="AB27" s="649" t="s">
        <v>125</v>
      </c>
      <c r="AC27" s="650"/>
      <c r="AD27" s="650"/>
      <c r="AE27" s="650"/>
      <c r="AF27" s="650"/>
      <c r="AG27" s="650"/>
      <c r="AH27" s="650"/>
    </row>
    <row r="28" spans="1:34">
      <c r="A28" s="511"/>
      <c r="B28" s="452"/>
      <c r="C28" s="515"/>
      <c r="D28" s="515"/>
      <c r="E28" s="639"/>
      <c r="F28" s="604"/>
      <c r="G28" s="642"/>
      <c r="H28" s="484"/>
      <c r="I28" s="653"/>
      <c r="J28" s="156" t="s">
        <v>41</v>
      </c>
      <c r="K28" s="170"/>
      <c r="L28" s="176"/>
      <c r="M28" s="244">
        <v>12000</v>
      </c>
      <c r="N28" s="103">
        <v>12000</v>
      </c>
      <c r="O28" s="244"/>
      <c r="P28" s="243"/>
      <c r="Q28" s="140"/>
      <c r="R28" s="141"/>
      <c r="S28" s="141"/>
      <c r="T28" s="142"/>
      <c r="U28" s="143"/>
      <c r="V28" s="144"/>
      <c r="W28" s="12" t="s">
        <v>100</v>
      </c>
      <c r="X28" s="22"/>
      <c r="Y28" s="22"/>
      <c r="Z28" s="22"/>
      <c r="AA28" s="648"/>
      <c r="AB28" s="650"/>
      <c r="AC28" s="650"/>
      <c r="AD28" s="650"/>
      <c r="AE28" s="650"/>
      <c r="AF28" s="650"/>
      <c r="AG28" s="650"/>
      <c r="AH28" s="650"/>
    </row>
    <row r="29" spans="1:34" ht="13.5" thickBot="1">
      <c r="A29" s="512"/>
      <c r="B29" s="513"/>
      <c r="C29" s="516"/>
      <c r="D29" s="516"/>
      <c r="E29" s="640"/>
      <c r="F29" s="652"/>
      <c r="G29" s="643"/>
      <c r="H29" s="485"/>
      <c r="I29" s="654"/>
      <c r="J29" s="45" t="s">
        <v>8</v>
      </c>
      <c r="K29" s="127">
        <f>SUM(K25:K27)</f>
        <v>0</v>
      </c>
      <c r="L29" s="62">
        <f>SUM(L25:L27)</f>
        <v>0</v>
      </c>
      <c r="M29" s="109">
        <f>SUM(M25:M28)</f>
        <v>45000</v>
      </c>
      <c r="N29" s="109">
        <f t="shared" ref="N29:O29" si="3">SUM(N25:N28)</f>
        <v>45000</v>
      </c>
      <c r="O29" s="109">
        <f t="shared" si="3"/>
        <v>0</v>
      </c>
      <c r="P29" s="109"/>
      <c r="Q29" s="109">
        <f t="shared" ref="Q29:T29" si="4">SUM(Q25:Q28)</f>
        <v>0</v>
      </c>
      <c r="R29" s="109">
        <f t="shared" si="4"/>
        <v>0</v>
      </c>
      <c r="S29" s="109">
        <f t="shared" si="4"/>
        <v>0</v>
      </c>
      <c r="T29" s="109">
        <f t="shared" si="4"/>
        <v>0</v>
      </c>
      <c r="U29" s="113"/>
      <c r="V29" s="114"/>
      <c r="W29" s="12"/>
      <c r="X29" s="22"/>
      <c r="Y29" s="22"/>
      <c r="Z29" s="22"/>
      <c r="AA29" s="657"/>
      <c r="AB29" s="650"/>
      <c r="AC29" s="650"/>
      <c r="AD29" s="650"/>
      <c r="AE29" s="650"/>
      <c r="AF29" s="650"/>
      <c r="AG29" s="650"/>
      <c r="AH29" s="650"/>
    </row>
    <row r="30" spans="1:34">
      <c r="A30" s="510" t="s">
        <v>7</v>
      </c>
      <c r="B30" s="451" t="s">
        <v>9</v>
      </c>
      <c r="C30" s="514" t="s">
        <v>42</v>
      </c>
      <c r="D30" s="514"/>
      <c r="E30" s="630" t="s">
        <v>51</v>
      </c>
      <c r="F30" s="134" t="s">
        <v>60</v>
      </c>
      <c r="G30" s="644" t="s">
        <v>53</v>
      </c>
      <c r="H30" s="483" t="s">
        <v>50</v>
      </c>
      <c r="I30" s="603" t="s">
        <v>95</v>
      </c>
      <c r="J30" s="29" t="s">
        <v>41</v>
      </c>
      <c r="K30" s="123"/>
      <c r="L30" s="180">
        <v>11873</v>
      </c>
      <c r="M30" s="317"/>
      <c r="N30" s="318"/>
      <c r="O30" s="318"/>
      <c r="P30" s="319"/>
      <c r="Q30" s="320"/>
      <c r="R30" s="120"/>
      <c r="S30" s="120"/>
      <c r="T30" s="121"/>
      <c r="U30" s="321"/>
      <c r="V30" s="321"/>
      <c r="W30" s="135"/>
      <c r="X30" s="136"/>
      <c r="Y30" s="28"/>
      <c r="Z30" s="28"/>
      <c r="AA30" s="258"/>
      <c r="AB30" s="11"/>
      <c r="AD30" s="55"/>
      <c r="AE30" s="55"/>
    </row>
    <row r="31" spans="1:34">
      <c r="A31" s="511"/>
      <c r="B31" s="452"/>
      <c r="C31" s="515"/>
      <c r="D31" s="515"/>
      <c r="E31" s="631"/>
      <c r="F31" s="604" t="s">
        <v>59</v>
      </c>
      <c r="G31" s="645"/>
      <c r="H31" s="484"/>
      <c r="I31" s="600"/>
      <c r="J31" s="30" t="s">
        <v>52</v>
      </c>
      <c r="K31" s="70">
        <v>8138</v>
      </c>
      <c r="L31" s="70">
        <v>8138</v>
      </c>
      <c r="M31" s="322"/>
      <c r="N31" s="101"/>
      <c r="O31" s="101"/>
      <c r="P31" s="102"/>
      <c r="Q31" s="323"/>
      <c r="R31" s="82"/>
      <c r="S31" s="82"/>
      <c r="T31" s="83"/>
      <c r="U31" s="63"/>
      <c r="V31" s="60"/>
      <c r="W31" s="12"/>
      <c r="X31" s="22"/>
      <c r="Y31" s="22"/>
      <c r="Z31" s="22"/>
      <c r="AA31" s="255"/>
      <c r="AB31" s="11"/>
      <c r="AD31" s="55"/>
      <c r="AE31" s="55"/>
    </row>
    <row r="32" spans="1:34" ht="13.5" thickBot="1">
      <c r="A32" s="511"/>
      <c r="B32" s="452"/>
      <c r="C32" s="515"/>
      <c r="D32" s="515"/>
      <c r="E32" s="631"/>
      <c r="F32" s="605"/>
      <c r="G32" s="645"/>
      <c r="H32" s="484"/>
      <c r="I32" s="328"/>
      <c r="J32" s="45" t="s">
        <v>8</v>
      </c>
      <c r="K32" s="127">
        <f>SUM(K30:K31)</f>
        <v>8138</v>
      </c>
      <c r="L32" s="62">
        <f>SUM(L30:L31)</f>
        <v>20011</v>
      </c>
      <c r="M32" s="109"/>
      <c r="N32" s="110"/>
      <c r="O32" s="110"/>
      <c r="P32" s="111"/>
      <c r="Q32" s="109"/>
      <c r="R32" s="110"/>
      <c r="S32" s="110"/>
      <c r="T32" s="112"/>
      <c r="U32" s="113"/>
      <c r="V32" s="62"/>
      <c r="W32" s="13"/>
      <c r="X32" s="23"/>
      <c r="Y32" s="23"/>
      <c r="Z32" s="23"/>
      <c r="AA32" s="256"/>
      <c r="AB32" s="11"/>
    </row>
    <row r="33" spans="1:32" ht="13.5" thickBot="1">
      <c r="A33" s="51" t="s">
        <v>7</v>
      </c>
      <c r="B33" s="10" t="s">
        <v>9</v>
      </c>
      <c r="C33" s="490" t="s">
        <v>10</v>
      </c>
      <c r="D33" s="490"/>
      <c r="E33" s="490"/>
      <c r="F33" s="490"/>
      <c r="G33" s="490"/>
      <c r="H33" s="490"/>
      <c r="I33" s="490"/>
      <c r="J33" s="491"/>
      <c r="K33" s="115">
        <f>K24+K19+K15+K32</f>
        <v>51957</v>
      </c>
      <c r="L33" s="115">
        <f>L24+L19+L15+L32</f>
        <v>63830</v>
      </c>
      <c r="M33" s="66">
        <f t="shared" ref="M33:T33" si="5">M24+M19+M15+M29</f>
        <v>222577</v>
      </c>
      <c r="N33" s="66">
        <f t="shared" si="5"/>
        <v>222577</v>
      </c>
      <c r="O33" s="66">
        <f t="shared" si="5"/>
        <v>0</v>
      </c>
      <c r="P33" s="66">
        <f t="shared" si="5"/>
        <v>0</v>
      </c>
      <c r="Q33" s="66">
        <f t="shared" si="5"/>
        <v>0</v>
      </c>
      <c r="R33" s="66">
        <f t="shared" si="5"/>
        <v>0</v>
      </c>
      <c r="S33" s="66">
        <f t="shared" si="5"/>
        <v>0</v>
      </c>
      <c r="T33" s="66">
        <f t="shared" si="5"/>
        <v>0</v>
      </c>
      <c r="U33" s="67">
        <f>U24+U19+U15</f>
        <v>127377</v>
      </c>
      <c r="V33" s="66">
        <f>V24+V19+V15</f>
        <v>127377</v>
      </c>
      <c r="W33" s="492"/>
      <c r="X33" s="493"/>
      <c r="Y33" s="493"/>
      <c r="Z33" s="493"/>
      <c r="AA33" s="494"/>
    </row>
    <row r="34" spans="1:32" ht="13.5" thickBot="1">
      <c r="A34" s="51" t="s">
        <v>7</v>
      </c>
      <c r="B34" s="447" t="s">
        <v>11</v>
      </c>
      <c r="C34" s="448"/>
      <c r="D34" s="448"/>
      <c r="E34" s="448"/>
      <c r="F34" s="448"/>
      <c r="G34" s="448"/>
      <c r="H34" s="448"/>
      <c r="I34" s="448"/>
      <c r="J34" s="495"/>
      <c r="K34" s="116">
        <f>K33</f>
        <v>51957</v>
      </c>
      <c r="L34" s="69">
        <f>L33</f>
        <v>63830</v>
      </c>
      <c r="M34" s="68">
        <f>M33</f>
        <v>222577</v>
      </c>
      <c r="N34" s="68">
        <f t="shared" ref="N34:V34" si="6">N33</f>
        <v>222577</v>
      </c>
      <c r="O34" s="68">
        <f t="shared" si="6"/>
        <v>0</v>
      </c>
      <c r="P34" s="68">
        <f t="shared" si="6"/>
        <v>0</v>
      </c>
      <c r="Q34" s="68">
        <f t="shared" si="6"/>
        <v>0</v>
      </c>
      <c r="R34" s="68">
        <f t="shared" si="6"/>
        <v>0</v>
      </c>
      <c r="S34" s="68">
        <f t="shared" si="6"/>
        <v>0</v>
      </c>
      <c r="T34" s="116">
        <f t="shared" si="6"/>
        <v>0</v>
      </c>
      <c r="U34" s="69">
        <f t="shared" si="6"/>
        <v>127377</v>
      </c>
      <c r="V34" s="68">
        <f t="shared" si="6"/>
        <v>127377</v>
      </c>
      <c r="W34" s="435"/>
      <c r="X34" s="436"/>
      <c r="Y34" s="436"/>
      <c r="Z34" s="436"/>
      <c r="AA34" s="437"/>
      <c r="AF34" s="137"/>
    </row>
    <row r="35" spans="1:32" ht="26.25" thickBot="1">
      <c r="A35" s="52" t="s">
        <v>9</v>
      </c>
      <c r="B35" s="501" t="s">
        <v>47</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3"/>
      <c r="AF35" s="137"/>
    </row>
    <row r="36" spans="1:32" ht="13.5" thickBot="1">
      <c r="A36" s="50" t="s">
        <v>9</v>
      </c>
      <c r="B36" s="10" t="s">
        <v>7</v>
      </c>
      <c r="C36" s="504" t="s">
        <v>48</v>
      </c>
      <c r="D36" s="506"/>
      <c r="E36" s="505"/>
      <c r="F36" s="506"/>
      <c r="G36" s="506"/>
      <c r="H36" s="506"/>
      <c r="I36" s="506"/>
      <c r="J36" s="506"/>
      <c r="K36" s="506"/>
      <c r="L36" s="506"/>
      <c r="M36" s="506"/>
      <c r="N36" s="506"/>
      <c r="O36" s="506"/>
      <c r="P36" s="506"/>
      <c r="Q36" s="506"/>
      <c r="R36" s="506"/>
      <c r="S36" s="506"/>
      <c r="T36" s="506"/>
      <c r="U36" s="506"/>
      <c r="V36" s="506"/>
      <c r="W36" s="506"/>
      <c r="X36" s="506"/>
      <c r="Y36" s="506"/>
      <c r="Z36" s="506"/>
      <c r="AA36" s="507"/>
    </row>
    <row r="37" spans="1:32" ht="25.5">
      <c r="A37" s="449" t="s">
        <v>9</v>
      </c>
      <c r="B37" s="451" t="s">
        <v>7</v>
      </c>
      <c r="C37" s="620" t="s">
        <v>7</v>
      </c>
      <c r="D37" s="273"/>
      <c r="E37" s="274" t="s">
        <v>85</v>
      </c>
      <c r="F37" s="455" t="s">
        <v>81</v>
      </c>
      <c r="G37" s="641" t="s">
        <v>43</v>
      </c>
      <c r="H37" s="483" t="s">
        <v>50</v>
      </c>
      <c r="I37" s="579" t="s">
        <v>74</v>
      </c>
      <c r="J37" s="178" t="s">
        <v>41</v>
      </c>
      <c r="K37" s="276"/>
      <c r="L37" s="276"/>
      <c r="M37" s="277"/>
      <c r="N37" s="117"/>
      <c r="O37" s="117"/>
      <c r="P37" s="118"/>
      <c r="Q37" s="119"/>
      <c r="R37" s="120"/>
      <c r="S37" s="120"/>
      <c r="T37" s="121"/>
      <c r="U37" s="122"/>
      <c r="V37" s="154"/>
      <c r="W37" s="56"/>
      <c r="X37" s="57"/>
      <c r="Y37" s="57"/>
      <c r="Z37" s="150"/>
      <c r="AA37" s="186"/>
      <c r="AB37" s="26"/>
    </row>
    <row r="38" spans="1:32" ht="38.25">
      <c r="A38" s="450"/>
      <c r="B38" s="452"/>
      <c r="C38" s="621"/>
      <c r="D38" s="219" t="s">
        <v>7</v>
      </c>
      <c r="E38" s="275" t="s">
        <v>57</v>
      </c>
      <c r="F38" s="456"/>
      <c r="G38" s="642"/>
      <c r="H38" s="484"/>
      <c r="I38" s="580"/>
      <c r="J38" s="220" t="s">
        <v>41</v>
      </c>
      <c r="K38" s="221">
        <v>12888</v>
      </c>
      <c r="L38" s="222">
        <f>44.5/3.4528*1000</f>
        <v>12888</v>
      </c>
      <c r="M38" s="324">
        <v>12888</v>
      </c>
      <c r="N38" s="325">
        <v>12888</v>
      </c>
      <c r="O38" s="223"/>
      <c r="P38" s="224"/>
      <c r="Q38" s="87">
        <f>R38+T38</f>
        <v>0</v>
      </c>
      <c r="R38" s="88">
        <v>0</v>
      </c>
      <c r="S38" s="88"/>
      <c r="T38" s="89"/>
      <c r="U38" s="278">
        <f>44.5/3.4528*1000</f>
        <v>12888</v>
      </c>
      <c r="V38" s="225">
        <v>12888</v>
      </c>
      <c r="W38" s="279" t="s">
        <v>61</v>
      </c>
      <c r="X38" s="280">
        <v>100</v>
      </c>
      <c r="Y38" s="280">
        <v>100</v>
      </c>
      <c r="Z38" s="281">
        <v>100</v>
      </c>
      <c r="AA38" s="282"/>
      <c r="AB38" s="26"/>
    </row>
    <row r="39" spans="1:32" ht="38.25">
      <c r="A39" s="450"/>
      <c r="B39" s="452"/>
      <c r="C39" s="621"/>
      <c r="D39" s="272" t="s">
        <v>9</v>
      </c>
      <c r="E39" s="187" t="s">
        <v>84</v>
      </c>
      <c r="F39" s="578"/>
      <c r="G39" s="642"/>
      <c r="H39" s="484"/>
      <c r="I39" s="580"/>
      <c r="J39" s="283" t="s">
        <v>41</v>
      </c>
      <c r="K39" s="259">
        <v>39099</v>
      </c>
      <c r="L39" s="284">
        <f>135/3.4528*1000</f>
        <v>39099</v>
      </c>
      <c r="M39" s="285">
        <v>39099</v>
      </c>
      <c r="N39" s="79">
        <v>39099</v>
      </c>
      <c r="O39" s="79"/>
      <c r="P39" s="80"/>
      <c r="Q39" s="286">
        <f>R39+T39</f>
        <v>0</v>
      </c>
      <c r="R39" s="82">
        <v>0</v>
      </c>
      <c r="S39" s="82"/>
      <c r="T39" s="83"/>
      <c r="U39" s="287">
        <f>135/3.4528*1000</f>
        <v>39099</v>
      </c>
      <c r="V39" s="288">
        <v>39099</v>
      </c>
      <c r="W39" s="289" t="s">
        <v>86</v>
      </c>
      <c r="X39" s="290">
        <v>1</v>
      </c>
      <c r="Y39" s="290">
        <v>1</v>
      </c>
      <c r="Z39" s="291">
        <v>1</v>
      </c>
      <c r="AA39" s="292"/>
      <c r="AB39" s="27"/>
    </row>
    <row r="40" spans="1:32">
      <c r="A40" s="314"/>
      <c r="B40" s="306"/>
      <c r="C40" s="201"/>
      <c r="D40" s="58" t="s">
        <v>42</v>
      </c>
      <c r="E40" s="523" t="s">
        <v>113</v>
      </c>
      <c r="F40" s="675" t="s">
        <v>120</v>
      </c>
      <c r="G40" s="645"/>
      <c r="H40" s="484"/>
      <c r="I40" s="330"/>
      <c r="J40" s="293" t="s">
        <v>41</v>
      </c>
      <c r="K40" s="218">
        <v>14481</v>
      </c>
      <c r="L40" s="218">
        <f>50/3.4528*1000</f>
        <v>14481</v>
      </c>
      <c r="M40" s="244">
        <v>76500</v>
      </c>
      <c r="N40" s="242">
        <v>76500</v>
      </c>
      <c r="O40" s="242"/>
      <c r="P40" s="243"/>
      <c r="Q40" s="294">
        <f>R40+T40</f>
        <v>0</v>
      </c>
      <c r="R40" s="242">
        <v>0</v>
      </c>
      <c r="S40" s="242"/>
      <c r="T40" s="245"/>
      <c r="U40" s="295">
        <v>50000</v>
      </c>
      <c r="V40" s="296">
        <v>50000</v>
      </c>
      <c r="W40" s="297" t="s">
        <v>121</v>
      </c>
      <c r="X40" s="298">
        <v>1</v>
      </c>
      <c r="Y40" s="299"/>
      <c r="Z40" s="300"/>
      <c r="AA40" s="301"/>
    </row>
    <row r="41" spans="1:32" ht="38.25">
      <c r="A41" s="314"/>
      <c r="B41" s="306"/>
      <c r="C41" s="201"/>
      <c r="D41" s="214"/>
      <c r="E41" s="576"/>
      <c r="F41" s="582"/>
      <c r="G41" s="645"/>
      <c r="H41" s="484"/>
      <c r="I41" s="330"/>
      <c r="J41" s="260" t="s">
        <v>77</v>
      </c>
      <c r="K41" s="261">
        <v>14481</v>
      </c>
      <c r="L41" s="261">
        <f>50/3.4528*1000</f>
        <v>14481</v>
      </c>
      <c r="M41" s="302">
        <f>N41</f>
        <v>73500</v>
      </c>
      <c r="N41" s="303">
        <v>73500</v>
      </c>
      <c r="O41" s="262"/>
      <c r="P41" s="263"/>
      <c r="Q41" s="264"/>
      <c r="R41" s="262"/>
      <c r="S41" s="262"/>
      <c r="T41" s="265"/>
      <c r="U41" s="268"/>
      <c r="V41" s="266"/>
      <c r="W41" s="270" t="s">
        <v>114</v>
      </c>
      <c r="X41" s="215">
        <v>1</v>
      </c>
      <c r="Y41" s="40"/>
      <c r="Z41" s="247"/>
      <c r="AA41" s="248"/>
    </row>
    <row r="42" spans="1:32" ht="38.25">
      <c r="A42" s="314"/>
      <c r="B42" s="306"/>
      <c r="C42" s="202"/>
      <c r="D42" s="216" t="s">
        <v>43</v>
      </c>
      <c r="E42" s="673" t="s">
        <v>119</v>
      </c>
      <c r="F42" s="217"/>
      <c r="G42" s="305"/>
      <c r="H42" s="308"/>
      <c r="I42" s="331"/>
      <c r="J42" s="241" t="s">
        <v>41</v>
      </c>
      <c r="K42" s="218"/>
      <c r="L42" s="218"/>
      <c r="M42" s="194">
        <v>10000</v>
      </c>
      <c r="N42" s="195">
        <v>10000</v>
      </c>
      <c r="O42" s="242"/>
      <c r="P42" s="243"/>
      <c r="Q42" s="244">
        <f>R42+T42</f>
        <v>0</v>
      </c>
      <c r="R42" s="242">
        <v>0</v>
      </c>
      <c r="S42" s="242"/>
      <c r="T42" s="245"/>
      <c r="U42" s="269">
        <v>10000</v>
      </c>
      <c r="V42" s="246"/>
      <c r="W42" s="271" t="s">
        <v>115</v>
      </c>
      <c r="X42" s="40"/>
      <c r="Y42" s="40"/>
      <c r="Z42" s="146"/>
      <c r="AA42" s="230" t="s">
        <v>117</v>
      </c>
      <c r="AB42" s="27"/>
    </row>
    <row r="43" spans="1:32">
      <c r="A43" s="314"/>
      <c r="B43" s="306"/>
      <c r="C43" s="202"/>
      <c r="D43" s="310"/>
      <c r="E43" s="674"/>
      <c r="F43" s="188"/>
      <c r="G43" s="304"/>
      <c r="H43" s="329"/>
      <c r="I43" s="332"/>
      <c r="J43" s="20"/>
      <c r="K43" s="189"/>
      <c r="L43" s="179"/>
      <c r="M43" s="190"/>
      <c r="N43" s="191"/>
      <c r="O43" s="74"/>
      <c r="P43" s="75"/>
      <c r="Q43" s="126"/>
      <c r="R43" s="77"/>
      <c r="S43" s="77"/>
      <c r="T43" s="78"/>
      <c r="U43" s="192"/>
      <c r="V43" s="192"/>
      <c r="W43" s="39" t="s">
        <v>116</v>
      </c>
      <c r="X43" s="40"/>
      <c r="Y43" s="40"/>
      <c r="Z43" s="40"/>
      <c r="AA43" s="193"/>
      <c r="AB43" s="27"/>
    </row>
    <row r="44" spans="1:32" ht="13.5" thickBot="1">
      <c r="A44" s="231"/>
      <c r="B44" s="307"/>
      <c r="C44" s="203"/>
      <c r="D44" s="228"/>
      <c r="E44" s="226"/>
      <c r="F44" s="229"/>
      <c r="G44" s="326"/>
      <c r="H44" s="327"/>
      <c r="I44" s="227"/>
      <c r="J44" s="204" t="s">
        <v>8</v>
      </c>
      <c r="K44" s="205">
        <f t="shared" ref="K44:V44" si="7">SUM(K38:K43)</f>
        <v>80949</v>
      </c>
      <c r="L44" s="205">
        <f t="shared" si="7"/>
        <v>80949</v>
      </c>
      <c r="M44" s="206">
        <f t="shared" si="7"/>
        <v>211987</v>
      </c>
      <c r="N44" s="207">
        <f t="shared" si="7"/>
        <v>211987</v>
      </c>
      <c r="O44" s="208">
        <f t="shared" si="7"/>
        <v>0</v>
      </c>
      <c r="P44" s="208">
        <f t="shared" si="7"/>
        <v>0</v>
      </c>
      <c r="Q44" s="208">
        <f t="shared" si="7"/>
        <v>0</v>
      </c>
      <c r="R44" s="208">
        <f t="shared" si="7"/>
        <v>0</v>
      </c>
      <c r="S44" s="208">
        <f t="shared" si="7"/>
        <v>0</v>
      </c>
      <c r="T44" s="208">
        <f t="shared" si="7"/>
        <v>0</v>
      </c>
      <c r="U44" s="205">
        <f t="shared" si="7"/>
        <v>111987</v>
      </c>
      <c r="V44" s="209">
        <f t="shared" si="7"/>
        <v>101987</v>
      </c>
      <c r="W44" s="232"/>
      <c r="X44" s="210"/>
      <c r="Y44" s="211"/>
      <c r="Z44" s="212"/>
      <c r="AA44" s="213"/>
      <c r="AB44" s="26"/>
    </row>
    <row r="45" spans="1:32" ht="25.5">
      <c r="A45" s="658" t="s">
        <v>9</v>
      </c>
      <c r="B45" s="660" t="s">
        <v>7</v>
      </c>
      <c r="C45" s="662" t="s">
        <v>9</v>
      </c>
      <c r="D45" s="662"/>
      <c r="E45" s="664" t="s">
        <v>96</v>
      </c>
      <c r="F45" s="666"/>
      <c r="G45" s="668" t="s">
        <v>43</v>
      </c>
      <c r="H45" s="668" t="s">
        <v>50</v>
      </c>
      <c r="I45" s="670" t="s">
        <v>129</v>
      </c>
      <c r="J45" s="182" t="s">
        <v>49</v>
      </c>
      <c r="K45" s="183"/>
      <c r="L45" s="184"/>
      <c r="M45" s="233">
        <v>54000</v>
      </c>
      <c r="N45" s="234">
        <v>54000</v>
      </c>
      <c r="O45" s="235"/>
      <c r="P45" s="236"/>
      <c r="Q45" s="126"/>
      <c r="R45" s="77"/>
      <c r="S45" s="77"/>
      <c r="T45" s="78"/>
      <c r="U45" s="238">
        <v>126000</v>
      </c>
      <c r="V45" s="99"/>
      <c r="W45" s="12" t="s">
        <v>128</v>
      </c>
      <c r="X45" s="22"/>
      <c r="Y45" s="22"/>
      <c r="Z45" s="185"/>
      <c r="AA45" s="676" t="s">
        <v>107</v>
      </c>
      <c r="AB45" s="26"/>
    </row>
    <row r="46" spans="1:32">
      <c r="A46" s="658"/>
      <c r="B46" s="660"/>
      <c r="C46" s="662"/>
      <c r="D46" s="662"/>
      <c r="E46" s="664"/>
      <c r="F46" s="666"/>
      <c r="G46" s="668"/>
      <c r="H46" s="668"/>
      <c r="I46" s="671"/>
      <c r="J46" s="19" t="s">
        <v>41</v>
      </c>
      <c r="K46" s="171"/>
      <c r="L46" s="70"/>
      <c r="M46" s="237">
        <v>8400</v>
      </c>
      <c r="N46" s="124">
        <v>8400</v>
      </c>
      <c r="O46" s="125"/>
      <c r="P46" s="80"/>
      <c r="Q46" s="126"/>
      <c r="R46" s="82"/>
      <c r="S46" s="82"/>
      <c r="T46" s="83"/>
      <c r="U46" s="239">
        <v>19600</v>
      </c>
      <c r="V46" s="60"/>
      <c r="W46" s="12"/>
      <c r="X46" s="43"/>
      <c r="Y46" s="43"/>
      <c r="Z46" s="151"/>
      <c r="AA46" s="677"/>
      <c r="AB46" s="26"/>
    </row>
    <row r="47" spans="1:32" ht="13.5" thickBot="1">
      <c r="A47" s="659"/>
      <c r="B47" s="661"/>
      <c r="C47" s="663"/>
      <c r="D47" s="663"/>
      <c r="E47" s="665"/>
      <c r="F47" s="667"/>
      <c r="G47" s="669"/>
      <c r="H47" s="669"/>
      <c r="I47" s="672"/>
      <c r="J47" s="44" t="s">
        <v>8</v>
      </c>
      <c r="K47" s="168">
        <f>SUM(K45:K46)</f>
        <v>0</v>
      </c>
      <c r="L47" s="62">
        <f>SUM(L45:L46)</f>
        <v>0</v>
      </c>
      <c r="M47" s="127">
        <f>SUM(M45:M46)</f>
        <v>62400</v>
      </c>
      <c r="N47" s="106">
        <f t="shared" ref="N47:U47" si="8">SUM(N45:N46)</f>
        <v>62400</v>
      </c>
      <c r="O47" s="91">
        <f t="shared" si="8"/>
        <v>0</v>
      </c>
      <c r="P47" s="168">
        <f t="shared" si="8"/>
        <v>0</v>
      </c>
      <c r="Q47" s="127">
        <f t="shared" si="8"/>
        <v>0</v>
      </c>
      <c r="R47" s="127">
        <f t="shared" si="8"/>
        <v>0</v>
      </c>
      <c r="S47" s="127">
        <f t="shared" si="8"/>
        <v>0</v>
      </c>
      <c r="T47" s="127">
        <f t="shared" si="8"/>
        <v>0</v>
      </c>
      <c r="U47" s="127">
        <f t="shared" si="8"/>
        <v>145600</v>
      </c>
      <c r="V47" s="62">
        <f t="shared" ref="V47" si="9">V45</f>
        <v>0</v>
      </c>
      <c r="W47" s="157"/>
      <c r="X47" s="43"/>
      <c r="Y47" s="158"/>
      <c r="Z47" s="159"/>
      <c r="AA47" s="677"/>
      <c r="AB47" s="26"/>
    </row>
    <row r="48" spans="1:32" ht="13.5" thickBot="1">
      <c r="A48" s="309" t="s">
        <v>9</v>
      </c>
      <c r="B48" s="307" t="s">
        <v>7</v>
      </c>
      <c r="C48" s="475" t="s">
        <v>10</v>
      </c>
      <c r="D48" s="476"/>
      <c r="E48" s="476"/>
      <c r="F48" s="476"/>
      <c r="G48" s="476"/>
      <c r="H48" s="476"/>
      <c r="I48" s="476"/>
      <c r="J48" s="583"/>
      <c r="K48" s="115">
        <f>K44+K47</f>
        <v>80949</v>
      </c>
      <c r="L48" s="67">
        <f t="shared" ref="L48" si="10">L44+L47</f>
        <v>80949</v>
      </c>
      <c r="M48" s="67">
        <f>M44+M47</f>
        <v>274387</v>
      </c>
      <c r="N48" s="67">
        <f t="shared" ref="N48:V48" si="11">N44+N47</f>
        <v>274387</v>
      </c>
      <c r="O48" s="67">
        <f t="shared" si="11"/>
        <v>0</v>
      </c>
      <c r="P48" s="67">
        <f t="shared" si="11"/>
        <v>0</v>
      </c>
      <c r="Q48" s="67">
        <f t="shared" si="11"/>
        <v>0</v>
      </c>
      <c r="R48" s="67">
        <f t="shared" si="11"/>
        <v>0</v>
      </c>
      <c r="S48" s="67">
        <f t="shared" si="11"/>
        <v>0</v>
      </c>
      <c r="T48" s="67">
        <f t="shared" si="11"/>
        <v>0</v>
      </c>
      <c r="U48" s="67">
        <f t="shared" si="11"/>
        <v>257587</v>
      </c>
      <c r="V48" s="67">
        <f t="shared" si="11"/>
        <v>101987</v>
      </c>
      <c r="W48" s="36"/>
      <c r="X48" s="37"/>
      <c r="Y48" s="38"/>
      <c r="Z48" s="152"/>
      <c r="AA48" s="678"/>
    </row>
    <row r="49" spans="1:47" ht="14.25" customHeight="1" thickBot="1">
      <c r="A49" s="50" t="s">
        <v>9</v>
      </c>
      <c r="B49" s="447" t="s">
        <v>11</v>
      </c>
      <c r="C49" s="448"/>
      <c r="D49" s="448"/>
      <c r="E49" s="448"/>
      <c r="F49" s="448"/>
      <c r="G49" s="448"/>
      <c r="H49" s="448"/>
      <c r="I49" s="448"/>
      <c r="J49" s="495"/>
      <c r="K49" s="116">
        <f>K48</f>
        <v>80949</v>
      </c>
      <c r="L49" s="69">
        <f>L48</f>
        <v>80949</v>
      </c>
      <c r="M49" s="69">
        <f t="shared" ref="M49:V49" si="12">M48</f>
        <v>274387</v>
      </c>
      <c r="N49" s="69">
        <f t="shared" si="12"/>
        <v>274387</v>
      </c>
      <c r="O49" s="69">
        <f t="shared" si="12"/>
        <v>0</v>
      </c>
      <c r="P49" s="69">
        <f t="shared" si="12"/>
        <v>0</v>
      </c>
      <c r="Q49" s="68">
        <f t="shared" si="12"/>
        <v>0</v>
      </c>
      <c r="R49" s="68">
        <f t="shared" si="12"/>
        <v>0</v>
      </c>
      <c r="S49" s="68">
        <f t="shared" si="12"/>
        <v>0</v>
      </c>
      <c r="T49" s="116">
        <f t="shared" si="12"/>
        <v>0</v>
      </c>
      <c r="U49" s="240">
        <f>U48</f>
        <v>257587</v>
      </c>
      <c r="V49" s="69">
        <f t="shared" si="12"/>
        <v>101987</v>
      </c>
      <c r="W49" s="435"/>
      <c r="X49" s="436"/>
      <c r="Y49" s="436"/>
      <c r="Z49" s="436"/>
      <c r="AA49" s="437"/>
    </row>
    <row r="50" spans="1:47" ht="12.75" customHeight="1" thickBot="1">
      <c r="A50" s="31" t="s">
        <v>7</v>
      </c>
      <c r="B50" s="438" t="s">
        <v>35</v>
      </c>
      <c r="C50" s="439"/>
      <c r="D50" s="439"/>
      <c r="E50" s="439"/>
      <c r="F50" s="439"/>
      <c r="G50" s="439"/>
      <c r="H50" s="439"/>
      <c r="I50" s="439"/>
      <c r="J50" s="570"/>
      <c r="K50" s="129">
        <f t="shared" ref="K50:V50" si="13">K49+K34</f>
        <v>132906</v>
      </c>
      <c r="L50" s="71">
        <f t="shared" si="13"/>
        <v>144779</v>
      </c>
      <c r="M50" s="130">
        <f t="shared" si="13"/>
        <v>496964</v>
      </c>
      <c r="N50" s="128">
        <f t="shared" si="13"/>
        <v>496964</v>
      </c>
      <c r="O50" s="128">
        <f t="shared" si="13"/>
        <v>0</v>
      </c>
      <c r="P50" s="71">
        <f t="shared" si="13"/>
        <v>0</v>
      </c>
      <c r="Q50" s="130">
        <f t="shared" si="13"/>
        <v>0</v>
      </c>
      <c r="R50" s="128">
        <f t="shared" si="13"/>
        <v>0</v>
      </c>
      <c r="S50" s="128">
        <f t="shared" si="13"/>
        <v>0</v>
      </c>
      <c r="T50" s="129">
        <f t="shared" si="13"/>
        <v>0</v>
      </c>
      <c r="U50" s="129">
        <f t="shared" si="13"/>
        <v>384964</v>
      </c>
      <c r="V50" s="71">
        <f t="shared" si="13"/>
        <v>229364</v>
      </c>
      <c r="W50" s="440"/>
      <c r="X50" s="441"/>
      <c r="Y50" s="441"/>
      <c r="Z50" s="441"/>
      <c r="AA50" s="442"/>
    </row>
    <row r="51" spans="1:47" s="16" customFormat="1" ht="27.75" customHeight="1">
      <c r="A51" s="587" t="s">
        <v>91</v>
      </c>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15"/>
      <c r="AC51" s="15"/>
      <c r="AD51" s="15"/>
      <c r="AE51" s="15"/>
      <c r="AF51" s="15"/>
      <c r="AG51" s="15"/>
      <c r="AH51" s="15"/>
      <c r="AI51" s="15"/>
      <c r="AJ51" s="15"/>
      <c r="AK51" s="15"/>
      <c r="AL51" s="15"/>
      <c r="AM51" s="15"/>
      <c r="AN51" s="15"/>
      <c r="AO51" s="15"/>
      <c r="AP51" s="15"/>
      <c r="AQ51" s="15"/>
      <c r="AR51" s="15"/>
      <c r="AS51" s="15"/>
      <c r="AT51" s="15"/>
      <c r="AU51" s="15"/>
    </row>
    <row r="52" spans="1:47" s="16" customFormat="1" ht="14.25" customHeight="1" thickBot="1">
      <c r="A52" s="443" t="s">
        <v>16</v>
      </c>
      <c r="B52" s="443"/>
      <c r="C52" s="443"/>
      <c r="D52" s="443"/>
      <c r="E52" s="443"/>
      <c r="F52" s="443"/>
      <c r="G52" s="443"/>
      <c r="H52" s="443"/>
      <c r="I52" s="443"/>
      <c r="J52" s="443"/>
      <c r="K52" s="443"/>
      <c r="L52" s="443"/>
      <c r="M52" s="443"/>
      <c r="N52" s="443"/>
      <c r="O52" s="443"/>
      <c r="P52" s="443"/>
      <c r="Q52" s="443"/>
      <c r="R52" s="443"/>
      <c r="S52" s="443"/>
      <c r="T52" s="443"/>
      <c r="U52" s="443"/>
      <c r="V52" s="443"/>
      <c r="W52" s="5"/>
      <c r="X52" s="5"/>
      <c r="Y52" s="5"/>
      <c r="Z52" s="5"/>
      <c r="AA52" s="5"/>
      <c r="AB52" s="15"/>
      <c r="AC52" s="15"/>
      <c r="AD52" s="15"/>
      <c r="AE52" s="15"/>
      <c r="AF52" s="15"/>
      <c r="AG52" s="15"/>
      <c r="AH52" s="15"/>
      <c r="AI52" s="15"/>
      <c r="AJ52" s="15"/>
      <c r="AK52" s="15"/>
      <c r="AL52" s="15"/>
      <c r="AM52" s="15"/>
      <c r="AN52" s="15"/>
      <c r="AO52" s="15"/>
      <c r="AP52" s="15"/>
      <c r="AQ52" s="15"/>
      <c r="AR52" s="15"/>
      <c r="AS52" s="15"/>
      <c r="AT52" s="15"/>
      <c r="AU52" s="15"/>
    </row>
    <row r="53" spans="1:47" ht="51.75" customHeight="1" thickBot="1">
      <c r="A53" s="444" t="s">
        <v>12</v>
      </c>
      <c r="B53" s="445"/>
      <c r="C53" s="445"/>
      <c r="D53" s="445"/>
      <c r="E53" s="445"/>
      <c r="F53" s="445"/>
      <c r="G53" s="445"/>
      <c r="H53" s="445"/>
      <c r="I53" s="445"/>
      <c r="J53" s="446"/>
      <c r="K53" s="164" t="s">
        <v>82</v>
      </c>
      <c r="L53" s="164" t="s">
        <v>109</v>
      </c>
      <c r="M53" s="584" t="s">
        <v>93</v>
      </c>
      <c r="N53" s="585"/>
      <c r="O53" s="585"/>
      <c r="P53" s="586"/>
      <c r="Q53" s="584" t="s">
        <v>71</v>
      </c>
      <c r="R53" s="585"/>
      <c r="S53" s="585"/>
      <c r="T53" s="586"/>
      <c r="U53" s="53" t="s">
        <v>76</v>
      </c>
      <c r="V53" s="53" t="s">
        <v>106</v>
      </c>
    </row>
    <row r="54" spans="1:47" ht="14.25" customHeight="1">
      <c r="A54" s="466" t="s">
        <v>17</v>
      </c>
      <c r="B54" s="467"/>
      <c r="C54" s="467"/>
      <c r="D54" s="467"/>
      <c r="E54" s="467"/>
      <c r="F54" s="467"/>
      <c r="G54" s="467"/>
      <c r="H54" s="467"/>
      <c r="I54" s="467"/>
      <c r="J54" s="468"/>
      <c r="K54" s="315">
        <f>K55+K56</f>
        <v>118425</v>
      </c>
      <c r="L54" s="315">
        <f>L55+L56</f>
        <v>130298</v>
      </c>
      <c r="M54" s="572">
        <f>SUM(M55:P56)</f>
        <v>369464</v>
      </c>
      <c r="N54" s="573"/>
      <c r="O54" s="573"/>
      <c r="P54" s="574"/>
      <c r="Q54" s="572">
        <f>SUM(Q55:T56)</f>
        <v>0</v>
      </c>
      <c r="R54" s="573"/>
      <c r="S54" s="573"/>
      <c r="T54" s="574"/>
      <c r="U54" s="131">
        <f ca="1">SUM(U55:U56)</f>
        <v>258964</v>
      </c>
      <c r="V54" s="131">
        <f>SUM(V55:V56)</f>
        <v>229364</v>
      </c>
    </row>
    <row r="55" spans="1:47" ht="14.25" customHeight="1">
      <c r="A55" s="469" t="s">
        <v>38</v>
      </c>
      <c r="B55" s="470"/>
      <c r="C55" s="470"/>
      <c r="D55" s="470"/>
      <c r="E55" s="470"/>
      <c r="F55" s="470"/>
      <c r="G55" s="470"/>
      <c r="H55" s="470"/>
      <c r="I55" s="470"/>
      <c r="J55" s="471"/>
      <c r="K55" s="313">
        <f>SUMIF(J12:J50,"SB",K12:K50)</f>
        <v>110287</v>
      </c>
      <c r="L55" s="313">
        <f>SUMIF(J12:J50,"SB",L12:L50)</f>
        <v>122160</v>
      </c>
      <c r="M55" s="594">
        <f>SUMIF(J12:J50,"SB",M12:M50)</f>
        <v>369464</v>
      </c>
      <c r="N55" s="595"/>
      <c r="O55" s="595"/>
      <c r="P55" s="596"/>
      <c r="Q55" s="594">
        <f>SUMIF(J12:J50,"SB",Q12:Q50)</f>
        <v>0</v>
      </c>
      <c r="R55" s="595"/>
      <c r="S55" s="595"/>
      <c r="T55" s="596"/>
      <c r="U55" s="73">
        <f ca="1">SUMIF(J12:J50,"SB",U12:U46)</f>
        <v>258964</v>
      </c>
      <c r="V55" s="73">
        <f>SUMIF(J12:J50,"SB",V12:V50)</f>
        <v>229364</v>
      </c>
    </row>
    <row r="56" spans="1:47" ht="14.25" customHeight="1">
      <c r="A56" s="472" t="s">
        <v>39</v>
      </c>
      <c r="B56" s="473"/>
      <c r="C56" s="473"/>
      <c r="D56" s="473"/>
      <c r="E56" s="473"/>
      <c r="F56" s="473"/>
      <c r="G56" s="473"/>
      <c r="H56" s="473"/>
      <c r="I56" s="473"/>
      <c r="J56" s="474"/>
      <c r="K56" s="313">
        <f>SUMIF(J12:J50,"SB(P)",K12:K50)</f>
        <v>8138</v>
      </c>
      <c r="L56" s="313">
        <f>SUMIF(J12:J50,"SB(P)",L12:L50)</f>
        <v>8138</v>
      </c>
      <c r="M56" s="594">
        <f>SUMIF(J16:J50,"SB(P)",M16:M50)</f>
        <v>0</v>
      </c>
      <c r="N56" s="595"/>
      <c r="O56" s="595"/>
      <c r="P56" s="596"/>
      <c r="Q56" s="594">
        <f>SUMIF(J16:J50,"SB(P)",Q16:Q50)</f>
        <v>0</v>
      </c>
      <c r="R56" s="595"/>
      <c r="S56" s="595"/>
      <c r="T56" s="596"/>
      <c r="U56" s="73">
        <f>SUMIF(J16:J50,"SB(P)",U16:U50)</f>
        <v>0</v>
      </c>
      <c r="V56" s="73">
        <f>SUMIF(J16:J50,"SB(P)",V16:V50)</f>
        <v>0</v>
      </c>
    </row>
    <row r="57" spans="1:47" ht="14.25" customHeight="1">
      <c r="A57" s="460" t="s">
        <v>18</v>
      </c>
      <c r="B57" s="461"/>
      <c r="C57" s="461"/>
      <c r="D57" s="461"/>
      <c r="E57" s="461"/>
      <c r="F57" s="461"/>
      <c r="G57" s="461"/>
      <c r="H57" s="461"/>
      <c r="I57" s="461"/>
      <c r="J57" s="462"/>
      <c r="K57" s="312">
        <f>SUM(K58:K60)</f>
        <v>14481</v>
      </c>
      <c r="L57" s="312">
        <f>SUM(L58:L60)</f>
        <v>14481</v>
      </c>
      <c r="M57" s="591">
        <f>SUM(M58:P60)</f>
        <v>127500</v>
      </c>
      <c r="N57" s="592"/>
      <c r="O57" s="592"/>
      <c r="P57" s="593"/>
      <c r="Q57" s="591">
        <f>SUM(Q58:T58)</f>
        <v>0</v>
      </c>
      <c r="R57" s="592"/>
      <c r="S57" s="592"/>
      <c r="T57" s="593"/>
      <c r="U57" s="132">
        <f>SUM(U58:U60)</f>
        <v>126000</v>
      </c>
      <c r="V57" s="132">
        <f>SUM(V58:V60)</f>
        <v>0</v>
      </c>
    </row>
    <row r="58" spans="1:47" ht="14.25" customHeight="1">
      <c r="A58" s="463" t="s">
        <v>40</v>
      </c>
      <c r="B58" s="464"/>
      <c r="C58" s="464"/>
      <c r="D58" s="464"/>
      <c r="E58" s="464"/>
      <c r="F58" s="464"/>
      <c r="G58" s="464"/>
      <c r="H58" s="464"/>
      <c r="I58" s="464"/>
      <c r="J58" s="465"/>
      <c r="K58" s="313">
        <f>SUMIF(J16:J50,"ES",K16:K50)</f>
        <v>0</v>
      </c>
      <c r="L58" s="313">
        <f>SUMIF(J16:J50,"ES",L16:L50)</f>
        <v>0</v>
      </c>
      <c r="M58" s="594">
        <f>SUMIF(J16:J50,"ES",M16:M50)</f>
        <v>54000</v>
      </c>
      <c r="N58" s="595"/>
      <c r="O58" s="595"/>
      <c r="P58" s="596"/>
      <c r="Q58" s="594">
        <f>SUMIF(J16:J50,"ES",Q16:Q50)</f>
        <v>0</v>
      </c>
      <c r="R58" s="595"/>
      <c r="S58" s="595"/>
      <c r="T58" s="596"/>
      <c r="U58" s="73">
        <f>SUMIF(J16:J50,"ES",U16:U50)</f>
        <v>126000</v>
      </c>
      <c r="V58" s="73">
        <f>SUMIF(J16:J50,"ES",V16:V50)</f>
        <v>0</v>
      </c>
    </row>
    <row r="59" spans="1:47" ht="14.25" customHeight="1">
      <c r="A59" s="463" t="s">
        <v>79</v>
      </c>
      <c r="B59" s="464"/>
      <c r="C59" s="464"/>
      <c r="D59" s="464"/>
      <c r="E59" s="464"/>
      <c r="F59" s="464"/>
      <c r="G59" s="464"/>
      <c r="H59" s="464"/>
      <c r="I59" s="464"/>
      <c r="J59" s="465"/>
      <c r="K59" s="313">
        <f>SUMIF(J16:J50,"KVJUD",K16:K50)</f>
        <v>0</v>
      </c>
      <c r="L59" s="313">
        <f>SUMIF(J16:J50,"KVJUD",L16:L50)</f>
        <v>0</v>
      </c>
      <c r="M59" s="594">
        <f>SUMIF(J16:J50,"KVJUD",M16:M50)</f>
        <v>0</v>
      </c>
      <c r="N59" s="595"/>
      <c r="O59" s="595"/>
      <c r="P59" s="596"/>
      <c r="Q59" s="594">
        <f>SUMIF(J16:J51,"ES",Q16:Q51)</f>
        <v>0</v>
      </c>
      <c r="R59" s="595"/>
      <c r="S59" s="595"/>
      <c r="T59" s="596"/>
      <c r="U59" s="73">
        <f>SUMIF(J16:J50,"KVJUD",U16:U50)</f>
        <v>0</v>
      </c>
      <c r="V59" s="73">
        <f>SUMIF(J16:J50,"KVJUD",V16:V50)</f>
        <v>0</v>
      </c>
    </row>
    <row r="60" spans="1:47" ht="14.25" customHeight="1">
      <c r="A60" s="463" t="s">
        <v>78</v>
      </c>
      <c r="B60" s="464"/>
      <c r="C60" s="464"/>
      <c r="D60" s="464"/>
      <c r="E60" s="464"/>
      <c r="F60" s="464"/>
      <c r="G60" s="464"/>
      <c r="H60" s="464"/>
      <c r="I60" s="464"/>
      <c r="J60" s="465"/>
      <c r="K60" s="313">
        <f>SUMIF(J16:J52,"KT",K16:K52)</f>
        <v>14481</v>
      </c>
      <c r="L60" s="313">
        <f>SUMIF(J16:J50,"KT",L16:L50)</f>
        <v>14481</v>
      </c>
      <c r="M60" s="594">
        <f>SUMIF(J16:J50,"KT",M16:M50)</f>
        <v>73500</v>
      </c>
      <c r="N60" s="595"/>
      <c r="O60" s="595"/>
      <c r="P60" s="596"/>
      <c r="Q60" s="594">
        <f>SUMIF(J16:J52,"ES",Q16:Q52)</f>
        <v>0</v>
      </c>
      <c r="R60" s="595"/>
      <c r="S60" s="595"/>
      <c r="T60" s="596"/>
      <c r="U60" s="73">
        <f>SUMIF(J16:J50,"KT",U16:U50)</f>
        <v>0</v>
      </c>
      <c r="V60" s="73">
        <f>SUMIF(J16:J50,"KT",V16:V50)</f>
        <v>0</v>
      </c>
    </row>
    <row r="61" spans="1:47" ht="17.25" customHeight="1" thickBot="1">
      <c r="A61" s="457" t="s">
        <v>19</v>
      </c>
      <c r="B61" s="458"/>
      <c r="C61" s="458"/>
      <c r="D61" s="458"/>
      <c r="E61" s="458"/>
      <c r="F61" s="458"/>
      <c r="G61" s="458"/>
      <c r="H61" s="458"/>
      <c r="I61" s="458"/>
      <c r="J61" s="459"/>
      <c r="K61" s="311">
        <f>SUM(K54,K57)</f>
        <v>132906</v>
      </c>
      <c r="L61" s="311">
        <f>SUM(L54,L57)</f>
        <v>144779</v>
      </c>
      <c r="M61" s="588">
        <f>SUM(M54,M57)</f>
        <v>496964</v>
      </c>
      <c r="N61" s="589"/>
      <c r="O61" s="589"/>
      <c r="P61" s="590"/>
      <c r="Q61" s="588">
        <f>SUM(Q54,Q57)</f>
        <v>0</v>
      </c>
      <c r="R61" s="589"/>
      <c r="S61" s="589"/>
      <c r="T61" s="590"/>
      <c r="U61" s="133">
        <f ca="1">SUM(U54,U57)</f>
        <v>384964</v>
      </c>
      <c r="V61" s="133">
        <f>SUM(V54,V57)</f>
        <v>229364</v>
      </c>
    </row>
    <row r="62" spans="1:47">
      <c r="M62" s="72"/>
      <c r="N62" s="72"/>
      <c r="O62" s="72"/>
      <c r="P62" s="72"/>
      <c r="Q62" s="72"/>
      <c r="R62" s="72"/>
      <c r="S62" s="72"/>
      <c r="T62" s="72"/>
      <c r="U62" s="72"/>
      <c r="V62" s="72"/>
    </row>
    <row r="65" spans="11:14" s="6" customFormat="1">
      <c r="K65" s="181"/>
      <c r="L65" s="7"/>
      <c r="M65" s="7"/>
      <c r="N65" s="181"/>
    </row>
  </sheetData>
  <mergeCells count="155">
    <mergeCell ref="A61:J61"/>
    <mergeCell ref="M61:P61"/>
    <mergeCell ref="Q61:T61"/>
    <mergeCell ref="A59:J59"/>
    <mergeCell ref="M59:P59"/>
    <mergeCell ref="Q59:T59"/>
    <mergeCell ref="A60:J60"/>
    <mergeCell ref="M60:P60"/>
    <mergeCell ref="Q60:T60"/>
    <mergeCell ref="A58:J58"/>
    <mergeCell ref="M58:P58"/>
    <mergeCell ref="Q58:T58"/>
    <mergeCell ref="A55:J55"/>
    <mergeCell ref="M55:P55"/>
    <mergeCell ref="Q55:T55"/>
    <mergeCell ref="A56:J56"/>
    <mergeCell ref="M56:P56"/>
    <mergeCell ref="Q56:T56"/>
    <mergeCell ref="E42:E43"/>
    <mergeCell ref="E40:E41"/>
    <mergeCell ref="F40:F41"/>
    <mergeCell ref="G40:G41"/>
    <mergeCell ref="H40:H41"/>
    <mergeCell ref="AA45:AA48"/>
    <mergeCell ref="C48:J48"/>
    <mergeCell ref="A57:J57"/>
    <mergeCell ref="M57:P57"/>
    <mergeCell ref="Q57:T57"/>
    <mergeCell ref="M53:P53"/>
    <mergeCell ref="Q53:T53"/>
    <mergeCell ref="A54:J54"/>
    <mergeCell ref="M54:P54"/>
    <mergeCell ref="Q54:T54"/>
    <mergeCell ref="B49:J49"/>
    <mergeCell ref="W49:AA49"/>
    <mergeCell ref="B50:J50"/>
    <mergeCell ref="W50:AA50"/>
    <mergeCell ref="A51:AA51"/>
    <mergeCell ref="C33:J33"/>
    <mergeCell ref="W33:AA33"/>
    <mergeCell ref="B34:J34"/>
    <mergeCell ref="W34:AA34"/>
    <mergeCell ref="B35:AA35"/>
    <mergeCell ref="C36:AA36"/>
    <mergeCell ref="A53:J53"/>
    <mergeCell ref="A45:A47"/>
    <mergeCell ref="B45:B47"/>
    <mergeCell ref="C45:C47"/>
    <mergeCell ref="D45:D47"/>
    <mergeCell ref="E45:E47"/>
    <mergeCell ref="F45:F47"/>
    <mergeCell ref="G45:G47"/>
    <mergeCell ref="H45:H47"/>
    <mergeCell ref="I45:I47"/>
    <mergeCell ref="A52:V52"/>
    <mergeCell ref="A37:A39"/>
    <mergeCell ref="B37:B39"/>
    <mergeCell ref="C37:C39"/>
    <mergeCell ref="F37:F39"/>
    <mergeCell ref="G37:G39"/>
    <mergeCell ref="H37:H39"/>
    <mergeCell ref="I37:I39"/>
    <mergeCell ref="A30:A32"/>
    <mergeCell ref="B30:B32"/>
    <mergeCell ref="C30:C32"/>
    <mergeCell ref="D30:D32"/>
    <mergeCell ref="E30:E32"/>
    <mergeCell ref="G30:G32"/>
    <mergeCell ref="H25:H29"/>
    <mergeCell ref="I25:I26"/>
    <mergeCell ref="AA25:AA29"/>
    <mergeCell ref="H30:H32"/>
    <mergeCell ref="I30:I31"/>
    <mergeCell ref="F31:F32"/>
    <mergeCell ref="AB25:AH26"/>
    <mergeCell ref="F26:F29"/>
    <mergeCell ref="I27:I29"/>
    <mergeCell ref="AB27:AH29"/>
    <mergeCell ref="A25:A29"/>
    <mergeCell ref="B25:B29"/>
    <mergeCell ref="C25:C29"/>
    <mergeCell ref="D25:D29"/>
    <mergeCell ref="E25:E29"/>
    <mergeCell ref="G25:G29"/>
    <mergeCell ref="I20:I21"/>
    <mergeCell ref="AA20:AA22"/>
    <mergeCell ref="AB20:AH21"/>
    <mergeCell ref="F21:F24"/>
    <mergeCell ref="I22:I24"/>
    <mergeCell ref="AB22:AH24"/>
    <mergeCell ref="Z16:Z17"/>
    <mergeCell ref="AA16:AA17"/>
    <mergeCell ref="W18:W19"/>
    <mergeCell ref="I16:I19"/>
    <mergeCell ref="W16:W17"/>
    <mergeCell ref="X16:X17"/>
    <mergeCell ref="Y16:Y17"/>
    <mergeCell ref="A20:A24"/>
    <mergeCell ref="B20:B24"/>
    <mergeCell ref="C20:C24"/>
    <mergeCell ref="D20:D24"/>
    <mergeCell ref="E20:E24"/>
    <mergeCell ref="G20:G24"/>
    <mergeCell ref="H20:H24"/>
    <mergeCell ref="G16:G19"/>
    <mergeCell ref="H16:H19"/>
    <mergeCell ref="G12:G15"/>
    <mergeCell ref="H12:H15"/>
    <mergeCell ref="I12:I15"/>
    <mergeCell ref="W14:W15"/>
    <mergeCell ref="A16:A19"/>
    <mergeCell ref="B16:B19"/>
    <mergeCell ref="C16:C19"/>
    <mergeCell ref="D16:D19"/>
    <mergeCell ref="E16:E19"/>
    <mergeCell ref="F16:F19"/>
    <mergeCell ref="A12:A15"/>
    <mergeCell ref="B12:B15"/>
    <mergeCell ref="C12:C15"/>
    <mergeCell ref="D12:D15"/>
    <mergeCell ref="E12:E15"/>
    <mergeCell ref="F12:F15"/>
    <mergeCell ref="A8:AA8"/>
    <mergeCell ref="A9:AA9"/>
    <mergeCell ref="B10:AA10"/>
    <mergeCell ref="C11:AA11"/>
    <mergeCell ref="U5:U7"/>
    <mergeCell ref="V5:V7"/>
    <mergeCell ref="W5:AA5"/>
    <mergeCell ref="K6:K7"/>
    <mergeCell ref="L6:L7"/>
    <mergeCell ref="M6:M7"/>
    <mergeCell ref="N6:O6"/>
    <mergeCell ref="P6:P7"/>
    <mergeCell ref="Q6:Q7"/>
    <mergeCell ref="R6:S6"/>
    <mergeCell ref="G5:G7"/>
    <mergeCell ref="H5:H7"/>
    <mergeCell ref="I5:I7"/>
    <mergeCell ref="J5:J7"/>
    <mergeCell ref="M5:P5"/>
    <mergeCell ref="Q5:T5"/>
    <mergeCell ref="T6:T7"/>
    <mergeCell ref="A1:AA1"/>
    <mergeCell ref="A2:AA2"/>
    <mergeCell ref="A3:AA3"/>
    <mergeCell ref="X4:AA4"/>
    <mergeCell ref="A5:A7"/>
    <mergeCell ref="B5:B7"/>
    <mergeCell ref="C5:C7"/>
    <mergeCell ref="D5:D7"/>
    <mergeCell ref="E5:E7"/>
    <mergeCell ref="F5:F7"/>
    <mergeCell ref="W6:W7"/>
    <mergeCell ref="X6:Z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4 programa</vt:lpstr>
      <vt:lpstr>Aiškinamoji lentelė</vt:lpstr>
      <vt:lpstr>Asignavimų valdytojų kodai</vt:lpstr>
      <vt:lpstr>Lapas1</vt:lpstr>
      <vt:lpstr>'4 programa'!Print_Area</vt:lpstr>
      <vt:lpstr>'Aiškinamoji lentelė'!Print_Area</vt:lpstr>
      <vt:lpstr>'4 programa'!Print_Titles</vt:lpstr>
      <vt:lpstr>'Aiškinamoji lentelė'!Print_Titles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2015-12-02T08:24:17Z</cp:lastPrinted>
  <dcterms:created xsi:type="dcterms:W3CDTF">2007-07-27T10:32:34Z</dcterms:created>
  <dcterms:modified xsi:type="dcterms:W3CDTF">2015-12-03T14:07:06Z</dcterms:modified>
</cp:coreProperties>
</file>