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9345" activeTab="0"/>
  </bookViews>
  <sheets>
    <sheet name="planas" sheetId="1" r:id="rId1"/>
  </sheets>
  <externalReferences>
    <externalReference r:id="rId4"/>
    <externalReference r:id="rId5"/>
  </externalReferences>
  <definedNames>
    <definedName name="_xlnm.Print_Area" localSheetId="0">'planas'!$A$1:$T$128</definedName>
    <definedName name="_xlnm.Print_Titles" localSheetId="0">'planas'!$7:$8</definedName>
  </definedNames>
  <calcPr fullCalcOnLoad="1"/>
</workbook>
</file>

<file path=xl/comments1.xml><?xml version="1.0" encoding="utf-8"?>
<comments xmlns="http://schemas.openxmlformats.org/spreadsheetml/2006/main">
  <authors>
    <author>EgleA</author>
  </authors>
  <commentList>
    <comment ref="C7" authorId="0">
      <text>
        <r>
          <rPr>
            <b/>
            <sz val="8"/>
            <rFont val="Tahoma"/>
            <family val="2"/>
          </rPr>
          <t>Šiame stulpelyje įrašyti duomenis tik jeigu projektas pradėtas iki 2016m. ir nebuvo baigtas</t>
        </r>
      </text>
    </comment>
  </commentList>
</comments>
</file>

<file path=xl/sharedStrings.xml><?xml version="1.0" encoding="utf-8"?>
<sst xmlns="http://schemas.openxmlformats.org/spreadsheetml/2006/main" count="259" uniqueCount="224">
  <si>
    <t>1 priedas</t>
  </si>
  <si>
    <t>Eil.</t>
  </si>
  <si>
    <t>Atlikta iki 2016</t>
  </si>
  <si>
    <t>Atlikta iki 2017</t>
  </si>
  <si>
    <t>Atlikta iki 2018</t>
  </si>
  <si>
    <t>Nr.</t>
  </si>
  <si>
    <t xml:space="preserve"> t  u  r  t  a  s</t>
  </si>
  <si>
    <t>I</t>
  </si>
  <si>
    <t>II</t>
  </si>
  <si>
    <t>III</t>
  </si>
  <si>
    <t>IV</t>
  </si>
  <si>
    <t>Iš viso</t>
  </si>
  <si>
    <t>Pradėtas eksploatuoti ilgalaikis turtas</t>
  </si>
  <si>
    <t>Atlikti darbai</t>
  </si>
  <si>
    <t xml:space="preserve">1. </t>
  </si>
  <si>
    <t>Lėšų šaltiniai</t>
  </si>
  <si>
    <t>1.1</t>
  </si>
  <si>
    <t>1.2</t>
  </si>
  <si>
    <t>1.3</t>
  </si>
  <si>
    <t>Pinigų likutis laikotarpio pradžioje</t>
  </si>
  <si>
    <t>1.4</t>
  </si>
  <si>
    <t>1.5</t>
  </si>
  <si>
    <t>1.6</t>
  </si>
  <si>
    <t>Skolų mažinimas</t>
  </si>
  <si>
    <t>1.7</t>
  </si>
  <si>
    <t>Pelnas</t>
  </si>
  <si>
    <t>1.8</t>
  </si>
  <si>
    <t>Turto pardavimo lėšos</t>
  </si>
  <si>
    <t>2.</t>
  </si>
  <si>
    <t>Paskolos poreikis</t>
  </si>
  <si>
    <t>3.</t>
  </si>
  <si>
    <t>Nepanaudotos lėšos</t>
  </si>
  <si>
    <t>4.</t>
  </si>
  <si>
    <t>Lėšų panaudojimas</t>
  </si>
  <si>
    <t>4.1</t>
  </si>
  <si>
    <t xml:space="preserve"> iš jų, įmonės lėšos investiciniams projektams</t>
  </si>
  <si>
    <t>4.2</t>
  </si>
  <si>
    <t>4.3</t>
  </si>
  <si>
    <t>Paskolų grąžinimas</t>
  </si>
  <si>
    <t>4.4</t>
  </si>
  <si>
    <t>Investiciniai projektai</t>
  </si>
  <si>
    <t>4.4.1</t>
  </si>
  <si>
    <t xml:space="preserve">Vandens tiekimo ir nuotekų tvarkymo infrstruktūros plėtra Klaipėdos mieste ir rajone (Priekulėje, Mickuose, Dituvoje, Kuodžiuose, Agluonėnuose, Stragnuose II, Dauparuose, Šlapšilėje, Gobergiškėje, Jonušuose)  VP3-3.1-AM-01-V-05-007 </t>
  </si>
  <si>
    <t>4.4.1.1</t>
  </si>
  <si>
    <t>ES paramos lėšos</t>
  </si>
  <si>
    <t>4.4.1.2</t>
  </si>
  <si>
    <t>Savivaldybės lėšos</t>
  </si>
  <si>
    <t>4.4.1.3</t>
  </si>
  <si>
    <t>Įmonės lėšos</t>
  </si>
  <si>
    <t>4.4.2</t>
  </si>
  <si>
    <t>4.4.2.1</t>
  </si>
  <si>
    <t>4.4.2.2</t>
  </si>
  <si>
    <t>4.4.2.3</t>
  </si>
  <si>
    <t>4.4.3</t>
  </si>
  <si>
    <t>Geriamojo vandens tiekimo ir nuotekų tvarkymo infrastruktūros rekonstravimas ir plėtra Klaipėdos mieste</t>
  </si>
  <si>
    <t>4.4.3.1</t>
  </si>
  <si>
    <t>4.4.3.2</t>
  </si>
  <si>
    <t>4.4.3.3</t>
  </si>
  <si>
    <t>4.4.4</t>
  </si>
  <si>
    <t>Geriamojo vandens tiekimo ir nuotekų tvarkymo infrastruktūros rekonstravimas ir plėtra Klaipėdos rajone</t>
  </si>
  <si>
    <t>4.4.4.1</t>
  </si>
  <si>
    <t>4.4.4.2</t>
  </si>
  <si>
    <t>4.4.4.3</t>
  </si>
  <si>
    <t>4.5</t>
  </si>
  <si>
    <t>Klaipėdos miestas</t>
  </si>
  <si>
    <t>4.5.1</t>
  </si>
  <si>
    <t xml:space="preserve">Vandentiekio ir nuotekų tinklų įsigijimas </t>
  </si>
  <si>
    <t>4.5.2</t>
  </si>
  <si>
    <t xml:space="preserve">Vandentiekio ir nuotekų tinklų statyba </t>
  </si>
  <si>
    <t>Vandens tiekimo veikla</t>
  </si>
  <si>
    <t>4.5.3</t>
  </si>
  <si>
    <t>Geriamojo vandens gavyba</t>
  </si>
  <si>
    <t>4.5.3.1</t>
  </si>
  <si>
    <t>4.5.3.2</t>
  </si>
  <si>
    <t>Vandenviečių pastatų atnaujinimas</t>
  </si>
  <si>
    <t>4.5.3.3</t>
  </si>
  <si>
    <t>Vandenviečių statinių atnaujinimas</t>
  </si>
  <si>
    <t>4.5.3.4</t>
  </si>
  <si>
    <t>Smulkios įrangos atnaujinimas ar įsigijimas vandenvietėse</t>
  </si>
  <si>
    <t>4.5.3.5</t>
  </si>
  <si>
    <t>Automatikos atnaujinimas</t>
  </si>
  <si>
    <t>4.5.4</t>
  </si>
  <si>
    <t>Geriamojo vandens ruošimas</t>
  </si>
  <si>
    <t>4.5.4.1</t>
  </si>
  <si>
    <t>1-osios vandenvietės  aeracinių koštuvų atnaujinimas</t>
  </si>
  <si>
    <t>4.5.5</t>
  </si>
  <si>
    <t>Geriamojo vandens pristatymas</t>
  </si>
  <si>
    <t>4.5.5.1</t>
  </si>
  <si>
    <t xml:space="preserve"> Siurblių ir įrangos atnaujinimas 3-čiojo pakėlimo siurblinėse</t>
  </si>
  <si>
    <t>4.5.5.2</t>
  </si>
  <si>
    <t>4.5.5.3</t>
  </si>
  <si>
    <t>Geriamojo vandens laboratorijos prietaisų ir įrangos atnaujinimas</t>
  </si>
  <si>
    <t>4.5.5.4</t>
  </si>
  <si>
    <t>Vandentiekio tinklų rekonstravimas bei remontas</t>
  </si>
  <si>
    <t>4.5.5.5</t>
  </si>
  <si>
    <t>Smulkios įrangos atnaujinimas ir įsigijimas</t>
  </si>
  <si>
    <t>Nuotekų tvarkymo veikla</t>
  </si>
  <si>
    <t>4.5.6</t>
  </si>
  <si>
    <t>Nuotekų surinkimas centralizuotais tinklais</t>
  </si>
  <si>
    <t>4.5.6.1</t>
  </si>
  <si>
    <t>4.5.6.2</t>
  </si>
  <si>
    <t>Nuotekų tinklų rekonstravimas bei remontas</t>
  </si>
  <si>
    <t>4.5.6.3</t>
  </si>
  <si>
    <t xml:space="preserve">Nuotekų siurblinių rekonstravimas bei remontas </t>
  </si>
  <si>
    <t>4.5.7</t>
  </si>
  <si>
    <t>Nuotekų valymas</t>
  </si>
  <si>
    <t>4.5.7.1</t>
  </si>
  <si>
    <t>Antrinio sėsdintuvo Nr. K-3 remontas</t>
  </si>
  <si>
    <t>4.5.7.2</t>
  </si>
  <si>
    <t>Automatizuoti uždoriai grotų pastate</t>
  </si>
  <si>
    <t>4.5.7.3</t>
  </si>
  <si>
    <t>Nuotekų valyklos statinių remontas</t>
  </si>
  <si>
    <t>4.5.7.4</t>
  </si>
  <si>
    <t>Orapūčių atnaujinimas</t>
  </si>
  <si>
    <t>4.5.7.5</t>
  </si>
  <si>
    <t>4.5.7.6</t>
  </si>
  <si>
    <t>Nuotekų laboratorijos prietaisų atnaujinimas ir įsigijimas</t>
  </si>
  <si>
    <t>4.5.7.7</t>
  </si>
  <si>
    <t>4.5.8</t>
  </si>
  <si>
    <t>Dumblo tvarkymas</t>
  </si>
  <si>
    <t>4.5.8.1</t>
  </si>
  <si>
    <t>Dumblo tvarkymo statinių remontas</t>
  </si>
  <si>
    <t>4.5.8.2</t>
  </si>
  <si>
    <t>4.5.8.3</t>
  </si>
  <si>
    <t>Biodujų priėmimo įranga</t>
  </si>
  <si>
    <t>4.5.8.4</t>
  </si>
  <si>
    <t>4.5.9</t>
  </si>
  <si>
    <t>Paviršinių nuotekų tvarkymas</t>
  </si>
  <si>
    <t>4.5.9.1</t>
  </si>
  <si>
    <t>Paviršinių nuotekų infrastruktūros rekonstravimas bei statyba</t>
  </si>
  <si>
    <t>4.5.9.2</t>
  </si>
  <si>
    <t>Paviršinių nuotekų siurblinių įrangos atnaujinimas</t>
  </si>
  <si>
    <t>4.5.9.3</t>
  </si>
  <si>
    <t>Smulki įranga ir įrankiai</t>
  </si>
  <si>
    <t>4.5.9.4</t>
  </si>
  <si>
    <t>Transporto įsigijimas (furgonas)</t>
  </si>
  <si>
    <t>4.5.10</t>
  </si>
  <si>
    <t>Netiesioginė veikla</t>
  </si>
  <si>
    <t>4.5.10.1</t>
  </si>
  <si>
    <t>Kompiuterinės, ryšio technikos atnaujinimas</t>
  </si>
  <si>
    <t>4.5.10.2</t>
  </si>
  <si>
    <t>Techninio aptarnavimo, SCADA sistemos vystymas</t>
  </si>
  <si>
    <t>4.5.10.3</t>
  </si>
  <si>
    <t>Finansinių, gamybinių, pardavimų apskaitos programų diegimas ir vystymas</t>
  </si>
  <si>
    <t>4.5.10.4</t>
  </si>
  <si>
    <t>Metrologinių prietaisų atnaujinimas</t>
  </si>
  <si>
    <t>4.5.10.5</t>
  </si>
  <si>
    <t>Fizinės ir informacinės saugos priemonių atnaujinimas</t>
  </si>
  <si>
    <t>4.5.10.6</t>
  </si>
  <si>
    <t>Transporto atnaujinimas ir jo įrangos atnaujinimas</t>
  </si>
  <si>
    <t>4.5.10.7</t>
  </si>
  <si>
    <t>Naujas spec.transportas ir jo įranga</t>
  </si>
  <si>
    <t>4.5.10.8</t>
  </si>
  <si>
    <t>Pastatų, patalpų  atnaujinimas</t>
  </si>
  <si>
    <t>4.5.10.9</t>
  </si>
  <si>
    <t>Elektros įrenginių atnaujinimas</t>
  </si>
  <si>
    <t>4.5.11</t>
  </si>
  <si>
    <t>Vartotojų aptarnavimo veikla</t>
  </si>
  <si>
    <t>4.5.11.1</t>
  </si>
  <si>
    <t>Įvadiniai ir kombinuoti vandens skaitikliai</t>
  </si>
  <si>
    <t>4.5.11.2</t>
  </si>
  <si>
    <t>Elektromagnetiniai debitmačiai</t>
  </si>
  <si>
    <t>4.5.11.3</t>
  </si>
  <si>
    <t>Įrankių atnaujinimas ir kita smulki įranga</t>
  </si>
  <si>
    <t>4.6</t>
  </si>
  <si>
    <t>Klaipėdos rajonas</t>
  </si>
  <si>
    <t>4.6.1</t>
  </si>
  <si>
    <t>4.6.2</t>
  </si>
  <si>
    <t>Vandens tiekimas</t>
  </si>
  <si>
    <t>4.6.3</t>
  </si>
  <si>
    <t>4.6.3.1</t>
  </si>
  <si>
    <t>Vandeningų sluoksnių žvalgyba ir gręžinių įrengimas</t>
  </si>
  <si>
    <t>4.6.3.2</t>
  </si>
  <si>
    <t>Klaipėdos rajono  vandenviečių  sanitarinės apsaugos zonų steigimas</t>
  </si>
  <si>
    <t>4.6.3.3</t>
  </si>
  <si>
    <t>4.6.3.4</t>
  </si>
  <si>
    <t>Vandenvietės dispečerinės pastato Gargžduose rekonstrukcija</t>
  </si>
  <si>
    <t>4.6.3.5</t>
  </si>
  <si>
    <t>4.6.4</t>
  </si>
  <si>
    <t>4.6.4.1</t>
  </si>
  <si>
    <t>4.6.5</t>
  </si>
  <si>
    <t>4.6.5.1</t>
  </si>
  <si>
    <t>4.6.5.2</t>
  </si>
  <si>
    <t>4.6.5.3</t>
  </si>
  <si>
    <t xml:space="preserve">Sklendės, hidrantai ir kt. armatūra </t>
  </si>
  <si>
    <t>4.6.6</t>
  </si>
  <si>
    <t>4.6.6.1</t>
  </si>
  <si>
    <t>4.6.6.2</t>
  </si>
  <si>
    <t xml:space="preserve">Nuotekų siurblinių  rekonstravimas bei remontas </t>
  </si>
  <si>
    <t>4.6.6.3</t>
  </si>
  <si>
    <t>Siurbliai ir kita nuotekų siurblinių įranga</t>
  </si>
  <si>
    <t>4.6.6.4</t>
  </si>
  <si>
    <t>4.6.7</t>
  </si>
  <si>
    <t>4.6.7.1</t>
  </si>
  <si>
    <t>Smulkios įrangos įsigijimas ir atnaujinimas</t>
  </si>
  <si>
    <t>4.6.7.2</t>
  </si>
  <si>
    <t>Rajono nuotekų valyklų atstatymas ir modernizavimas</t>
  </si>
  <si>
    <t>4.6.7.3</t>
  </si>
  <si>
    <t>Lapių mstl. nuotekų valyklos rekonstrukcija</t>
  </si>
  <si>
    <t>4.6.7.4</t>
  </si>
  <si>
    <t>Judrėnų nuotekų valyklos parengtinio valymo įrenginių rekonstrukcija</t>
  </si>
  <si>
    <t>4.6.8</t>
  </si>
  <si>
    <t>4.6.8.1</t>
  </si>
  <si>
    <t>4.6.9</t>
  </si>
  <si>
    <t>4.6.9.1</t>
  </si>
  <si>
    <t>Įvadiniai šalto vandens skaitikliai</t>
  </si>
  <si>
    <t>4.6.9.2</t>
  </si>
  <si>
    <t>Įrankių atnaujinimas</t>
  </si>
  <si>
    <t>AB „KLAIPĖDOS VANDUO“ 2016–2018 METŲ VEIKLOS PLANO LĖŠŲ ŠALTINIAI IR JŲ PANAUDOJIMAS</t>
  </si>
  <si>
    <t>AB „Klaipėdos vanduo“ 2016–2018 metų veiklos plano</t>
  </si>
  <si>
    <t>Įsigytas (atkurtas) ilgalaikis</t>
  </si>
  <si>
    <t>Ilgalaikio turto nusidėvėjimo atkūrimo lėšos</t>
  </si>
  <si>
    <t>Ilgalaikio turto nusidėvėjimo atkūrimo lėšos (paviršinės nuotekos)</t>
  </si>
  <si>
    <t>Lėšos iš akcijų pardavimo Klaipėdos r. savivaldybei</t>
  </si>
  <si>
    <t>ES lėšos ir LR valstybės biudžeto lėšos</t>
  </si>
  <si>
    <t xml:space="preserve"> iš jų, įmonės lėšos turto atkūrimui ir įsigijimui</t>
  </si>
  <si>
    <t>Vandentiekio ir nuotekų tinklų plėtra sodų bendrijose „Minija“, „Gargždelė“ Gargždų m., Klaipėdos r.</t>
  </si>
  <si>
    <t>3-iosios vandenvietės geriamojo vandens rezervuaro Nr. 4 remontas</t>
  </si>
  <si>
    <t>1-osios vandenvietės  2-ojo kėlimo siurblių stoties pastato tvarkymas</t>
  </si>
  <si>
    <t>Klaipėdos m. senojoje dumblo saugojimo aikštelėje sukaupto dumblo sutvarkymo būdų parinkimo studija. Dumpiai, Klaipėdos r.</t>
  </si>
  <si>
    <t xml:space="preserve">Klaipėdos r. vandens ruošyklų statyba </t>
  </si>
  <si>
    <t xml:space="preserve">3-iojo kėlimo siurblinių statyba </t>
  </si>
  <si>
    <t>Pradėtas eksploatuo-ti ilgalaikis turtas</t>
  </si>
  <si>
    <t xml:space="preserve">Iš viso 2016–2018 m.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</si>
</sst>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49" applyFont="1" applyAlignment="1" applyProtection="1">
      <alignment horizontal="left" vertical="center"/>
      <protection locked="0"/>
    </xf>
    <xf numFmtId="0" fontId="3" fillId="0" borderId="0" xfId="49" applyFont="1" applyAlignment="1" applyProtection="1">
      <alignment vertical="center"/>
      <protection locked="0"/>
    </xf>
    <xf numFmtId="0" fontId="4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vertical="center"/>
      <protection locked="0"/>
    </xf>
    <xf numFmtId="0" fontId="46" fillId="0" borderId="0" xfId="49" applyFont="1" applyAlignment="1" applyProtection="1">
      <alignment horizontal="center" vertical="center"/>
      <protection locked="0"/>
    </xf>
    <xf numFmtId="0" fontId="3" fillId="0" borderId="0" xfId="49" applyFont="1" applyAlignment="1" applyProtection="1">
      <alignment horizontal="left" vertical="center"/>
      <protection hidden="1"/>
    </xf>
    <xf numFmtId="0" fontId="3" fillId="0" borderId="0" xfId="49" applyFont="1" applyAlignment="1" applyProtection="1">
      <alignment vertical="center"/>
      <protection hidden="1"/>
    </xf>
    <xf numFmtId="0" fontId="4" fillId="0" borderId="0" xfId="49" applyFont="1" applyAlignment="1" applyProtection="1">
      <alignment vertical="center"/>
      <protection hidden="1"/>
    </xf>
    <xf numFmtId="0" fontId="3" fillId="0" borderId="10" xfId="49" applyFont="1" applyBorder="1" applyAlignment="1" applyProtection="1">
      <alignment horizontal="left" vertical="center"/>
      <protection hidden="1"/>
    </xf>
    <xf numFmtId="0" fontId="7" fillId="0" borderId="10" xfId="49" applyFont="1" applyBorder="1" applyAlignment="1" applyProtection="1">
      <alignment horizontal="center" vertical="center"/>
      <protection hidden="1"/>
    </xf>
    <xf numFmtId="0" fontId="7" fillId="0" borderId="10" xfId="49" applyFont="1" applyBorder="1" applyAlignment="1" applyProtection="1">
      <alignment horizontal="center" vertical="center" wrapText="1"/>
      <protection hidden="1"/>
    </xf>
    <xf numFmtId="1" fontId="7" fillId="0" borderId="10" xfId="49" applyNumberFormat="1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hidden="1"/>
    </xf>
    <xf numFmtId="0" fontId="7" fillId="10" borderId="10" xfId="49" applyFont="1" applyFill="1" applyBorder="1" applyAlignment="1" applyProtection="1">
      <alignment horizontal="center" vertical="center" wrapText="1"/>
      <protection hidden="1"/>
    </xf>
    <xf numFmtId="0" fontId="3" fillId="0" borderId="10" xfId="49" applyFont="1" applyBorder="1" applyAlignment="1" applyProtection="1">
      <alignment horizontal="center" vertical="center"/>
      <protection hidden="1"/>
    </xf>
    <xf numFmtId="1" fontId="3" fillId="0" borderId="10" xfId="49" applyNumberFormat="1" applyFont="1" applyBorder="1" applyAlignment="1" applyProtection="1">
      <alignment horizontal="center" vertical="justify"/>
      <protection hidden="1"/>
    </xf>
    <xf numFmtId="0" fontId="3" fillId="10" borderId="10" xfId="49" applyFont="1" applyFill="1" applyBorder="1" applyAlignment="1" applyProtection="1">
      <alignment horizontal="center" vertical="center" wrapText="1"/>
      <protection hidden="1"/>
    </xf>
    <xf numFmtId="0" fontId="3" fillId="0" borderId="10" xfId="49" applyFont="1" applyBorder="1" applyAlignment="1" applyProtection="1">
      <alignment horizontal="center" vertical="center" wrapText="1"/>
      <protection hidden="1"/>
    </xf>
    <xf numFmtId="1" fontId="3" fillId="10" borderId="10" xfId="49" applyNumberFormat="1" applyFont="1" applyFill="1" applyBorder="1" applyAlignment="1" applyProtection="1">
      <alignment horizontal="center" vertical="center"/>
      <protection locked="0"/>
    </xf>
    <xf numFmtId="1" fontId="3" fillId="0" borderId="10" xfId="49" applyNumberFormat="1" applyFont="1" applyBorder="1" applyAlignment="1" applyProtection="1">
      <alignment horizontal="center" vertical="center"/>
      <protection locked="0"/>
    </xf>
    <xf numFmtId="0" fontId="7" fillId="7" borderId="10" xfId="49" applyFont="1" applyFill="1" applyBorder="1" applyAlignment="1" applyProtection="1">
      <alignment vertical="center"/>
      <protection hidden="1"/>
    </xf>
    <xf numFmtId="172" fontId="7" fillId="0" borderId="10" xfId="49" applyNumberFormat="1" applyFont="1" applyBorder="1" applyAlignment="1" applyProtection="1">
      <alignment horizontal="center" vertical="justify"/>
      <protection hidden="1"/>
    </xf>
    <xf numFmtId="172" fontId="7" fillId="0" borderId="10" xfId="49" applyNumberFormat="1" applyFont="1" applyBorder="1" applyAlignment="1" applyProtection="1">
      <alignment horizontal="center" vertical="center"/>
      <protection hidden="1"/>
    </xf>
    <xf numFmtId="172" fontId="7" fillId="10" borderId="10" xfId="49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49" applyNumberFormat="1" applyFont="1" applyBorder="1" applyAlignment="1" applyProtection="1">
      <alignment horizontal="center" vertical="center" wrapText="1"/>
      <protection hidden="1"/>
    </xf>
    <xf numFmtId="172" fontId="7" fillId="10" borderId="10" xfId="49" applyNumberFormat="1" applyFont="1" applyFill="1" applyBorder="1" applyAlignment="1" applyProtection="1">
      <alignment horizontal="center" vertical="center"/>
      <protection locked="0"/>
    </xf>
    <xf numFmtId="172" fontId="7" fillId="0" borderId="10" xfId="49" applyNumberFormat="1" applyFont="1" applyBorder="1" applyAlignment="1" applyProtection="1">
      <alignment horizontal="center" vertical="center"/>
      <protection locked="0"/>
    </xf>
    <xf numFmtId="0" fontId="7" fillId="0" borderId="0" xfId="49" applyFont="1" applyAlignment="1" applyProtection="1">
      <alignment vertical="center"/>
      <protection locked="0"/>
    </xf>
    <xf numFmtId="0" fontId="3" fillId="0" borderId="10" xfId="49" applyFont="1" applyBorder="1" applyAlignment="1" applyProtection="1" quotePrefix="1">
      <alignment horizontal="center" vertical="center"/>
      <protection hidden="1"/>
    </xf>
    <xf numFmtId="0" fontId="3" fillId="7" borderId="10" xfId="49" applyFont="1" applyFill="1" applyBorder="1" applyAlignment="1" applyProtection="1">
      <alignment vertical="center"/>
      <protection hidden="1"/>
    </xf>
    <xf numFmtId="172" fontId="3" fillId="0" borderId="10" xfId="49" applyNumberFormat="1" applyFont="1" applyBorder="1" applyAlignment="1" applyProtection="1">
      <alignment horizontal="center" vertical="justify"/>
      <protection hidden="1"/>
    </xf>
    <xf numFmtId="172" fontId="3" fillId="0" borderId="10" xfId="49" applyNumberFormat="1" applyFont="1" applyBorder="1" applyAlignment="1" applyProtection="1">
      <alignment horizontal="center" vertical="center"/>
      <protection hidden="1"/>
    </xf>
    <xf numFmtId="172" fontId="3" fillId="10" borderId="10" xfId="49" applyNumberFormat="1" applyFont="1" applyFill="1" applyBorder="1" applyAlignment="1" applyProtection="1">
      <alignment horizontal="center" vertical="center" wrapText="1"/>
      <protection hidden="1"/>
    </xf>
    <xf numFmtId="172" fontId="3" fillId="0" borderId="10" xfId="49" applyNumberFormat="1" applyFont="1" applyBorder="1" applyAlignment="1" applyProtection="1">
      <alignment horizontal="center" vertical="center" wrapText="1"/>
      <protection hidden="1"/>
    </xf>
    <xf numFmtId="172" fontId="3" fillId="10" borderId="10" xfId="49" applyNumberFormat="1" applyFont="1" applyFill="1" applyBorder="1" applyAlignment="1" applyProtection="1">
      <alignment horizontal="center" vertical="center"/>
      <protection locked="0"/>
    </xf>
    <xf numFmtId="172" fontId="3" fillId="0" borderId="10" xfId="49" applyNumberFormat="1" applyFont="1" applyBorder="1" applyAlignment="1" applyProtection="1">
      <alignment horizontal="center" vertical="center"/>
      <protection locked="0"/>
    </xf>
    <xf numFmtId="2" fontId="3" fillId="7" borderId="10" xfId="49" applyNumberFormat="1" applyFont="1" applyFill="1" applyBorder="1" applyAlignment="1" applyProtection="1">
      <alignment vertical="center" wrapText="1"/>
      <protection hidden="1"/>
    </xf>
    <xf numFmtId="172" fontId="3" fillId="33" borderId="10" xfId="49" applyNumberFormat="1" applyFont="1" applyFill="1" applyBorder="1" applyAlignment="1" applyProtection="1">
      <alignment horizontal="center" vertical="center"/>
      <protection hidden="1"/>
    </xf>
    <xf numFmtId="0" fontId="3" fillId="7" borderId="11" xfId="49" applyFont="1" applyFill="1" applyBorder="1" applyAlignment="1" applyProtection="1">
      <alignment vertical="center"/>
      <protection hidden="1"/>
    </xf>
    <xf numFmtId="172" fontId="3" fillId="0" borderId="11" xfId="49" applyNumberFormat="1" applyFont="1" applyBorder="1" applyAlignment="1" applyProtection="1">
      <alignment horizontal="center" vertical="justify"/>
      <protection hidden="1"/>
    </xf>
    <xf numFmtId="172" fontId="3" fillId="0" borderId="11" xfId="49" applyNumberFormat="1" applyFont="1" applyBorder="1" applyAlignment="1" applyProtection="1">
      <alignment horizontal="center" vertical="center"/>
      <protection hidden="1"/>
    </xf>
    <xf numFmtId="172" fontId="3" fillId="10" borderId="11" xfId="49" applyNumberFormat="1" applyFont="1" applyFill="1" applyBorder="1" applyAlignment="1" applyProtection="1">
      <alignment horizontal="center" vertical="center" wrapText="1"/>
      <protection hidden="1"/>
    </xf>
    <xf numFmtId="172" fontId="3" fillId="0" borderId="11" xfId="49" applyNumberFormat="1" applyFont="1" applyBorder="1" applyAlignment="1" applyProtection="1">
      <alignment horizontal="center" vertical="center" wrapText="1"/>
      <protection hidden="1"/>
    </xf>
    <xf numFmtId="172" fontId="3" fillId="10" borderId="11" xfId="49" applyNumberFormat="1" applyFont="1" applyFill="1" applyBorder="1" applyAlignment="1" applyProtection="1">
      <alignment horizontal="center" vertical="center"/>
      <protection locked="0"/>
    </xf>
    <xf numFmtId="172" fontId="3" fillId="0" borderId="11" xfId="49" applyNumberFormat="1" applyFont="1" applyBorder="1" applyAlignment="1" applyProtection="1">
      <alignment horizontal="center" vertical="center"/>
      <protection locked="0"/>
    </xf>
    <xf numFmtId="0" fontId="7" fillId="0" borderId="12" xfId="49" applyFont="1" applyBorder="1" applyAlignment="1" applyProtection="1">
      <alignment horizontal="center" vertical="center"/>
      <protection hidden="1"/>
    </xf>
    <xf numFmtId="0" fontId="7" fillId="0" borderId="13" xfId="49" applyFont="1" applyBorder="1" applyAlignment="1" applyProtection="1">
      <alignment vertical="center"/>
      <protection hidden="1"/>
    </xf>
    <xf numFmtId="172" fontId="7" fillId="0" borderId="13" xfId="49" applyNumberFormat="1" applyFont="1" applyBorder="1" applyAlignment="1" applyProtection="1">
      <alignment horizontal="center" vertical="justify"/>
      <protection hidden="1"/>
    </xf>
    <xf numFmtId="172" fontId="7" fillId="0" borderId="13" xfId="49" applyNumberFormat="1" applyFont="1" applyBorder="1" applyAlignment="1" applyProtection="1">
      <alignment horizontal="center" vertical="center"/>
      <protection hidden="1"/>
    </xf>
    <xf numFmtId="172" fontId="7" fillId="10" borderId="13" xfId="49" applyNumberFormat="1" applyFont="1" applyFill="1" applyBorder="1" applyAlignment="1" applyProtection="1">
      <alignment horizontal="center" vertical="center"/>
      <protection hidden="1"/>
    </xf>
    <xf numFmtId="172" fontId="7" fillId="0" borderId="13" xfId="49" applyNumberFormat="1" applyFont="1" applyBorder="1" applyAlignment="1" applyProtection="1">
      <alignment horizontal="center" vertical="center" wrapText="1"/>
      <protection hidden="1"/>
    </xf>
    <xf numFmtId="172" fontId="7" fillId="0" borderId="14" xfId="49" applyNumberFormat="1" applyFont="1" applyBorder="1" applyAlignment="1" applyProtection="1">
      <alignment horizontal="center" vertical="center"/>
      <protection locked="0"/>
    </xf>
    <xf numFmtId="0" fontId="7" fillId="0" borderId="15" xfId="49" applyFont="1" applyBorder="1" applyAlignment="1" applyProtection="1">
      <alignment horizontal="center" vertical="center"/>
      <protection hidden="1"/>
    </xf>
    <xf numFmtId="0" fontId="7" fillId="0" borderId="16" xfId="49" applyFont="1" applyBorder="1" applyAlignment="1" applyProtection="1">
      <alignment vertical="center"/>
      <protection hidden="1"/>
    </xf>
    <xf numFmtId="1" fontId="7" fillId="0" borderId="16" xfId="49" applyNumberFormat="1" applyFont="1" applyBorder="1" applyAlignment="1" applyProtection="1">
      <alignment horizontal="center" vertical="justify"/>
      <protection hidden="1"/>
    </xf>
    <xf numFmtId="172" fontId="8" fillId="0" borderId="16" xfId="49" applyNumberFormat="1" applyFont="1" applyBorder="1" applyAlignment="1" applyProtection="1">
      <alignment horizontal="center" vertical="center"/>
      <protection hidden="1"/>
    </xf>
    <xf numFmtId="0" fontId="7" fillId="0" borderId="16" xfId="49" applyFont="1" applyBorder="1" applyAlignment="1" applyProtection="1">
      <alignment horizontal="center" vertical="center"/>
      <protection hidden="1"/>
    </xf>
    <xf numFmtId="172" fontId="8" fillId="10" borderId="16" xfId="49" applyNumberFormat="1" applyFont="1" applyFill="1" applyBorder="1" applyAlignment="1" applyProtection="1">
      <alignment horizontal="center" vertical="center"/>
      <protection hidden="1"/>
    </xf>
    <xf numFmtId="0" fontId="7" fillId="0" borderId="16" xfId="49" applyFont="1" applyBorder="1" applyAlignment="1" applyProtection="1">
      <alignment horizontal="center" vertical="center" wrapText="1"/>
      <protection hidden="1"/>
    </xf>
    <xf numFmtId="1" fontId="7" fillId="0" borderId="17" xfId="49" applyNumberFormat="1" applyFont="1" applyBorder="1" applyAlignment="1" applyProtection="1">
      <alignment horizontal="center" vertical="center"/>
      <protection locked="0"/>
    </xf>
    <xf numFmtId="0" fontId="7" fillId="6" borderId="18" xfId="49" applyFont="1" applyFill="1" applyBorder="1" applyAlignment="1" applyProtection="1">
      <alignment horizontal="center" vertical="center"/>
      <protection locked="0"/>
    </xf>
    <xf numFmtId="0" fontId="7" fillId="6" borderId="18" xfId="49" applyFont="1" applyFill="1" applyBorder="1" applyAlignment="1" applyProtection="1">
      <alignment vertical="center"/>
      <protection hidden="1"/>
    </xf>
    <xf numFmtId="3" fontId="8" fillId="6" borderId="18" xfId="49" applyNumberFormat="1" applyFont="1" applyFill="1" applyBorder="1" applyAlignment="1" applyProtection="1">
      <alignment horizontal="center" vertical="center"/>
      <protection hidden="1"/>
    </xf>
    <xf numFmtId="3" fontId="7" fillId="10" borderId="10" xfId="49" applyNumberFormat="1" applyFont="1" applyFill="1" applyBorder="1" applyAlignment="1" applyProtection="1">
      <alignment horizontal="center" vertical="center"/>
      <protection hidden="1"/>
    </xf>
    <xf numFmtId="0" fontId="7" fillId="6" borderId="10" xfId="49" applyFont="1" applyFill="1" applyBorder="1" applyAlignment="1" applyProtection="1" quotePrefix="1">
      <alignment horizontal="center" vertical="center"/>
      <protection locked="0"/>
    </xf>
    <xf numFmtId="0" fontId="7" fillId="6" borderId="10" xfId="49" applyFont="1" applyFill="1" applyBorder="1" applyAlignment="1" applyProtection="1">
      <alignment vertical="center"/>
      <protection hidden="1"/>
    </xf>
    <xf numFmtId="3" fontId="8" fillId="6" borderId="10" xfId="49" applyNumberFormat="1" applyFont="1" applyFill="1" applyBorder="1" applyAlignment="1" applyProtection="1">
      <alignment horizontal="center" vertical="center"/>
      <protection hidden="1"/>
    </xf>
    <xf numFmtId="16" fontId="7" fillId="6" borderId="10" xfId="49" applyNumberFormat="1" applyFont="1" applyFill="1" applyBorder="1" applyAlignment="1" applyProtection="1" quotePrefix="1">
      <alignment horizontal="center" vertical="center"/>
      <protection locked="0"/>
    </xf>
    <xf numFmtId="14" fontId="7" fillId="6" borderId="10" xfId="49" applyNumberFormat="1" applyFont="1" applyFill="1" applyBorder="1" applyAlignment="1" applyProtection="1" quotePrefix="1">
      <alignment horizontal="center" vertical="center"/>
      <protection hidden="1"/>
    </xf>
    <xf numFmtId="3" fontId="7" fillId="6" borderId="10" xfId="49" applyNumberFormat="1" applyFont="1" applyFill="1" applyBorder="1" applyAlignment="1" applyProtection="1">
      <alignment horizontal="center" vertical="center"/>
      <protection hidden="1"/>
    </xf>
    <xf numFmtId="0" fontId="7" fillId="33" borderId="10" xfId="49" applyFont="1" applyFill="1" applyBorder="1" applyAlignment="1" applyProtection="1" quotePrefix="1">
      <alignment horizontal="center" vertical="center"/>
      <protection locked="0"/>
    </xf>
    <xf numFmtId="0" fontId="8" fillId="33" borderId="10" xfId="49" applyFont="1" applyFill="1" applyBorder="1" applyAlignment="1" applyProtection="1">
      <alignment vertical="center" wrapText="1"/>
      <protection hidden="1"/>
    </xf>
    <xf numFmtId="172" fontId="8" fillId="33" borderId="10" xfId="49" applyNumberFormat="1" applyFont="1" applyFill="1" applyBorder="1" applyAlignment="1" applyProtection="1">
      <alignment horizontal="center" vertical="center"/>
      <protection hidden="1"/>
    </xf>
    <xf numFmtId="3" fontId="8" fillId="34" borderId="10" xfId="49" applyNumberFormat="1" applyFont="1" applyFill="1" applyBorder="1" applyAlignment="1" applyProtection="1">
      <alignment horizontal="center" vertical="center"/>
      <protection hidden="1"/>
    </xf>
    <xf numFmtId="3" fontId="7" fillId="33" borderId="10" xfId="49" applyNumberFormat="1" applyFont="1" applyFill="1" applyBorder="1" applyAlignment="1" applyProtection="1">
      <alignment horizontal="center" vertical="center"/>
      <protection hidden="1"/>
    </xf>
    <xf numFmtId="0" fontId="3" fillId="33" borderId="10" xfId="49" applyFont="1" applyFill="1" applyBorder="1" applyAlignment="1" applyProtection="1">
      <alignment vertical="center"/>
      <protection hidden="1"/>
    </xf>
    <xf numFmtId="0" fontId="8" fillId="33" borderId="10" xfId="49" applyFont="1" applyFill="1" applyBorder="1" applyAlignment="1" applyProtection="1">
      <alignment vertical="center" wrapText="1"/>
      <protection locked="0"/>
    </xf>
    <xf numFmtId="172" fontId="4" fillId="33" borderId="10" xfId="49" applyNumberFormat="1" applyFont="1" applyFill="1" applyBorder="1" applyAlignment="1" applyProtection="1">
      <alignment horizontal="center" vertical="center"/>
      <protection hidden="1"/>
    </xf>
    <xf numFmtId="3" fontId="4" fillId="34" borderId="10" xfId="49" applyNumberFormat="1" applyFont="1" applyFill="1" applyBorder="1" applyAlignment="1" applyProtection="1">
      <alignment horizontal="center" vertical="center"/>
      <protection hidden="1"/>
    </xf>
    <xf numFmtId="3" fontId="3" fillId="10" borderId="10" xfId="49" applyNumberFormat="1" applyFont="1" applyFill="1" applyBorder="1" applyAlignment="1" applyProtection="1">
      <alignment horizontal="center" vertical="center"/>
      <protection hidden="1"/>
    </xf>
    <xf numFmtId="3" fontId="3" fillId="33" borderId="10" xfId="49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>
      <alignment horizontal="left" vertical="top" wrapText="1"/>
    </xf>
    <xf numFmtId="14" fontId="7" fillId="35" borderId="10" xfId="49" applyNumberFormat="1" applyFont="1" applyFill="1" applyBorder="1" applyAlignment="1" applyProtection="1" quotePrefix="1">
      <alignment horizontal="center" vertical="center"/>
      <protection hidden="1"/>
    </xf>
    <xf numFmtId="0" fontId="7" fillId="35" borderId="10" xfId="49" applyFont="1" applyFill="1" applyBorder="1" applyAlignment="1" applyProtection="1">
      <alignment vertical="center"/>
      <protection hidden="1"/>
    </xf>
    <xf numFmtId="3" fontId="7" fillId="35" borderId="10" xfId="49" applyNumberFormat="1" applyFont="1" applyFill="1" applyBorder="1" applyAlignment="1" applyProtection="1">
      <alignment horizontal="center" vertical="center"/>
      <protection hidden="1"/>
    </xf>
    <xf numFmtId="0" fontId="4" fillId="0" borderId="0" xfId="49" applyFont="1" applyBorder="1" applyAlignment="1" applyProtection="1">
      <alignment vertical="center"/>
      <protection locked="0"/>
    </xf>
    <xf numFmtId="0" fontId="3" fillId="33" borderId="10" xfId="49" applyFont="1" applyFill="1" applyBorder="1" applyAlignment="1" applyProtection="1">
      <alignment vertical="center" wrapText="1"/>
      <protection hidden="1"/>
    </xf>
    <xf numFmtId="1" fontId="3" fillId="0" borderId="10" xfId="49" applyNumberFormat="1" applyFont="1" applyBorder="1" applyAlignment="1" applyProtection="1">
      <alignment horizontal="center" vertical="center"/>
      <protection hidden="1"/>
    </xf>
    <xf numFmtId="0" fontId="3" fillId="0" borderId="19" xfId="49" applyFont="1" applyBorder="1" applyAlignment="1" applyProtection="1">
      <alignment horizontal="center" vertical="center"/>
      <protection hidden="1"/>
    </xf>
    <xf numFmtId="0" fontId="3" fillId="0" borderId="20" xfId="49" applyFont="1" applyBorder="1" applyAlignment="1" applyProtection="1">
      <alignment horizontal="center" vertical="center" wrapText="1"/>
      <protection hidden="1"/>
    </xf>
    <xf numFmtId="1" fontId="3" fillId="0" borderId="0" xfId="49" applyNumberFormat="1" applyFont="1" applyBorder="1" applyAlignment="1" applyProtection="1">
      <alignment horizontal="center" vertical="center"/>
      <protection locked="0"/>
    </xf>
    <xf numFmtId="0" fontId="3" fillId="0" borderId="0" xfId="49" applyFont="1" applyAlignment="1" applyProtection="1">
      <alignment horizontal="center" vertical="center"/>
      <protection locked="0"/>
    </xf>
    <xf numFmtId="0" fontId="3" fillId="36" borderId="10" xfId="49" applyFont="1" applyFill="1" applyBorder="1" applyAlignment="1" applyProtection="1">
      <alignment horizontal="center" vertical="center"/>
      <protection hidden="1"/>
    </xf>
    <xf numFmtId="0" fontId="7" fillId="36" borderId="10" xfId="49" applyFont="1" applyFill="1" applyBorder="1" applyAlignment="1" applyProtection="1">
      <alignment horizontal="center" vertical="center"/>
      <protection hidden="1"/>
    </xf>
    <xf numFmtId="1" fontId="3" fillId="36" borderId="10" xfId="49" applyNumberFormat="1" applyFont="1" applyFill="1" applyBorder="1" applyAlignment="1" applyProtection="1">
      <alignment horizontal="center" vertical="justify"/>
      <protection hidden="1"/>
    </xf>
    <xf numFmtId="0" fontId="3" fillId="36" borderId="10" xfId="49" applyFont="1" applyFill="1" applyBorder="1" applyAlignment="1" applyProtection="1">
      <alignment horizontal="center" vertical="center" wrapText="1"/>
      <protection hidden="1"/>
    </xf>
    <xf numFmtId="1" fontId="3" fillId="36" borderId="10" xfId="49" applyNumberFormat="1" applyFont="1" applyFill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 quotePrefix="1">
      <alignment horizontal="center" vertical="center"/>
      <protection hidden="1"/>
    </xf>
    <xf numFmtId="1" fontId="8" fillId="0" borderId="10" xfId="49" applyNumberFormat="1" applyFont="1" applyBorder="1" applyAlignment="1" applyProtection="1">
      <alignment horizontal="center" vertical="center"/>
      <protection hidden="1"/>
    </xf>
    <xf numFmtId="0" fontId="8" fillId="10" borderId="10" xfId="49" applyFont="1" applyFill="1" applyBorder="1" applyAlignment="1" applyProtection="1">
      <alignment horizontal="center" vertical="center" wrapText="1"/>
      <protection hidden="1"/>
    </xf>
    <xf numFmtId="3" fontId="8" fillId="0" borderId="10" xfId="49" applyNumberFormat="1" applyFont="1" applyBorder="1" applyAlignment="1" applyProtection="1">
      <alignment horizontal="center" vertical="center" wrapText="1"/>
      <protection hidden="1"/>
    </xf>
    <xf numFmtId="3" fontId="8" fillId="10" borderId="10" xfId="49" applyNumberFormat="1" applyFont="1" applyFill="1" applyBorder="1" applyAlignment="1" applyProtection="1">
      <alignment horizontal="center" vertical="center"/>
      <protection hidden="1"/>
    </xf>
    <xf numFmtId="0" fontId="3" fillId="0" borderId="10" xfId="49" applyFont="1" applyBorder="1" applyAlignment="1" applyProtection="1">
      <alignment horizontal="left" vertical="center" wrapText="1"/>
      <protection hidden="1"/>
    </xf>
    <xf numFmtId="3" fontId="4" fillId="33" borderId="10" xfId="49" applyNumberFormat="1" applyFont="1" applyFill="1" applyBorder="1" applyAlignment="1" applyProtection="1">
      <alignment horizontal="center" vertical="center"/>
      <protection hidden="1"/>
    </xf>
    <xf numFmtId="3" fontId="7" fillId="10" borderId="10" xfId="49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49" applyNumberFormat="1" applyFont="1" applyBorder="1" applyAlignment="1" applyProtection="1">
      <alignment horizontal="left" vertical="center" wrapText="1"/>
      <protection hidden="1"/>
    </xf>
    <xf numFmtId="1" fontId="7" fillId="10" borderId="10" xfId="49" applyNumberFormat="1" applyFont="1" applyFill="1" applyBorder="1" applyAlignment="1" applyProtection="1">
      <alignment horizontal="center" vertical="center"/>
      <protection locked="0"/>
    </xf>
    <xf numFmtId="3" fontId="8" fillId="33" borderId="10" xfId="49" applyNumberFormat="1" applyFont="1" applyFill="1" applyBorder="1" applyAlignment="1" applyProtection="1">
      <alignment horizontal="center" vertical="center"/>
      <protection hidden="1"/>
    </xf>
    <xf numFmtId="0" fontId="3" fillId="0" borderId="19" xfId="49" applyFont="1" applyBorder="1" applyAlignment="1" applyProtection="1" quotePrefix="1">
      <alignment horizontal="center" vertical="center"/>
      <protection hidden="1"/>
    </xf>
    <xf numFmtId="1" fontId="3" fillId="0" borderId="10" xfId="49" applyNumberFormat="1" applyFont="1" applyBorder="1" applyAlignment="1" applyProtection="1">
      <alignment horizontal="center"/>
      <protection hidden="1"/>
    </xf>
    <xf numFmtId="0" fontId="3" fillId="0" borderId="10" xfId="49" applyFont="1" applyBorder="1" applyAlignment="1" applyProtection="1">
      <alignment horizontal="center"/>
      <protection hidden="1"/>
    </xf>
    <xf numFmtId="0" fontId="7" fillId="33" borderId="10" xfId="49" applyFont="1" applyFill="1" applyBorder="1" applyAlignment="1" applyProtection="1">
      <alignment horizontal="center" wrapText="1"/>
      <protection hidden="1"/>
    </xf>
    <xf numFmtId="0" fontId="3" fillId="0" borderId="10" xfId="49" applyFont="1" applyBorder="1" applyAlignment="1" applyProtection="1">
      <alignment horizontal="center" wrapText="1"/>
      <protection hidden="1"/>
    </xf>
    <xf numFmtId="0" fontId="7" fillId="0" borderId="10" xfId="49" applyFont="1" applyBorder="1" applyAlignment="1" applyProtection="1">
      <alignment horizontal="center"/>
      <protection hidden="1"/>
    </xf>
    <xf numFmtId="1" fontId="7" fillId="36" borderId="10" xfId="49" applyNumberFormat="1" applyFont="1" applyFill="1" applyBorder="1" applyAlignment="1" applyProtection="1">
      <alignment horizontal="center" vertical="justify"/>
      <protection hidden="1"/>
    </xf>
    <xf numFmtId="0" fontId="7" fillId="36" borderId="10" xfId="49" applyFont="1" applyFill="1" applyBorder="1" applyAlignment="1" applyProtection="1">
      <alignment horizontal="center" vertical="center" wrapText="1"/>
      <protection hidden="1"/>
    </xf>
    <xf numFmtId="1" fontId="7" fillId="36" borderId="10" xfId="49" applyNumberFormat="1" applyFont="1" applyFill="1" applyBorder="1" applyAlignment="1" applyProtection="1">
      <alignment horizontal="center" vertical="center"/>
      <protection locked="0"/>
    </xf>
    <xf numFmtId="1" fontId="8" fillId="0" borderId="10" xfId="49" applyNumberFormat="1" applyFont="1" applyBorder="1" applyAlignment="1" applyProtection="1">
      <alignment horizontal="center" vertical="justify"/>
      <protection hidden="1"/>
    </xf>
    <xf numFmtId="1" fontId="8" fillId="10" borderId="10" xfId="49" applyNumberFormat="1" applyFont="1" applyFill="1" applyBorder="1" applyAlignment="1" applyProtection="1">
      <alignment horizontal="center" vertical="center" wrapText="1"/>
      <protection hidden="1"/>
    </xf>
    <xf numFmtId="1" fontId="7" fillId="10" borderId="10" xfId="49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49" applyFont="1" applyFill="1" applyBorder="1" applyAlignment="1" applyProtection="1">
      <alignment vertical="center" wrapText="1"/>
      <protection hidden="1"/>
    </xf>
    <xf numFmtId="0" fontId="3" fillId="33" borderId="10" xfId="49" applyFont="1" applyFill="1" applyBorder="1" applyAlignment="1" applyProtection="1">
      <alignment horizontal="left" vertical="center" wrapText="1"/>
      <protection hidden="1"/>
    </xf>
    <xf numFmtId="1" fontId="8" fillId="10" borderId="10" xfId="49" applyNumberFormat="1" applyFont="1" applyFill="1" applyBorder="1" applyAlignment="1" applyProtection="1">
      <alignment horizontal="center" vertical="center"/>
      <protection locked="0"/>
    </xf>
    <xf numFmtId="3" fontId="3" fillId="0" borderId="10" xfId="49" applyNumberFormat="1" applyFont="1" applyBorder="1" applyAlignment="1" applyProtection="1">
      <alignment horizontal="center" vertical="center"/>
      <protection hidden="1"/>
    </xf>
    <xf numFmtId="3" fontId="7" fillId="0" borderId="10" xfId="49" applyNumberFormat="1" applyFont="1" applyBorder="1" applyAlignment="1" applyProtection="1">
      <alignment horizontal="center" vertical="center" wrapText="1"/>
      <protection hidden="1"/>
    </xf>
    <xf numFmtId="3" fontId="3" fillId="0" borderId="10" xfId="49" applyNumberFormat="1" applyFont="1" applyBorder="1" applyAlignment="1" applyProtection="1">
      <alignment horizontal="center" vertical="center" wrapText="1"/>
      <protection hidden="1"/>
    </xf>
    <xf numFmtId="1" fontId="7" fillId="0" borderId="10" xfId="49" applyNumberFormat="1" applyFont="1" applyBorder="1" applyAlignment="1" applyProtection="1">
      <alignment horizontal="center" vertical="center"/>
      <protection hidden="1"/>
    </xf>
    <xf numFmtId="1" fontId="8" fillId="0" borderId="10" xfId="49" applyNumberFormat="1" applyFont="1" applyBorder="1" applyAlignment="1" applyProtection="1">
      <alignment horizontal="center" vertical="center"/>
      <protection locked="0"/>
    </xf>
    <xf numFmtId="1" fontId="7" fillId="0" borderId="10" xfId="49" applyNumberFormat="1" applyFont="1" applyBorder="1" applyAlignment="1" applyProtection="1">
      <alignment horizontal="center" vertical="justify"/>
      <protection hidden="1"/>
    </xf>
    <xf numFmtId="0" fontId="47" fillId="33" borderId="10" xfId="49" applyFont="1" applyFill="1" applyBorder="1" applyAlignment="1" applyProtection="1">
      <alignment vertical="center" wrapText="1"/>
      <protection hidden="1"/>
    </xf>
    <xf numFmtId="0" fontId="7" fillId="36" borderId="10" xfId="49" applyFont="1" applyFill="1" applyBorder="1" applyAlignment="1" applyProtection="1" quotePrefix="1">
      <alignment horizontal="center" vertical="center"/>
      <protection hidden="1"/>
    </xf>
    <xf numFmtId="1" fontId="3" fillId="0" borderId="10" xfId="49" applyNumberFormat="1" applyFont="1" applyBorder="1" applyAlignment="1" applyProtection="1">
      <alignment horizontal="center" vertical="center" wrapText="1"/>
      <protection hidden="1"/>
    </xf>
    <xf numFmtId="1" fontId="48" fillId="0" borderId="10" xfId="49" applyNumberFormat="1" applyFont="1" applyBorder="1" applyAlignment="1" applyProtection="1">
      <alignment horizontal="center" vertical="center"/>
      <protection locked="0"/>
    </xf>
    <xf numFmtId="0" fontId="3" fillId="33" borderId="10" xfId="49" applyFont="1" applyFill="1" applyBorder="1" applyAlignment="1" applyProtection="1" quotePrefix="1">
      <alignment horizontal="center" vertical="center"/>
      <protection hidden="1"/>
    </xf>
    <xf numFmtId="1" fontId="3" fillId="33" borderId="10" xfId="49" applyNumberFormat="1" applyFont="1" applyFill="1" applyBorder="1" applyAlignment="1" applyProtection="1">
      <alignment horizontal="center" vertical="justify"/>
      <protection hidden="1"/>
    </xf>
    <xf numFmtId="0" fontId="3" fillId="33" borderId="10" xfId="49" applyFont="1" applyFill="1" applyBorder="1" applyAlignment="1" applyProtection="1">
      <alignment horizontal="center" vertical="center"/>
      <protection hidden="1"/>
    </xf>
    <xf numFmtId="0" fontId="3" fillId="33" borderId="19" xfId="49" applyFont="1" applyFill="1" applyBorder="1" applyAlignment="1" applyProtection="1">
      <alignment horizontal="center" vertical="center"/>
      <protection hidden="1"/>
    </xf>
    <xf numFmtId="0" fontId="8" fillId="10" borderId="10" xfId="49" applyFont="1" applyFill="1" applyBorder="1" applyAlignment="1" applyProtection="1">
      <alignment horizontal="center" wrapText="1"/>
      <protection hidden="1"/>
    </xf>
    <xf numFmtId="0" fontId="3" fillId="33" borderId="20" xfId="49" applyFont="1" applyFill="1" applyBorder="1" applyAlignment="1" applyProtection="1">
      <alignment horizontal="center" vertical="center" wrapText="1"/>
      <protection hidden="1"/>
    </xf>
    <xf numFmtId="0" fontId="3" fillId="33" borderId="10" xfId="49" applyFont="1" applyFill="1" applyBorder="1" applyAlignment="1" applyProtection="1">
      <alignment horizontal="center" vertical="center" wrapText="1"/>
      <protection hidden="1"/>
    </xf>
    <xf numFmtId="0" fontId="3" fillId="33" borderId="0" xfId="49" applyFont="1" applyFill="1" applyAlignment="1" applyProtection="1">
      <alignment vertical="center"/>
      <protection locked="0"/>
    </xf>
    <xf numFmtId="0" fontId="7" fillId="10" borderId="10" xfId="49" applyFont="1" applyFill="1" applyBorder="1" applyAlignment="1" applyProtection="1">
      <alignment horizontal="center" wrapText="1"/>
      <protection hidden="1"/>
    </xf>
    <xf numFmtId="0" fontId="8" fillId="0" borderId="0" xfId="49" applyFont="1" applyAlignment="1" applyProtection="1">
      <alignment vertical="center"/>
      <protection locked="0"/>
    </xf>
    <xf numFmtId="0" fontId="7" fillId="33" borderId="10" xfId="49" applyFont="1" applyFill="1" applyBorder="1" applyAlignment="1" applyProtection="1">
      <alignment horizontal="center" vertical="center" wrapText="1"/>
      <protection hidden="1"/>
    </xf>
    <xf numFmtId="0" fontId="8" fillId="33" borderId="10" xfId="49" applyFont="1" applyFill="1" applyBorder="1" applyAlignment="1" applyProtection="1">
      <alignment horizontal="center" wrapText="1"/>
      <protection hidden="1"/>
    </xf>
    <xf numFmtId="0" fontId="8" fillId="0" borderId="10" xfId="49" applyFont="1" applyBorder="1" applyAlignment="1" applyProtection="1">
      <alignment horizontal="center" wrapText="1"/>
      <protection hidden="1"/>
    </xf>
    <xf numFmtId="0" fontId="8" fillId="0" borderId="10" xfId="49" applyFont="1" applyBorder="1" applyAlignment="1" applyProtection="1">
      <alignment horizontal="center"/>
      <protection hidden="1"/>
    </xf>
    <xf numFmtId="0" fontId="10" fillId="0" borderId="0" xfId="49" applyFont="1" applyAlignment="1" applyProtection="1">
      <alignment vertical="center"/>
      <protection locked="0"/>
    </xf>
    <xf numFmtId="0" fontId="7" fillId="0" borderId="10" xfId="49" applyFont="1" applyBorder="1" applyAlignment="1" applyProtection="1">
      <alignment horizontal="center" vertical="center"/>
      <protection locked="0"/>
    </xf>
    <xf numFmtId="0" fontId="6" fillId="0" borderId="0" xfId="49" applyFont="1" applyAlignment="1" applyProtection="1">
      <alignment horizontal="center" vertical="center"/>
      <protection locked="0"/>
    </xf>
    <xf numFmtId="0" fontId="7" fillId="0" borderId="0" xfId="49" applyFont="1" applyAlignment="1" applyProtection="1">
      <alignment horizontal="center" vertical="center"/>
      <protection locked="0"/>
    </xf>
    <xf numFmtId="1" fontId="7" fillId="0" borderId="10" xfId="49" applyNumberFormat="1" applyFont="1" applyBorder="1" applyAlignment="1" applyProtection="1">
      <alignment horizontal="center" vertical="center" wrapText="1"/>
      <protection hidden="1"/>
    </xf>
    <xf numFmtId="0" fontId="7" fillId="0" borderId="10" xfId="49" applyFont="1" applyBorder="1" applyAlignment="1" applyProtection="1">
      <alignment horizontal="center" vertical="center"/>
      <protection hidden="1"/>
    </xf>
    <xf numFmtId="0" fontId="7" fillId="0" borderId="10" xfId="49" applyFont="1" applyBorder="1" applyAlignment="1" applyProtection="1">
      <alignment horizontal="center" vertical="center" wrapText="1"/>
      <protection hidden="1"/>
    </xf>
    <xf numFmtId="1" fontId="7" fillId="0" borderId="10" xfId="49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spėjimo tekstas" xfId="42"/>
    <cellStyle name="Įvestis" xfId="43"/>
    <cellStyle name="Comma" xfId="44"/>
    <cellStyle name="Comma [0]" xfId="45"/>
    <cellStyle name="Neutralus" xfId="46"/>
    <cellStyle name="Normal_Sheet1" xfId="47"/>
    <cellStyle name="Paprastas 2" xfId="48"/>
    <cellStyle name="Paprastas 2 2" xfId="49"/>
    <cellStyle name="Paprastas 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nvesticin&#279;s%20programos\2015%20investicin&#279;\2015-2018%20veiklos%20ir%20pl&#279;tros%20plan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keistas%20planas\Planas%20(II%20variant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tai"/>
      <sheetName val="eurai"/>
    </sheetNames>
    <sheetDataSet>
      <sheetData sheetId="0">
        <row r="9">
          <cell r="T9">
            <v>14000</v>
          </cell>
        </row>
        <row r="19">
          <cell r="T19">
            <v>3186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as"/>
      <sheetName val="vanduo"/>
      <sheetName val="nuotekos"/>
      <sheetName val="tinklai"/>
      <sheetName val="Plėtra"/>
      <sheetName val="gamybos"/>
      <sheetName val="pardavimai"/>
      <sheetName val="Lapas1"/>
    </sheetNames>
    <sheetDataSet>
      <sheetData sheetId="1">
        <row r="15">
          <cell r="C15">
            <v>753</v>
          </cell>
          <cell r="D15">
            <v>29</v>
          </cell>
          <cell r="E15">
            <v>0</v>
          </cell>
          <cell r="F15">
            <v>0</v>
          </cell>
          <cell r="G15">
            <v>0</v>
          </cell>
          <cell r="I15">
            <v>782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25</v>
          </cell>
          <cell r="D16">
            <v>14</v>
          </cell>
          <cell r="E16">
            <v>29</v>
          </cell>
          <cell r="F16">
            <v>58</v>
          </cell>
          <cell r="G16">
            <v>201</v>
          </cell>
          <cell r="I16">
            <v>227</v>
          </cell>
          <cell r="J16">
            <v>100</v>
          </cell>
          <cell r="K16">
            <v>100</v>
          </cell>
          <cell r="L16">
            <v>100</v>
          </cell>
          <cell r="M16">
            <v>0</v>
          </cell>
          <cell r="N16">
            <v>0</v>
          </cell>
          <cell r="P16">
            <v>300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58</v>
          </cell>
          <cell r="S17">
            <v>58</v>
          </cell>
        </row>
        <row r="18">
          <cell r="C18">
            <v>0</v>
          </cell>
          <cell r="D18">
            <v>6</v>
          </cell>
          <cell r="E18">
            <v>4</v>
          </cell>
          <cell r="F18">
            <v>6</v>
          </cell>
          <cell r="G18">
            <v>84</v>
          </cell>
          <cell r="I18">
            <v>100</v>
          </cell>
          <cell r="J18">
            <v>0</v>
          </cell>
          <cell r="K18">
            <v>2</v>
          </cell>
          <cell r="L18">
            <v>4</v>
          </cell>
          <cell r="M18">
            <v>7</v>
          </cell>
          <cell r="N18">
            <v>23</v>
          </cell>
          <cell r="P18">
            <v>36</v>
          </cell>
          <cell r="Q18">
            <v>0</v>
          </cell>
          <cell r="R18">
            <v>0</v>
          </cell>
          <cell r="S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58</v>
          </cell>
          <cell r="G20">
            <v>58</v>
          </cell>
          <cell r="H20">
            <v>116</v>
          </cell>
          <cell r="I20">
            <v>0</v>
          </cell>
          <cell r="J20">
            <v>116</v>
          </cell>
          <cell r="K20">
            <v>0</v>
          </cell>
          <cell r="L20">
            <v>20</v>
          </cell>
          <cell r="M20">
            <v>50</v>
          </cell>
          <cell r="N20">
            <v>75</v>
          </cell>
          <cell r="O20">
            <v>145</v>
          </cell>
          <cell r="P20">
            <v>261</v>
          </cell>
          <cell r="Q20">
            <v>0</v>
          </cell>
          <cell r="R20">
            <v>0</v>
          </cell>
          <cell r="S20">
            <v>0</v>
          </cell>
        </row>
        <row r="22">
          <cell r="C22">
            <v>0</v>
          </cell>
          <cell r="D22">
            <v>0</v>
          </cell>
          <cell r="E22">
            <v>17</v>
          </cell>
          <cell r="F22">
            <v>0</v>
          </cell>
          <cell r="G22">
            <v>30</v>
          </cell>
          <cell r="I22">
            <v>47</v>
          </cell>
          <cell r="J22">
            <v>0</v>
          </cell>
          <cell r="K22">
            <v>0</v>
          </cell>
          <cell r="L22">
            <v>21</v>
          </cell>
          <cell r="M22">
            <v>0</v>
          </cell>
          <cell r="N22">
            <v>26</v>
          </cell>
          <cell r="P22">
            <v>47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3.6</v>
          </cell>
          <cell r="D23">
            <v>0</v>
          </cell>
          <cell r="E23">
            <v>14</v>
          </cell>
          <cell r="F23">
            <v>28</v>
          </cell>
          <cell r="G23">
            <v>0</v>
          </cell>
          <cell r="I23">
            <v>45.6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43</v>
          </cell>
          <cell r="G24">
            <v>0</v>
          </cell>
          <cell r="I24">
            <v>43</v>
          </cell>
          <cell r="J24">
            <v>0</v>
          </cell>
          <cell r="K24">
            <v>0</v>
          </cell>
          <cell r="L24">
            <v>0</v>
          </cell>
          <cell r="M24">
            <v>43</v>
          </cell>
          <cell r="N24">
            <v>0</v>
          </cell>
          <cell r="P24">
            <v>43</v>
          </cell>
          <cell r="Q24">
            <v>0</v>
          </cell>
          <cell r="R24">
            <v>0</v>
          </cell>
          <cell r="S24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72</v>
          </cell>
          <cell r="G28">
            <v>72</v>
          </cell>
          <cell r="I28">
            <v>144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29</v>
          </cell>
          <cell r="I29">
            <v>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29</v>
          </cell>
          <cell r="P29">
            <v>29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0</v>
          </cell>
          <cell r="D30">
            <v>0</v>
          </cell>
          <cell r="E30">
            <v>3</v>
          </cell>
          <cell r="F30">
            <v>3</v>
          </cell>
          <cell r="G30">
            <v>18</v>
          </cell>
          <cell r="I30">
            <v>24</v>
          </cell>
          <cell r="J30">
            <v>0</v>
          </cell>
          <cell r="K30">
            <v>0</v>
          </cell>
          <cell r="L30">
            <v>2</v>
          </cell>
          <cell r="M30">
            <v>3</v>
          </cell>
          <cell r="N30">
            <v>4</v>
          </cell>
          <cell r="P30">
            <v>9</v>
          </cell>
          <cell r="Q30">
            <v>0</v>
          </cell>
          <cell r="R30">
            <v>0</v>
          </cell>
          <cell r="S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120</v>
          </cell>
          <cell r="I32">
            <v>120</v>
          </cell>
          <cell r="J32">
            <v>0</v>
          </cell>
          <cell r="K32">
            <v>0</v>
          </cell>
          <cell r="L32">
            <v>0</v>
          </cell>
          <cell r="M32">
            <v>50</v>
          </cell>
          <cell r="N32">
            <v>124</v>
          </cell>
          <cell r="P32">
            <v>174</v>
          </cell>
          <cell r="Q32">
            <v>0</v>
          </cell>
          <cell r="R32">
            <v>0</v>
          </cell>
          <cell r="S32">
            <v>0</v>
          </cell>
        </row>
        <row r="34">
          <cell r="C34">
            <v>0</v>
          </cell>
          <cell r="D34">
            <v>0</v>
          </cell>
          <cell r="E34">
            <v>100</v>
          </cell>
          <cell r="F34">
            <v>0</v>
          </cell>
          <cell r="G34">
            <v>0</v>
          </cell>
          <cell r="I34">
            <v>100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  <sheetData sheetId="2">
        <row r="15"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0</v>
          </cell>
          <cell r="I15">
            <v>0</v>
          </cell>
          <cell r="J15">
            <v>35</v>
          </cell>
          <cell r="K15">
            <v>0</v>
          </cell>
          <cell r="L15">
            <v>60</v>
          </cell>
          <cell r="M15">
            <v>85</v>
          </cell>
          <cell r="N15">
            <v>0</v>
          </cell>
          <cell r="P15">
            <v>180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70</v>
          </cell>
          <cell r="G16">
            <v>70</v>
          </cell>
          <cell r="H16">
            <v>140</v>
          </cell>
          <cell r="I16">
            <v>140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90</v>
          </cell>
          <cell r="G17">
            <v>0</v>
          </cell>
          <cell r="I17">
            <v>90</v>
          </cell>
          <cell r="J17">
            <v>0</v>
          </cell>
          <cell r="K17">
            <v>0</v>
          </cell>
          <cell r="L17">
            <v>0</v>
          </cell>
          <cell r="M17">
            <v>60</v>
          </cell>
          <cell r="N17">
            <v>0</v>
          </cell>
          <cell r="P17">
            <v>60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300</v>
          </cell>
          <cell r="S18">
            <v>300</v>
          </cell>
        </row>
        <row r="19">
          <cell r="C19">
            <v>0</v>
          </cell>
          <cell r="D19">
            <v>0</v>
          </cell>
          <cell r="E19">
            <v>11</v>
          </cell>
          <cell r="F19">
            <v>27</v>
          </cell>
          <cell r="G19">
            <v>0</v>
          </cell>
          <cell r="I19">
            <v>38</v>
          </cell>
          <cell r="J19">
            <v>0</v>
          </cell>
          <cell r="K19">
            <v>0</v>
          </cell>
          <cell r="L19">
            <v>6</v>
          </cell>
          <cell r="M19">
            <v>28</v>
          </cell>
          <cell r="N19">
            <v>0</v>
          </cell>
          <cell r="P19">
            <v>34</v>
          </cell>
          <cell r="Q19">
            <v>0</v>
          </cell>
          <cell r="R19">
            <v>28</v>
          </cell>
          <cell r="S19">
            <v>28</v>
          </cell>
        </row>
        <row r="20">
          <cell r="C20">
            <v>0</v>
          </cell>
          <cell r="D20">
            <v>0</v>
          </cell>
          <cell r="E20">
            <v>24</v>
          </cell>
          <cell r="F20">
            <v>8</v>
          </cell>
          <cell r="G20">
            <v>10</v>
          </cell>
          <cell r="I20">
            <v>42</v>
          </cell>
          <cell r="J20">
            <v>0</v>
          </cell>
          <cell r="K20">
            <v>0</v>
          </cell>
          <cell r="L20">
            <v>7</v>
          </cell>
          <cell r="M20">
            <v>12</v>
          </cell>
          <cell r="N20">
            <v>15</v>
          </cell>
          <cell r="P20">
            <v>34</v>
          </cell>
          <cell r="Q20">
            <v>0</v>
          </cell>
          <cell r="R20">
            <v>60</v>
          </cell>
          <cell r="S20">
            <v>60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40</v>
          </cell>
          <cell r="G22">
            <v>0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0</v>
          </cell>
          <cell r="D23">
            <v>30</v>
          </cell>
          <cell r="E23">
            <v>15</v>
          </cell>
          <cell r="F23">
            <v>15</v>
          </cell>
          <cell r="G23">
            <v>0</v>
          </cell>
          <cell r="H23">
            <v>60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0</v>
          </cell>
          <cell r="D24">
            <v>0</v>
          </cell>
          <cell r="E24">
            <v>43</v>
          </cell>
          <cell r="F24">
            <v>10</v>
          </cell>
          <cell r="G24">
            <v>0</v>
          </cell>
          <cell r="I24">
            <v>53</v>
          </cell>
          <cell r="J24">
            <v>0</v>
          </cell>
          <cell r="K24">
            <v>0</v>
          </cell>
          <cell r="L24">
            <v>0</v>
          </cell>
          <cell r="M24">
            <v>12</v>
          </cell>
          <cell r="N24">
            <v>0</v>
          </cell>
          <cell r="P24">
            <v>12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50</v>
          </cell>
          <cell r="I25">
            <v>50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9">
          <cell r="C29">
            <v>0</v>
          </cell>
          <cell r="D29">
            <v>6</v>
          </cell>
          <cell r="E29">
            <v>8</v>
          </cell>
          <cell r="F29">
            <v>8</v>
          </cell>
          <cell r="G29">
            <v>0</v>
          </cell>
          <cell r="I29">
            <v>22</v>
          </cell>
          <cell r="J29">
            <v>0</v>
          </cell>
          <cell r="K29">
            <v>3</v>
          </cell>
          <cell r="L29">
            <v>3</v>
          </cell>
          <cell r="M29">
            <v>3</v>
          </cell>
          <cell r="N29">
            <v>3</v>
          </cell>
          <cell r="P29">
            <v>12</v>
          </cell>
          <cell r="Q29">
            <v>0</v>
          </cell>
          <cell r="R29">
            <v>12</v>
          </cell>
          <cell r="S29">
            <v>12</v>
          </cell>
        </row>
        <row r="30">
          <cell r="C30">
            <v>0</v>
          </cell>
          <cell r="D30">
            <v>39</v>
          </cell>
          <cell r="E30">
            <v>55</v>
          </cell>
          <cell r="F30">
            <v>15</v>
          </cell>
          <cell r="G30">
            <v>0</v>
          </cell>
          <cell r="I30">
            <v>109</v>
          </cell>
          <cell r="J30">
            <v>0</v>
          </cell>
          <cell r="K30">
            <v>0</v>
          </cell>
          <cell r="L30">
            <v>10</v>
          </cell>
          <cell r="M30">
            <v>10</v>
          </cell>
          <cell r="N30">
            <v>0</v>
          </cell>
          <cell r="P30">
            <v>20</v>
          </cell>
          <cell r="Q30">
            <v>0</v>
          </cell>
          <cell r="R30">
            <v>0</v>
          </cell>
          <cell r="S30">
            <v>0</v>
          </cell>
        </row>
        <row r="31">
          <cell r="C31">
            <v>0</v>
          </cell>
          <cell r="D31">
            <v>50</v>
          </cell>
          <cell r="E31">
            <v>150</v>
          </cell>
          <cell r="F31">
            <v>100</v>
          </cell>
          <cell r="G31">
            <v>50</v>
          </cell>
          <cell r="I31">
            <v>350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15</v>
          </cell>
          <cell r="G32">
            <v>0</v>
          </cell>
          <cell r="I32">
            <v>15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</sheetData>
      <sheetData sheetId="3">
        <row r="13">
          <cell r="C13">
            <v>0</v>
          </cell>
          <cell r="D13">
            <v>0</v>
          </cell>
          <cell r="E13">
            <v>15</v>
          </cell>
          <cell r="F13">
            <v>10</v>
          </cell>
          <cell r="G13">
            <v>0</v>
          </cell>
          <cell r="I13">
            <v>25</v>
          </cell>
          <cell r="J13">
            <v>0</v>
          </cell>
          <cell r="K13">
            <v>0</v>
          </cell>
          <cell r="L13">
            <v>20</v>
          </cell>
          <cell r="M13">
            <v>20</v>
          </cell>
          <cell r="N13">
            <v>0</v>
          </cell>
          <cell r="P13">
            <v>40</v>
          </cell>
          <cell r="Q13">
            <v>0</v>
          </cell>
          <cell r="R13">
            <v>50</v>
          </cell>
          <cell r="S13">
            <v>50</v>
          </cell>
        </row>
        <row r="14">
          <cell r="C14">
            <v>0</v>
          </cell>
          <cell r="D14">
            <v>24</v>
          </cell>
          <cell r="E14">
            <v>0</v>
          </cell>
          <cell r="F14">
            <v>15</v>
          </cell>
          <cell r="G14">
            <v>35</v>
          </cell>
          <cell r="H14">
            <v>74</v>
          </cell>
          <cell r="I14">
            <v>74</v>
          </cell>
          <cell r="J14">
            <v>0</v>
          </cell>
          <cell r="K14">
            <v>0</v>
          </cell>
          <cell r="L14">
            <v>0</v>
          </cell>
          <cell r="M14">
            <v>15</v>
          </cell>
          <cell r="N14">
            <v>10</v>
          </cell>
          <cell r="O14">
            <v>25</v>
          </cell>
          <cell r="P14">
            <v>25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  <cell r="D15">
            <v>7</v>
          </cell>
          <cell r="E15">
            <v>15</v>
          </cell>
          <cell r="F15">
            <v>12</v>
          </cell>
          <cell r="G15">
            <v>9</v>
          </cell>
          <cell r="I15">
            <v>43</v>
          </cell>
          <cell r="J15">
            <v>0</v>
          </cell>
          <cell r="K15">
            <v>7</v>
          </cell>
          <cell r="L15">
            <v>12</v>
          </cell>
          <cell r="M15">
            <v>12</v>
          </cell>
          <cell r="N15">
            <v>8</v>
          </cell>
          <cell r="P15">
            <v>39</v>
          </cell>
          <cell r="Q15">
            <v>0</v>
          </cell>
          <cell r="R15">
            <v>0</v>
          </cell>
          <cell r="S15">
            <v>0</v>
          </cell>
        </row>
        <row r="18">
          <cell r="C18">
            <v>0</v>
          </cell>
          <cell r="D18">
            <v>40</v>
          </cell>
          <cell r="E18">
            <v>21</v>
          </cell>
          <cell r="F18">
            <v>15</v>
          </cell>
          <cell r="G18">
            <v>20</v>
          </cell>
          <cell r="I18">
            <v>96</v>
          </cell>
          <cell r="J18">
            <v>0</v>
          </cell>
          <cell r="K18">
            <v>5</v>
          </cell>
          <cell r="L18">
            <v>21</v>
          </cell>
          <cell r="M18">
            <v>20</v>
          </cell>
          <cell r="N18">
            <v>25</v>
          </cell>
          <cell r="P18">
            <v>71</v>
          </cell>
          <cell r="Q18">
            <v>0</v>
          </cell>
          <cell r="R18">
            <v>0</v>
          </cell>
          <cell r="S18">
            <v>0</v>
          </cell>
        </row>
        <row r="19">
          <cell r="D19">
            <v>0</v>
          </cell>
          <cell r="E19">
            <v>15</v>
          </cell>
          <cell r="F19">
            <v>0</v>
          </cell>
          <cell r="G19">
            <v>15</v>
          </cell>
          <cell r="I19">
            <v>30</v>
          </cell>
          <cell r="J19">
            <v>0</v>
          </cell>
          <cell r="K19">
            <v>0</v>
          </cell>
          <cell r="L19">
            <v>15</v>
          </cell>
          <cell r="M19">
            <v>0</v>
          </cell>
          <cell r="N19">
            <v>15</v>
          </cell>
          <cell r="P19">
            <v>30</v>
          </cell>
          <cell r="Q19">
            <v>0</v>
          </cell>
          <cell r="R19">
            <v>0</v>
          </cell>
          <cell r="S19">
            <v>0</v>
          </cell>
        </row>
        <row r="20">
          <cell r="D20">
            <v>0</v>
          </cell>
          <cell r="E20">
            <v>0</v>
          </cell>
          <cell r="F20">
            <v>35</v>
          </cell>
          <cell r="G20">
            <v>15</v>
          </cell>
          <cell r="I20">
            <v>50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15</v>
          </cell>
          <cell r="P20">
            <v>15</v>
          </cell>
          <cell r="Q20">
            <v>0</v>
          </cell>
          <cell r="R20">
            <v>0</v>
          </cell>
          <cell r="S20">
            <v>0</v>
          </cell>
        </row>
        <row r="24">
          <cell r="C24">
            <v>6.2</v>
          </cell>
          <cell r="D24">
            <v>0</v>
          </cell>
          <cell r="E24">
            <v>150</v>
          </cell>
          <cell r="F24">
            <v>150</v>
          </cell>
          <cell r="G24">
            <v>150</v>
          </cell>
          <cell r="I24">
            <v>0</v>
          </cell>
          <cell r="J24">
            <v>456</v>
          </cell>
          <cell r="K24">
            <v>150</v>
          </cell>
          <cell r="L24">
            <v>50</v>
          </cell>
          <cell r="M24">
            <v>0</v>
          </cell>
          <cell r="N24">
            <v>0</v>
          </cell>
          <cell r="P24">
            <v>656</v>
          </cell>
          <cell r="Q24">
            <v>0</v>
          </cell>
          <cell r="R24">
            <v>0</v>
          </cell>
          <cell r="S24">
            <v>0</v>
          </cell>
        </row>
        <row r="26">
          <cell r="C26">
            <v>0</v>
          </cell>
          <cell r="D26">
            <v>2</v>
          </cell>
          <cell r="E26">
            <v>15</v>
          </cell>
          <cell r="F26">
            <v>13</v>
          </cell>
          <cell r="G26">
            <v>8</v>
          </cell>
          <cell r="I26">
            <v>38</v>
          </cell>
          <cell r="K26">
            <v>2</v>
          </cell>
          <cell r="L26">
            <v>15</v>
          </cell>
          <cell r="M26">
            <v>18</v>
          </cell>
          <cell r="N26">
            <v>8</v>
          </cell>
          <cell r="P26">
            <v>43</v>
          </cell>
          <cell r="R26">
            <v>25</v>
          </cell>
        </row>
        <row r="27">
          <cell r="C27">
            <v>0</v>
          </cell>
          <cell r="D27">
            <v>4</v>
          </cell>
          <cell r="E27">
            <v>0</v>
          </cell>
          <cell r="F27">
            <v>32</v>
          </cell>
          <cell r="G27">
            <v>0</v>
          </cell>
          <cell r="H27">
            <v>36</v>
          </cell>
          <cell r="I27">
            <v>36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0</v>
          </cell>
          <cell r="D28">
            <v>4</v>
          </cell>
          <cell r="E28">
            <v>6</v>
          </cell>
          <cell r="F28">
            <v>6</v>
          </cell>
          <cell r="G28">
            <v>5</v>
          </cell>
          <cell r="I28">
            <v>21</v>
          </cell>
          <cell r="K28">
            <v>5</v>
          </cell>
          <cell r="L28">
            <v>7</v>
          </cell>
          <cell r="M28">
            <v>7</v>
          </cell>
          <cell r="N28">
            <v>5</v>
          </cell>
          <cell r="P28">
            <v>24</v>
          </cell>
          <cell r="R28">
            <v>10</v>
          </cell>
        </row>
        <row r="31">
          <cell r="C31">
            <v>0</v>
          </cell>
          <cell r="D31">
            <v>9</v>
          </cell>
          <cell r="E31">
            <v>0</v>
          </cell>
          <cell r="F31">
            <v>45</v>
          </cell>
          <cell r="G31">
            <v>45</v>
          </cell>
          <cell r="I31">
            <v>99</v>
          </cell>
          <cell r="J31">
            <v>0</v>
          </cell>
          <cell r="K31">
            <v>0</v>
          </cell>
          <cell r="L31">
            <v>0</v>
          </cell>
          <cell r="M31">
            <v>45</v>
          </cell>
          <cell r="N31">
            <v>45</v>
          </cell>
          <cell r="P31">
            <v>90</v>
          </cell>
          <cell r="Q31">
            <v>0</v>
          </cell>
          <cell r="R31">
            <v>60</v>
          </cell>
          <cell r="S31">
            <v>60</v>
          </cell>
        </row>
        <row r="32">
          <cell r="C32">
            <v>0</v>
          </cell>
          <cell r="D32">
            <v>0</v>
          </cell>
          <cell r="E32">
            <v>20</v>
          </cell>
          <cell r="F32">
            <v>20</v>
          </cell>
          <cell r="G32">
            <v>0</v>
          </cell>
          <cell r="I32">
            <v>40</v>
          </cell>
          <cell r="J32">
            <v>0</v>
          </cell>
          <cell r="K32">
            <v>0</v>
          </cell>
          <cell r="L32">
            <v>20</v>
          </cell>
          <cell r="M32">
            <v>20</v>
          </cell>
          <cell r="N32">
            <v>0</v>
          </cell>
          <cell r="P32">
            <v>40</v>
          </cell>
          <cell r="Q32">
            <v>0</v>
          </cell>
          <cell r="R32">
            <v>40</v>
          </cell>
          <cell r="S32">
            <v>40</v>
          </cell>
        </row>
        <row r="33">
          <cell r="C33">
            <v>0</v>
          </cell>
          <cell r="D33">
            <v>2</v>
          </cell>
          <cell r="E33">
            <v>14</v>
          </cell>
          <cell r="F33">
            <v>9</v>
          </cell>
          <cell r="G33">
            <v>6</v>
          </cell>
          <cell r="I33">
            <v>31</v>
          </cell>
          <cell r="J33">
            <v>0</v>
          </cell>
          <cell r="K33">
            <v>0</v>
          </cell>
          <cell r="L33">
            <v>14</v>
          </cell>
          <cell r="M33">
            <v>9</v>
          </cell>
          <cell r="N33">
            <v>8</v>
          </cell>
          <cell r="P33">
            <v>31</v>
          </cell>
          <cell r="Q33">
            <v>0</v>
          </cell>
          <cell r="R33">
            <v>20</v>
          </cell>
          <cell r="S33">
            <v>20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100</v>
          </cell>
          <cell r="H35">
            <v>100</v>
          </cell>
          <cell r="I35">
            <v>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150</v>
          </cell>
          <cell r="O35">
            <v>150</v>
          </cell>
          <cell r="P35">
            <v>150</v>
          </cell>
          <cell r="Q35">
            <v>0</v>
          </cell>
          <cell r="R35">
            <v>200</v>
          </cell>
          <cell r="S35">
            <v>200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60</v>
          </cell>
          <cell r="G36">
            <v>0</v>
          </cell>
          <cell r="H36">
            <v>60</v>
          </cell>
          <cell r="I36">
            <v>60</v>
          </cell>
          <cell r="J36">
            <v>0</v>
          </cell>
          <cell r="K36">
            <v>0</v>
          </cell>
          <cell r="L36">
            <v>0</v>
          </cell>
          <cell r="M36">
            <v>50</v>
          </cell>
          <cell r="N36">
            <v>0</v>
          </cell>
          <cell r="O36">
            <v>50</v>
          </cell>
          <cell r="P36">
            <v>50</v>
          </cell>
          <cell r="Q36">
            <v>0</v>
          </cell>
          <cell r="R36">
            <v>50</v>
          </cell>
          <cell r="S36">
            <v>50</v>
          </cell>
        </row>
        <row r="37">
          <cell r="C37">
            <v>0</v>
          </cell>
          <cell r="D37">
            <v>0</v>
          </cell>
          <cell r="E37">
            <v>10</v>
          </cell>
          <cell r="F37">
            <v>0</v>
          </cell>
          <cell r="G37">
            <v>0</v>
          </cell>
          <cell r="H37">
            <v>10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0</v>
          </cell>
          <cell r="D38">
            <v>0</v>
          </cell>
          <cell r="E38">
            <v>25</v>
          </cell>
          <cell r="F38">
            <v>0</v>
          </cell>
          <cell r="G38">
            <v>0</v>
          </cell>
          <cell r="H38">
            <v>25</v>
          </cell>
          <cell r="I38">
            <v>25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4">
        <row r="13">
          <cell r="C13">
            <v>0</v>
          </cell>
          <cell r="D13">
            <v>0</v>
          </cell>
          <cell r="E13">
            <v>5</v>
          </cell>
          <cell r="F13">
            <v>5</v>
          </cell>
          <cell r="G13">
            <v>0</v>
          </cell>
          <cell r="H13">
            <v>10</v>
          </cell>
          <cell r="I13">
            <v>10</v>
          </cell>
          <cell r="J13">
            <v>0</v>
          </cell>
          <cell r="K13">
            <v>0</v>
          </cell>
          <cell r="L13">
            <v>5</v>
          </cell>
          <cell r="M13">
            <v>0</v>
          </cell>
          <cell r="N13">
            <v>4</v>
          </cell>
          <cell r="O13">
            <v>9</v>
          </cell>
          <cell r="P13">
            <v>9</v>
          </cell>
          <cell r="Q13">
            <v>0</v>
          </cell>
          <cell r="R13">
            <v>8</v>
          </cell>
          <cell r="S13">
            <v>8</v>
          </cell>
        </row>
        <row r="14">
          <cell r="C14">
            <v>6</v>
          </cell>
          <cell r="D14">
            <v>18.5</v>
          </cell>
          <cell r="E14">
            <v>189</v>
          </cell>
          <cell r="F14">
            <v>210</v>
          </cell>
          <cell r="G14">
            <v>341</v>
          </cell>
          <cell r="H14">
            <v>758.5</v>
          </cell>
          <cell r="I14">
            <v>323.5</v>
          </cell>
          <cell r="J14">
            <v>441</v>
          </cell>
          <cell r="K14">
            <v>304</v>
          </cell>
          <cell r="L14">
            <v>214</v>
          </cell>
          <cell r="M14">
            <v>222</v>
          </cell>
          <cell r="N14">
            <v>173</v>
          </cell>
          <cell r="O14">
            <v>913</v>
          </cell>
          <cell r="P14">
            <v>1286</v>
          </cell>
          <cell r="Q14">
            <v>68</v>
          </cell>
          <cell r="R14">
            <v>30</v>
          </cell>
          <cell r="S14">
            <v>98</v>
          </cell>
        </row>
        <row r="16">
          <cell r="C16">
            <v>0</v>
          </cell>
          <cell r="D16">
            <v>14</v>
          </cell>
          <cell r="E16">
            <v>14</v>
          </cell>
          <cell r="F16">
            <v>14</v>
          </cell>
          <cell r="G16">
            <v>14</v>
          </cell>
          <cell r="H16">
            <v>56</v>
          </cell>
          <cell r="I16">
            <v>56</v>
          </cell>
          <cell r="J16">
            <v>0</v>
          </cell>
          <cell r="K16">
            <v>12</v>
          </cell>
          <cell r="L16">
            <v>12</v>
          </cell>
          <cell r="M16">
            <v>12</v>
          </cell>
          <cell r="N16">
            <v>12</v>
          </cell>
          <cell r="O16">
            <v>48</v>
          </cell>
          <cell r="P16">
            <v>48</v>
          </cell>
          <cell r="Q16">
            <v>0</v>
          </cell>
          <cell r="R16">
            <v>40</v>
          </cell>
          <cell r="S16">
            <v>40</v>
          </cell>
        </row>
        <row r="17">
          <cell r="C17">
            <v>57.8</v>
          </cell>
          <cell r="D17">
            <v>129.7</v>
          </cell>
          <cell r="E17">
            <v>187.7</v>
          </cell>
          <cell r="F17">
            <v>324</v>
          </cell>
          <cell r="G17">
            <v>169</v>
          </cell>
          <cell r="H17">
            <v>810.4000000000001</v>
          </cell>
          <cell r="I17">
            <v>555.7</v>
          </cell>
          <cell r="J17">
            <v>312.5</v>
          </cell>
          <cell r="K17">
            <v>194</v>
          </cell>
          <cell r="L17">
            <v>100</v>
          </cell>
          <cell r="M17">
            <v>100</v>
          </cell>
          <cell r="N17">
            <v>63</v>
          </cell>
          <cell r="O17">
            <v>457</v>
          </cell>
          <cell r="P17">
            <v>769.5</v>
          </cell>
          <cell r="Q17">
            <v>0</v>
          </cell>
          <cell r="R17">
            <v>0</v>
          </cell>
          <cell r="S17">
            <v>0</v>
          </cell>
        </row>
      </sheetData>
      <sheetData sheetId="5">
        <row r="15">
          <cell r="C15">
            <v>0</v>
          </cell>
          <cell r="D15">
            <v>20</v>
          </cell>
          <cell r="E15">
            <v>18</v>
          </cell>
          <cell r="F15">
            <v>0</v>
          </cell>
          <cell r="G15">
            <v>0</v>
          </cell>
          <cell r="I15">
            <v>38</v>
          </cell>
          <cell r="J15">
            <v>0</v>
          </cell>
          <cell r="K15">
            <v>0</v>
          </cell>
          <cell r="L15">
            <v>20</v>
          </cell>
          <cell r="M15">
            <v>15</v>
          </cell>
          <cell r="N15">
            <v>0</v>
          </cell>
          <cell r="P15">
            <v>35</v>
          </cell>
          <cell r="Q15">
            <v>0</v>
          </cell>
          <cell r="R15">
            <v>50</v>
          </cell>
          <cell r="S15">
            <v>50</v>
          </cell>
        </row>
        <row r="18">
          <cell r="C18">
            <v>0</v>
          </cell>
          <cell r="D18">
            <v>15</v>
          </cell>
          <cell r="E18">
            <v>10</v>
          </cell>
          <cell r="F18">
            <v>10</v>
          </cell>
          <cell r="G18">
            <v>15</v>
          </cell>
          <cell r="I18">
            <v>50</v>
          </cell>
          <cell r="J18">
            <v>0</v>
          </cell>
          <cell r="K18">
            <v>0</v>
          </cell>
          <cell r="L18">
            <v>0</v>
          </cell>
          <cell r="M18">
            <v>30</v>
          </cell>
          <cell r="N18">
            <v>0</v>
          </cell>
          <cell r="P18">
            <v>30</v>
          </cell>
          <cell r="Q18">
            <v>0</v>
          </cell>
          <cell r="R18">
            <v>50</v>
          </cell>
          <cell r="S18">
            <v>50</v>
          </cell>
        </row>
        <row r="20">
          <cell r="C20">
            <v>0</v>
          </cell>
          <cell r="D20">
            <v>15</v>
          </cell>
          <cell r="E20">
            <v>82</v>
          </cell>
          <cell r="F20">
            <v>18</v>
          </cell>
          <cell r="G20">
            <v>18</v>
          </cell>
          <cell r="H20">
            <v>133</v>
          </cell>
          <cell r="I20">
            <v>133</v>
          </cell>
          <cell r="J20">
            <v>0</v>
          </cell>
          <cell r="K20">
            <v>30</v>
          </cell>
          <cell r="L20">
            <v>25</v>
          </cell>
          <cell r="M20">
            <v>0</v>
          </cell>
          <cell r="N20">
            <v>18</v>
          </cell>
          <cell r="O20">
            <v>73</v>
          </cell>
          <cell r="P20">
            <v>73</v>
          </cell>
          <cell r="Q20">
            <v>0</v>
          </cell>
          <cell r="R20">
            <v>115</v>
          </cell>
          <cell r="S20">
            <v>115</v>
          </cell>
        </row>
        <row r="21">
          <cell r="C21">
            <v>0</v>
          </cell>
          <cell r="D21">
            <v>3</v>
          </cell>
          <cell r="E21">
            <v>12</v>
          </cell>
          <cell r="F21">
            <v>3</v>
          </cell>
          <cell r="G21">
            <v>45</v>
          </cell>
          <cell r="H21">
            <v>63</v>
          </cell>
          <cell r="I21">
            <v>63</v>
          </cell>
          <cell r="J21">
            <v>0</v>
          </cell>
          <cell r="K21">
            <v>0</v>
          </cell>
          <cell r="L21">
            <v>3</v>
          </cell>
          <cell r="M21">
            <v>23</v>
          </cell>
          <cell r="N21">
            <v>3</v>
          </cell>
          <cell r="O21">
            <v>29</v>
          </cell>
          <cell r="P21">
            <v>29</v>
          </cell>
          <cell r="Q21">
            <v>0</v>
          </cell>
          <cell r="R21">
            <v>29</v>
          </cell>
          <cell r="S21">
            <v>29</v>
          </cell>
        </row>
        <row r="22">
          <cell r="C22">
            <v>0</v>
          </cell>
          <cell r="D22">
            <v>65</v>
          </cell>
          <cell r="E22">
            <v>35</v>
          </cell>
          <cell r="F22">
            <v>80</v>
          </cell>
          <cell r="G22">
            <v>55</v>
          </cell>
          <cell r="H22">
            <v>235</v>
          </cell>
          <cell r="I22">
            <v>235</v>
          </cell>
          <cell r="J22">
            <v>0</v>
          </cell>
          <cell r="K22">
            <v>0</v>
          </cell>
          <cell r="L22">
            <v>150</v>
          </cell>
          <cell r="M22">
            <v>10</v>
          </cell>
          <cell r="N22">
            <v>25</v>
          </cell>
          <cell r="O22">
            <v>185</v>
          </cell>
          <cell r="P22">
            <v>185</v>
          </cell>
          <cell r="Q22">
            <v>0</v>
          </cell>
          <cell r="R22">
            <v>185</v>
          </cell>
          <cell r="S22">
            <v>185</v>
          </cell>
        </row>
        <row r="23">
          <cell r="C23">
            <v>0</v>
          </cell>
          <cell r="D23">
            <v>20</v>
          </cell>
          <cell r="E23">
            <v>0</v>
          </cell>
          <cell r="F23">
            <v>40</v>
          </cell>
          <cell r="G23">
            <v>0</v>
          </cell>
          <cell r="H23">
            <v>60</v>
          </cell>
          <cell r="I23">
            <v>60</v>
          </cell>
          <cell r="J23">
            <v>0</v>
          </cell>
          <cell r="K23">
            <v>20</v>
          </cell>
          <cell r="L23">
            <v>0</v>
          </cell>
          <cell r="M23">
            <v>40</v>
          </cell>
          <cell r="N23">
            <v>0</v>
          </cell>
          <cell r="O23">
            <v>60</v>
          </cell>
          <cell r="P23">
            <v>60</v>
          </cell>
          <cell r="Q23">
            <v>0</v>
          </cell>
          <cell r="R23">
            <v>60</v>
          </cell>
          <cell r="S23">
            <v>60</v>
          </cell>
        </row>
        <row r="24">
          <cell r="C24">
            <v>0</v>
          </cell>
          <cell r="D24">
            <v>1</v>
          </cell>
          <cell r="E24">
            <v>60</v>
          </cell>
          <cell r="F24">
            <v>80</v>
          </cell>
          <cell r="G24">
            <v>8</v>
          </cell>
          <cell r="H24">
            <v>149</v>
          </cell>
          <cell r="I24">
            <v>149</v>
          </cell>
          <cell r="J24">
            <v>0</v>
          </cell>
          <cell r="K24">
            <v>5</v>
          </cell>
          <cell r="L24">
            <v>15</v>
          </cell>
          <cell r="M24">
            <v>0</v>
          </cell>
          <cell r="N24">
            <v>30</v>
          </cell>
          <cell r="O24">
            <v>50</v>
          </cell>
          <cell r="P24">
            <v>50</v>
          </cell>
          <cell r="Q24">
            <v>0</v>
          </cell>
          <cell r="R24">
            <v>30</v>
          </cell>
          <cell r="S24">
            <v>30</v>
          </cell>
        </row>
        <row r="25">
          <cell r="C25">
            <v>0</v>
          </cell>
          <cell r="D25">
            <v>6</v>
          </cell>
          <cell r="E25">
            <v>91</v>
          </cell>
          <cell r="F25">
            <v>3</v>
          </cell>
          <cell r="G25">
            <v>90</v>
          </cell>
          <cell r="H25">
            <v>190</v>
          </cell>
          <cell r="I25">
            <v>190</v>
          </cell>
          <cell r="J25">
            <v>0</v>
          </cell>
          <cell r="K25">
            <v>6</v>
          </cell>
          <cell r="L25">
            <v>81</v>
          </cell>
          <cell r="M25">
            <v>3</v>
          </cell>
          <cell r="N25">
            <v>90</v>
          </cell>
          <cell r="O25">
            <v>180</v>
          </cell>
          <cell r="P25">
            <v>180</v>
          </cell>
          <cell r="Q25">
            <v>0</v>
          </cell>
          <cell r="R25">
            <v>180</v>
          </cell>
          <cell r="S25">
            <v>180</v>
          </cell>
        </row>
        <row r="26">
          <cell r="C26">
            <v>0</v>
          </cell>
          <cell r="D26">
            <v>86</v>
          </cell>
          <cell r="E26">
            <v>78</v>
          </cell>
          <cell r="F26">
            <v>0</v>
          </cell>
          <cell r="G26">
            <v>120</v>
          </cell>
          <cell r="H26">
            <v>284</v>
          </cell>
          <cell r="I26">
            <v>284</v>
          </cell>
          <cell r="J26">
            <v>0</v>
          </cell>
          <cell r="K26">
            <v>25</v>
          </cell>
          <cell r="L26">
            <v>0</v>
          </cell>
          <cell r="M26">
            <v>0</v>
          </cell>
          <cell r="N26">
            <v>0</v>
          </cell>
          <cell r="O26">
            <v>25</v>
          </cell>
          <cell r="P26">
            <v>25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0</v>
          </cell>
          <cell r="D27">
            <v>15</v>
          </cell>
          <cell r="E27">
            <v>0</v>
          </cell>
          <cell r="F27">
            <v>0</v>
          </cell>
          <cell r="G27">
            <v>15</v>
          </cell>
          <cell r="H27">
            <v>30</v>
          </cell>
          <cell r="I27">
            <v>30</v>
          </cell>
          <cell r="J27">
            <v>0</v>
          </cell>
          <cell r="K27">
            <v>15</v>
          </cell>
          <cell r="L27">
            <v>0</v>
          </cell>
          <cell r="M27">
            <v>0</v>
          </cell>
          <cell r="N27">
            <v>15</v>
          </cell>
          <cell r="O27">
            <v>30</v>
          </cell>
          <cell r="P27">
            <v>30</v>
          </cell>
          <cell r="Q27">
            <v>0</v>
          </cell>
          <cell r="R27">
            <v>30</v>
          </cell>
          <cell r="S27">
            <v>30</v>
          </cell>
        </row>
        <row r="28">
          <cell r="C28">
            <v>0</v>
          </cell>
          <cell r="D28">
            <v>3</v>
          </cell>
          <cell r="E28">
            <v>12</v>
          </cell>
          <cell r="F28">
            <v>12</v>
          </cell>
          <cell r="G28">
            <v>14</v>
          </cell>
          <cell r="H28">
            <v>41</v>
          </cell>
          <cell r="I28">
            <v>41</v>
          </cell>
          <cell r="J28">
            <v>0</v>
          </cell>
          <cell r="K28">
            <v>3</v>
          </cell>
          <cell r="L28">
            <v>12</v>
          </cell>
          <cell r="M28">
            <v>12</v>
          </cell>
          <cell r="N28">
            <v>14</v>
          </cell>
          <cell r="O28">
            <v>41</v>
          </cell>
          <cell r="P28">
            <v>41</v>
          </cell>
          <cell r="Q28">
            <v>0</v>
          </cell>
          <cell r="R28">
            <v>41</v>
          </cell>
          <cell r="S28">
            <v>41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20</v>
          </cell>
          <cell r="I34">
            <v>20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15</v>
          </cell>
          <cell r="P34">
            <v>15</v>
          </cell>
          <cell r="Q34">
            <v>0</v>
          </cell>
          <cell r="R34">
            <v>20</v>
          </cell>
          <cell r="S34">
            <v>20</v>
          </cell>
        </row>
        <row r="37">
          <cell r="C37">
            <v>0</v>
          </cell>
          <cell r="D37">
            <v>0</v>
          </cell>
          <cell r="E37">
            <v>15</v>
          </cell>
          <cell r="F37">
            <v>30</v>
          </cell>
          <cell r="G37">
            <v>0</v>
          </cell>
          <cell r="I37">
            <v>45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0</v>
          </cell>
          <cell r="P37">
            <v>15</v>
          </cell>
          <cell r="Q37">
            <v>0</v>
          </cell>
          <cell r="R37">
            <v>20</v>
          </cell>
          <cell r="S37">
            <v>20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15</v>
          </cell>
          <cell r="G39">
            <v>15</v>
          </cell>
          <cell r="H39">
            <v>30</v>
          </cell>
          <cell r="I39">
            <v>30</v>
          </cell>
          <cell r="J39">
            <v>0</v>
          </cell>
          <cell r="K39">
            <v>0</v>
          </cell>
          <cell r="L39">
            <v>0</v>
          </cell>
          <cell r="M39">
            <v>15</v>
          </cell>
          <cell r="N39">
            <v>15</v>
          </cell>
          <cell r="O39">
            <v>30</v>
          </cell>
          <cell r="P39">
            <v>30</v>
          </cell>
          <cell r="Q39">
            <v>0</v>
          </cell>
          <cell r="R39">
            <v>30</v>
          </cell>
          <cell r="S39">
            <v>30</v>
          </cell>
        </row>
      </sheetData>
      <sheetData sheetId="6">
        <row r="18">
          <cell r="D18">
            <v>9</v>
          </cell>
          <cell r="E18">
            <v>9</v>
          </cell>
          <cell r="F18">
            <v>9</v>
          </cell>
          <cell r="G18">
            <v>9</v>
          </cell>
          <cell r="H18">
            <v>36</v>
          </cell>
          <cell r="I18">
            <v>36</v>
          </cell>
          <cell r="K18">
            <v>9</v>
          </cell>
          <cell r="L18">
            <v>9</v>
          </cell>
          <cell r="M18">
            <v>9</v>
          </cell>
          <cell r="N18">
            <v>9</v>
          </cell>
          <cell r="O18">
            <v>36</v>
          </cell>
          <cell r="P18">
            <v>36</v>
          </cell>
          <cell r="Q18">
            <v>0</v>
          </cell>
          <cell r="R18">
            <v>36</v>
          </cell>
          <cell r="S18">
            <v>36</v>
          </cell>
        </row>
        <row r="19">
          <cell r="D19">
            <v>0.3</v>
          </cell>
          <cell r="E19">
            <v>0.3</v>
          </cell>
          <cell r="F19">
            <v>0.3</v>
          </cell>
          <cell r="G19">
            <v>0.3</v>
          </cell>
          <cell r="H19">
            <v>1.2</v>
          </cell>
          <cell r="I19">
            <v>1.2</v>
          </cell>
          <cell r="K19">
            <v>0.3</v>
          </cell>
          <cell r="L19">
            <v>0.3</v>
          </cell>
          <cell r="M19">
            <v>0.3</v>
          </cell>
          <cell r="N19">
            <v>0.3</v>
          </cell>
          <cell r="O19">
            <v>1.2</v>
          </cell>
          <cell r="P19">
            <v>1.2</v>
          </cell>
          <cell r="Q19">
            <v>0</v>
          </cell>
          <cell r="R19">
            <v>1.2</v>
          </cell>
          <cell r="S19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7" sqref="T7:T8"/>
    </sheetView>
  </sheetViews>
  <sheetFormatPr defaultColWidth="9.140625" defaultRowHeight="12.75" customHeight="1"/>
  <cols>
    <col min="1" max="1" width="11.57421875" style="1" customWidth="1"/>
    <col min="2" max="2" width="40.140625" style="2" customWidth="1"/>
    <col min="3" max="3" width="10.8515625" style="2" customWidth="1"/>
    <col min="4" max="7" width="8.7109375" style="3" customWidth="1"/>
    <col min="8" max="10" width="10.8515625" style="2" customWidth="1"/>
    <col min="11" max="14" width="8.7109375" style="3" customWidth="1"/>
    <col min="15" max="17" width="10.8515625" style="2" customWidth="1"/>
    <col min="18" max="18" width="9.140625" style="2" customWidth="1"/>
    <col min="19" max="19" width="10.140625" style="2" customWidth="1"/>
    <col min="20" max="20" width="18.28125" style="2" customWidth="1"/>
    <col min="21" max="16384" width="9.140625" style="2" customWidth="1"/>
  </cols>
  <sheetData>
    <row r="1" spans="17:19" ht="19.5" customHeight="1">
      <c r="Q1" s="148" t="s">
        <v>209</v>
      </c>
      <c r="S1" s="4"/>
    </row>
    <row r="2" ht="12.75" customHeight="1">
      <c r="Q2" s="148" t="s">
        <v>0</v>
      </c>
    </row>
    <row r="4" spans="1:19" ht="13.5" customHeight="1">
      <c r="A4" s="2"/>
      <c r="B4" s="150" t="s">
        <v>208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3.5" customHeight="1">
      <c r="A5" s="5">
        <v>3.4528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</row>
    <row r="6" spans="1:17" ht="12.75" customHeight="1">
      <c r="A6" s="6"/>
      <c r="B6" s="7"/>
      <c r="C6" s="7"/>
      <c r="D6" s="8"/>
      <c r="E6" s="8"/>
      <c r="F6" s="8"/>
      <c r="G6" s="8"/>
      <c r="H6" s="7"/>
      <c r="I6" s="7"/>
      <c r="J6" s="7"/>
      <c r="K6" s="8"/>
      <c r="L6" s="8"/>
      <c r="M6" s="8"/>
      <c r="N6" s="8"/>
      <c r="O6" s="7"/>
      <c r="P6" s="7"/>
      <c r="Q6" s="7"/>
    </row>
    <row r="7" spans="1:20" ht="18.75" customHeight="1">
      <c r="A7" s="9" t="s">
        <v>1</v>
      </c>
      <c r="B7" s="10" t="s">
        <v>210</v>
      </c>
      <c r="C7" s="152" t="s">
        <v>2</v>
      </c>
      <c r="D7" s="153">
        <v>2016</v>
      </c>
      <c r="E7" s="153"/>
      <c r="F7" s="153"/>
      <c r="G7" s="153"/>
      <c r="H7" s="153"/>
      <c r="I7" s="153"/>
      <c r="J7" s="154" t="s">
        <v>3</v>
      </c>
      <c r="K7" s="153">
        <v>2017</v>
      </c>
      <c r="L7" s="153"/>
      <c r="M7" s="153"/>
      <c r="N7" s="153"/>
      <c r="O7" s="153"/>
      <c r="P7" s="153"/>
      <c r="Q7" s="154" t="s">
        <v>4</v>
      </c>
      <c r="R7" s="155">
        <v>2018</v>
      </c>
      <c r="S7" s="155"/>
      <c r="T7" s="149" t="s">
        <v>223</v>
      </c>
    </row>
    <row r="8" spans="1:20" ht="54.75" customHeight="1">
      <c r="A8" s="9" t="s">
        <v>5</v>
      </c>
      <c r="B8" s="10" t="s">
        <v>6</v>
      </c>
      <c r="C8" s="152"/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1" t="s">
        <v>12</v>
      </c>
      <c r="J8" s="154"/>
      <c r="K8" s="13" t="s">
        <v>7</v>
      </c>
      <c r="L8" s="13" t="s">
        <v>8</v>
      </c>
      <c r="M8" s="13" t="s">
        <v>9</v>
      </c>
      <c r="N8" s="13" t="s">
        <v>10</v>
      </c>
      <c r="O8" s="14" t="s">
        <v>11</v>
      </c>
      <c r="P8" s="11" t="s">
        <v>12</v>
      </c>
      <c r="Q8" s="154"/>
      <c r="R8" s="14" t="s">
        <v>13</v>
      </c>
      <c r="S8" s="11" t="s">
        <v>222</v>
      </c>
      <c r="T8" s="149"/>
    </row>
    <row r="9" spans="1:20" ht="17.25" customHeight="1">
      <c r="A9" s="15">
        <v>1</v>
      </c>
      <c r="B9" s="15">
        <v>2</v>
      </c>
      <c r="C9" s="16">
        <v>10</v>
      </c>
      <c r="D9" s="15">
        <v>11</v>
      </c>
      <c r="E9" s="15">
        <v>12</v>
      </c>
      <c r="F9" s="15">
        <v>13</v>
      </c>
      <c r="G9" s="15">
        <v>14</v>
      </c>
      <c r="H9" s="17">
        <v>15</v>
      </c>
      <c r="I9" s="18">
        <v>16</v>
      </c>
      <c r="J9" s="18">
        <v>17</v>
      </c>
      <c r="K9" s="15">
        <v>11</v>
      </c>
      <c r="L9" s="15">
        <v>12</v>
      </c>
      <c r="M9" s="15">
        <v>13</v>
      </c>
      <c r="N9" s="15">
        <v>14</v>
      </c>
      <c r="O9" s="17">
        <v>15</v>
      </c>
      <c r="P9" s="18">
        <v>16</v>
      </c>
      <c r="Q9" s="18">
        <v>17</v>
      </c>
      <c r="R9" s="19">
        <v>18</v>
      </c>
      <c r="S9" s="20">
        <v>19</v>
      </c>
      <c r="T9" s="19">
        <v>20</v>
      </c>
    </row>
    <row r="10" spans="1:20" s="28" customFormat="1" ht="17.25" customHeight="1">
      <c r="A10" s="10" t="s">
        <v>14</v>
      </c>
      <c r="B10" s="21" t="s">
        <v>15</v>
      </c>
      <c r="C10" s="22"/>
      <c r="D10" s="23">
        <f>SUM(D11:D18)</f>
        <v>2187</v>
      </c>
      <c r="E10" s="23">
        <f>SUM(E11:E18)</f>
        <v>1000</v>
      </c>
      <c r="F10" s="23">
        <f>SUM(F11:F18)</f>
        <v>1601.3</v>
      </c>
      <c r="G10" s="23">
        <f>SUM(G11:G18)</f>
        <v>4256</v>
      </c>
      <c r="H10" s="24">
        <f>SUM(H11:H18)</f>
        <v>9044.3</v>
      </c>
      <c r="I10" s="25"/>
      <c r="J10" s="25"/>
      <c r="K10" s="23">
        <f>SUM(K11:K18)</f>
        <v>1130.7</v>
      </c>
      <c r="L10" s="23">
        <f>SUM(L11:L18)</f>
        <v>3375.7</v>
      </c>
      <c r="M10" s="23">
        <f>SUM(M11:M18)</f>
        <v>2201.3</v>
      </c>
      <c r="N10" s="23">
        <f>SUM(N11:N18)</f>
        <v>4028.6</v>
      </c>
      <c r="O10" s="24">
        <f>SUM(O11:O18)</f>
        <v>10736.3</v>
      </c>
      <c r="P10" s="25"/>
      <c r="Q10" s="25"/>
      <c r="R10" s="26">
        <f>SUM(R11:R18)</f>
        <v>10009.180259499537</v>
      </c>
      <c r="S10" s="27"/>
      <c r="T10" s="26">
        <f>H10+O10+R10</f>
        <v>29789.780259499537</v>
      </c>
    </row>
    <row r="11" spans="1:20" ht="17.25" customHeight="1">
      <c r="A11" s="29" t="s">
        <v>16</v>
      </c>
      <c r="B11" s="30" t="s">
        <v>211</v>
      </c>
      <c r="C11" s="31"/>
      <c r="D11" s="32">
        <v>1000</v>
      </c>
      <c r="E11" s="32">
        <v>1000</v>
      </c>
      <c r="F11" s="32">
        <v>1000</v>
      </c>
      <c r="G11" s="32">
        <v>1000</v>
      </c>
      <c r="H11" s="33">
        <f aca="true" t="shared" si="0" ref="H11:H18">SUM(D11:G11)</f>
        <v>4000</v>
      </c>
      <c r="I11" s="34"/>
      <c r="J11" s="34"/>
      <c r="K11" s="32">
        <v>1013.7</v>
      </c>
      <c r="L11" s="32">
        <v>1013.7</v>
      </c>
      <c r="M11" s="32">
        <v>1013.7</v>
      </c>
      <c r="N11" s="32">
        <v>1013.7</v>
      </c>
      <c r="O11" s="33">
        <f>SUM(K11:N11)</f>
        <v>4054.8</v>
      </c>
      <c r="P11" s="34"/>
      <c r="Q11" s="34"/>
      <c r="R11" s="35">
        <f>'[1]litai'!T9/planas!$A$5</f>
        <v>4054.680259499537</v>
      </c>
      <c r="S11" s="36"/>
      <c r="T11" s="35">
        <f aca="true" t="shared" si="1" ref="T11:T18">H11+O11+R11</f>
        <v>12109.480259499538</v>
      </c>
    </row>
    <row r="12" spans="1:20" ht="25.5">
      <c r="A12" s="29" t="s">
        <v>17</v>
      </c>
      <c r="B12" s="37" t="s">
        <v>212</v>
      </c>
      <c r="C12" s="31"/>
      <c r="D12" s="32"/>
      <c r="E12" s="32"/>
      <c r="F12" s="32">
        <v>1.3</v>
      </c>
      <c r="G12" s="32">
        <v>4</v>
      </c>
      <c r="H12" s="33">
        <f t="shared" si="0"/>
        <v>5.3</v>
      </c>
      <c r="I12" s="34"/>
      <c r="J12" s="34"/>
      <c r="K12" s="32">
        <v>7</v>
      </c>
      <c r="L12" s="32">
        <v>10</v>
      </c>
      <c r="M12" s="32">
        <v>10</v>
      </c>
      <c r="N12" s="32">
        <v>10</v>
      </c>
      <c r="O12" s="33">
        <f>SUM(K12:N12)</f>
        <v>37</v>
      </c>
      <c r="P12" s="34"/>
      <c r="Q12" s="34"/>
      <c r="R12" s="35">
        <v>60</v>
      </c>
      <c r="S12" s="36"/>
      <c r="T12" s="35">
        <f t="shared" si="1"/>
        <v>102.3</v>
      </c>
    </row>
    <row r="13" spans="1:20" ht="17.25" customHeight="1">
      <c r="A13" s="29" t="s">
        <v>18</v>
      </c>
      <c r="B13" s="30" t="s">
        <v>19</v>
      </c>
      <c r="C13" s="31"/>
      <c r="D13" s="38">
        <v>650</v>
      </c>
      <c r="E13" s="32"/>
      <c r="F13" s="32"/>
      <c r="G13" s="32"/>
      <c r="H13" s="33">
        <f t="shared" si="0"/>
        <v>650</v>
      </c>
      <c r="I13" s="34"/>
      <c r="J13" s="34"/>
      <c r="K13" s="32"/>
      <c r="L13" s="32"/>
      <c r="M13" s="32"/>
      <c r="N13" s="32"/>
      <c r="O13" s="33">
        <f>SUM(K13:N13)</f>
        <v>0</v>
      </c>
      <c r="P13" s="34"/>
      <c r="Q13" s="34"/>
      <c r="R13" s="35"/>
      <c r="S13" s="36"/>
      <c r="T13" s="35">
        <f t="shared" si="1"/>
        <v>650</v>
      </c>
    </row>
    <row r="14" spans="1:20" ht="17.25" customHeight="1">
      <c r="A14" s="29" t="s">
        <v>20</v>
      </c>
      <c r="B14" s="30" t="s">
        <v>213</v>
      </c>
      <c r="C14" s="31">
        <f>C40+C32+C36+C28</f>
        <v>0</v>
      </c>
      <c r="D14" s="38">
        <f>D40+D32+D36+D28</f>
        <v>0</v>
      </c>
      <c r="E14" s="32">
        <f>E40+E32+E36+E28</f>
        <v>0</v>
      </c>
      <c r="F14" s="32">
        <v>250</v>
      </c>
      <c r="G14" s="32">
        <v>750</v>
      </c>
      <c r="H14" s="33">
        <f>SUM(D14:G14)</f>
        <v>1000</v>
      </c>
      <c r="I14" s="34"/>
      <c r="J14" s="34"/>
      <c r="K14" s="32">
        <f>K40+K32+K36+K28</f>
        <v>0</v>
      </c>
      <c r="L14" s="32"/>
      <c r="M14" s="32">
        <v>167.6</v>
      </c>
      <c r="N14" s="32">
        <v>502.9</v>
      </c>
      <c r="O14" s="33">
        <f>SUM(K14:N14)</f>
        <v>670.5</v>
      </c>
      <c r="P14" s="34">
        <f>P40+P32+P36+P28</f>
        <v>0</v>
      </c>
      <c r="Q14" s="34"/>
      <c r="R14" s="35">
        <v>670.5</v>
      </c>
      <c r="S14" s="36"/>
      <c r="T14" s="35">
        <f t="shared" si="1"/>
        <v>2341</v>
      </c>
    </row>
    <row r="15" spans="1:20" ht="18" customHeight="1">
      <c r="A15" s="29" t="s">
        <v>21</v>
      </c>
      <c r="B15" s="30" t="s">
        <v>214</v>
      </c>
      <c r="C15" s="31">
        <f>C31+C35+C39+C27</f>
        <v>3462.2</v>
      </c>
      <c r="D15" s="32">
        <f aca="true" t="shared" si="2" ref="D15:R15">D31+D35+D39+D27</f>
        <v>537</v>
      </c>
      <c r="E15" s="32">
        <f t="shared" si="2"/>
        <v>0</v>
      </c>
      <c r="F15" s="32">
        <f t="shared" si="2"/>
        <v>0</v>
      </c>
      <c r="G15" s="32">
        <f t="shared" si="2"/>
        <v>2242</v>
      </c>
      <c r="H15" s="33">
        <f t="shared" si="2"/>
        <v>2779</v>
      </c>
      <c r="I15" s="34"/>
      <c r="J15" s="34"/>
      <c r="K15" s="32">
        <f t="shared" si="2"/>
        <v>0</v>
      </c>
      <c r="L15" s="32">
        <f t="shared" si="2"/>
        <v>2242</v>
      </c>
      <c r="M15" s="32">
        <f t="shared" si="2"/>
        <v>0</v>
      </c>
      <c r="N15" s="32">
        <f t="shared" si="2"/>
        <v>2242</v>
      </c>
      <c r="O15" s="33">
        <f t="shared" si="2"/>
        <v>4484</v>
      </c>
      <c r="P15" s="34">
        <f t="shared" si="2"/>
        <v>0</v>
      </c>
      <c r="Q15" s="34"/>
      <c r="R15" s="35">
        <f t="shared" si="2"/>
        <v>4484</v>
      </c>
      <c r="S15" s="36"/>
      <c r="T15" s="35">
        <f t="shared" si="1"/>
        <v>11747</v>
      </c>
    </row>
    <row r="16" spans="1:20" ht="16.5" customHeight="1">
      <c r="A16" s="29" t="s">
        <v>22</v>
      </c>
      <c r="B16" s="30" t="s">
        <v>23</v>
      </c>
      <c r="C16" s="31"/>
      <c r="D16" s="32"/>
      <c r="E16" s="32"/>
      <c r="F16" s="32"/>
      <c r="G16" s="32">
        <v>150</v>
      </c>
      <c r="H16" s="33">
        <f t="shared" si="0"/>
        <v>150</v>
      </c>
      <c r="I16" s="34"/>
      <c r="J16" s="34"/>
      <c r="K16" s="32"/>
      <c r="L16" s="32"/>
      <c r="M16" s="32"/>
      <c r="N16" s="32">
        <v>150</v>
      </c>
      <c r="O16" s="33">
        <f>SUM(K16:N16)</f>
        <v>150</v>
      </c>
      <c r="P16" s="34"/>
      <c r="Q16" s="34"/>
      <c r="R16" s="35">
        <v>100</v>
      </c>
      <c r="S16" s="36"/>
      <c r="T16" s="35">
        <f t="shared" si="1"/>
        <v>400</v>
      </c>
    </row>
    <row r="17" spans="1:20" ht="17.25" customHeight="1">
      <c r="A17" s="29" t="s">
        <v>24</v>
      </c>
      <c r="B17" s="30" t="s">
        <v>25</v>
      </c>
      <c r="C17" s="31"/>
      <c r="D17" s="32"/>
      <c r="E17" s="32"/>
      <c r="F17" s="32">
        <v>50</v>
      </c>
      <c r="G17" s="32">
        <v>110</v>
      </c>
      <c r="H17" s="33">
        <f t="shared" si="0"/>
        <v>160</v>
      </c>
      <c r="I17" s="34"/>
      <c r="J17" s="34"/>
      <c r="K17" s="32">
        <v>110</v>
      </c>
      <c r="L17" s="32">
        <v>110</v>
      </c>
      <c r="M17" s="32">
        <v>110</v>
      </c>
      <c r="N17" s="32">
        <v>110</v>
      </c>
      <c r="O17" s="33">
        <f>SUM(K17:N17)</f>
        <v>440</v>
      </c>
      <c r="P17" s="34"/>
      <c r="Q17" s="34"/>
      <c r="R17" s="35">
        <v>440</v>
      </c>
      <c r="S17" s="36"/>
      <c r="T17" s="35">
        <f t="shared" si="1"/>
        <v>1040</v>
      </c>
    </row>
    <row r="18" spans="1:20" ht="18.75" customHeight="1" thickBot="1">
      <c r="A18" s="29" t="s">
        <v>26</v>
      </c>
      <c r="B18" s="39" t="s">
        <v>27</v>
      </c>
      <c r="C18" s="40"/>
      <c r="D18" s="41"/>
      <c r="E18" s="41"/>
      <c r="F18" s="41">
        <v>300</v>
      </c>
      <c r="G18" s="41"/>
      <c r="H18" s="42">
        <f t="shared" si="0"/>
        <v>300</v>
      </c>
      <c r="I18" s="43"/>
      <c r="J18" s="43"/>
      <c r="K18" s="41"/>
      <c r="L18" s="41"/>
      <c r="M18" s="41">
        <v>900</v>
      </c>
      <c r="N18" s="41"/>
      <c r="O18" s="42">
        <f>SUM(K18:N18)</f>
        <v>900</v>
      </c>
      <c r="P18" s="43"/>
      <c r="Q18" s="43"/>
      <c r="R18" s="44">
        <v>200</v>
      </c>
      <c r="S18" s="45"/>
      <c r="T18" s="44">
        <f t="shared" si="1"/>
        <v>1400</v>
      </c>
    </row>
    <row r="19" spans="1:20" s="28" customFormat="1" ht="17.25" customHeight="1" thickTop="1">
      <c r="A19" s="46" t="s">
        <v>28</v>
      </c>
      <c r="B19" s="47" t="s">
        <v>29</v>
      </c>
      <c r="C19" s="48"/>
      <c r="D19" s="49">
        <f>IF(D10-D21&lt;0,D10-D21,0)</f>
        <v>0</v>
      </c>
      <c r="E19" s="49">
        <f>IF(E10+D20+D19-E21&lt;0,E10+D20+D19-E21,0)</f>
        <v>-678</v>
      </c>
      <c r="F19" s="49">
        <f>IF(F10+E20+E19-F21&lt;0,F10+E20+E19-F21,0)</f>
        <v>-1641.0000000000002</v>
      </c>
      <c r="G19" s="49">
        <f>IF(G10+F20+F19-G21&lt;0,G10+F20+F19-G21,0)</f>
        <v>-3655.3</v>
      </c>
      <c r="H19" s="50">
        <f>IF(H10-H21&lt;0,H10-H21,0)</f>
        <v>-3655.300000000001</v>
      </c>
      <c r="I19" s="51"/>
      <c r="J19" s="51"/>
      <c r="K19" s="49">
        <f>IF(K10-K21&lt;0,K10-K21,0)</f>
        <v>-144.5999999999999</v>
      </c>
      <c r="L19" s="49">
        <f>IF(L10+K20+K19-L21&lt;0,L10+K20+K19-L21,0)</f>
        <v>-1669.2000000000003</v>
      </c>
      <c r="M19" s="49">
        <f>IF(M10+L20+L19-M21&lt;0,M10+L20+L19-M21,0)</f>
        <v>-786.2</v>
      </c>
      <c r="N19" s="49">
        <f>IF(N10+M20+M19-N21&lt;0,N10+M20+M19-N21,0)</f>
        <v>-1553.9000000000005</v>
      </c>
      <c r="O19" s="50">
        <f>IF(O10-O21&lt;0,O10-O21,0)</f>
        <v>-1553.9000000000015</v>
      </c>
      <c r="P19" s="51"/>
      <c r="Q19" s="51"/>
      <c r="R19" s="50">
        <f>IF(R10-R21&lt;0,R10-R21,0)</f>
        <v>0</v>
      </c>
      <c r="S19" s="52"/>
      <c r="T19" s="50">
        <f>H19+O19+R19+R20</f>
        <v>-5007.949119555145</v>
      </c>
    </row>
    <row r="20" spans="1:20" s="28" customFormat="1" ht="17.25" customHeight="1" thickBot="1">
      <c r="A20" s="53" t="s">
        <v>30</v>
      </c>
      <c r="B20" s="54" t="s">
        <v>31</v>
      </c>
      <c r="C20" s="55"/>
      <c r="D20" s="56">
        <f>IF(D10-D21&gt;0,D10-D21,0)</f>
        <v>457</v>
      </c>
      <c r="E20" s="57">
        <f>IF(E10-E21+D19+D20&gt;0,E10-E21+D19+D20,0)</f>
        <v>0</v>
      </c>
      <c r="F20" s="57">
        <f>IF(F10-F21+E19+E20&gt;0,F10-F21+E19+E20,0)</f>
        <v>0</v>
      </c>
      <c r="G20" s="57">
        <f>IF(G10-G21+F19+F20&gt;0,G10-G21+F19+F20,0)</f>
        <v>0</v>
      </c>
      <c r="H20" s="58">
        <f>IF(H10-H21&gt;0,H10-H21,0)</f>
        <v>0</v>
      </c>
      <c r="I20" s="59"/>
      <c r="J20" s="59"/>
      <c r="K20" s="56">
        <f>IF(K10-K21&gt;0,K10-K21,0)</f>
        <v>0</v>
      </c>
      <c r="L20" s="57">
        <f>IF(L10-L21+K19+K20&gt;0,L10-L21+K19+K20,0)</f>
        <v>0</v>
      </c>
      <c r="M20" s="57">
        <f>IF(M10-M21+L19+L20&gt;0,M10-M21+L19+L20,0)</f>
        <v>0</v>
      </c>
      <c r="N20" s="57">
        <f>IF(N10-N21+M19+M20&gt;0,N10-N21+M19+M20,0)</f>
        <v>0</v>
      </c>
      <c r="O20" s="58">
        <f>IF(O10-O21&gt;0,O10-O21,0)</f>
        <v>0</v>
      </c>
      <c r="P20" s="59"/>
      <c r="Q20" s="59"/>
      <c r="R20" s="58">
        <f>IF(R10-R21&gt;0,R10-R21,0)</f>
        <v>201.2508804448571</v>
      </c>
      <c r="S20" s="60"/>
      <c r="T20" s="58"/>
    </row>
    <row r="21" spans="1:20" ht="16.5" customHeight="1" thickTop="1">
      <c r="A21" s="61" t="s">
        <v>32</v>
      </c>
      <c r="B21" s="62" t="s">
        <v>33</v>
      </c>
      <c r="C21" s="63">
        <f aca="true" t="shared" si="3" ref="C21:S21">C24+C25+C42+C97</f>
        <v>4517.9</v>
      </c>
      <c r="D21" s="63">
        <f t="shared" si="3"/>
        <v>1730</v>
      </c>
      <c r="E21" s="63">
        <f t="shared" si="3"/>
        <v>2135</v>
      </c>
      <c r="F21" s="63">
        <f t="shared" si="3"/>
        <v>2564.3</v>
      </c>
      <c r="G21" s="63">
        <f t="shared" si="3"/>
        <v>6270.3</v>
      </c>
      <c r="H21" s="64">
        <f t="shared" si="3"/>
        <v>12699.6</v>
      </c>
      <c r="I21" s="63">
        <f t="shared" si="3"/>
        <v>10078.8</v>
      </c>
      <c r="J21" s="63">
        <f t="shared" si="3"/>
        <v>6214.5</v>
      </c>
      <c r="K21" s="63">
        <f t="shared" si="3"/>
        <v>1275.3</v>
      </c>
      <c r="L21" s="63">
        <f t="shared" si="3"/>
        <v>4900.3</v>
      </c>
      <c r="M21" s="63">
        <f t="shared" si="3"/>
        <v>1318.3</v>
      </c>
      <c r="N21" s="63">
        <f t="shared" si="3"/>
        <v>4796.3</v>
      </c>
      <c r="O21" s="64">
        <f t="shared" si="3"/>
        <v>12290.2</v>
      </c>
      <c r="P21" s="63">
        <f t="shared" si="3"/>
        <v>6970.7</v>
      </c>
      <c r="Q21" s="63">
        <f t="shared" si="3"/>
        <v>10610</v>
      </c>
      <c r="R21" s="64">
        <f t="shared" si="3"/>
        <v>9807.92937905468</v>
      </c>
      <c r="S21" s="63">
        <f t="shared" si="3"/>
        <v>19495.2</v>
      </c>
      <c r="T21" s="64">
        <f aca="true" t="shared" si="4" ref="T21:T84">H21+O21+R21</f>
        <v>34797.72937905468</v>
      </c>
    </row>
    <row r="22" spans="1:20" ht="16.5" customHeight="1">
      <c r="A22" s="65" t="s">
        <v>34</v>
      </c>
      <c r="B22" s="66" t="s">
        <v>35</v>
      </c>
      <c r="C22" s="67">
        <f>C29+C33+C37+C41</f>
        <v>204.1</v>
      </c>
      <c r="D22" s="67">
        <f aca="true" t="shared" si="5" ref="D22:S22">D29+D33+D37+D41</f>
        <v>258.5</v>
      </c>
      <c r="E22" s="67">
        <f t="shared" si="5"/>
        <v>290</v>
      </c>
      <c r="F22" s="67">
        <f t="shared" si="5"/>
        <v>340</v>
      </c>
      <c r="G22" s="67">
        <f t="shared" si="5"/>
        <v>1632</v>
      </c>
      <c r="H22" s="64">
        <f t="shared" si="5"/>
        <v>2520.5</v>
      </c>
      <c r="I22" s="67">
        <f t="shared" si="5"/>
        <v>212.6</v>
      </c>
      <c r="J22" s="67">
        <f t="shared" si="5"/>
        <v>2512</v>
      </c>
      <c r="K22" s="67">
        <f t="shared" si="5"/>
        <v>130</v>
      </c>
      <c r="L22" s="67">
        <f t="shared" si="5"/>
        <v>1342</v>
      </c>
      <c r="M22" s="67">
        <f t="shared" si="5"/>
        <v>0</v>
      </c>
      <c r="N22" s="67">
        <f t="shared" si="5"/>
        <v>1232</v>
      </c>
      <c r="O22" s="64">
        <f t="shared" si="5"/>
        <v>2704</v>
      </c>
      <c r="P22" s="67">
        <f t="shared" si="5"/>
        <v>1400</v>
      </c>
      <c r="Q22" s="67">
        <f t="shared" si="5"/>
        <v>3816</v>
      </c>
      <c r="R22" s="64">
        <f t="shared" si="5"/>
        <v>2465</v>
      </c>
      <c r="S22" s="67">
        <f t="shared" si="5"/>
        <v>6281</v>
      </c>
      <c r="T22" s="64">
        <f t="shared" si="4"/>
        <v>7689.5</v>
      </c>
    </row>
    <row r="23" spans="1:20" ht="16.5" customHeight="1">
      <c r="A23" s="68" t="s">
        <v>36</v>
      </c>
      <c r="B23" s="66" t="s">
        <v>215</v>
      </c>
      <c r="C23" s="67">
        <f aca="true" t="shared" si="6" ref="C23:S23">C42+C97</f>
        <v>851.6</v>
      </c>
      <c r="D23" s="67">
        <f t="shared" si="6"/>
        <v>703.5</v>
      </c>
      <c r="E23" s="67">
        <f t="shared" si="6"/>
        <v>1614</v>
      </c>
      <c r="F23" s="67">
        <f t="shared" si="6"/>
        <v>1993.3</v>
      </c>
      <c r="G23" s="67">
        <f t="shared" si="6"/>
        <v>2165.3</v>
      </c>
      <c r="H23" s="64">
        <f t="shared" si="6"/>
        <v>6476.1</v>
      </c>
      <c r="I23" s="67">
        <f t="shared" si="6"/>
        <v>5867</v>
      </c>
      <c r="J23" s="67">
        <f t="shared" si="6"/>
        <v>1460.5</v>
      </c>
      <c r="K23" s="67">
        <f t="shared" si="6"/>
        <v>914.3</v>
      </c>
      <c r="L23" s="67">
        <f t="shared" si="6"/>
        <v>1085.3</v>
      </c>
      <c r="M23" s="67">
        <f t="shared" si="6"/>
        <v>1087.3</v>
      </c>
      <c r="N23" s="67">
        <f t="shared" si="6"/>
        <v>1091.3</v>
      </c>
      <c r="O23" s="64">
        <f t="shared" si="6"/>
        <v>4178.2</v>
      </c>
      <c r="P23" s="67">
        <f t="shared" si="6"/>
        <v>5570.7</v>
      </c>
      <c r="Q23" s="67">
        <f t="shared" si="6"/>
        <v>68</v>
      </c>
      <c r="R23" s="64">
        <f t="shared" si="6"/>
        <v>1936.2</v>
      </c>
      <c r="S23" s="67">
        <f t="shared" si="6"/>
        <v>2004.2</v>
      </c>
      <c r="T23" s="64">
        <f t="shared" si="4"/>
        <v>12590.5</v>
      </c>
    </row>
    <row r="24" spans="1:20" ht="16.5" customHeight="1">
      <c r="A24" s="69" t="s">
        <v>37</v>
      </c>
      <c r="B24" s="66" t="s">
        <v>38</v>
      </c>
      <c r="C24" s="70"/>
      <c r="D24" s="70">
        <v>231</v>
      </c>
      <c r="E24" s="70">
        <v>231</v>
      </c>
      <c r="F24" s="70">
        <v>231</v>
      </c>
      <c r="G24" s="70">
        <v>231</v>
      </c>
      <c r="H24" s="64">
        <f>SUM(D24:G24)</f>
        <v>924</v>
      </c>
      <c r="I24" s="70"/>
      <c r="J24" s="70"/>
      <c r="K24" s="70">
        <v>231</v>
      </c>
      <c r="L24" s="70">
        <v>231</v>
      </c>
      <c r="M24" s="70">
        <v>231</v>
      </c>
      <c r="N24" s="70">
        <v>231</v>
      </c>
      <c r="O24" s="64">
        <f>SUM(K24:N24)</f>
        <v>924</v>
      </c>
      <c r="P24" s="70"/>
      <c r="Q24" s="70"/>
      <c r="R24" s="64">
        <f>'[1]litai'!T19/planas!$A$5</f>
        <v>922.7293790546803</v>
      </c>
      <c r="S24" s="70"/>
      <c r="T24" s="64">
        <f t="shared" si="4"/>
        <v>2770.72937905468</v>
      </c>
    </row>
    <row r="25" spans="1:20" ht="16.5" customHeight="1">
      <c r="A25" s="69" t="s">
        <v>39</v>
      </c>
      <c r="B25" s="66" t="s">
        <v>40</v>
      </c>
      <c r="C25" s="70">
        <f>C26+C30+C34+C38</f>
        <v>3666.2999999999997</v>
      </c>
      <c r="D25" s="70">
        <f aca="true" t="shared" si="7" ref="D25:S25">D26+D30+D34+D38</f>
        <v>795.5</v>
      </c>
      <c r="E25" s="70">
        <f t="shared" si="7"/>
        <v>290</v>
      </c>
      <c r="F25" s="70">
        <f t="shared" si="7"/>
        <v>340</v>
      </c>
      <c r="G25" s="70">
        <f t="shared" si="7"/>
        <v>3874</v>
      </c>
      <c r="H25" s="64">
        <f t="shared" si="7"/>
        <v>5299.5</v>
      </c>
      <c r="I25" s="70">
        <f t="shared" si="7"/>
        <v>4211.8</v>
      </c>
      <c r="J25" s="70">
        <f t="shared" si="7"/>
        <v>4754</v>
      </c>
      <c r="K25" s="70">
        <f t="shared" si="7"/>
        <v>130</v>
      </c>
      <c r="L25" s="70">
        <f t="shared" si="7"/>
        <v>3584</v>
      </c>
      <c r="M25" s="70">
        <f t="shared" si="7"/>
        <v>0</v>
      </c>
      <c r="N25" s="70">
        <f t="shared" si="7"/>
        <v>3474</v>
      </c>
      <c r="O25" s="64">
        <f t="shared" si="7"/>
        <v>7188</v>
      </c>
      <c r="P25" s="70">
        <f t="shared" si="7"/>
        <v>1400</v>
      </c>
      <c r="Q25" s="70">
        <f t="shared" si="7"/>
        <v>10542</v>
      </c>
      <c r="R25" s="64">
        <f t="shared" si="7"/>
        <v>6949</v>
      </c>
      <c r="S25" s="70">
        <f t="shared" si="7"/>
        <v>17491</v>
      </c>
      <c r="T25" s="64">
        <f t="shared" si="4"/>
        <v>19436.5</v>
      </c>
    </row>
    <row r="26" spans="1:20" ht="81">
      <c r="A26" s="71" t="s">
        <v>41</v>
      </c>
      <c r="B26" s="72" t="s">
        <v>42</v>
      </c>
      <c r="C26" s="73">
        <f aca="true" t="shared" si="8" ref="C26:P26">SUM(C27:C29)</f>
        <v>3646.2999999999997</v>
      </c>
      <c r="D26" s="74">
        <f t="shared" si="8"/>
        <v>565.5</v>
      </c>
      <c r="E26" s="74">
        <f t="shared" si="8"/>
        <v>0</v>
      </c>
      <c r="F26" s="74">
        <f t="shared" si="8"/>
        <v>0</v>
      </c>
      <c r="G26" s="74">
        <f t="shared" si="8"/>
        <v>0</v>
      </c>
      <c r="H26" s="64">
        <f t="shared" si="8"/>
        <v>565.5</v>
      </c>
      <c r="I26" s="75">
        <f t="shared" si="8"/>
        <v>4211.8</v>
      </c>
      <c r="J26" s="75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64">
        <f t="shared" si="8"/>
        <v>0</v>
      </c>
      <c r="P26" s="75">
        <f t="shared" si="8"/>
        <v>0</v>
      </c>
      <c r="Q26" s="75"/>
      <c r="R26" s="64">
        <f>SUM(R27:R29)</f>
        <v>0</v>
      </c>
      <c r="S26" s="75">
        <f>SUM(S27:S29)</f>
        <v>0</v>
      </c>
      <c r="T26" s="64">
        <f t="shared" si="4"/>
        <v>565.5</v>
      </c>
    </row>
    <row r="27" spans="1:20" ht="13.5">
      <c r="A27" s="71" t="s">
        <v>43</v>
      </c>
      <c r="B27" s="76" t="s">
        <v>44</v>
      </c>
      <c r="C27" s="73">
        <v>3462.2</v>
      </c>
      <c r="D27" s="74">
        <v>537</v>
      </c>
      <c r="E27" s="74"/>
      <c r="F27" s="74"/>
      <c r="G27" s="74"/>
      <c r="H27" s="64">
        <f>SUM(D27:G27)</f>
        <v>537</v>
      </c>
      <c r="I27" s="75">
        <f>C27+H27</f>
        <v>3999.2</v>
      </c>
      <c r="J27" s="75"/>
      <c r="K27" s="74"/>
      <c r="L27" s="74"/>
      <c r="M27" s="74"/>
      <c r="N27" s="74"/>
      <c r="O27" s="64">
        <f>SUM(K27:N27)</f>
        <v>0</v>
      </c>
      <c r="P27" s="75">
        <f>J27+O27</f>
        <v>0</v>
      </c>
      <c r="Q27" s="75"/>
      <c r="R27" s="64"/>
      <c r="S27" s="75"/>
      <c r="T27" s="64">
        <f t="shared" si="4"/>
        <v>537</v>
      </c>
    </row>
    <row r="28" spans="1:20" ht="13.5">
      <c r="A28" s="71" t="s">
        <v>45</v>
      </c>
      <c r="B28" s="76" t="s">
        <v>46</v>
      </c>
      <c r="C28" s="73"/>
      <c r="D28" s="74"/>
      <c r="E28" s="74"/>
      <c r="F28" s="74"/>
      <c r="G28" s="74"/>
      <c r="H28" s="64"/>
      <c r="I28" s="75"/>
      <c r="J28" s="75"/>
      <c r="K28" s="74"/>
      <c r="L28" s="74"/>
      <c r="M28" s="74"/>
      <c r="N28" s="74"/>
      <c r="O28" s="64"/>
      <c r="P28" s="75"/>
      <c r="Q28" s="75"/>
      <c r="R28" s="64"/>
      <c r="S28" s="75"/>
      <c r="T28" s="64">
        <f t="shared" si="4"/>
        <v>0</v>
      </c>
    </row>
    <row r="29" spans="1:20" ht="16.5" customHeight="1">
      <c r="A29" s="71" t="s">
        <v>47</v>
      </c>
      <c r="B29" s="76" t="s">
        <v>48</v>
      </c>
      <c r="C29" s="73">
        <v>184.1</v>
      </c>
      <c r="D29" s="74">
        <v>28.5</v>
      </c>
      <c r="E29" s="74"/>
      <c r="F29" s="74"/>
      <c r="G29" s="74"/>
      <c r="H29" s="64">
        <f>SUM(D29:G29)</f>
        <v>28.5</v>
      </c>
      <c r="I29" s="75">
        <f>C29+H29</f>
        <v>212.6</v>
      </c>
      <c r="J29" s="75"/>
      <c r="K29" s="74"/>
      <c r="L29" s="74"/>
      <c r="M29" s="74"/>
      <c r="N29" s="74"/>
      <c r="O29" s="64">
        <f>SUM(K29:N29)</f>
        <v>0</v>
      </c>
      <c r="P29" s="75">
        <f>J29+O29</f>
        <v>0</v>
      </c>
      <c r="Q29" s="75"/>
      <c r="R29" s="64"/>
      <c r="S29" s="75"/>
      <c r="T29" s="64">
        <f t="shared" si="4"/>
        <v>28.5</v>
      </c>
    </row>
    <row r="30" spans="1:20" ht="40.5">
      <c r="A30" s="71" t="s">
        <v>49</v>
      </c>
      <c r="B30" s="77" t="s">
        <v>216</v>
      </c>
      <c r="C30" s="73">
        <f aca="true" t="shared" si="9" ref="C30:L30">SUM(C31:C33)</f>
        <v>20</v>
      </c>
      <c r="D30" s="74">
        <f t="shared" si="9"/>
        <v>190</v>
      </c>
      <c r="E30" s="74">
        <f t="shared" si="9"/>
        <v>250</v>
      </c>
      <c r="F30" s="74">
        <f t="shared" si="9"/>
        <v>300</v>
      </c>
      <c r="G30" s="74">
        <f t="shared" si="9"/>
        <v>400</v>
      </c>
      <c r="H30" s="64">
        <f t="shared" si="9"/>
        <v>1140</v>
      </c>
      <c r="I30" s="75">
        <f t="shared" si="9"/>
        <v>0</v>
      </c>
      <c r="J30" s="75">
        <f>SUM(J31:J33)</f>
        <v>1160</v>
      </c>
      <c r="K30" s="74">
        <f>SUM(K31:K33)</f>
        <v>130</v>
      </c>
      <c r="L30" s="74">
        <f t="shared" si="9"/>
        <v>110</v>
      </c>
      <c r="M30" s="74">
        <f>SUM(M31:M33)</f>
        <v>0</v>
      </c>
      <c r="N30" s="74">
        <f>SUM(N31:N33)</f>
        <v>0</v>
      </c>
      <c r="O30" s="64">
        <f>SUM(O31:O33)</f>
        <v>240</v>
      </c>
      <c r="P30" s="75">
        <f>SUM(P31:P33)</f>
        <v>1400</v>
      </c>
      <c r="Q30" s="75"/>
      <c r="R30" s="64">
        <f>SUM(R31:R33)</f>
        <v>0</v>
      </c>
      <c r="S30" s="75">
        <f>Q30+R30</f>
        <v>0</v>
      </c>
      <c r="T30" s="64">
        <f t="shared" si="4"/>
        <v>1380</v>
      </c>
    </row>
    <row r="31" spans="1:20" ht="12.75">
      <c r="A31" s="71" t="s">
        <v>50</v>
      </c>
      <c r="B31" s="76" t="s">
        <v>44</v>
      </c>
      <c r="C31" s="78"/>
      <c r="D31" s="79"/>
      <c r="E31" s="79"/>
      <c r="F31" s="79"/>
      <c r="G31" s="79"/>
      <c r="H31" s="80">
        <f>SUM(D31:G31)</f>
        <v>0</v>
      </c>
      <c r="I31" s="81"/>
      <c r="J31" s="81">
        <f aca="true" t="shared" si="10" ref="J31:J41">H31</f>
        <v>0</v>
      </c>
      <c r="K31" s="79"/>
      <c r="L31" s="79"/>
      <c r="M31" s="79"/>
      <c r="N31" s="79"/>
      <c r="O31" s="80">
        <f>SUM(K31:N31)</f>
        <v>0</v>
      </c>
      <c r="P31" s="81"/>
      <c r="Q31" s="81">
        <f aca="true" t="shared" si="11" ref="Q31:Q41">J31+O31</f>
        <v>0</v>
      </c>
      <c r="R31" s="80"/>
      <c r="S31" s="81">
        <f aca="true" t="shared" si="12" ref="S31:S41">Q31+R31</f>
        <v>0</v>
      </c>
      <c r="T31" s="80">
        <f t="shared" si="4"/>
        <v>0</v>
      </c>
    </row>
    <row r="32" spans="1:20" ht="12.75">
      <c r="A32" s="71" t="s">
        <v>51</v>
      </c>
      <c r="B32" s="76" t="s">
        <v>46</v>
      </c>
      <c r="C32" s="78"/>
      <c r="D32" s="79"/>
      <c r="E32" s="79"/>
      <c r="F32" s="79"/>
      <c r="G32" s="79"/>
      <c r="H32" s="80">
        <f>SUM(D32:G32)</f>
        <v>0</v>
      </c>
      <c r="I32" s="81"/>
      <c r="J32" s="81">
        <f t="shared" si="10"/>
        <v>0</v>
      </c>
      <c r="K32" s="79"/>
      <c r="L32" s="79"/>
      <c r="M32" s="79"/>
      <c r="N32" s="79"/>
      <c r="O32" s="80">
        <f>SUM(K32:N32)</f>
        <v>0</v>
      </c>
      <c r="P32" s="81"/>
      <c r="Q32" s="81">
        <f t="shared" si="11"/>
        <v>0</v>
      </c>
      <c r="R32" s="80"/>
      <c r="S32" s="81">
        <f t="shared" si="12"/>
        <v>0</v>
      </c>
      <c r="T32" s="80">
        <f t="shared" si="4"/>
        <v>0</v>
      </c>
    </row>
    <row r="33" spans="1:20" ht="16.5" customHeight="1">
      <c r="A33" s="71" t="s">
        <v>52</v>
      </c>
      <c r="B33" s="76" t="s">
        <v>48</v>
      </c>
      <c r="C33" s="78">
        <v>20</v>
      </c>
      <c r="D33" s="79">
        <v>190</v>
      </c>
      <c r="E33" s="79">
        <v>250</v>
      </c>
      <c r="F33" s="79">
        <v>300</v>
      </c>
      <c r="G33" s="79">
        <v>400</v>
      </c>
      <c r="H33" s="80">
        <f>SUM(D33:G33)</f>
        <v>1140</v>
      </c>
      <c r="I33" s="81"/>
      <c r="J33" s="81">
        <f>H33+C33</f>
        <v>1160</v>
      </c>
      <c r="K33" s="79">
        <v>130</v>
      </c>
      <c r="L33" s="79">
        <v>110</v>
      </c>
      <c r="M33" s="79"/>
      <c r="N33" s="79"/>
      <c r="O33" s="80">
        <f>SUM(K33:N33)</f>
        <v>240</v>
      </c>
      <c r="P33" s="81">
        <f>J33+O33</f>
        <v>1400</v>
      </c>
      <c r="Q33" s="81"/>
      <c r="R33" s="80"/>
      <c r="S33" s="81">
        <f t="shared" si="12"/>
        <v>0</v>
      </c>
      <c r="T33" s="80">
        <f t="shared" si="4"/>
        <v>1380</v>
      </c>
    </row>
    <row r="34" spans="1:20" ht="40.5">
      <c r="A34" s="71" t="s">
        <v>53</v>
      </c>
      <c r="B34" s="82" t="s">
        <v>54</v>
      </c>
      <c r="C34" s="73">
        <f aca="true" t="shared" si="13" ref="C34:I34">SUM(C35:C37)</f>
        <v>0</v>
      </c>
      <c r="D34" s="74">
        <f t="shared" si="13"/>
        <v>9</v>
      </c>
      <c r="E34" s="74">
        <f t="shared" si="13"/>
        <v>9</v>
      </c>
      <c r="F34" s="74">
        <f t="shared" si="13"/>
        <v>9</v>
      </c>
      <c r="G34" s="74">
        <f>SUM(G35:G37)</f>
        <v>824</v>
      </c>
      <c r="H34" s="64">
        <f t="shared" si="13"/>
        <v>851</v>
      </c>
      <c r="I34" s="75">
        <f t="shared" si="13"/>
        <v>0</v>
      </c>
      <c r="J34" s="75">
        <f t="shared" si="10"/>
        <v>851</v>
      </c>
      <c r="K34" s="74">
        <f>SUM(K35:K37)</f>
        <v>0</v>
      </c>
      <c r="L34" s="74">
        <f>SUM(L35:L37)</f>
        <v>824</v>
      </c>
      <c r="M34" s="74">
        <f>SUM(M35:M37)</f>
        <v>0</v>
      </c>
      <c r="N34" s="74">
        <f>SUM(N35:N37)</f>
        <v>824</v>
      </c>
      <c r="O34" s="64">
        <f>SUM(O35:O37)</f>
        <v>1648</v>
      </c>
      <c r="P34" s="75"/>
      <c r="Q34" s="75">
        <f t="shared" si="11"/>
        <v>2499</v>
      </c>
      <c r="R34" s="64">
        <f>SUM(R35:R37)</f>
        <v>1648</v>
      </c>
      <c r="S34" s="75">
        <f t="shared" si="12"/>
        <v>4147</v>
      </c>
      <c r="T34" s="64">
        <f t="shared" si="4"/>
        <v>4147</v>
      </c>
    </row>
    <row r="35" spans="1:20" ht="13.5">
      <c r="A35" s="71" t="s">
        <v>55</v>
      </c>
      <c r="B35" s="76" t="s">
        <v>44</v>
      </c>
      <c r="C35" s="73"/>
      <c r="D35" s="79"/>
      <c r="E35" s="79"/>
      <c r="F35" s="79"/>
      <c r="G35" s="79">
        <v>412</v>
      </c>
      <c r="H35" s="80">
        <f>SUM(D35:G35)</f>
        <v>412</v>
      </c>
      <c r="I35" s="81"/>
      <c r="J35" s="81">
        <f t="shared" si="10"/>
        <v>412</v>
      </c>
      <c r="K35" s="79"/>
      <c r="L35" s="79">
        <v>412</v>
      </c>
      <c r="M35" s="79"/>
      <c r="N35" s="79">
        <v>412</v>
      </c>
      <c r="O35" s="80">
        <f>SUM(K35:N35)</f>
        <v>824</v>
      </c>
      <c r="P35" s="81"/>
      <c r="Q35" s="81">
        <f t="shared" si="11"/>
        <v>1236</v>
      </c>
      <c r="R35" s="80">
        <v>824</v>
      </c>
      <c r="S35" s="81">
        <f t="shared" si="12"/>
        <v>2060</v>
      </c>
      <c r="T35" s="80">
        <f t="shared" si="4"/>
        <v>2060</v>
      </c>
    </row>
    <row r="36" spans="1:20" ht="13.5">
      <c r="A36" s="71" t="s">
        <v>56</v>
      </c>
      <c r="B36" s="76" t="s">
        <v>46</v>
      </c>
      <c r="C36" s="73"/>
      <c r="D36" s="79"/>
      <c r="E36" s="79"/>
      <c r="F36" s="79"/>
      <c r="G36" s="79"/>
      <c r="H36" s="80">
        <f>SUM(D36:G36)</f>
        <v>0</v>
      </c>
      <c r="I36" s="81"/>
      <c r="J36" s="81">
        <f t="shared" si="10"/>
        <v>0</v>
      </c>
      <c r="K36" s="79"/>
      <c r="L36" s="79"/>
      <c r="M36" s="79"/>
      <c r="N36" s="79"/>
      <c r="O36" s="80">
        <f>SUM(K36:N36)</f>
        <v>0</v>
      </c>
      <c r="P36" s="81"/>
      <c r="Q36" s="81">
        <f t="shared" si="11"/>
        <v>0</v>
      </c>
      <c r="R36" s="80"/>
      <c r="S36" s="81">
        <f t="shared" si="12"/>
        <v>0</v>
      </c>
      <c r="T36" s="80">
        <f t="shared" si="4"/>
        <v>0</v>
      </c>
    </row>
    <row r="37" spans="1:20" ht="16.5" customHeight="1">
      <c r="A37" s="71" t="s">
        <v>57</v>
      </c>
      <c r="B37" s="76" t="s">
        <v>48</v>
      </c>
      <c r="C37" s="73"/>
      <c r="D37" s="79">
        <v>9</v>
      </c>
      <c r="E37" s="79">
        <v>9</v>
      </c>
      <c r="F37" s="79">
        <v>9</v>
      </c>
      <c r="G37" s="79">
        <v>412</v>
      </c>
      <c r="H37" s="80">
        <f>SUM(D37:G37)</f>
        <v>439</v>
      </c>
      <c r="I37" s="81"/>
      <c r="J37" s="81">
        <f t="shared" si="10"/>
        <v>439</v>
      </c>
      <c r="K37" s="79"/>
      <c r="L37" s="79">
        <v>412</v>
      </c>
      <c r="M37" s="79"/>
      <c r="N37" s="79">
        <v>412</v>
      </c>
      <c r="O37" s="80">
        <f>SUM(K37:N37)</f>
        <v>824</v>
      </c>
      <c r="P37" s="81"/>
      <c r="Q37" s="81">
        <f t="shared" si="11"/>
        <v>1263</v>
      </c>
      <c r="R37" s="80">
        <v>824</v>
      </c>
      <c r="S37" s="81">
        <f t="shared" si="12"/>
        <v>2087</v>
      </c>
      <c r="T37" s="80">
        <f t="shared" si="4"/>
        <v>2087</v>
      </c>
    </row>
    <row r="38" spans="1:20" ht="40.5">
      <c r="A38" s="71" t="s">
        <v>58</v>
      </c>
      <c r="B38" s="82" t="s">
        <v>59</v>
      </c>
      <c r="C38" s="73">
        <f aca="true" t="shared" si="14" ref="C38:I38">SUM(C39:C41)</f>
        <v>0</v>
      </c>
      <c r="D38" s="74">
        <f t="shared" si="14"/>
        <v>31</v>
      </c>
      <c r="E38" s="74">
        <f t="shared" si="14"/>
        <v>31</v>
      </c>
      <c r="F38" s="74">
        <f t="shared" si="14"/>
        <v>31</v>
      </c>
      <c r="G38" s="74">
        <f t="shared" si="14"/>
        <v>2650</v>
      </c>
      <c r="H38" s="64">
        <f t="shared" si="14"/>
        <v>2743</v>
      </c>
      <c r="I38" s="75">
        <f t="shared" si="14"/>
        <v>0</v>
      </c>
      <c r="J38" s="75">
        <f t="shared" si="10"/>
        <v>2743</v>
      </c>
      <c r="K38" s="74">
        <f>SUM(K39:K41)</f>
        <v>0</v>
      </c>
      <c r="L38" s="74">
        <f>SUM(L39:L41)</f>
        <v>2650</v>
      </c>
      <c r="M38" s="74">
        <f>SUM(M39:M41)</f>
        <v>0</v>
      </c>
      <c r="N38" s="74">
        <f>SUM(N39:N41)</f>
        <v>2650</v>
      </c>
      <c r="O38" s="64">
        <f>SUM(O39:O41)</f>
        <v>5300</v>
      </c>
      <c r="P38" s="75"/>
      <c r="Q38" s="75">
        <f t="shared" si="11"/>
        <v>8043</v>
      </c>
      <c r="R38" s="64">
        <f>SUM(R39:R41)</f>
        <v>5301</v>
      </c>
      <c r="S38" s="75">
        <f t="shared" si="12"/>
        <v>13344</v>
      </c>
      <c r="T38" s="64">
        <f t="shared" si="4"/>
        <v>13344</v>
      </c>
    </row>
    <row r="39" spans="1:20" ht="13.5">
      <c r="A39" s="71" t="s">
        <v>60</v>
      </c>
      <c r="B39" s="76" t="s">
        <v>44</v>
      </c>
      <c r="C39" s="73"/>
      <c r="D39" s="79"/>
      <c r="E39" s="79"/>
      <c r="F39" s="79"/>
      <c r="G39" s="79">
        <v>1830</v>
      </c>
      <c r="H39" s="80">
        <f>SUM(D39:G39)</f>
        <v>1830</v>
      </c>
      <c r="I39" s="81"/>
      <c r="J39" s="81">
        <f t="shared" si="10"/>
        <v>1830</v>
      </c>
      <c r="K39" s="79"/>
      <c r="L39" s="79">
        <v>1830</v>
      </c>
      <c r="M39" s="79"/>
      <c r="N39" s="79">
        <v>1830</v>
      </c>
      <c r="O39" s="80">
        <f>SUM(K39:N39)</f>
        <v>3660</v>
      </c>
      <c r="P39" s="81"/>
      <c r="Q39" s="81">
        <f t="shared" si="11"/>
        <v>5490</v>
      </c>
      <c r="R39" s="80">
        <v>3660</v>
      </c>
      <c r="S39" s="81">
        <f t="shared" si="12"/>
        <v>9150</v>
      </c>
      <c r="T39" s="80">
        <f t="shared" si="4"/>
        <v>9150</v>
      </c>
    </row>
    <row r="40" spans="1:20" ht="13.5">
      <c r="A40" s="71" t="s">
        <v>61</v>
      </c>
      <c r="B40" s="76" t="s">
        <v>46</v>
      </c>
      <c r="C40" s="73"/>
      <c r="D40" s="79"/>
      <c r="E40" s="79"/>
      <c r="F40" s="79"/>
      <c r="G40" s="79"/>
      <c r="H40" s="80">
        <f>SUM(D40:G40)</f>
        <v>0</v>
      </c>
      <c r="I40" s="81"/>
      <c r="J40" s="81">
        <f t="shared" si="10"/>
        <v>0</v>
      </c>
      <c r="K40" s="79"/>
      <c r="L40" s="79"/>
      <c r="M40" s="79"/>
      <c r="N40" s="79"/>
      <c r="O40" s="80">
        <f>SUM(K40:N40)</f>
        <v>0</v>
      </c>
      <c r="P40" s="81"/>
      <c r="Q40" s="81">
        <f t="shared" si="11"/>
        <v>0</v>
      </c>
      <c r="R40" s="80"/>
      <c r="S40" s="81">
        <f t="shared" si="12"/>
        <v>0</v>
      </c>
      <c r="T40" s="80">
        <f t="shared" si="4"/>
        <v>0</v>
      </c>
    </row>
    <row r="41" spans="1:20" ht="16.5" customHeight="1">
      <c r="A41" s="71" t="s">
        <v>62</v>
      </c>
      <c r="B41" s="76" t="s">
        <v>48</v>
      </c>
      <c r="C41" s="73"/>
      <c r="D41" s="79">
        <v>31</v>
      </c>
      <c r="E41" s="79">
        <v>31</v>
      </c>
      <c r="F41" s="79">
        <v>31</v>
      </c>
      <c r="G41" s="79">
        <v>820</v>
      </c>
      <c r="H41" s="80">
        <f>SUM(D41:G41)</f>
        <v>913</v>
      </c>
      <c r="I41" s="81"/>
      <c r="J41" s="81">
        <f t="shared" si="10"/>
        <v>913</v>
      </c>
      <c r="K41" s="79"/>
      <c r="L41" s="79">
        <v>820</v>
      </c>
      <c r="M41" s="79"/>
      <c r="N41" s="79">
        <v>820</v>
      </c>
      <c r="O41" s="80">
        <f>SUM(K41:N41)</f>
        <v>1640</v>
      </c>
      <c r="P41" s="81"/>
      <c r="Q41" s="81">
        <f t="shared" si="11"/>
        <v>2553</v>
      </c>
      <c r="R41" s="80">
        <v>1641</v>
      </c>
      <c r="S41" s="81">
        <f t="shared" si="12"/>
        <v>4194</v>
      </c>
      <c r="T41" s="80">
        <f t="shared" si="4"/>
        <v>4194</v>
      </c>
    </row>
    <row r="42" spans="1:21" s="3" customFormat="1" ht="16.5" customHeight="1">
      <c r="A42" s="83" t="s">
        <v>63</v>
      </c>
      <c r="B42" s="84" t="s">
        <v>64</v>
      </c>
      <c r="C42" s="85">
        <f aca="true" t="shared" si="15" ref="C42:S42">C43+C44+C45+C60+C83+C93</f>
        <v>787.6</v>
      </c>
      <c r="D42" s="85">
        <f t="shared" si="15"/>
        <v>434.5</v>
      </c>
      <c r="E42" s="85">
        <f t="shared" si="15"/>
        <v>867</v>
      </c>
      <c r="F42" s="85">
        <f t="shared" si="15"/>
        <v>1113</v>
      </c>
      <c r="G42" s="85">
        <f t="shared" si="15"/>
        <v>1435</v>
      </c>
      <c r="H42" s="85">
        <f t="shared" si="15"/>
        <v>3849.5</v>
      </c>
      <c r="I42" s="85">
        <f t="shared" si="15"/>
        <v>3945.1</v>
      </c>
      <c r="J42" s="85">
        <f t="shared" si="15"/>
        <v>692</v>
      </c>
      <c r="K42" s="85">
        <f t="shared" si="15"/>
        <v>539</v>
      </c>
      <c r="L42" s="85">
        <f t="shared" si="15"/>
        <v>828</v>
      </c>
      <c r="M42" s="85">
        <f t="shared" si="15"/>
        <v>786</v>
      </c>
      <c r="N42" s="85">
        <f t="shared" si="15"/>
        <v>751</v>
      </c>
      <c r="O42" s="85">
        <f t="shared" si="15"/>
        <v>2904</v>
      </c>
      <c r="P42" s="85">
        <f t="shared" si="15"/>
        <v>3528</v>
      </c>
      <c r="Q42" s="85">
        <f t="shared" si="15"/>
        <v>68</v>
      </c>
      <c r="R42" s="85">
        <f t="shared" si="15"/>
        <v>1622</v>
      </c>
      <c r="S42" s="85">
        <f t="shared" si="15"/>
        <v>1690</v>
      </c>
      <c r="T42" s="85">
        <f t="shared" si="4"/>
        <v>8375.5</v>
      </c>
      <c r="U42" s="86"/>
    </row>
    <row r="43" spans="1:21" ht="17.25" customHeight="1">
      <c r="A43" s="29" t="s">
        <v>65</v>
      </c>
      <c r="B43" s="87" t="s">
        <v>66</v>
      </c>
      <c r="C43" s="88">
        <f>'[2]Plėtra'!C13</f>
        <v>0</v>
      </c>
      <c r="D43" s="15">
        <f>'[2]Plėtra'!D13</f>
        <v>0</v>
      </c>
      <c r="E43" s="15">
        <f>'[2]Plėtra'!E13</f>
        <v>5</v>
      </c>
      <c r="F43" s="15">
        <f>'[2]Plėtra'!F13</f>
        <v>5</v>
      </c>
      <c r="G43" s="89">
        <f>'[2]Plėtra'!G13</f>
        <v>0</v>
      </c>
      <c r="H43" s="14">
        <f>'[2]Plėtra'!H13</f>
        <v>10</v>
      </c>
      <c r="I43" s="90">
        <f>'[2]Plėtra'!I13</f>
        <v>10</v>
      </c>
      <c r="J43" s="16">
        <f>'[2]Plėtra'!J13</f>
        <v>0</v>
      </c>
      <c r="K43" s="15">
        <f>'[2]Plėtra'!K13</f>
        <v>0</v>
      </c>
      <c r="L43" s="15">
        <f>'[2]Plėtra'!L13</f>
        <v>5</v>
      </c>
      <c r="M43" s="15">
        <f>'[2]Plėtra'!M13</f>
        <v>0</v>
      </c>
      <c r="N43" s="15">
        <f>'[2]Plėtra'!N13</f>
        <v>4</v>
      </c>
      <c r="O43" s="17">
        <f>'[2]Plėtra'!O13</f>
        <v>9</v>
      </c>
      <c r="P43" s="18">
        <f>'[2]Plėtra'!P13</f>
        <v>9</v>
      </c>
      <c r="Q43" s="18">
        <f>'[2]Plėtra'!Q13</f>
        <v>0</v>
      </c>
      <c r="R43" s="19">
        <f>'[2]Plėtra'!R13</f>
        <v>8</v>
      </c>
      <c r="S43" s="20">
        <f>'[2]Plėtra'!S13</f>
        <v>8</v>
      </c>
      <c r="T43" s="19">
        <f t="shared" si="4"/>
        <v>27</v>
      </c>
      <c r="U43" s="91"/>
    </row>
    <row r="44" spans="1:21" ht="17.25" customHeight="1">
      <c r="A44" s="29" t="s">
        <v>67</v>
      </c>
      <c r="B44" s="87" t="s">
        <v>68</v>
      </c>
      <c r="C44" s="88">
        <f>'[2]Plėtra'!C14+'[2]tinklai'!C14</f>
        <v>6</v>
      </c>
      <c r="D44" s="15">
        <f>'[2]Plėtra'!D14+'[2]tinklai'!D14</f>
        <v>42.5</v>
      </c>
      <c r="E44" s="15">
        <f>'[2]Plėtra'!E14+'[2]tinklai'!E14</f>
        <v>189</v>
      </c>
      <c r="F44" s="15">
        <f>'[2]Plėtra'!F14+'[2]tinklai'!F14</f>
        <v>225</v>
      </c>
      <c r="G44" s="89">
        <f>'[2]Plėtra'!G14+'[2]tinklai'!G14</f>
        <v>376</v>
      </c>
      <c r="H44" s="14">
        <f>'[2]Plėtra'!H14+'[2]tinklai'!H14</f>
        <v>832.5</v>
      </c>
      <c r="I44" s="90">
        <f>'[2]Plėtra'!I14+'[2]tinklai'!I14</f>
        <v>397.5</v>
      </c>
      <c r="J44" s="16">
        <f>'[2]Plėtra'!J14+'[2]tinklai'!J14</f>
        <v>441</v>
      </c>
      <c r="K44" s="15">
        <f>'[2]Plėtra'!K14+'[2]tinklai'!K14</f>
        <v>304</v>
      </c>
      <c r="L44" s="15">
        <f>'[2]Plėtra'!L14+'[2]tinklai'!L14</f>
        <v>214</v>
      </c>
      <c r="M44" s="15">
        <f>'[2]Plėtra'!M14+'[2]tinklai'!M14</f>
        <v>237</v>
      </c>
      <c r="N44" s="15">
        <f>'[2]Plėtra'!N14+'[2]tinklai'!N14</f>
        <v>183</v>
      </c>
      <c r="O44" s="17">
        <f>'[2]Plėtra'!O14+'[2]tinklai'!O14</f>
        <v>938</v>
      </c>
      <c r="P44" s="18">
        <f>'[2]Plėtra'!P14+'[2]tinklai'!P14</f>
        <v>1311</v>
      </c>
      <c r="Q44" s="18">
        <f>'[2]Plėtra'!Q14+'[2]tinklai'!Q14</f>
        <v>68</v>
      </c>
      <c r="R44" s="19">
        <f>'[2]Plėtra'!R14+'[2]tinklai'!R14</f>
        <v>30</v>
      </c>
      <c r="S44" s="20">
        <f>'[2]Plėtra'!S14+'[2]tinklai'!S14</f>
        <v>98</v>
      </c>
      <c r="T44" s="19">
        <f t="shared" si="4"/>
        <v>1800.5</v>
      </c>
      <c r="U44" s="91"/>
    </row>
    <row r="45" spans="1:20" ht="17.25" customHeight="1">
      <c r="A45" s="93"/>
      <c r="B45" s="94" t="s">
        <v>69</v>
      </c>
      <c r="C45" s="95">
        <f aca="true" t="shared" si="16" ref="C45:S45">C46+C52+C54</f>
        <v>781.6</v>
      </c>
      <c r="D45" s="93">
        <f t="shared" si="16"/>
        <v>76</v>
      </c>
      <c r="E45" s="93">
        <f t="shared" si="16"/>
        <v>112</v>
      </c>
      <c r="F45" s="93">
        <f t="shared" si="16"/>
        <v>215</v>
      </c>
      <c r="G45" s="93">
        <f t="shared" si="16"/>
        <v>382</v>
      </c>
      <c r="H45" s="96">
        <f t="shared" si="16"/>
        <v>785</v>
      </c>
      <c r="I45" s="96">
        <f t="shared" si="16"/>
        <v>1350.6</v>
      </c>
      <c r="J45" s="96">
        <f t="shared" si="16"/>
        <v>216</v>
      </c>
      <c r="K45" s="93">
        <f t="shared" si="16"/>
        <v>109</v>
      </c>
      <c r="L45" s="93">
        <f t="shared" si="16"/>
        <v>197</v>
      </c>
      <c r="M45" s="93">
        <f t="shared" si="16"/>
        <v>147</v>
      </c>
      <c r="N45" s="93">
        <f t="shared" si="16"/>
        <v>132</v>
      </c>
      <c r="O45" s="97">
        <f t="shared" si="16"/>
        <v>585</v>
      </c>
      <c r="P45" s="97">
        <f t="shared" si="16"/>
        <v>801</v>
      </c>
      <c r="Q45" s="97">
        <f t="shared" si="16"/>
        <v>0</v>
      </c>
      <c r="R45" s="97">
        <f t="shared" si="16"/>
        <v>158</v>
      </c>
      <c r="S45" s="97">
        <f t="shared" si="16"/>
        <v>158</v>
      </c>
      <c r="T45" s="97">
        <f t="shared" si="4"/>
        <v>1528</v>
      </c>
    </row>
    <row r="46" spans="1:20" ht="17.25" customHeight="1">
      <c r="A46" s="98" t="s">
        <v>70</v>
      </c>
      <c r="B46" s="13" t="s">
        <v>71</v>
      </c>
      <c r="C46" s="99">
        <f>SUM(C47:C51)</f>
        <v>778</v>
      </c>
      <c r="D46" s="13">
        <f>SUM(D47:D51)</f>
        <v>69</v>
      </c>
      <c r="E46" s="13">
        <f>SUM(E47:E51)</f>
        <v>51</v>
      </c>
      <c r="F46" s="13">
        <f>SUM(F47:F51)</f>
        <v>64</v>
      </c>
      <c r="G46" s="13">
        <f>SUM(G47:G51)</f>
        <v>285</v>
      </c>
      <c r="H46" s="100">
        <f aca="true" t="shared" si="17" ref="H46:H52">SUM(D46:G46)</f>
        <v>469</v>
      </c>
      <c r="I46" s="101">
        <f aca="true" t="shared" si="18" ref="I46:N46">SUM(I47:I51)</f>
        <v>1147</v>
      </c>
      <c r="J46" s="101">
        <f t="shared" si="18"/>
        <v>100</v>
      </c>
      <c r="K46" s="101">
        <f t="shared" si="18"/>
        <v>102</v>
      </c>
      <c r="L46" s="101">
        <f t="shared" si="18"/>
        <v>124</v>
      </c>
      <c r="M46" s="101">
        <f t="shared" si="18"/>
        <v>22</v>
      </c>
      <c r="N46" s="101">
        <f t="shared" si="18"/>
        <v>23</v>
      </c>
      <c r="O46" s="100">
        <f aca="true" t="shared" si="19" ref="O46:O52">SUM(K46:N46)</f>
        <v>271</v>
      </c>
      <c r="P46" s="101">
        <f>SUM(P47:P51)</f>
        <v>371</v>
      </c>
      <c r="Q46" s="101">
        <f>SUM(Q47:Q51)</f>
        <v>0</v>
      </c>
      <c r="R46" s="102">
        <f>SUM(R47:R51)</f>
        <v>108</v>
      </c>
      <c r="S46" s="101">
        <f>SUM(S47:S51)</f>
        <v>108</v>
      </c>
      <c r="T46" s="102">
        <f t="shared" si="4"/>
        <v>848</v>
      </c>
    </row>
    <row r="47" spans="1:20" ht="25.5">
      <c r="A47" s="29" t="s">
        <v>72</v>
      </c>
      <c r="B47" s="103" t="s">
        <v>217</v>
      </c>
      <c r="C47" s="81">
        <f>'[2]vanduo'!C15</f>
        <v>753</v>
      </c>
      <c r="D47" s="104">
        <f>'[2]vanduo'!D15</f>
        <v>29</v>
      </c>
      <c r="E47" s="104">
        <f>'[2]vanduo'!E15</f>
        <v>0</v>
      </c>
      <c r="F47" s="104">
        <f>'[2]vanduo'!F15</f>
        <v>0</v>
      </c>
      <c r="G47" s="104">
        <f>'[2]vanduo'!G15</f>
        <v>0</v>
      </c>
      <c r="H47" s="14">
        <f t="shared" si="17"/>
        <v>29</v>
      </c>
      <c r="I47" s="81">
        <f>'[2]vanduo'!I15</f>
        <v>782</v>
      </c>
      <c r="J47" s="81">
        <f>'[2]vanduo'!J15</f>
        <v>0</v>
      </c>
      <c r="K47" s="81">
        <f>'[2]vanduo'!K15</f>
        <v>0</v>
      </c>
      <c r="L47" s="81">
        <f>'[2]vanduo'!L15</f>
        <v>0</v>
      </c>
      <c r="M47" s="81">
        <f>'[2]vanduo'!M15</f>
        <v>0</v>
      </c>
      <c r="N47" s="81">
        <f>'[2]vanduo'!N15</f>
        <v>0</v>
      </c>
      <c r="O47" s="105">
        <f t="shared" si="19"/>
        <v>0</v>
      </c>
      <c r="P47" s="75">
        <f>'[2]vanduo'!P15</f>
        <v>0</v>
      </c>
      <c r="Q47" s="75">
        <f>'[2]vanduo'!Q15</f>
        <v>0</v>
      </c>
      <c r="R47" s="64">
        <f>'[2]vanduo'!R15</f>
        <v>0</v>
      </c>
      <c r="S47" s="75">
        <f>'[2]vanduo'!S15</f>
        <v>0</v>
      </c>
      <c r="T47" s="64">
        <f t="shared" si="4"/>
        <v>29</v>
      </c>
    </row>
    <row r="48" spans="1:20" ht="17.25" customHeight="1">
      <c r="A48" s="29" t="s">
        <v>73</v>
      </c>
      <c r="B48" s="9" t="s">
        <v>74</v>
      </c>
      <c r="C48" s="81">
        <f>'[2]vanduo'!C16</f>
        <v>25</v>
      </c>
      <c r="D48" s="104">
        <f>'[2]vanduo'!D16</f>
        <v>14</v>
      </c>
      <c r="E48" s="104">
        <f>'[2]vanduo'!E16</f>
        <v>29</v>
      </c>
      <c r="F48" s="104">
        <f>'[2]vanduo'!F16</f>
        <v>58</v>
      </c>
      <c r="G48" s="104">
        <f>'[2]vanduo'!G16</f>
        <v>201</v>
      </c>
      <c r="H48" s="14">
        <f t="shared" si="17"/>
        <v>302</v>
      </c>
      <c r="I48" s="81">
        <f>'[2]vanduo'!I16</f>
        <v>227</v>
      </c>
      <c r="J48" s="81">
        <f>'[2]vanduo'!J16</f>
        <v>100</v>
      </c>
      <c r="K48" s="81">
        <f>'[2]vanduo'!K16</f>
        <v>100</v>
      </c>
      <c r="L48" s="81">
        <f>'[2]vanduo'!L16</f>
        <v>100</v>
      </c>
      <c r="M48" s="81">
        <f>'[2]vanduo'!M16</f>
        <v>0</v>
      </c>
      <c r="N48" s="81">
        <f>'[2]vanduo'!N16</f>
        <v>0</v>
      </c>
      <c r="O48" s="14">
        <f t="shared" si="19"/>
        <v>200</v>
      </c>
      <c r="P48" s="75">
        <f>'[2]vanduo'!P16</f>
        <v>300</v>
      </c>
      <c r="Q48" s="75">
        <f>'[2]vanduo'!Q16</f>
        <v>0</v>
      </c>
      <c r="R48" s="64">
        <f>'[2]vanduo'!R16</f>
        <v>0</v>
      </c>
      <c r="S48" s="75">
        <f>'[2]vanduo'!S16</f>
        <v>0</v>
      </c>
      <c r="T48" s="64">
        <f t="shared" si="4"/>
        <v>502</v>
      </c>
    </row>
    <row r="49" spans="1:20" ht="17.25" customHeight="1">
      <c r="A49" s="29" t="s">
        <v>75</v>
      </c>
      <c r="B49" s="9" t="s">
        <v>76</v>
      </c>
      <c r="C49" s="81">
        <f>'[2]vanduo'!C17</f>
        <v>0</v>
      </c>
      <c r="D49" s="104">
        <f>'[2]vanduo'!D17</f>
        <v>0</v>
      </c>
      <c r="E49" s="104">
        <f>'[2]vanduo'!E17</f>
        <v>0</v>
      </c>
      <c r="F49" s="104">
        <f>'[2]vanduo'!F17</f>
        <v>0</v>
      </c>
      <c r="G49" s="104">
        <f>'[2]vanduo'!G17</f>
        <v>0</v>
      </c>
      <c r="H49" s="14">
        <f t="shared" si="17"/>
        <v>0</v>
      </c>
      <c r="I49" s="81">
        <f>'[2]vanduo'!I17</f>
        <v>0</v>
      </c>
      <c r="J49" s="81">
        <f>'[2]vanduo'!J17</f>
        <v>0</v>
      </c>
      <c r="K49" s="81">
        <f>'[2]vanduo'!K17</f>
        <v>0</v>
      </c>
      <c r="L49" s="81">
        <f>'[2]vanduo'!L17</f>
        <v>0</v>
      </c>
      <c r="M49" s="81">
        <f>'[2]vanduo'!M17</f>
        <v>0</v>
      </c>
      <c r="N49" s="81">
        <f>'[2]vanduo'!N17</f>
        <v>0</v>
      </c>
      <c r="O49" s="14">
        <f t="shared" si="19"/>
        <v>0</v>
      </c>
      <c r="P49" s="75">
        <f>'[2]vanduo'!P17</f>
        <v>0</v>
      </c>
      <c r="Q49" s="75">
        <f>'[2]vanduo'!Q17</f>
        <v>0</v>
      </c>
      <c r="R49" s="64">
        <f>'[2]vanduo'!R17</f>
        <v>58</v>
      </c>
      <c r="S49" s="75">
        <f>'[2]vanduo'!S17</f>
        <v>58</v>
      </c>
      <c r="T49" s="64">
        <f t="shared" si="4"/>
        <v>58</v>
      </c>
    </row>
    <row r="50" spans="1:20" ht="31.5" customHeight="1">
      <c r="A50" s="29" t="s">
        <v>77</v>
      </c>
      <c r="B50" s="106" t="s">
        <v>78</v>
      </c>
      <c r="C50" s="81">
        <f>'[2]vanduo'!C18</f>
        <v>0</v>
      </c>
      <c r="D50" s="104">
        <f>'[2]vanduo'!D18</f>
        <v>6</v>
      </c>
      <c r="E50" s="104">
        <f>'[2]vanduo'!E18</f>
        <v>4</v>
      </c>
      <c r="F50" s="104">
        <f>'[2]vanduo'!F18</f>
        <v>6</v>
      </c>
      <c r="G50" s="104">
        <f>'[2]vanduo'!G18</f>
        <v>84</v>
      </c>
      <c r="H50" s="14">
        <f t="shared" si="17"/>
        <v>100</v>
      </c>
      <c r="I50" s="81">
        <f>'[2]vanduo'!I18</f>
        <v>100</v>
      </c>
      <c r="J50" s="81">
        <f>'[2]vanduo'!J18</f>
        <v>0</v>
      </c>
      <c r="K50" s="81">
        <f>'[2]vanduo'!K18</f>
        <v>2</v>
      </c>
      <c r="L50" s="81">
        <f>'[2]vanduo'!L18</f>
        <v>4</v>
      </c>
      <c r="M50" s="81">
        <f>'[2]vanduo'!M18</f>
        <v>7</v>
      </c>
      <c r="N50" s="81">
        <f>'[2]vanduo'!N18</f>
        <v>23</v>
      </c>
      <c r="O50" s="14">
        <f t="shared" si="19"/>
        <v>36</v>
      </c>
      <c r="P50" s="75">
        <f>'[2]vanduo'!P18</f>
        <v>36</v>
      </c>
      <c r="Q50" s="75">
        <f>'[2]vanduo'!Q18</f>
        <v>0</v>
      </c>
      <c r="R50" s="64">
        <f>'[2]vanduo'!R18</f>
        <v>0</v>
      </c>
      <c r="S50" s="75">
        <f>'[2]vanduo'!S18</f>
        <v>0</v>
      </c>
      <c r="T50" s="64">
        <f t="shared" si="4"/>
        <v>136</v>
      </c>
    </row>
    <row r="51" spans="1:21" ht="17.25" customHeight="1">
      <c r="A51" s="29" t="s">
        <v>79</v>
      </c>
      <c r="B51" s="87" t="s">
        <v>80</v>
      </c>
      <c r="C51" s="88">
        <f>'[2]gamybos'!C15</f>
        <v>0</v>
      </c>
      <c r="D51" s="15">
        <f>'[2]gamybos'!D15</f>
        <v>20</v>
      </c>
      <c r="E51" s="15">
        <f>'[2]gamybos'!E15</f>
        <v>18</v>
      </c>
      <c r="F51" s="15">
        <f>'[2]gamybos'!F15</f>
        <v>0</v>
      </c>
      <c r="G51" s="89">
        <f>'[2]gamybos'!G15</f>
        <v>0</v>
      </c>
      <c r="H51" s="14">
        <f t="shared" si="17"/>
        <v>38</v>
      </c>
      <c r="I51" s="90">
        <f>'[2]gamybos'!I15</f>
        <v>38</v>
      </c>
      <c r="J51" s="16">
        <f>'[2]gamybos'!J15</f>
        <v>0</v>
      </c>
      <c r="K51" s="15">
        <f>'[2]gamybos'!K15</f>
        <v>0</v>
      </c>
      <c r="L51" s="15">
        <f>'[2]gamybos'!L15</f>
        <v>20</v>
      </c>
      <c r="M51" s="15">
        <f>'[2]gamybos'!M15</f>
        <v>15</v>
      </c>
      <c r="N51" s="15">
        <f>'[2]gamybos'!N15</f>
        <v>0</v>
      </c>
      <c r="O51" s="14">
        <f t="shared" si="19"/>
        <v>35</v>
      </c>
      <c r="P51" s="11">
        <f>'[2]gamybos'!P15</f>
        <v>35</v>
      </c>
      <c r="Q51" s="18">
        <f>'[2]gamybos'!Q15</f>
        <v>0</v>
      </c>
      <c r="R51" s="107">
        <f>'[2]gamybos'!R15</f>
        <v>50</v>
      </c>
      <c r="S51" s="12">
        <f>'[2]gamybos'!S15</f>
        <v>50</v>
      </c>
      <c r="T51" s="107">
        <f t="shared" si="4"/>
        <v>123</v>
      </c>
      <c r="U51" s="92"/>
    </row>
    <row r="52" spans="1:20" ht="17.25" customHeight="1">
      <c r="A52" s="98" t="s">
        <v>81</v>
      </c>
      <c r="B52" s="13" t="s">
        <v>82</v>
      </c>
      <c r="C52" s="104">
        <f>SUM(C53)</f>
        <v>0</v>
      </c>
      <c r="D52" s="75">
        <f>SUM(D53)</f>
        <v>0</v>
      </c>
      <c r="E52" s="75">
        <f>SUM(E53)</f>
        <v>0</v>
      </c>
      <c r="F52" s="75">
        <f>SUM(F53)</f>
        <v>58</v>
      </c>
      <c r="G52" s="75">
        <f>SUM(G53)</f>
        <v>58</v>
      </c>
      <c r="H52" s="102">
        <f t="shared" si="17"/>
        <v>116</v>
      </c>
      <c r="I52" s="104">
        <f aca="true" t="shared" si="20" ref="I52:N52">SUM(I53)</f>
        <v>0</v>
      </c>
      <c r="J52" s="104">
        <f t="shared" si="20"/>
        <v>116</v>
      </c>
      <c r="K52" s="104">
        <f t="shared" si="20"/>
        <v>0</v>
      </c>
      <c r="L52" s="104">
        <f t="shared" si="20"/>
        <v>20</v>
      </c>
      <c r="M52" s="104">
        <f t="shared" si="20"/>
        <v>50</v>
      </c>
      <c r="N52" s="104">
        <f t="shared" si="20"/>
        <v>75</v>
      </c>
      <c r="O52" s="102">
        <f t="shared" si="19"/>
        <v>145</v>
      </c>
      <c r="P52" s="108">
        <f>SUM(P53)</f>
        <v>261</v>
      </c>
      <c r="Q52" s="108">
        <f>SUM(Q53)</f>
        <v>0</v>
      </c>
      <c r="R52" s="102">
        <f>SUM(R53)</f>
        <v>0</v>
      </c>
      <c r="S52" s="108">
        <f>SUM(S53)</f>
        <v>0</v>
      </c>
      <c r="T52" s="102">
        <f t="shared" si="4"/>
        <v>261</v>
      </c>
    </row>
    <row r="53" spans="1:20" ht="28.5" customHeight="1">
      <c r="A53" s="29" t="s">
        <v>83</v>
      </c>
      <c r="B53" s="87" t="s">
        <v>84</v>
      </c>
      <c r="C53" s="81">
        <f>'[2]vanduo'!C20</f>
        <v>0</v>
      </c>
      <c r="D53" s="104">
        <f>'[2]vanduo'!D20</f>
        <v>0</v>
      </c>
      <c r="E53" s="104">
        <f>'[2]vanduo'!E20</f>
        <v>0</v>
      </c>
      <c r="F53" s="104">
        <f>'[2]vanduo'!F20</f>
        <v>58</v>
      </c>
      <c r="G53" s="104">
        <f>'[2]vanduo'!G20</f>
        <v>58</v>
      </c>
      <c r="H53" s="64">
        <f>'[2]vanduo'!H20</f>
        <v>116</v>
      </c>
      <c r="I53" s="81">
        <f>'[2]vanduo'!I20</f>
        <v>0</v>
      </c>
      <c r="J53" s="75">
        <f>'[2]vanduo'!J20</f>
        <v>116</v>
      </c>
      <c r="K53" s="75">
        <f>'[2]vanduo'!K20</f>
        <v>0</v>
      </c>
      <c r="L53" s="75">
        <f>'[2]vanduo'!L20</f>
        <v>20</v>
      </c>
      <c r="M53" s="75">
        <f>'[2]vanduo'!M20</f>
        <v>50</v>
      </c>
      <c r="N53" s="75">
        <f>'[2]vanduo'!N20</f>
        <v>75</v>
      </c>
      <c r="O53" s="64">
        <f>'[2]vanduo'!O20</f>
        <v>145</v>
      </c>
      <c r="P53" s="75">
        <f>'[2]vanduo'!P20</f>
        <v>261</v>
      </c>
      <c r="Q53" s="75">
        <f>'[2]vanduo'!Q20</f>
        <v>0</v>
      </c>
      <c r="R53" s="64">
        <f>'[2]vanduo'!R20</f>
        <v>0</v>
      </c>
      <c r="S53" s="75">
        <f>'[2]vanduo'!S20</f>
        <v>0</v>
      </c>
      <c r="T53" s="64">
        <f t="shared" si="4"/>
        <v>261</v>
      </c>
    </row>
    <row r="54" spans="1:20" ht="17.25" customHeight="1">
      <c r="A54" s="98" t="s">
        <v>85</v>
      </c>
      <c r="B54" s="13" t="s">
        <v>86</v>
      </c>
      <c r="C54" s="108">
        <f>SUM(C55:C59)</f>
        <v>3.6</v>
      </c>
      <c r="D54" s="108">
        <f>SUM(D55:D59)</f>
        <v>7</v>
      </c>
      <c r="E54" s="108">
        <f>SUM(E55:E59)</f>
        <v>61</v>
      </c>
      <c r="F54" s="108">
        <f>SUM(F55:F59)</f>
        <v>93</v>
      </c>
      <c r="G54" s="108">
        <f>SUM(G55:G59)</f>
        <v>39</v>
      </c>
      <c r="H54" s="102">
        <f aca="true" t="shared" si="21" ref="H54:H59">SUM(D54:G54)</f>
        <v>200</v>
      </c>
      <c r="I54" s="108">
        <f aca="true" t="shared" si="22" ref="I54:N54">SUM(I55:I59)</f>
        <v>203.6</v>
      </c>
      <c r="J54" s="108">
        <f t="shared" si="22"/>
        <v>0</v>
      </c>
      <c r="K54" s="108">
        <f t="shared" si="22"/>
        <v>7</v>
      </c>
      <c r="L54" s="108">
        <f t="shared" si="22"/>
        <v>53</v>
      </c>
      <c r="M54" s="108">
        <f t="shared" si="22"/>
        <v>75</v>
      </c>
      <c r="N54" s="108">
        <f t="shared" si="22"/>
        <v>34</v>
      </c>
      <c r="O54" s="102">
        <f aca="true" t="shared" si="23" ref="O54:O59">SUM(K54:N54)</f>
        <v>169</v>
      </c>
      <c r="P54" s="108">
        <f>SUM(P55:P59)</f>
        <v>169</v>
      </c>
      <c r="Q54" s="108">
        <f>SUM(Q55:Q59)</f>
        <v>0</v>
      </c>
      <c r="R54" s="102">
        <f>SUM(R55:R59)</f>
        <v>50</v>
      </c>
      <c r="S54" s="108">
        <f>SUM(S55:S59)</f>
        <v>50</v>
      </c>
      <c r="T54" s="102">
        <f t="shared" si="4"/>
        <v>419</v>
      </c>
    </row>
    <row r="55" spans="1:20" ht="34.5" customHeight="1">
      <c r="A55" s="29" t="s">
        <v>87</v>
      </c>
      <c r="B55" s="87" t="s">
        <v>88</v>
      </c>
      <c r="C55" s="81">
        <f>'[2]vanduo'!C22</f>
        <v>0</v>
      </c>
      <c r="D55" s="81">
        <f>'[2]vanduo'!D22</f>
        <v>0</v>
      </c>
      <c r="E55" s="81">
        <f>'[2]vanduo'!E22</f>
        <v>17</v>
      </c>
      <c r="F55" s="81">
        <f>'[2]vanduo'!F22</f>
        <v>0</v>
      </c>
      <c r="G55" s="81">
        <f>'[2]vanduo'!G22</f>
        <v>30</v>
      </c>
      <c r="H55" s="64">
        <f t="shared" si="21"/>
        <v>47</v>
      </c>
      <c r="I55" s="81">
        <f>'[2]vanduo'!I22</f>
        <v>47</v>
      </c>
      <c r="J55" s="75">
        <f>'[2]vanduo'!J22</f>
        <v>0</v>
      </c>
      <c r="K55" s="81">
        <f>'[2]vanduo'!K22</f>
        <v>0</v>
      </c>
      <c r="L55" s="81">
        <f>'[2]vanduo'!L22</f>
        <v>21</v>
      </c>
      <c r="M55" s="81">
        <f>'[2]vanduo'!M22</f>
        <v>0</v>
      </c>
      <c r="N55" s="81">
        <f>'[2]vanduo'!N22</f>
        <v>26</v>
      </c>
      <c r="O55" s="64">
        <f t="shared" si="23"/>
        <v>47</v>
      </c>
      <c r="P55" s="75">
        <f>'[2]vanduo'!P22</f>
        <v>47</v>
      </c>
      <c r="Q55" s="75">
        <f>'[2]vanduo'!Q22</f>
        <v>0</v>
      </c>
      <c r="R55" s="64">
        <f>'[2]vanduo'!R22</f>
        <v>0</v>
      </c>
      <c r="S55" s="75">
        <f>'[2]vanduo'!S22</f>
        <v>0</v>
      </c>
      <c r="T55" s="64">
        <f t="shared" si="4"/>
        <v>94</v>
      </c>
    </row>
    <row r="56" spans="1:20" ht="28.5" customHeight="1">
      <c r="A56" s="29" t="s">
        <v>89</v>
      </c>
      <c r="B56" s="87" t="s">
        <v>218</v>
      </c>
      <c r="C56" s="81">
        <f>'[2]vanduo'!C23</f>
        <v>3.6</v>
      </c>
      <c r="D56" s="81">
        <f>'[2]vanduo'!D23</f>
        <v>0</v>
      </c>
      <c r="E56" s="81">
        <f>'[2]vanduo'!E23</f>
        <v>14</v>
      </c>
      <c r="F56" s="81">
        <f>'[2]vanduo'!F23</f>
        <v>28</v>
      </c>
      <c r="G56" s="81">
        <f>'[2]vanduo'!G23</f>
        <v>0</v>
      </c>
      <c r="H56" s="64">
        <f t="shared" si="21"/>
        <v>42</v>
      </c>
      <c r="I56" s="81">
        <f>'[2]vanduo'!I23</f>
        <v>45.6</v>
      </c>
      <c r="J56" s="75">
        <f>'[2]vanduo'!J23</f>
        <v>0</v>
      </c>
      <c r="K56" s="81">
        <f>'[2]vanduo'!K23</f>
        <v>0</v>
      </c>
      <c r="L56" s="81">
        <f>'[2]vanduo'!L23</f>
        <v>0</v>
      </c>
      <c r="M56" s="81">
        <f>'[2]vanduo'!M23</f>
        <v>0</v>
      </c>
      <c r="N56" s="81">
        <f>'[2]vanduo'!N23</f>
        <v>0</v>
      </c>
      <c r="O56" s="64">
        <f t="shared" si="23"/>
        <v>0</v>
      </c>
      <c r="P56" s="75">
        <f>'[2]vanduo'!P23</f>
        <v>0</v>
      </c>
      <c r="Q56" s="75">
        <f>'[2]vanduo'!Q23</f>
        <v>0</v>
      </c>
      <c r="R56" s="64">
        <f>'[2]vanduo'!R23</f>
        <v>0</v>
      </c>
      <c r="S56" s="75">
        <f>'[2]vanduo'!S23</f>
        <v>0</v>
      </c>
      <c r="T56" s="64">
        <f t="shared" si="4"/>
        <v>42</v>
      </c>
    </row>
    <row r="57" spans="1:20" ht="30" customHeight="1">
      <c r="A57" s="29" t="s">
        <v>90</v>
      </c>
      <c r="B57" s="87" t="s">
        <v>91</v>
      </c>
      <c r="C57" s="81">
        <f>'[2]vanduo'!C24</f>
        <v>0</v>
      </c>
      <c r="D57" s="81">
        <f>'[2]vanduo'!D24</f>
        <v>0</v>
      </c>
      <c r="E57" s="81">
        <f>'[2]vanduo'!E24</f>
        <v>0</v>
      </c>
      <c r="F57" s="81">
        <f>'[2]vanduo'!F24</f>
        <v>43</v>
      </c>
      <c r="G57" s="81">
        <f>'[2]vanduo'!G24</f>
        <v>0</v>
      </c>
      <c r="H57" s="64">
        <f t="shared" si="21"/>
        <v>43</v>
      </c>
      <c r="I57" s="81">
        <f>'[2]vanduo'!I24</f>
        <v>43</v>
      </c>
      <c r="J57" s="75">
        <f>'[2]vanduo'!J24</f>
        <v>0</v>
      </c>
      <c r="K57" s="81">
        <f>'[2]vanduo'!K24</f>
        <v>0</v>
      </c>
      <c r="L57" s="81">
        <f>'[2]vanduo'!L24</f>
        <v>0</v>
      </c>
      <c r="M57" s="81">
        <f>'[2]vanduo'!M24</f>
        <v>43</v>
      </c>
      <c r="N57" s="81">
        <f>'[2]vanduo'!N24</f>
        <v>0</v>
      </c>
      <c r="O57" s="64">
        <f t="shared" si="23"/>
        <v>43</v>
      </c>
      <c r="P57" s="75">
        <f>'[2]vanduo'!P24</f>
        <v>43</v>
      </c>
      <c r="Q57" s="75">
        <f>'[2]vanduo'!Q24</f>
        <v>0</v>
      </c>
      <c r="R57" s="64">
        <f>'[2]vanduo'!R24</f>
        <v>0</v>
      </c>
      <c r="S57" s="75">
        <f>'[2]vanduo'!S24</f>
        <v>0</v>
      </c>
      <c r="T57" s="64">
        <f t="shared" si="4"/>
        <v>86</v>
      </c>
    </row>
    <row r="58" spans="1:20" ht="17.25" customHeight="1">
      <c r="A58" s="109" t="s">
        <v>92</v>
      </c>
      <c r="B58" s="87" t="s">
        <v>93</v>
      </c>
      <c r="C58" s="16">
        <f>'[2]tinklai'!C13</f>
        <v>0</v>
      </c>
      <c r="D58" s="15">
        <f>'[2]tinklai'!D13</f>
        <v>0</v>
      </c>
      <c r="E58" s="15">
        <f>'[2]tinklai'!E13</f>
        <v>15</v>
      </c>
      <c r="F58" s="15">
        <f>'[2]tinklai'!F13</f>
        <v>10</v>
      </c>
      <c r="G58" s="15">
        <f>'[2]tinklai'!G13</f>
        <v>0</v>
      </c>
      <c r="H58" s="64">
        <f t="shared" si="21"/>
        <v>25</v>
      </c>
      <c r="I58" s="18">
        <f>'[2]tinklai'!I13</f>
        <v>25</v>
      </c>
      <c r="J58" s="18">
        <f>'[2]tinklai'!J13</f>
        <v>0</v>
      </c>
      <c r="K58" s="110">
        <f>'[2]tinklai'!K13</f>
        <v>0</v>
      </c>
      <c r="L58" s="111">
        <f>'[2]tinklai'!L13</f>
        <v>20</v>
      </c>
      <c r="M58" s="111">
        <f>'[2]tinklai'!M13</f>
        <v>20</v>
      </c>
      <c r="N58" s="111">
        <f>'[2]tinklai'!N13</f>
        <v>0</v>
      </c>
      <c r="O58" s="64">
        <f t="shared" si="23"/>
        <v>40</v>
      </c>
      <c r="P58" s="112">
        <f>'[2]tinklai'!P13</f>
        <v>40</v>
      </c>
      <c r="Q58" s="113">
        <f>'[2]tinklai'!Q13</f>
        <v>0</v>
      </c>
      <c r="R58" s="64">
        <f>'[2]tinklai'!R13</f>
        <v>50</v>
      </c>
      <c r="S58" s="114">
        <f>'[2]tinklai'!S13</f>
        <v>50</v>
      </c>
      <c r="T58" s="64">
        <f t="shared" si="4"/>
        <v>115</v>
      </c>
    </row>
    <row r="59" spans="1:20" ht="17.25" customHeight="1">
      <c r="A59" s="29" t="s">
        <v>94</v>
      </c>
      <c r="B59" s="9" t="s">
        <v>95</v>
      </c>
      <c r="C59" s="16">
        <f>'[2]tinklai'!C15</f>
        <v>0</v>
      </c>
      <c r="D59" s="15">
        <f>'[2]tinklai'!D15</f>
        <v>7</v>
      </c>
      <c r="E59" s="15">
        <f>'[2]tinklai'!E15</f>
        <v>15</v>
      </c>
      <c r="F59" s="15">
        <f>'[2]tinklai'!F15</f>
        <v>12</v>
      </c>
      <c r="G59" s="15">
        <f>'[2]tinklai'!G15</f>
        <v>9</v>
      </c>
      <c r="H59" s="64">
        <f t="shared" si="21"/>
        <v>43</v>
      </c>
      <c r="I59" s="18">
        <f>'[2]tinklai'!I15</f>
        <v>43</v>
      </c>
      <c r="J59" s="18">
        <f>'[2]tinklai'!J15</f>
        <v>0</v>
      </c>
      <c r="K59" s="110">
        <f>'[2]tinklai'!K15</f>
        <v>7</v>
      </c>
      <c r="L59" s="111">
        <f>'[2]tinklai'!L15</f>
        <v>12</v>
      </c>
      <c r="M59" s="111">
        <f>'[2]tinklai'!M15</f>
        <v>12</v>
      </c>
      <c r="N59" s="111">
        <f>'[2]tinklai'!N15</f>
        <v>8</v>
      </c>
      <c r="O59" s="64">
        <f t="shared" si="23"/>
        <v>39</v>
      </c>
      <c r="P59" s="112">
        <f>'[2]tinklai'!P15</f>
        <v>39</v>
      </c>
      <c r="Q59" s="113">
        <f>'[2]tinklai'!Q15</f>
        <v>0</v>
      </c>
      <c r="R59" s="64">
        <f>'[2]tinklai'!R15</f>
        <v>0</v>
      </c>
      <c r="S59" s="111">
        <f>'[2]tinklai'!S15</f>
        <v>0</v>
      </c>
      <c r="T59" s="64">
        <f t="shared" si="4"/>
        <v>82</v>
      </c>
    </row>
    <row r="60" spans="1:20" ht="17.25" customHeight="1">
      <c r="A60" s="94"/>
      <c r="B60" s="94" t="s">
        <v>96</v>
      </c>
      <c r="C60" s="115">
        <f aca="true" t="shared" si="24" ref="C60:S60">C61+C65+C73+C78</f>
        <v>0</v>
      </c>
      <c r="D60" s="94">
        <f t="shared" si="24"/>
        <v>85</v>
      </c>
      <c r="E60" s="94">
        <f t="shared" si="24"/>
        <v>174</v>
      </c>
      <c r="F60" s="94">
        <f t="shared" si="24"/>
        <v>415</v>
      </c>
      <c r="G60" s="94">
        <f t="shared" si="24"/>
        <v>295</v>
      </c>
      <c r="H60" s="116">
        <f t="shared" si="24"/>
        <v>969</v>
      </c>
      <c r="I60" s="116">
        <f t="shared" si="24"/>
        <v>934</v>
      </c>
      <c r="J60" s="116">
        <f t="shared" si="24"/>
        <v>35</v>
      </c>
      <c r="K60" s="116">
        <f t="shared" si="24"/>
        <v>5</v>
      </c>
      <c r="L60" s="116">
        <f t="shared" si="24"/>
        <v>109</v>
      </c>
      <c r="M60" s="116">
        <f t="shared" si="24"/>
        <v>297</v>
      </c>
      <c r="N60" s="116">
        <f t="shared" si="24"/>
        <v>220</v>
      </c>
      <c r="O60" s="117">
        <f t="shared" si="24"/>
        <v>631</v>
      </c>
      <c r="P60" s="117">
        <f t="shared" si="24"/>
        <v>666</v>
      </c>
      <c r="Q60" s="117">
        <f t="shared" si="24"/>
        <v>0</v>
      </c>
      <c r="R60" s="117">
        <f t="shared" si="24"/>
        <v>688</v>
      </c>
      <c r="S60" s="117">
        <f t="shared" si="24"/>
        <v>688</v>
      </c>
      <c r="T60" s="117">
        <f t="shared" si="4"/>
        <v>2288</v>
      </c>
    </row>
    <row r="61" spans="1:20" ht="17.25" customHeight="1">
      <c r="A61" s="98" t="s">
        <v>97</v>
      </c>
      <c r="B61" s="13" t="s">
        <v>98</v>
      </c>
      <c r="C61" s="118">
        <f>SUM(C62:C64)</f>
        <v>0</v>
      </c>
      <c r="D61" s="118">
        <f>SUM(D62:D64)</f>
        <v>40</v>
      </c>
      <c r="E61" s="118">
        <f>SUM(E62:E64)</f>
        <v>36</v>
      </c>
      <c r="F61" s="118">
        <f>SUM(F62:F64)</f>
        <v>50</v>
      </c>
      <c r="G61" s="118">
        <f>SUM(G62:G64)</f>
        <v>50</v>
      </c>
      <c r="H61" s="119">
        <f>SUM(D61:G61)</f>
        <v>176</v>
      </c>
      <c r="I61" s="118">
        <f aca="true" t="shared" si="25" ref="I61:N61">SUM(I62:I64)</f>
        <v>176</v>
      </c>
      <c r="J61" s="118">
        <f t="shared" si="25"/>
        <v>0</v>
      </c>
      <c r="K61" s="118">
        <f t="shared" si="25"/>
        <v>5</v>
      </c>
      <c r="L61" s="118">
        <f t="shared" si="25"/>
        <v>36</v>
      </c>
      <c r="M61" s="118">
        <f t="shared" si="25"/>
        <v>20</v>
      </c>
      <c r="N61" s="118">
        <f t="shared" si="25"/>
        <v>55</v>
      </c>
      <c r="O61" s="119">
        <f>SUM(K61:N61)</f>
        <v>116</v>
      </c>
      <c r="P61" s="118">
        <f>SUM(P62:P64)</f>
        <v>116</v>
      </c>
      <c r="Q61" s="118">
        <f>SUM(Q62:Q64)</f>
        <v>0</v>
      </c>
      <c r="R61" s="102">
        <f>SUM(R62:R64)</f>
        <v>0</v>
      </c>
      <c r="S61" s="118">
        <f>SUM(S62:S64)</f>
        <v>0</v>
      </c>
      <c r="T61" s="102">
        <f t="shared" si="4"/>
        <v>292</v>
      </c>
    </row>
    <row r="62" spans="1:20" ht="17.25" customHeight="1">
      <c r="A62" s="29" t="s">
        <v>99</v>
      </c>
      <c r="B62" s="9" t="s">
        <v>95</v>
      </c>
      <c r="C62" s="16">
        <f>'[2]tinklai'!C18</f>
        <v>0</v>
      </c>
      <c r="D62" s="15">
        <f>'[2]tinklai'!D18</f>
        <v>40</v>
      </c>
      <c r="E62" s="15">
        <f>'[2]tinklai'!E18</f>
        <v>21</v>
      </c>
      <c r="F62" s="15">
        <f>'[2]tinklai'!F18</f>
        <v>15</v>
      </c>
      <c r="G62" s="15">
        <f>'[2]tinklai'!G18</f>
        <v>20</v>
      </c>
      <c r="H62" s="120">
        <f aca="true" t="shared" si="26" ref="H62:H77">SUM(D62:G62)</f>
        <v>96</v>
      </c>
      <c r="I62" s="18">
        <f>'[2]tinklai'!I18</f>
        <v>96</v>
      </c>
      <c r="J62" s="18">
        <f>'[2]tinklai'!J18</f>
        <v>0</v>
      </c>
      <c r="K62" s="110">
        <f>'[2]tinklai'!K18</f>
        <v>5</v>
      </c>
      <c r="L62" s="111">
        <f>'[2]tinklai'!L18</f>
        <v>21</v>
      </c>
      <c r="M62" s="111">
        <f>'[2]tinklai'!M18</f>
        <v>20</v>
      </c>
      <c r="N62" s="111">
        <f>'[2]tinklai'!N18</f>
        <v>25</v>
      </c>
      <c r="O62" s="119">
        <f aca="true" t="shared" si="27" ref="O62:O77">SUM(K62:N62)</f>
        <v>71</v>
      </c>
      <c r="P62" s="112">
        <f>'[2]tinklai'!P18</f>
        <v>71</v>
      </c>
      <c r="Q62" s="113">
        <f>'[2]tinklai'!Q18</f>
        <v>0</v>
      </c>
      <c r="R62" s="64">
        <f>'[2]tinklai'!R18</f>
        <v>0</v>
      </c>
      <c r="S62" s="111">
        <f>'[2]tinklai'!S18</f>
        <v>0</v>
      </c>
      <c r="T62" s="64">
        <f t="shared" si="4"/>
        <v>167</v>
      </c>
    </row>
    <row r="63" spans="1:20" ht="17.25" customHeight="1">
      <c r="A63" s="29" t="s">
        <v>100</v>
      </c>
      <c r="B63" s="87" t="s">
        <v>101</v>
      </c>
      <c r="C63" s="16">
        <f>C122</f>
        <v>0</v>
      </c>
      <c r="D63" s="15">
        <f>'[2]tinklai'!D19</f>
        <v>0</v>
      </c>
      <c r="E63" s="15">
        <f>'[2]tinklai'!E19</f>
        <v>15</v>
      </c>
      <c r="F63" s="15">
        <f>'[2]tinklai'!F19</f>
        <v>0</v>
      </c>
      <c r="G63" s="15">
        <f>'[2]tinklai'!G19</f>
        <v>15</v>
      </c>
      <c r="H63" s="120">
        <f t="shared" si="26"/>
        <v>30</v>
      </c>
      <c r="I63" s="18">
        <f>'[2]tinklai'!I19</f>
        <v>30</v>
      </c>
      <c r="J63" s="18">
        <f>'[2]tinklai'!J19</f>
        <v>0</v>
      </c>
      <c r="K63" s="110">
        <f>'[2]tinklai'!K19</f>
        <v>0</v>
      </c>
      <c r="L63" s="111">
        <f>'[2]tinklai'!L19</f>
        <v>15</v>
      </c>
      <c r="M63" s="111">
        <f>'[2]tinklai'!M19</f>
        <v>0</v>
      </c>
      <c r="N63" s="111">
        <f>'[2]tinklai'!N19</f>
        <v>15</v>
      </c>
      <c r="O63" s="119">
        <f t="shared" si="27"/>
        <v>30</v>
      </c>
      <c r="P63" s="112">
        <f>'[2]tinklai'!P19</f>
        <v>30</v>
      </c>
      <c r="Q63" s="113">
        <f>'[2]tinklai'!Q19</f>
        <v>0</v>
      </c>
      <c r="R63" s="64">
        <f>'[2]tinklai'!R19</f>
        <v>0</v>
      </c>
      <c r="S63" s="111">
        <f>'[2]tinklai'!S19</f>
        <v>0</v>
      </c>
      <c r="T63" s="64">
        <f t="shared" si="4"/>
        <v>60</v>
      </c>
    </row>
    <row r="64" spans="1:20" ht="17.25" customHeight="1">
      <c r="A64" s="29" t="s">
        <v>102</v>
      </c>
      <c r="B64" s="121" t="s">
        <v>103</v>
      </c>
      <c r="C64" s="16">
        <f>C123</f>
        <v>0</v>
      </c>
      <c r="D64" s="15">
        <f>'[2]tinklai'!D20</f>
        <v>0</v>
      </c>
      <c r="E64" s="15">
        <f>'[2]tinklai'!E20</f>
        <v>0</v>
      </c>
      <c r="F64" s="15">
        <f>'[2]tinklai'!F20</f>
        <v>35</v>
      </c>
      <c r="G64" s="15">
        <f>'[2]tinklai'!G20</f>
        <v>15</v>
      </c>
      <c r="H64" s="120">
        <f t="shared" si="26"/>
        <v>50</v>
      </c>
      <c r="I64" s="18">
        <f>'[2]tinklai'!I20</f>
        <v>50</v>
      </c>
      <c r="J64" s="18">
        <f>'[2]tinklai'!J20</f>
        <v>0</v>
      </c>
      <c r="K64" s="110">
        <f>'[2]tinklai'!K20</f>
        <v>0</v>
      </c>
      <c r="L64" s="111">
        <f>'[2]tinklai'!L20</f>
        <v>0</v>
      </c>
      <c r="M64" s="111">
        <f>'[2]tinklai'!M20</f>
        <v>0</v>
      </c>
      <c r="N64" s="111">
        <f>'[2]tinklai'!N20</f>
        <v>15</v>
      </c>
      <c r="O64" s="119">
        <f t="shared" si="27"/>
        <v>15</v>
      </c>
      <c r="P64" s="112">
        <f>'[2]tinklai'!P20</f>
        <v>15</v>
      </c>
      <c r="Q64" s="113">
        <f>'[2]tinklai'!Q20</f>
        <v>0</v>
      </c>
      <c r="R64" s="64">
        <f>'[2]tinklai'!R20</f>
        <v>0</v>
      </c>
      <c r="S64" s="111">
        <f>'[2]tinklai'!S20</f>
        <v>0</v>
      </c>
      <c r="T64" s="64">
        <f t="shared" si="4"/>
        <v>65</v>
      </c>
    </row>
    <row r="65" spans="1:20" ht="17.25" customHeight="1">
      <c r="A65" s="98" t="s">
        <v>104</v>
      </c>
      <c r="B65" s="13" t="s">
        <v>105</v>
      </c>
      <c r="C65" s="118">
        <f>SUM(C66:C72)</f>
        <v>0</v>
      </c>
      <c r="D65" s="118">
        <f>SUM(D66:D72)</f>
        <v>15</v>
      </c>
      <c r="E65" s="118">
        <f>SUM(E66:E72)</f>
        <v>45</v>
      </c>
      <c r="F65" s="118">
        <f>SUM(F66:F72)</f>
        <v>240</v>
      </c>
      <c r="G65" s="118">
        <f>SUM(G66:G72)</f>
        <v>95</v>
      </c>
      <c r="H65" s="119">
        <f t="shared" si="26"/>
        <v>395</v>
      </c>
      <c r="I65" s="118">
        <f aca="true" t="shared" si="28" ref="I65:N65">SUM(I66:I72)</f>
        <v>360</v>
      </c>
      <c r="J65" s="118">
        <f t="shared" si="28"/>
        <v>35</v>
      </c>
      <c r="K65" s="118">
        <f t="shared" si="28"/>
        <v>0</v>
      </c>
      <c r="L65" s="118">
        <f t="shared" si="28"/>
        <v>73</v>
      </c>
      <c r="M65" s="118">
        <f t="shared" si="28"/>
        <v>215</v>
      </c>
      <c r="N65" s="118">
        <f t="shared" si="28"/>
        <v>15</v>
      </c>
      <c r="O65" s="119">
        <f t="shared" si="27"/>
        <v>303</v>
      </c>
      <c r="P65" s="118">
        <f>SUM(P66:P72)</f>
        <v>338</v>
      </c>
      <c r="Q65" s="118">
        <f>SUM(Q66:Q72)</f>
        <v>0</v>
      </c>
      <c r="R65" s="102">
        <f>SUM(R66:R72)</f>
        <v>438</v>
      </c>
      <c r="S65" s="118">
        <f>SUM(S66:S72)</f>
        <v>438</v>
      </c>
      <c r="T65" s="102">
        <f t="shared" si="4"/>
        <v>1136</v>
      </c>
    </row>
    <row r="66" spans="1:20" ht="17.25" customHeight="1">
      <c r="A66" s="29" t="s">
        <v>106</v>
      </c>
      <c r="B66" s="122" t="s">
        <v>107</v>
      </c>
      <c r="C66" s="16">
        <f>'[2]nuotekos'!C15</f>
        <v>0</v>
      </c>
      <c r="D66" s="15">
        <f>'[2]nuotekos'!D15</f>
        <v>0</v>
      </c>
      <c r="E66" s="15">
        <f>'[2]nuotekos'!E15</f>
        <v>0</v>
      </c>
      <c r="F66" s="15">
        <f>'[2]nuotekos'!F15</f>
        <v>35</v>
      </c>
      <c r="G66" s="15">
        <f>'[2]nuotekos'!G15</f>
        <v>0</v>
      </c>
      <c r="H66" s="120">
        <f t="shared" si="26"/>
        <v>35</v>
      </c>
      <c r="I66" s="11">
        <f>'[2]nuotekos'!I15</f>
        <v>0</v>
      </c>
      <c r="J66" s="18">
        <f>'[2]nuotekos'!J15</f>
        <v>35</v>
      </c>
      <c r="K66" s="18">
        <f>'[2]nuotekos'!K15</f>
        <v>0</v>
      </c>
      <c r="L66" s="18">
        <f>'[2]nuotekos'!L15</f>
        <v>60</v>
      </c>
      <c r="M66" s="18">
        <f>'[2]nuotekos'!M15</f>
        <v>85</v>
      </c>
      <c r="N66" s="18">
        <f>'[2]nuotekos'!N15</f>
        <v>0</v>
      </c>
      <c r="O66" s="119">
        <f t="shared" si="27"/>
        <v>145</v>
      </c>
      <c r="P66" s="12">
        <f>'[2]nuotekos'!P15</f>
        <v>180</v>
      </c>
      <c r="Q66" s="12">
        <f>'[2]nuotekos'!Q15</f>
        <v>0</v>
      </c>
      <c r="R66" s="107">
        <f>'[2]nuotekos'!R15</f>
        <v>0</v>
      </c>
      <c r="S66" s="12">
        <f>'[2]nuotekos'!S15</f>
        <v>0</v>
      </c>
      <c r="T66" s="107">
        <f t="shared" si="4"/>
        <v>180</v>
      </c>
    </row>
    <row r="67" spans="1:20" ht="17.25" customHeight="1">
      <c r="A67" s="29" t="s">
        <v>108</v>
      </c>
      <c r="B67" s="122" t="s">
        <v>109</v>
      </c>
      <c r="C67" s="16">
        <f>'[2]nuotekos'!C16</f>
        <v>0</v>
      </c>
      <c r="D67" s="15">
        <f>'[2]nuotekos'!D16</f>
        <v>0</v>
      </c>
      <c r="E67" s="15">
        <f>'[2]nuotekos'!E16</f>
        <v>0</v>
      </c>
      <c r="F67" s="15">
        <f>'[2]nuotekos'!F16</f>
        <v>70</v>
      </c>
      <c r="G67" s="15">
        <f>'[2]nuotekos'!G16</f>
        <v>70</v>
      </c>
      <c r="H67" s="120">
        <f>'[2]nuotekos'!H16</f>
        <v>140</v>
      </c>
      <c r="I67" s="11">
        <f>'[2]nuotekos'!I16</f>
        <v>140</v>
      </c>
      <c r="J67" s="18">
        <f>'[2]nuotekos'!J16</f>
        <v>0</v>
      </c>
      <c r="K67" s="18">
        <f>'[2]nuotekos'!K16</f>
        <v>0</v>
      </c>
      <c r="L67" s="18">
        <f>'[2]nuotekos'!L16</f>
        <v>0</v>
      </c>
      <c r="M67" s="18">
        <f>'[2]nuotekos'!M16</f>
        <v>0</v>
      </c>
      <c r="N67" s="18">
        <f>'[2]nuotekos'!N16</f>
        <v>0</v>
      </c>
      <c r="O67" s="119">
        <f>'[2]nuotekos'!O16</f>
        <v>0</v>
      </c>
      <c r="P67" s="12">
        <f>'[2]nuotekos'!P16</f>
        <v>0</v>
      </c>
      <c r="Q67" s="12">
        <f>'[2]nuotekos'!Q16</f>
        <v>0</v>
      </c>
      <c r="R67" s="107">
        <f>'[2]nuotekos'!R16</f>
        <v>0</v>
      </c>
      <c r="S67" s="12">
        <f>'[2]nuotekos'!S16</f>
        <v>0</v>
      </c>
      <c r="T67" s="107">
        <f t="shared" si="4"/>
        <v>140</v>
      </c>
    </row>
    <row r="68" spans="1:20" ht="17.25" customHeight="1">
      <c r="A68" s="29" t="s">
        <v>110</v>
      </c>
      <c r="B68" s="9" t="s">
        <v>111</v>
      </c>
      <c r="C68" s="16">
        <f>'[2]nuotekos'!C17</f>
        <v>0</v>
      </c>
      <c r="D68" s="15">
        <f>'[2]nuotekos'!D17</f>
        <v>0</v>
      </c>
      <c r="E68" s="15">
        <f>'[2]nuotekos'!E17</f>
        <v>0</v>
      </c>
      <c r="F68" s="15">
        <f>'[2]nuotekos'!F17</f>
        <v>90</v>
      </c>
      <c r="G68" s="15">
        <f>'[2]nuotekos'!G17</f>
        <v>0</v>
      </c>
      <c r="H68" s="120">
        <f t="shared" si="26"/>
        <v>90</v>
      </c>
      <c r="I68" s="11">
        <f>'[2]nuotekos'!I17</f>
        <v>90</v>
      </c>
      <c r="J68" s="18">
        <f>'[2]nuotekos'!J17</f>
        <v>0</v>
      </c>
      <c r="K68" s="18">
        <f>'[2]nuotekos'!K17</f>
        <v>0</v>
      </c>
      <c r="L68" s="18">
        <f>'[2]nuotekos'!L17</f>
        <v>0</v>
      </c>
      <c r="M68" s="18">
        <f>'[2]nuotekos'!M17</f>
        <v>60</v>
      </c>
      <c r="N68" s="18">
        <f>'[2]nuotekos'!N17</f>
        <v>0</v>
      </c>
      <c r="O68" s="119">
        <f t="shared" si="27"/>
        <v>60</v>
      </c>
      <c r="P68" s="12">
        <f>'[2]nuotekos'!P17</f>
        <v>60</v>
      </c>
      <c r="Q68" s="12">
        <f>'[2]nuotekos'!Q17</f>
        <v>0</v>
      </c>
      <c r="R68" s="107">
        <f>'[2]nuotekos'!R17</f>
        <v>0</v>
      </c>
      <c r="S68" s="12">
        <f>'[2]nuotekos'!S17</f>
        <v>0</v>
      </c>
      <c r="T68" s="107">
        <f t="shared" si="4"/>
        <v>150</v>
      </c>
    </row>
    <row r="69" spans="1:20" ht="17.25" customHeight="1">
      <c r="A69" s="29" t="s">
        <v>112</v>
      </c>
      <c r="B69" s="9" t="s">
        <v>113</v>
      </c>
      <c r="C69" s="16">
        <f>'[2]nuotekos'!C18</f>
        <v>0</v>
      </c>
      <c r="D69" s="15">
        <f>'[2]nuotekos'!D18</f>
        <v>0</v>
      </c>
      <c r="E69" s="15">
        <f>'[2]nuotekos'!E18</f>
        <v>0</v>
      </c>
      <c r="F69" s="15">
        <f>'[2]nuotekos'!F18</f>
        <v>0</v>
      </c>
      <c r="G69" s="15">
        <f>'[2]nuotekos'!G18</f>
        <v>0</v>
      </c>
      <c r="H69" s="14">
        <f>'[2]nuotekos'!H18</f>
        <v>0</v>
      </c>
      <c r="I69" s="11">
        <f>'[2]nuotekos'!I18</f>
        <v>0</v>
      </c>
      <c r="J69" s="11">
        <f>'[2]nuotekos'!J18</f>
        <v>0</v>
      </c>
      <c r="K69" s="18">
        <f>'[2]nuotekos'!K18</f>
        <v>0</v>
      </c>
      <c r="L69" s="18">
        <f>'[2]nuotekos'!L18</f>
        <v>0</v>
      </c>
      <c r="M69" s="18">
        <f>'[2]nuotekos'!M18</f>
        <v>0</v>
      </c>
      <c r="N69" s="18">
        <f>'[2]nuotekos'!N18</f>
        <v>0</v>
      </c>
      <c r="O69" s="123">
        <f>'[2]nuotekos'!O18</f>
        <v>0</v>
      </c>
      <c r="P69" s="12">
        <f>'[2]nuotekos'!P18</f>
        <v>0</v>
      </c>
      <c r="Q69" s="12">
        <f>'[2]nuotekos'!Q18</f>
        <v>0</v>
      </c>
      <c r="R69" s="107">
        <f>'[2]nuotekos'!R18</f>
        <v>300</v>
      </c>
      <c r="S69" s="12">
        <f>'[2]nuotekos'!S18</f>
        <v>300</v>
      </c>
      <c r="T69" s="107">
        <f t="shared" si="4"/>
        <v>300</v>
      </c>
    </row>
    <row r="70" spans="1:20" ht="17.25" customHeight="1">
      <c r="A70" s="29" t="s">
        <v>114</v>
      </c>
      <c r="B70" s="9" t="s">
        <v>95</v>
      </c>
      <c r="C70" s="16">
        <f>'[2]nuotekos'!C19</f>
        <v>0</v>
      </c>
      <c r="D70" s="124">
        <f>'[2]nuotekos'!D19</f>
        <v>0</v>
      </c>
      <c r="E70" s="124">
        <f>'[2]nuotekos'!E19</f>
        <v>11</v>
      </c>
      <c r="F70" s="124">
        <f>'[2]nuotekos'!F19</f>
        <v>27</v>
      </c>
      <c r="G70" s="124">
        <f>'[2]nuotekos'!G19</f>
        <v>0</v>
      </c>
      <c r="H70" s="120">
        <f t="shared" si="26"/>
        <v>38</v>
      </c>
      <c r="I70" s="125">
        <f>'[2]nuotekos'!I19</f>
        <v>38</v>
      </c>
      <c r="J70" s="126">
        <f>'[2]nuotekos'!J19</f>
        <v>0</v>
      </c>
      <c r="K70" s="18">
        <f>'[2]nuotekos'!K19</f>
        <v>0</v>
      </c>
      <c r="L70" s="18">
        <f>'[2]nuotekos'!L19</f>
        <v>6</v>
      </c>
      <c r="M70" s="18">
        <f>'[2]nuotekos'!M19</f>
        <v>28</v>
      </c>
      <c r="N70" s="18">
        <f>'[2]nuotekos'!N19</f>
        <v>0</v>
      </c>
      <c r="O70" s="119">
        <f t="shared" si="27"/>
        <v>34</v>
      </c>
      <c r="P70" s="12">
        <f>'[2]nuotekos'!P19</f>
        <v>34</v>
      </c>
      <c r="Q70" s="12">
        <f>'[2]nuotekos'!Q19</f>
        <v>0</v>
      </c>
      <c r="R70" s="107">
        <f>'[2]nuotekos'!R19</f>
        <v>28</v>
      </c>
      <c r="S70" s="12">
        <f>'[2]nuotekos'!S19</f>
        <v>28</v>
      </c>
      <c r="T70" s="107">
        <f t="shared" si="4"/>
        <v>100</v>
      </c>
    </row>
    <row r="71" spans="1:20" ht="25.5">
      <c r="A71" s="29" t="s">
        <v>115</v>
      </c>
      <c r="B71" s="103" t="s">
        <v>116</v>
      </c>
      <c r="C71" s="88">
        <f>'[2]nuotekos'!C20</f>
        <v>0</v>
      </c>
      <c r="D71" s="88">
        <f>'[2]nuotekos'!D20</f>
        <v>0</v>
      </c>
      <c r="E71" s="88">
        <f>'[2]nuotekos'!E20</f>
        <v>24</v>
      </c>
      <c r="F71" s="88">
        <f>'[2]nuotekos'!F20</f>
        <v>8</v>
      </c>
      <c r="G71" s="88">
        <f>'[2]nuotekos'!G20</f>
        <v>10</v>
      </c>
      <c r="H71" s="120">
        <f t="shared" si="26"/>
        <v>42</v>
      </c>
      <c r="I71" s="88">
        <f>'[2]nuotekos'!I20</f>
        <v>42</v>
      </c>
      <c r="J71" s="88">
        <f>'[2]nuotekos'!J20</f>
        <v>0</v>
      </c>
      <c r="K71" s="18">
        <f>'[2]nuotekos'!K20</f>
        <v>0</v>
      </c>
      <c r="L71" s="18">
        <f>'[2]nuotekos'!L20</f>
        <v>7</v>
      </c>
      <c r="M71" s="18">
        <f>'[2]nuotekos'!M20</f>
        <v>12</v>
      </c>
      <c r="N71" s="18">
        <f>'[2]nuotekos'!N20</f>
        <v>15</v>
      </c>
      <c r="O71" s="119">
        <f t="shared" si="27"/>
        <v>34</v>
      </c>
      <c r="P71" s="127">
        <f>'[2]nuotekos'!P20</f>
        <v>34</v>
      </c>
      <c r="Q71" s="12">
        <f>'[2]nuotekos'!Q20</f>
        <v>0</v>
      </c>
      <c r="R71" s="107">
        <f>'[2]nuotekos'!R20</f>
        <v>60</v>
      </c>
      <c r="S71" s="127">
        <f>'[2]nuotekos'!S20</f>
        <v>60</v>
      </c>
      <c r="T71" s="107">
        <f t="shared" si="4"/>
        <v>136</v>
      </c>
    </row>
    <row r="72" spans="1:21" ht="17.25" customHeight="1">
      <c r="A72" s="29" t="s">
        <v>117</v>
      </c>
      <c r="B72" s="87" t="s">
        <v>80</v>
      </c>
      <c r="C72" s="16">
        <f>'[2]gamybos'!C18</f>
        <v>0</v>
      </c>
      <c r="D72" s="15">
        <f>'[2]gamybos'!D18</f>
        <v>15</v>
      </c>
      <c r="E72" s="15">
        <f>'[2]gamybos'!E18</f>
        <v>10</v>
      </c>
      <c r="F72" s="15">
        <f>'[2]gamybos'!F18</f>
        <v>10</v>
      </c>
      <c r="G72" s="89">
        <f>'[2]gamybos'!G18</f>
        <v>15</v>
      </c>
      <c r="H72" s="120">
        <f t="shared" si="26"/>
        <v>50</v>
      </c>
      <c r="I72" s="90">
        <f>'[2]gamybos'!I18</f>
        <v>50</v>
      </c>
      <c r="J72" s="16">
        <f>'[2]gamybos'!J18</f>
        <v>0</v>
      </c>
      <c r="K72" s="15">
        <f>'[2]gamybos'!K18</f>
        <v>0</v>
      </c>
      <c r="L72" s="15">
        <f>'[2]gamybos'!L18</f>
        <v>0</v>
      </c>
      <c r="M72" s="15">
        <f>'[2]gamybos'!M18</f>
        <v>30</v>
      </c>
      <c r="N72" s="15">
        <f>'[2]gamybos'!N18</f>
        <v>0</v>
      </c>
      <c r="O72" s="119">
        <f t="shared" si="27"/>
        <v>30</v>
      </c>
      <c r="P72" s="11">
        <f>'[2]gamybos'!P18</f>
        <v>30</v>
      </c>
      <c r="Q72" s="18">
        <f>'[2]gamybos'!Q18</f>
        <v>0</v>
      </c>
      <c r="R72" s="107">
        <f>'[2]gamybos'!R18</f>
        <v>50</v>
      </c>
      <c r="S72" s="12">
        <f>'[2]gamybos'!S18</f>
        <v>50</v>
      </c>
      <c r="T72" s="107">
        <f t="shared" si="4"/>
        <v>130</v>
      </c>
      <c r="U72" s="92"/>
    </row>
    <row r="73" spans="1:20" ht="17.25" customHeight="1">
      <c r="A73" s="98" t="s">
        <v>118</v>
      </c>
      <c r="B73" s="13" t="s">
        <v>119</v>
      </c>
      <c r="C73" s="118">
        <f>SUM(C74:C77)</f>
        <v>0</v>
      </c>
      <c r="D73" s="118">
        <f>SUM(D74:D77)</f>
        <v>30</v>
      </c>
      <c r="E73" s="118">
        <f>SUM(E74:E77)</f>
        <v>58</v>
      </c>
      <c r="F73" s="118">
        <f>SUM(F74:F77)</f>
        <v>65</v>
      </c>
      <c r="G73" s="118">
        <f>SUM(G74:G77)</f>
        <v>50</v>
      </c>
      <c r="H73" s="119">
        <f t="shared" si="26"/>
        <v>203</v>
      </c>
      <c r="I73" s="118">
        <f aca="true" t="shared" si="29" ref="I73:N73">SUM(I74:I77)</f>
        <v>203</v>
      </c>
      <c r="J73" s="118">
        <f t="shared" si="29"/>
        <v>0</v>
      </c>
      <c r="K73" s="118">
        <f t="shared" si="29"/>
        <v>0</v>
      </c>
      <c r="L73" s="118">
        <f t="shared" si="29"/>
        <v>0</v>
      </c>
      <c r="M73" s="118">
        <f t="shared" si="29"/>
        <v>12</v>
      </c>
      <c r="N73" s="118">
        <f t="shared" si="29"/>
        <v>0</v>
      </c>
      <c r="O73" s="119">
        <f t="shared" si="27"/>
        <v>12</v>
      </c>
      <c r="P73" s="128">
        <f>SUM(P74:P77)</f>
        <v>12</v>
      </c>
      <c r="Q73" s="128">
        <f>SUM(Q74:Q77)</f>
        <v>0</v>
      </c>
      <c r="R73" s="123">
        <f>SUM(R74:R77)</f>
        <v>0</v>
      </c>
      <c r="S73" s="128">
        <f>SUM(S74:S77)</f>
        <v>0</v>
      </c>
      <c r="T73" s="123">
        <f t="shared" si="4"/>
        <v>215</v>
      </c>
    </row>
    <row r="74" spans="1:20" ht="17.25" customHeight="1">
      <c r="A74" s="29" t="s">
        <v>120</v>
      </c>
      <c r="B74" s="9" t="s">
        <v>121</v>
      </c>
      <c r="C74" s="129">
        <f>'[2]nuotekos'!C22</f>
        <v>0</v>
      </c>
      <c r="D74" s="129">
        <f>'[2]nuotekos'!D22</f>
        <v>0</v>
      </c>
      <c r="E74" s="129">
        <f>'[2]nuotekos'!E22</f>
        <v>0</v>
      </c>
      <c r="F74" s="16">
        <f>'[2]nuotekos'!F22</f>
        <v>40</v>
      </c>
      <c r="G74" s="129">
        <f>'[2]nuotekos'!G22</f>
        <v>0</v>
      </c>
      <c r="H74" s="120">
        <f t="shared" si="26"/>
        <v>40</v>
      </c>
      <c r="I74" s="126">
        <f>'[2]nuotekos'!I22</f>
        <v>40</v>
      </c>
      <c r="J74" s="125">
        <f>'[2]nuotekos'!J22</f>
        <v>0</v>
      </c>
      <c r="K74" s="11">
        <f>'[2]nuotekos'!K22</f>
        <v>0</v>
      </c>
      <c r="L74" s="11">
        <f>'[2]nuotekos'!L22</f>
        <v>0</v>
      </c>
      <c r="M74" s="11">
        <f>'[2]nuotekos'!M22</f>
        <v>0</v>
      </c>
      <c r="N74" s="11">
        <f>'[2]nuotekos'!N22</f>
        <v>0</v>
      </c>
      <c r="O74" s="119">
        <f t="shared" si="27"/>
        <v>0</v>
      </c>
      <c r="P74" s="12">
        <f>'[2]nuotekos'!P22</f>
        <v>0</v>
      </c>
      <c r="Q74" s="12">
        <f>'[2]nuotekos'!Q22</f>
        <v>0</v>
      </c>
      <c r="R74" s="107">
        <f>'[2]nuotekos'!R22</f>
        <v>0</v>
      </c>
      <c r="S74" s="12">
        <f>'[2]nuotekos'!S22</f>
        <v>0</v>
      </c>
      <c r="T74" s="107">
        <f t="shared" si="4"/>
        <v>40</v>
      </c>
    </row>
    <row r="75" spans="1:20" ht="17.25" customHeight="1">
      <c r="A75" s="29" t="s">
        <v>122</v>
      </c>
      <c r="B75" s="9" t="s">
        <v>95</v>
      </c>
      <c r="C75" s="129">
        <f>'[2]nuotekos'!C24</f>
        <v>0</v>
      </c>
      <c r="D75" s="15">
        <f>'[2]nuotekos'!D24</f>
        <v>0</v>
      </c>
      <c r="E75" s="15">
        <f>'[2]nuotekos'!E24</f>
        <v>43</v>
      </c>
      <c r="F75" s="15">
        <f>'[2]nuotekos'!F24</f>
        <v>10</v>
      </c>
      <c r="G75" s="15">
        <f>'[2]nuotekos'!G24</f>
        <v>0</v>
      </c>
      <c r="H75" s="120">
        <f t="shared" si="26"/>
        <v>53</v>
      </c>
      <c r="I75" s="18">
        <f>'[2]nuotekos'!I24</f>
        <v>53</v>
      </c>
      <c r="J75" s="11">
        <f>'[2]nuotekos'!J24</f>
        <v>0</v>
      </c>
      <c r="K75" s="11">
        <f>'[2]nuotekos'!K24</f>
        <v>0</v>
      </c>
      <c r="L75" s="11">
        <f>'[2]nuotekos'!L24</f>
        <v>0</v>
      </c>
      <c r="M75" s="18">
        <f>'[2]nuotekos'!M24</f>
        <v>12</v>
      </c>
      <c r="N75" s="11">
        <f>'[2]nuotekos'!N24</f>
        <v>0</v>
      </c>
      <c r="O75" s="119">
        <f t="shared" si="27"/>
        <v>12</v>
      </c>
      <c r="P75" s="12">
        <f>'[2]nuotekos'!P24</f>
        <v>12</v>
      </c>
      <c r="Q75" s="12">
        <f>'[2]nuotekos'!Q24</f>
        <v>0</v>
      </c>
      <c r="R75" s="107">
        <f>'[2]nuotekos'!R24</f>
        <v>0</v>
      </c>
      <c r="S75" s="12">
        <f>'[2]nuotekos'!S24</f>
        <v>0</v>
      </c>
      <c r="T75" s="107">
        <f t="shared" si="4"/>
        <v>65</v>
      </c>
    </row>
    <row r="76" spans="1:20" ht="17.25" customHeight="1">
      <c r="A76" s="29" t="s">
        <v>123</v>
      </c>
      <c r="B76" s="9" t="s">
        <v>124</v>
      </c>
      <c r="C76" s="129">
        <f>'[2]nuotekos'!C23</f>
        <v>0</v>
      </c>
      <c r="D76" s="129">
        <f>'[2]nuotekos'!D23</f>
        <v>30</v>
      </c>
      <c r="E76" s="16">
        <f>'[2]nuotekos'!E23</f>
        <v>15</v>
      </c>
      <c r="F76" s="16">
        <f>'[2]nuotekos'!F23</f>
        <v>15</v>
      </c>
      <c r="G76" s="16">
        <f>'[2]nuotekos'!G23</f>
        <v>0</v>
      </c>
      <c r="H76" s="14">
        <f>'[2]nuotekos'!H23</f>
        <v>60</v>
      </c>
      <c r="I76" s="126">
        <f>'[2]nuotekos'!I23</f>
        <v>60</v>
      </c>
      <c r="J76" s="125">
        <f>'[2]nuotekos'!J23</f>
        <v>0</v>
      </c>
      <c r="K76" s="11">
        <f>'[2]nuotekos'!K23</f>
        <v>0</v>
      </c>
      <c r="L76" s="11">
        <f>'[2]nuotekos'!L23</f>
        <v>0</v>
      </c>
      <c r="M76" s="11">
        <f>'[2]nuotekos'!M23</f>
        <v>0</v>
      </c>
      <c r="N76" s="11">
        <f>'[2]nuotekos'!N23</f>
        <v>0</v>
      </c>
      <c r="O76" s="123">
        <f>'[2]nuotekos'!O23</f>
        <v>0</v>
      </c>
      <c r="P76" s="12">
        <f>'[2]nuotekos'!P23</f>
        <v>0</v>
      </c>
      <c r="Q76" s="12">
        <f>'[2]nuotekos'!Q23</f>
        <v>0</v>
      </c>
      <c r="R76" s="107">
        <f>'[2]nuotekos'!R23</f>
        <v>0</v>
      </c>
      <c r="S76" s="12">
        <f>'[2]nuotekos'!S23</f>
        <v>0</v>
      </c>
      <c r="T76" s="107">
        <f t="shared" si="4"/>
        <v>60</v>
      </c>
    </row>
    <row r="77" spans="1:20" ht="38.25">
      <c r="A77" s="29" t="s">
        <v>125</v>
      </c>
      <c r="B77" s="130" t="s">
        <v>219</v>
      </c>
      <c r="C77" s="129">
        <f>'[2]nuotekos'!C25</f>
        <v>0</v>
      </c>
      <c r="D77" s="15">
        <f>'[2]nuotekos'!D25</f>
        <v>0</v>
      </c>
      <c r="E77" s="15">
        <f>'[2]nuotekos'!E25</f>
        <v>0</v>
      </c>
      <c r="F77" s="15">
        <f>'[2]nuotekos'!F25</f>
        <v>0</v>
      </c>
      <c r="G77" s="15">
        <f>'[2]nuotekos'!G25</f>
        <v>50</v>
      </c>
      <c r="H77" s="120">
        <f t="shared" si="26"/>
        <v>50</v>
      </c>
      <c r="I77" s="18">
        <f>'[2]nuotekos'!I25</f>
        <v>50</v>
      </c>
      <c r="J77" s="11">
        <f>'[2]nuotekos'!J25</f>
        <v>0</v>
      </c>
      <c r="K77" s="11">
        <f>'[2]nuotekos'!K25</f>
        <v>0</v>
      </c>
      <c r="L77" s="11">
        <f>'[2]nuotekos'!L25</f>
        <v>0</v>
      </c>
      <c r="M77" s="11">
        <f>'[2]nuotekos'!M25</f>
        <v>0</v>
      </c>
      <c r="N77" s="11">
        <f>'[2]nuotekos'!N25</f>
        <v>0</v>
      </c>
      <c r="O77" s="119">
        <f t="shared" si="27"/>
        <v>0</v>
      </c>
      <c r="P77" s="12">
        <f>'[2]nuotekos'!P25</f>
        <v>0</v>
      </c>
      <c r="Q77" s="12">
        <f>'[2]nuotekos'!Q25</f>
        <v>0</v>
      </c>
      <c r="R77" s="107">
        <f>'[2]nuotekos'!R25</f>
        <v>0</v>
      </c>
      <c r="S77" s="12">
        <f>'[2]nuotekos'!S25</f>
        <v>0</v>
      </c>
      <c r="T77" s="107">
        <f t="shared" si="4"/>
        <v>50</v>
      </c>
    </row>
    <row r="78" spans="1:20" ht="13.5">
      <c r="A78" s="98" t="s">
        <v>126</v>
      </c>
      <c r="B78" s="13" t="s">
        <v>127</v>
      </c>
      <c r="C78" s="129">
        <f aca="true" t="shared" si="30" ref="C78:S78">SUM(C79:C82)</f>
        <v>0</v>
      </c>
      <c r="D78" s="15">
        <f t="shared" si="30"/>
        <v>0</v>
      </c>
      <c r="E78" s="15">
        <f t="shared" si="30"/>
        <v>35</v>
      </c>
      <c r="F78" s="15">
        <f t="shared" si="30"/>
        <v>60</v>
      </c>
      <c r="G78" s="15">
        <f t="shared" si="30"/>
        <v>100</v>
      </c>
      <c r="H78" s="120">
        <f t="shared" si="30"/>
        <v>195</v>
      </c>
      <c r="I78" s="11">
        <f t="shared" si="30"/>
        <v>195</v>
      </c>
      <c r="J78" s="11">
        <f t="shared" si="30"/>
        <v>0</v>
      </c>
      <c r="K78" s="11">
        <f t="shared" si="30"/>
        <v>0</v>
      </c>
      <c r="L78" s="11">
        <f t="shared" si="30"/>
        <v>0</v>
      </c>
      <c r="M78" s="11">
        <f t="shared" si="30"/>
        <v>50</v>
      </c>
      <c r="N78" s="11">
        <f t="shared" si="30"/>
        <v>150</v>
      </c>
      <c r="O78" s="119">
        <f t="shared" si="30"/>
        <v>200</v>
      </c>
      <c r="P78" s="12">
        <f t="shared" si="30"/>
        <v>200</v>
      </c>
      <c r="Q78" s="12">
        <f t="shared" si="30"/>
        <v>0</v>
      </c>
      <c r="R78" s="107">
        <f t="shared" si="30"/>
        <v>250</v>
      </c>
      <c r="S78" s="12">
        <f t="shared" si="30"/>
        <v>250</v>
      </c>
      <c r="T78" s="107">
        <f t="shared" si="4"/>
        <v>645</v>
      </c>
    </row>
    <row r="79" spans="1:20" ht="25.5">
      <c r="A79" s="29" t="s">
        <v>128</v>
      </c>
      <c r="B79" s="87" t="s">
        <v>129</v>
      </c>
      <c r="C79" s="129">
        <f>'[2]tinklai'!C35</f>
        <v>0</v>
      </c>
      <c r="D79" s="15">
        <f>'[2]tinklai'!D35</f>
        <v>0</v>
      </c>
      <c r="E79" s="15">
        <f>'[2]tinklai'!E35</f>
        <v>0</v>
      </c>
      <c r="F79" s="15">
        <f>'[2]tinklai'!F35</f>
        <v>0</v>
      </c>
      <c r="G79" s="15">
        <f>'[2]tinklai'!G35</f>
        <v>100</v>
      </c>
      <c r="H79" s="120">
        <f>'[2]tinklai'!H35</f>
        <v>100</v>
      </c>
      <c r="I79" s="11">
        <f>'[2]tinklai'!I35</f>
        <v>100</v>
      </c>
      <c r="J79" s="11">
        <f>'[2]tinklai'!J35</f>
        <v>0</v>
      </c>
      <c r="K79" s="11">
        <f>'[2]tinklai'!K35</f>
        <v>0</v>
      </c>
      <c r="L79" s="11">
        <f>'[2]tinklai'!L35</f>
        <v>0</v>
      </c>
      <c r="M79" s="18">
        <f>'[2]tinklai'!M35</f>
        <v>0</v>
      </c>
      <c r="N79" s="18">
        <f>'[2]tinklai'!N35</f>
        <v>150</v>
      </c>
      <c r="O79" s="119">
        <f>'[2]tinklai'!O35</f>
        <v>150</v>
      </c>
      <c r="P79" s="20">
        <f>'[2]tinklai'!P35</f>
        <v>150</v>
      </c>
      <c r="Q79" s="12">
        <f>'[2]tinklai'!Q35</f>
        <v>0</v>
      </c>
      <c r="R79" s="107">
        <f>'[2]tinklai'!R35</f>
        <v>200</v>
      </c>
      <c r="S79" s="20">
        <f>'[2]tinklai'!S35</f>
        <v>200</v>
      </c>
      <c r="T79" s="107">
        <f t="shared" si="4"/>
        <v>450</v>
      </c>
    </row>
    <row r="80" spans="1:20" ht="13.5">
      <c r="A80" s="29" t="s">
        <v>130</v>
      </c>
      <c r="B80" s="87" t="s">
        <v>131</v>
      </c>
      <c r="C80" s="129">
        <f>'[2]tinklai'!C36</f>
        <v>0</v>
      </c>
      <c r="D80" s="15">
        <f>'[2]tinklai'!D36</f>
        <v>0</v>
      </c>
      <c r="E80" s="15">
        <f>'[2]tinklai'!E36</f>
        <v>0</v>
      </c>
      <c r="F80" s="15">
        <f>'[2]tinklai'!F36</f>
        <v>60</v>
      </c>
      <c r="G80" s="15">
        <f>'[2]tinklai'!G36</f>
        <v>0</v>
      </c>
      <c r="H80" s="120">
        <f>'[2]tinklai'!H36</f>
        <v>60</v>
      </c>
      <c r="I80" s="18">
        <f>'[2]tinklai'!I36</f>
        <v>60</v>
      </c>
      <c r="J80" s="11">
        <f>'[2]tinklai'!J36</f>
        <v>0</v>
      </c>
      <c r="K80" s="11">
        <f>'[2]tinklai'!K36</f>
        <v>0</v>
      </c>
      <c r="L80" s="11">
        <f>'[2]tinklai'!L36</f>
        <v>0</v>
      </c>
      <c r="M80" s="18">
        <f>'[2]tinklai'!M36</f>
        <v>50</v>
      </c>
      <c r="N80" s="18">
        <f>'[2]tinklai'!N36</f>
        <v>0</v>
      </c>
      <c r="O80" s="119">
        <f>'[2]tinklai'!O36</f>
        <v>50</v>
      </c>
      <c r="P80" s="20">
        <f>'[2]tinklai'!P36</f>
        <v>50</v>
      </c>
      <c r="Q80" s="12">
        <f>'[2]tinklai'!Q36</f>
        <v>0</v>
      </c>
      <c r="R80" s="107">
        <f>'[2]tinklai'!R36</f>
        <v>50</v>
      </c>
      <c r="S80" s="20">
        <f>'[2]tinklai'!S36</f>
        <v>50</v>
      </c>
      <c r="T80" s="107">
        <f t="shared" si="4"/>
        <v>160</v>
      </c>
    </row>
    <row r="81" spans="1:20" ht="13.5">
      <c r="A81" s="29" t="s">
        <v>132</v>
      </c>
      <c r="B81" s="87" t="s">
        <v>133</v>
      </c>
      <c r="C81" s="129">
        <f>'[2]tinklai'!C37</f>
        <v>0</v>
      </c>
      <c r="D81" s="15">
        <f>'[2]tinklai'!D37</f>
        <v>0</v>
      </c>
      <c r="E81" s="15">
        <f>'[2]tinklai'!E37</f>
        <v>10</v>
      </c>
      <c r="F81" s="15">
        <f>'[2]tinklai'!F37</f>
        <v>0</v>
      </c>
      <c r="G81" s="15">
        <f>'[2]tinklai'!G37</f>
        <v>0</v>
      </c>
      <c r="H81" s="120">
        <f>'[2]tinklai'!H37</f>
        <v>10</v>
      </c>
      <c r="I81" s="18">
        <f>'[2]tinklai'!I37</f>
        <v>10</v>
      </c>
      <c r="J81" s="11">
        <f>'[2]tinklai'!J37</f>
        <v>0</v>
      </c>
      <c r="K81" s="11">
        <f>'[2]tinklai'!K37</f>
        <v>0</v>
      </c>
      <c r="L81" s="11">
        <f>'[2]tinklai'!L37</f>
        <v>0</v>
      </c>
      <c r="M81" s="18">
        <f>'[2]tinklai'!M37</f>
        <v>0</v>
      </c>
      <c r="N81" s="18">
        <f>'[2]tinklai'!N37</f>
        <v>0</v>
      </c>
      <c r="O81" s="119">
        <f>'[2]tinklai'!O37</f>
        <v>0</v>
      </c>
      <c r="P81" s="20">
        <f>'[2]tinklai'!P37</f>
        <v>0</v>
      </c>
      <c r="Q81" s="12">
        <f>'[2]tinklai'!Q37</f>
        <v>0</v>
      </c>
      <c r="R81" s="107">
        <f>'[2]tinklai'!R37</f>
        <v>0</v>
      </c>
      <c r="S81" s="20">
        <f>'[2]tinklai'!S37</f>
        <v>0</v>
      </c>
      <c r="T81" s="107">
        <f t="shared" si="4"/>
        <v>10</v>
      </c>
    </row>
    <row r="82" spans="1:20" ht="13.5">
      <c r="A82" s="29" t="s">
        <v>134</v>
      </c>
      <c r="B82" s="87" t="s">
        <v>135</v>
      </c>
      <c r="C82" s="129">
        <f>'[2]tinklai'!C38</f>
        <v>0</v>
      </c>
      <c r="D82" s="15">
        <f>'[2]tinklai'!D38</f>
        <v>0</v>
      </c>
      <c r="E82" s="15">
        <f>'[2]tinklai'!E38</f>
        <v>25</v>
      </c>
      <c r="F82" s="15">
        <f>'[2]tinklai'!F38</f>
        <v>0</v>
      </c>
      <c r="G82" s="15">
        <f>'[2]tinklai'!G38</f>
        <v>0</v>
      </c>
      <c r="H82" s="120">
        <f>'[2]tinklai'!H38</f>
        <v>25</v>
      </c>
      <c r="I82" s="18">
        <f>'[2]tinklai'!I38</f>
        <v>25</v>
      </c>
      <c r="J82" s="11">
        <f>'[2]tinklai'!J38</f>
        <v>0</v>
      </c>
      <c r="K82" s="11">
        <f>'[2]tinklai'!K38</f>
        <v>0</v>
      </c>
      <c r="L82" s="11">
        <f>'[2]tinklai'!L38</f>
        <v>0</v>
      </c>
      <c r="M82" s="18">
        <f>'[2]tinklai'!M38</f>
        <v>0</v>
      </c>
      <c r="N82" s="18">
        <f>'[2]tinklai'!N38</f>
        <v>0</v>
      </c>
      <c r="O82" s="119">
        <f>'[2]tinklai'!O38</f>
        <v>0</v>
      </c>
      <c r="P82" s="20">
        <f>'[2]tinklai'!P38</f>
        <v>0</v>
      </c>
      <c r="Q82" s="12">
        <f>'[2]tinklai'!Q38</f>
        <v>0</v>
      </c>
      <c r="R82" s="107">
        <f>'[2]tinklai'!R38</f>
        <v>0</v>
      </c>
      <c r="S82" s="20">
        <f>'[2]tinklai'!S38</f>
        <v>0</v>
      </c>
      <c r="T82" s="107">
        <f t="shared" si="4"/>
        <v>25</v>
      </c>
    </row>
    <row r="83" spans="1:20" s="28" customFormat="1" ht="17.25" customHeight="1">
      <c r="A83" s="131" t="s">
        <v>136</v>
      </c>
      <c r="B83" s="94" t="s">
        <v>137</v>
      </c>
      <c r="C83" s="115">
        <f>SUM(C84:C92)</f>
        <v>0</v>
      </c>
      <c r="D83" s="94">
        <f aca="true" t="shared" si="31" ref="D83:S83">SUM(D84:D92)</f>
        <v>214</v>
      </c>
      <c r="E83" s="94">
        <f t="shared" si="31"/>
        <v>370</v>
      </c>
      <c r="F83" s="94">
        <f t="shared" si="31"/>
        <v>236</v>
      </c>
      <c r="G83" s="94">
        <f t="shared" si="31"/>
        <v>365</v>
      </c>
      <c r="H83" s="116">
        <f t="shared" si="31"/>
        <v>1185</v>
      </c>
      <c r="I83" s="116">
        <f t="shared" si="31"/>
        <v>1185</v>
      </c>
      <c r="J83" s="116">
        <f t="shared" si="31"/>
        <v>0</v>
      </c>
      <c r="K83" s="115">
        <f t="shared" si="31"/>
        <v>104</v>
      </c>
      <c r="L83" s="94">
        <f t="shared" si="31"/>
        <v>286</v>
      </c>
      <c r="M83" s="94">
        <f t="shared" si="31"/>
        <v>88</v>
      </c>
      <c r="N83" s="94">
        <f t="shared" si="31"/>
        <v>195</v>
      </c>
      <c r="O83" s="116">
        <f t="shared" si="31"/>
        <v>673</v>
      </c>
      <c r="P83" s="116">
        <f t="shared" si="31"/>
        <v>673</v>
      </c>
      <c r="Q83" s="116">
        <f t="shared" si="31"/>
        <v>0</v>
      </c>
      <c r="R83" s="94">
        <f t="shared" si="31"/>
        <v>670</v>
      </c>
      <c r="S83" s="94">
        <f t="shared" si="31"/>
        <v>670</v>
      </c>
      <c r="T83" s="94">
        <f t="shared" si="4"/>
        <v>2528</v>
      </c>
    </row>
    <row r="84" spans="1:21" ht="17.25" customHeight="1">
      <c r="A84" s="29" t="s">
        <v>138</v>
      </c>
      <c r="B84" s="87" t="s">
        <v>139</v>
      </c>
      <c r="C84" s="88">
        <f>'[2]gamybos'!C20</f>
        <v>0</v>
      </c>
      <c r="D84" s="15">
        <f>'[2]gamybos'!D20</f>
        <v>15</v>
      </c>
      <c r="E84" s="15">
        <f>'[2]gamybos'!E20</f>
        <v>82</v>
      </c>
      <c r="F84" s="15">
        <f>'[2]gamybos'!F20</f>
        <v>18</v>
      </c>
      <c r="G84" s="89">
        <f>'[2]gamybos'!G20</f>
        <v>18</v>
      </c>
      <c r="H84" s="14">
        <f>'[2]gamybos'!H20</f>
        <v>133</v>
      </c>
      <c r="I84" s="90">
        <f>'[2]gamybos'!I20</f>
        <v>133</v>
      </c>
      <c r="J84" s="16">
        <f>'[2]gamybos'!J20</f>
        <v>0</v>
      </c>
      <c r="K84" s="15">
        <f>'[2]gamybos'!K20</f>
        <v>30</v>
      </c>
      <c r="L84" s="15">
        <f>'[2]gamybos'!L20</f>
        <v>25</v>
      </c>
      <c r="M84" s="15">
        <f>'[2]gamybos'!M20</f>
        <v>0</v>
      </c>
      <c r="N84" s="15">
        <f>'[2]gamybos'!N20</f>
        <v>18</v>
      </c>
      <c r="O84" s="14">
        <f>'[2]gamybos'!O20</f>
        <v>73</v>
      </c>
      <c r="P84" s="18">
        <f>'[2]gamybos'!P20</f>
        <v>73</v>
      </c>
      <c r="Q84" s="18">
        <f>'[2]gamybos'!Q20</f>
        <v>0</v>
      </c>
      <c r="R84" s="19">
        <f>'[2]gamybos'!R20</f>
        <v>115</v>
      </c>
      <c r="S84" s="20">
        <f>'[2]gamybos'!S20</f>
        <v>115</v>
      </c>
      <c r="T84" s="107">
        <f t="shared" si="4"/>
        <v>321</v>
      </c>
      <c r="U84" s="92"/>
    </row>
    <row r="85" spans="1:21" ht="27.75" customHeight="1">
      <c r="A85" s="29" t="s">
        <v>140</v>
      </c>
      <c r="B85" s="87" t="s">
        <v>141</v>
      </c>
      <c r="C85" s="88">
        <f>'[2]gamybos'!C21</f>
        <v>0</v>
      </c>
      <c r="D85" s="15">
        <f>'[2]gamybos'!D21</f>
        <v>3</v>
      </c>
      <c r="E85" s="15">
        <f>'[2]gamybos'!E21</f>
        <v>12</v>
      </c>
      <c r="F85" s="15">
        <f>'[2]gamybos'!F21</f>
        <v>3</v>
      </c>
      <c r="G85" s="89">
        <f>'[2]gamybos'!G21</f>
        <v>45</v>
      </c>
      <c r="H85" s="14">
        <f>'[2]gamybos'!H21</f>
        <v>63</v>
      </c>
      <c r="I85" s="90">
        <f>'[2]gamybos'!I21</f>
        <v>63</v>
      </c>
      <c r="J85" s="16">
        <f>'[2]gamybos'!J21</f>
        <v>0</v>
      </c>
      <c r="K85" s="15">
        <f>'[2]gamybos'!K21</f>
        <v>0</v>
      </c>
      <c r="L85" s="15">
        <f>'[2]gamybos'!L21</f>
        <v>3</v>
      </c>
      <c r="M85" s="15">
        <f>'[2]gamybos'!M21</f>
        <v>23</v>
      </c>
      <c r="N85" s="15">
        <f>'[2]gamybos'!N21</f>
        <v>3</v>
      </c>
      <c r="O85" s="14">
        <f>'[2]gamybos'!O21</f>
        <v>29</v>
      </c>
      <c r="P85" s="18">
        <f>'[2]gamybos'!P21</f>
        <v>29</v>
      </c>
      <c r="Q85" s="18">
        <f>'[2]gamybos'!Q21</f>
        <v>0</v>
      </c>
      <c r="R85" s="19">
        <f>'[2]gamybos'!R21</f>
        <v>29</v>
      </c>
      <c r="S85" s="20">
        <f>'[2]gamybos'!S21</f>
        <v>29</v>
      </c>
      <c r="T85" s="107">
        <f aca="true" t="shared" si="32" ref="T85:T128">H85+O85+R85</f>
        <v>121</v>
      </c>
      <c r="U85" s="92"/>
    </row>
    <row r="86" spans="1:21" ht="25.5">
      <c r="A86" s="29" t="s">
        <v>142</v>
      </c>
      <c r="B86" s="87" t="s">
        <v>143</v>
      </c>
      <c r="C86" s="88">
        <f>'[2]gamybos'!C22</f>
        <v>0</v>
      </c>
      <c r="D86" s="15">
        <f>'[2]gamybos'!D22</f>
        <v>65</v>
      </c>
      <c r="E86" s="15">
        <f>'[2]gamybos'!E22</f>
        <v>35</v>
      </c>
      <c r="F86" s="15">
        <f>'[2]gamybos'!F22</f>
        <v>80</v>
      </c>
      <c r="G86" s="89">
        <f>'[2]gamybos'!G22</f>
        <v>55</v>
      </c>
      <c r="H86" s="14">
        <f>'[2]gamybos'!H22</f>
        <v>235</v>
      </c>
      <c r="I86" s="90">
        <f>'[2]gamybos'!I22</f>
        <v>235</v>
      </c>
      <c r="J86" s="16">
        <f>'[2]gamybos'!J22</f>
        <v>0</v>
      </c>
      <c r="K86" s="15">
        <f>'[2]gamybos'!K22</f>
        <v>0</v>
      </c>
      <c r="L86" s="15">
        <f>'[2]gamybos'!L22</f>
        <v>150</v>
      </c>
      <c r="M86" s="15">
        <f>'[2]gamybos'!M22</f>
        <v>10</v>
      </c>
      <c r="N86" s="15">
        <f>'[2]gamybos'!N22</f>
        <v>25</v>
      </c>
      <c r="O86" s="14">
        <f>'[2]gamybos'!O22</f>
        <v>185</v>
      </c>
      <c r="P86" s="18">
        <f>'[2]gamybos'!P22</f>
        <v>185</v>
      </c>
      <c r="Q86" s="18">
        <f>'[2]gamybos'!Q22</f>
        <v>0</v>
      </c>
      <c r="R86" s="19">
        <f>'[2]gamybos'!R22</f>
        <v>185</v>
      </c>
      <c r="S86" s="20">
        <f>'[2]gamybos'!S22</f>
        <v>185</v>
      </c>
      <c r="T86" s="107">
        <f t="shared" si="32"/>
        <v>605</v>
      </c>
      <c r="U86" s="92"/>
    </row>
    <row r="87" spans="1:21" ht="17.25" customHeight="1">
      <c r="A87" s="29" t="s">
        <v>144</v>
      </c>
      <c r="B87" s="87" t="s">
        <v>145</v>
      </c>
      <c r="C87" s="88">
        <f>'[2]gamybos'!C23</f>
        <v>0</v>
      </c>
      <c r="D87" s="15">
        <f>'[2]gamybos'!D23</f>
        <v>20</v>
      </c>
      <c r="E87" s="15">
        <f>'[2]gamybos'!E23</f>
        <v>0</v>
      </c>
      <c r="F87" s="15">
        <f>'[2]gamybos'!F23</f>
        <v>40</v>
      </c>
      <c r="G87" s="89">
        <f>'[2]gamybos'!G23</f>
        <v>0</v>
      </c>
      <c r="H87" s="14">
        <f>'[2]gamybos'!H23</f>
        <v>60</v>
      </c>
      <c r="I87" s="90">
        <f>'[2]gamybos'!I23</f>
        <v>60</v>
      </c>
      <c r="J87" s="16">
        <f>'[2]gamybos'!J23</f>
        <v>0</v>
      </c>
      <c r="K87" s="15">
        <f>'[2]gamybos'!K23</f>
        <v>20</v>
      </c>
      <c r="L87" s="15">
        <f>'[2]gamybos'!L23</f>
        <v>0</v>
      </c>
      <c r="M87" s="15">
        <f>'[2]gamybos'!M23</f>
        <v>40</v>
      </c>
      <c r="N87" s="15">
        <f>'[2]gamybos'!N23</f>
        <v>0</v>
      </c>
      <c r="O87" s="14">
        <f>'[2]gamybos'!O23</f>
        <v>60</v>
      </c>
      <c r="P87" s="18">
        <f>'[2]gamybos'!P23</f>
        <v>60</v>
      </c>
      <c r="Q87" s="18">
        <f>'[2]gamybos'!Q23</f>
        <v>0</v>
      </c>
      <c r="R87" s="19">
        <f>'[2]gamybos'!R23</f>
        <v>60</v>
      </c>
      <c r="S87" s="20">
        <f>'[2]gamybos'!S23</f>
        <v>60</v>
      </c>
      <c r="T87" s="107">
        <f t="shared" si="32"/>
        <v>180</v>
      </c>
      <c r="U87" s="92"/>
    </row>
    <row r="88" spans="1:21" ht="25.5">
      <c r="A88" s="29" t="s">
        <v>146</v>
      </c>
      <c r="B88" s="87" t="s">
        <v>147</v>
      </c>
      <c r="C88" s="88">
        <f>'[2]gamybos'!C24</f>
        <v>0</v>
      </c>
      <c r="D88" s="15">
        <f>'[2]gamybos'!D24</f>
        <v>1</v>
      </c>
      <c r="E88" s="15">
        <f>'[2]gamybos'!E24</f>
        <v>60</v>
      </c>
      <c r="F88" s="15">
        <f>'[2]gamybos'!F24</f>
        <v>80</v>
      </c>
      <c r="G88" s="89">
        <f>'[2]gamybos'!G24</f>
        <v>8</v>
      </c>
      <c r="H88" s="14">
        <f>'[2]gamybos'!H24</f>
        <v>149</v>
      </c>
      <c r="I88" s="90">
        <f>'[2]gamybos'!I24</f>
        <v>149</v>
      </c>
      <c r="J88" s="16">
        <f>'[2]gamybos'!J24</f>
        <v>0</v>
      </c>
      <c r="K88" s="15">
        <f>'[2]gamybos'!K24</f>
        <v>5</v>
      </c>
      <c r="L88" s="15">
        <f>'[2]gamybos'!L24</f>
        <v>15</v>
      </c>
      <c r="M88" s="15">
        <f>'[2]gamybos'!M24</f>
        <v>0</v>
      </c>
      <c r="N88" s="15">
        <f>'[2]gamybos'!N24</f>
        <v>30</v>
      </c>
      <c r="O88" s="14">
        <f>'[2]gamybos'!O24</f>
        <v>50</v>
      </c>
      <c r="P88" s="18">
        <f>'[2]gamybos'!P24</f>
        <v>50</v>
      </c>
      <c r="Q88" s="18">
        <f>'[2]gamybos'!Q24</f>
        <v>0</v>
      </c>
      <c r="R88" s="19">
        <f>'[2]gamybos'!R24</f>
        <v>30</v>
      </c>
      <c r="S88" s="20">
        <f>'[2]gamybos'!S24</f>
        <v>30</v>
      </c>
      <c r="T88" s="107">
        <f t="shared" si="32"/>
        <v>229</v>
      </c>
      <c r="U88" s="92"/>
    </row>
    <row r="89" spans="1:21" ht="12.75">
      <c r="A89" s="29" t="s">
        <v>148</v>
      </c>
      <c r="B89" s="87" t="s">
        <v>149</v>
      </c>
      <c r="C89" s="88">
        <f>'[2]gamybos'!C25</f>
        <v>0</v>
      </c>
      <c r="D89" s="15">
        <f>'[2]gamybos'!D25</f>
        <v>6</v>
      </c>
      <c r="E89" s="15">
        <f>'[2]gamybos'!E25</f>
        <v>91</v>
      </c>
      <c r="F89" s="15">
        <f>'[2]gamybos'!F25</f>
        <v>3</v>
      </c>
      <c r="G89" s="89">
        <f>'[2]gamybos'!G25</f>
        <v>90</v>
      </c>
      <c r="H89" s="14">
        <f>'[2]gamybos'!H25</f>
        <v>190</v>
      </c>
      <c r="I89" s="90">
        <f>'[2]gamybos'!I25</f>
        <v>190</v>
      </c>
      <c r="J89" s="16">
        <f>'[2]gamybos'!J25</f>
        <v>0</v>
      </c>
      <c r="K89" s="15">
        <f>'[2]gamybos'!K25</f>
        <v>6</v>
      </c>
      <c r="L89" s="15">
        <f>'[2]gamybos'!L25</f>
        <v>81</v>
      </c>
      <c r="M89" s="15">
        <f>'[2]gamybos'!M25</f>
        <v>3</v>
      </c>
      <c r="N89" s="15">
        <f>'[2]gamybos'!N25</f>
        <v>90</v>
      </c>
      <c r="O89" s="14">
        <f>'[2]gamybos'!O25</f>
        <v>180</v>
      </c>
      <c r="P89" s="18">
        <f>'[2]gamybos'!P25</f>
        <v>180</v>
      </c>
      <c r="Q89" s="18">
        <f>'[2]gamybos'!Q25</f>
        <v>0</v>
      </c>
      <c r="R89" s="19">
        <f>'[2]gamybos'!R25</f>
        <v>180</v>
      </c>
      <c r="S89" s="20">
        <f>'[2]gamybos'!S25</f>
        <v>180</v>
      </c>
      <c r="T89" s="107">
        <f t="shared" si="32"/>
        <v>550</v>
      </c>
      <c r="U89" s="92"/>
    </row>
    <row r="90" spans="1:21" ht="12.75">
      <c r="A90" s="29" t="s">
        <v>150</v>
      </c>
      <c r="B90" s="87" t="s">
        <v>151</v>
      </c>
      <c r="C90" s="88">
        <f>'[2]gamybos'!C26</f>
        <v>0</v>
      </c>
      <c r="D90" s="15">
        <f>'[2]gamybos'!D26</f>
        <v>86</v>
      </c>
      <c r="E90" s="15">
        <f>'[2]gamybos'!E26</f>
        <v>78</v>
      </c>
      <c r="F90" s="15">
        <f>'[2]gamybos'!F26</f>
        <v>0</v>
      </c>
      <c r="G90" s="89">
        <f>'[2]gamybos'!G26</f>
        <v>120</v>
      </c>
      <c r="H90" s="14">
        <f>'[2]gamybos'!H26</f>
        <v>284</v>
      </c>
      <c r="I90" s="90">
        <f>'[2]gamybos'!I26</f>
        <v>284</v>
      </c>
      <c r="J90" s="16">
        <f>'[2]gamybos'!J26</f>
        <v>0</v>
      </c>
      <c r="K90" s="15">
        <f>'[2]gamybos'!K26</f>
        <v>25</v>
      </c>
      <c r="L90" s="15">
        <f>'[2]gamybos'!L26</f>
        <v>0</v>
      </c>
      <c r="M90" s="15">
        <f>'[2]gamybos'!M26</f>
        <v>0</v>
      </c>
      <c r="N90" s="15">
        <f>'[2]gamybos'!N26</f>
        <v>0</v>
      </c>
      <c r="O90" s="14">
        <f>'[2]gamybos'!O26</f>
        <v>25</v>
      </c>
      <c r="P90" s="18">
        <f>'[2]gamybos'!P26</f>
        <v>25</v>
      </c>
      <c r="Q90" s="18">
        <f>'[2]gamybos'!Q26</f>
        <v>0</v>
      </c>
      <c r="R90" s="19">
        <f>'[2]gamybos'!R26</f>
        <v>0</v>
      </c>
      <c r="S90" s="20">
        <f>'[2]gamybos'!S26</f>
        <v>0</v>
      </c>
      <c r="T90" s="107">
        <f t="shared" si="32"/>
        <v>309</v>
      </c>
      <c r="U90" s="92"/>
    </row>
    <row r="91" spans="1:21" ht="12.75">
      <c r="A91" s="29" t="s">
        <v>152</v>
      </c>
      <c r="B91" s="87" t="s">
        <v>153</v>
      </c>
      <c r="C91" s="88">
        <f>'[2]gamybos'!C27</f>
        <v>0</v>
      </c>
      <c r="D91" s="15">
        <f>'[2]gamybos'!D27</f>
        <v>15</v>
      </c>
      <c r="E91" s="15">
        <f>'[2]gamybos'!E27</f>
        <v>0</v>
      </c>
      <c r="F91" s="15">
        <f>'[2]gamybos'!F27</f>
        <v>0</v>
      </c>
      <c r="G91" s="89">
        <f>'[2]gamybos'!G27</f>
        <v>15</v>
      </c>
      <c r="H91" s="14">
        <f>'[2]gamybos'!H27</f>
        <v>30</v>
      </c>
      <c r="I91" s="90">
        <f>'[2]gamybos'!I27</f>
        <v>30</v>
      </c>
      <c r="J91" s="16">
        <f>'[2]gamybos'!J27</f>
        <v>0</v>
      </c>
      <c r="K91" s="15">
        <f>'[2]gamybos'!K27</f>
        <v>15</v>
      </c>
      <c r="L91" s="15">
        <f>'[2]gamybos'!L27</f>
        <v>0</v>
      </c>
      <c r="M91" s="15">
        <f>'[2]gamybos'!M27</f>
        <v>0</v>
      </c>
      <c r="N91" s="15">
        <f>'[2]gamybos'!N27</f>
        <v>15</v>
      </c>
      <c r="O91" s="14">
        <f>'[2]gamybos'!O27</f>
        <v>30</v>
      </c>
      <c r="P91" s="18">
        <f>'[2]gamybos'!P27</f>
        <v>30</v>
      </c>
      <c r="Q91" s="18">
        <f>'[2]gamybos'!Q27</f>
        <v>0</v>
      </c>
      <c r="R91" s="19">
        <f>'[2]gamybos'!R27</f>
        <v>30</v>
      </c>
      <c r="S91" s="20">
        <f>'[2]gamybos'!S27</f>
        <v>30</v>
      </c>
      <c r="T91" s="107">
        <f t="shared" si="32"/>
        <v>90</v>
      </c>
      <c r="U91" s="92"/>
    </row>
    <row r="92" spans="1:21" ht="17.25" customHeight="1">
      <c r="A92" s="29" t="s">
        <v>154</v>
      </c>
      <c r="B92" s="87" t="s">
        <v>155</v>
      </c>
      <c r="C92" s="88">
        <f>'[2]gamybos'!C28</f>
        <v>0</v>
      </c>
      <c r="D92" s="15">
        <f>'[2]gamybos'!D28</f>
        <v>3</v>
      </c>
      <c r="E92" s="15">
        <f>'[2]gamybos'!E28</f>
        <v>12</v>
      </c>
      <c r="F92" s="15">
        <f>'[2]gamybos'!F28</f>
        <v>12</v>
      </c>
      <c r="G92" s="89">
        <f>'[2]gamybos'!G28</f>
        <v>14</v>
      </c>
      <c r="H92" s="14">
        <f>'[2]gamybos'!H28</f>
        <v>41</v>
      </c>
      <c r="I92" s="90">
        <f>'[2]gamybos'!I28</f>
        <v>41</v>
      </c>
      <c r="J92" s="16">
        <f>'[2]gamybos'!J28</f>
        <v>0</v>
      </c>
      <c r="K92" s="15">
        <f>'[2]gamybos'!K28</f>
        <v>3</v>
      </c>
      <c r="L92" s="15">
        <f>'[2]gamybos'!L28</f>
        <v>12</v>
      </c>
      <c r="M92" s="15">
        <f>'[2]gamybos'!M28</f>
        <v>12</v>
      </c>
      <c r="N92" s="15">
        <f>'[2]gamybos'!N28</f>
        <v>14</v>
      </c>
      <c r="O92" s="14">
        <f>'[2]gamybos'!O28</f>
        <v>41</v>
      </c>
      <c r="P92" s="18">
        <f>'[2]gamybos'!P28</f>
        <v>41</v>
      </c>
      <c r="Q92" s="18">
        <f>'[2]gamybos'!Q28</f>
        <v>0</v>
      </c>
      <c r="R92" s="19">
        <f>'[2]gamybos'!R28</f>
        <v>41</v>
      </c>
      <c r="S92" s="20">
        <f>'[2]gamybos'!S28</f>
        <v>41</v>
      </c>
      <c r="T92" s="107">
        <f t="shared" si="32"/>
        <v>123</v>
      </c>
      <c r="U92" s="92"/>
    </row>
    <row r="93" spans="1:20" s="28" customFormat="1" ht="17.25" customHeight="1">
      <c r="A93" s="131" t="s">
        <v>156</v>
      </c>
      <c r="B93" s="94" t="s">
        <v>157</v>
      </c>
      <c r="C93" s="115">
        <f>SUM(C94:C96)</f>
        <v>0</v>
      </c>
      <c r="D93" s="115">
        <f aca="true" t="shared" si="33" ref="D93:S93">SUM(D94:D96)</f>
        <v>17</v>
      </c>
      <c r="E93" s="115">
        <f t="shared" si="33"/>
        <v>17</v>
      </c>
      <c r="F93" s="115">
        <f t="shared" si="33"/>
        <v>17</v>
      </c>
      <c r="G93" s="115">
        <f t="shared" si="33"/>
        <v>17</v>
      </c>
      <c r="H93" s="115">
        <f>SUM(D93:G93)</f>
        <v>68</v>
      </c>
      <c r="I93" s="115">
        <f t="shared" si="33"/>
        <v>68</v>
      </c>
      <c r="J93" s="115">
        <f t="shared" si="33"/>
        <v>0</v>
      </c>
      <c r="K93" s="115">
        <f t="shared" si="33"/>
        <v>17</v>
      </c>
      <c r="L93" s="115">
        <f t="shared" si="33"/>
        <v>17</v>
      </c>
      <c r="M93" s="115">
        <f t="shared" si="33"/>
        <v>17</v>
      </c>
      <c r="N93" s="115">
        <f t="shared" si="33"/>
        <v>17</v>
      </c>
      <c r="O93" s="115">
        <f t="shared" si="33"/>
        <v>68</v>
      </c>
      <c r="P93" s="115">
        <f t="shared" si="33"/>
        <v>68</v>
      </c>
      <c r="Q93" s="115">
        <f t="shared" si="33"/>
        <v>0</v>
      </c>
      <c r="R93" s="115">
        <f t="shared" si="33"/>
        <v>68</v>
      </c>
      <c r="S93" s="115">
        <f t="shared" si="33"/>
        <v>68</v>
      </c>
      <c r="T93" s="115">
        <f t="shared" si="32"/>
        <v>204</v>
      </c>
    </row>
    <row r="94" spans="1:20" ht="12.75">
      <c r="A94" s="29" t="s">
        <v>158</v>
      </c>
      <c r="B94" s="87" t="s">
        <v>159</v>
      </c>
      <c r="C94" s="81"/>
      <c r="D94" s="81">
        <v>13</v>
      </c>
      <c r="E94" s="81">
        <v>13</v>
      </c>
      <c r="F94" s="81">
        <v>13</v>
      </c>
      <c r="G94" s="81">
        <v>13</v>
      </c>
      <c r="H94" s="80">
        <f>SUM(D94:G94)</f>
        <v>52</v>
      </c>
      <c r="I94" s="81">
        <v>52</v>
      </c>
      <c r="J94" s="81"/>
      <c r="K94" s="81">
        <v>13</v>
      </c>
      <c r="L94" s="81">
        <v>13</v>
      </c>
      <c r="M94" s="81">
        <v>13</v>
      </c>
      <c r="N94" s="81">
        <v>13</v>
      </c>
      <c r="O94" s="80">
        <f>SUM(K94:N94)</f>
        <v>52</v>
      </c>
      <c r="P94" s="81">
        <v>52</v>
      </c>
      <c r="Q94" s="81">
        <f>C94+H94-I94+O94-P94</f>
        <v>0</v>
      </c>
      <c r="R94" s="80">
        <v>52</v>
      </c>
      <c r="S94" s="81">
        <v>52</v>
      </c>
      <c r="T94" s="64">
        <f t="shared" si="32"/>
        <v>156</v>
      </c>
    </row>
    <row r="95" spans="1:20" ht="17.25" customHeight="1">
      <c r="A95" s="29" t="s">
        <v>160</v>
      </c>
      <c r="B95" s="87" t="s">
        <v>161</v>
      </c>
      <c r="C95" s="88"/>
      <c r="D95" s="88">
        <v>2</v>
      </c>
      <c r="E95" s="88">
        <v>2</v>
      </c>
      <c r="F95" s="88">
        <v>2</v>
      </c>
      <c r="G95" s="88">
        <v>2</v>
      </c>
      <c r="H95" s="80">
        <f>SUM(D95:G95)</f>
        <v>8</v>
      </c>
      <c r="I95" s="132">
        <v>8</v>
      </c>
      <c r="J95" s="132"/>
      <c r="K95" s="88">
        <v>2</v>
      </c>
      <c r="L95" s="88">
        <v>2</v>
      </c>
      <c r="M95" s="88">
        <v>2</v>
      </c>
      <c r="N95" s="88">
        <v>2</v>
      </c>
      <c r="O95" s="19">
        <f>SUM(K95:N95)</f>
        <v>8</v>
      </c>
      <c r="P95" s="132">
        <v>8</v>
      </c>
      <c r="Q95" s="133">
        <f>C95+H95-I95+O95-P95</f>
        <v>0</v>
      </c>
      <c r="R95" s="19">
        <v>8</v>
      </c>
      <c r="S95" s="20">
        <v>8</v>
      </c>
      <c r="T95" s="107">
        <f t="shared" si="32"/>
        <v>24</v>
      </c>
    </row>
    <row r="96" spans="1:20" ht="17.25" customHeight="1">
      <c r="A96" s="29" t="s">
        <v>162</v>
      </c>
      <c r="B96" s="87" t="s">
        <v>163</v>
      </c>
      <c r="C96" s="88"/>
      <c r="D96" s="15">
        <v>2</v>
      </c>
      <c r="E96" s="15">
        <v>2</v>
      </c>
      <c r="F96" s="15">
        <v>2</v>
      </c>
      <c r="G96" s="15">
        <v>2</v>
      </c>
      <c r="H96" s="80">
        <f>SUM(D96:G96)</f>
        <v>8</v>
      </c>
      <c r="I96" s="18">
        <v>8</v>
      </c>
      <c r="J96" s="18"/>
      <c r="K96" s="15">
        <v>2</v>
      </c>
      <c r="L96" s="15">
        <v>2</v>
      </c>
      <c r="M96" s="15">
        <v>2</v>
      </c>
      <c r="N96" s="15">
        <v>2</v>
      </c>
      <c r="O96" s="19">
        <f>SUM(K96:N96)</f>
        <v>8</v>
      </c>
      <c r="P96" s="18">
        <v>8</v>
      </c>
      <c r="Q96" s="20">
        <f>C96+H96-I96+O96-P96</f>
        <v>0</v>
      </c>
      <c r="R96" s="19">
        <v>8</v>
      </c>
      <c r="S96" s="20">
        <v>8</v>
      </c>
      <c r="T96" s="107">
        <f t="shared" si="32"/>
        <v>24</v>
      </c>
    </row>
    <row r="97" spans="1:20" ht="18" customHeight="1">
      <c r="A97" s="83" t="s">
        <v>164</v>
      </c>
      <c r="B97" s="84" t="s">
        <v>165</v>
      </c>
      <c r="C97" s="85">
        <f aca="true" t="shared" si="34" ref="C97:S97">C98+C99+C100+C113+C124+C126</f>
        <v>64</v>
      </c>
      <c r="D97" s="85">
        <f t="shared" si="34"/>
        <v>269</v>
      </c>
      <c r="E97" s="85">
        <f t="shared" si="34"/>
        <v>747</v>
      </c>
      <c r="F97" s="85">
        <f t="shared" si="34"/>
        <v>880.3</v>
      </c>
      <c r="G97" s="85">
        <f t="shared" si="34"/>
        <v>730.3</v>
      </c>
      <c r="H97" s="85">
        <f t="shared" si="34"/>
        <v>2626.6</v>
      </c>
      <c r="I97" s="85">
        <f t="shared" si="34"/>
        <v>1921.9</v>
      </c>
      <c r="J97" s="85">
        <f t="shared" si="34"/>
        <v>768.5</v>
      </c>
      <c r="K97" s="85">
        <f t="shared" si="34"/>
        <v>375.3</v>
      </c>
      <c r="L97" s="85">
        <f t="shared" si="34"/>
        <v>257.3</v>
      </c>
      <c r="M97" s="85">
        <f t="shared" si="34"/>
        <v>301.3</v>
      </c>
      <c r="N97" s="85">
        <f t="shared" si="34"/>
        <v>340.3</v>
      </c>
      <c r="O97" s="85">
        <f t="shared" si="34"/>
        <v>1274.2</v>
      </c>
      <c r="P97" s="85">
        <f t="shared" si="34"/>
        <v>2042.7</v>
      </c>
      <c r="Q97" s="85">
        <f t="shared" si="34"/>
        <v>0</v>
      </c>
      <c r="R97" s="85">
        <f t="shared" si="34"/>
        <v>314.2</v>
      </c>
      <c r="S97" s="85">
        <f t="shared" si="34"/>
        <v>314.2</v>
      </c>
      <c r="T97" s="85">
        <f t="shared" si="32"/>
        <v>4215</v>
      </c>
    </row>
    <row r="98" spans="1:21" s="141" customFormat="1" ht="17.25" customHeight="1">
      <c r="A98" s="134" t="s">
        <v>166</v>
      </c>
      <c r="B98" s="87" t="s">
        <v>66</v>
      </c>
      <c r="C98" s="135">
        <f>'[2]Plėtra'!C16</f>
        <v>0</v>
      </c>
      <c r="D98" s="136">
        <f>'[2]Plėtra'!D16</f>
        <v>14</v>
      </c>
      <c r="E98" s="136">
        <f>'[2]Plėtra'!E16</f>
        <v>14</v>
      </c>
      <c r="F98" s="136">
        <f>'[2]Plėtra'!F16</f>
        <v>14</v>
      </c>
      <c r="G98" s="137">
        <f>'[2]Plėtra'!G16</f>
        <v>14</v>
      </c>
      <c r="H98" s="138">
        <f>'[2]Plėtra'!H16</f>
        <v>56</v>
      </c>
      <c r="I98" s="139">
        <f>'[2]Plėtra'!I16</f>
        <v>56</v>
      </c>
      <c r="J98" s="140">
        <f>'[2]Plėtra'!J16</f>
        <v>0</v>
      </c>
      <c r="K98" s="135">
        <f>'[2]Plėtra'!K16</f>
        <v>12</v>
      </c>
      <c r="L98" s="136">
        <f>'[2]Plėtra'!L16</f>
        <v>12</v>
      </c>
      <c r="M98" s="136">
        <f>'[2]Plėtra'!M16</f>
        <v>12</v>
      </c>
      <c r="N98" s="136">
        <f>'[2]Plėtra'!N16</f>
        <v>12</v>
      </c>
      <c r="O98" s="140">
        <f>'[2]Plėtra'!O16</f>
        <v>48</v>
      </c>
      <c r="P98" s="140">
        <f>'[2]Plėtra'!P16</f>
        <v>48</v>
      </c>
      <c r="Q98" s="140">
        <f>'[2]Plėtra'!Q16</f>
        <v>0</v>
      </c>
      <c r="R98" s="19">
        <f>'[2]Plėtra'!R16</f>
        <v>40</v>
      </c>
      <c r="S98" s="136">
        <f>'[2]Plėtra'!S16</f>
        <v>40</v>
      </c>
      <c r="T98" s="107">
        <f t="shared" si="32"/>
        <v>144</v>
      </c>
      <c r="U98" s="141" t="e">
        <f>#REF!</f>
        <v>#REF!</v>
      </c>
    </row>
    <row r="99" spans="1:21" s="141" customFormat="1" ht="17.25" customHeight="1">
      <c r="A99" s="134" t="s">
        <v>167</v>
      </c>
      <c r="B99" s="87" t="s">
        <v>68</v>
      </c>
      <c r="C99" s="135">
        <f>'[2]Plėtra'!C17+'[2]tinklai'!C27</f>
        <v>57.8</v>
      </c>
      <c r="D99" s="136">
        <f>'[2]Plėtra'!D17+'[2]tinklai'!D27</f>
        <v>133.7</v>
      </c>
      <c r="E99" s="136">
        <f>'[2]Plėtra'!E17+'[2]tinklai'!E27</f>
        <v>187.7</v>
      </c>
      <c r="F99" s="136">
        <f>'[2]Plėtra'!F17+'[2]tinklai'!F27</f>
        <v>356</v>
      </c>
      <c r="G99" s="137">
        <f>'[2]Plėtra'!G17+'[2]tinklai'!G27</f>
        <v>169</v>
      </c>
      <c r="H99" s="142">
        <f>'[2]Plėtra'!H17+'[2]tinklai'!H27</f>
        <v>846.4000000000001</v>
      </c>
      <c r="I99" s="139">
        <f>'[2]Plėtra'!I17+'[2]tinklai'!I27</f>
        <v>591.7</v>
      </c>
      <c r="J99" s="140">
        <f>'[2]Plėtra'!J17+'[2]tinklai'!J27</f>
        <v>312.5</v>
      </c>
      <c r="K99" s="135">
        <f>'[2]Plėtra'!K17+'[2]tinklai'!K27</f>
        <v>194</v>
      </c>
      <c r="L99" s="136">
        <f>'[2]Plėtra'!L17+'[2]tinklai'!L27</f>
        <v>100</v>
      </c>
      <c r="M99" s="136">
        <f>'[2]Plėtra'!M17+'[2]tinklai'!M27</f>
        <v>100</v>
      </c>
      <c r="N99" s="136">
        <f>'[2]Plėtra'!N17+'[2]tinklai'!N27</f>
        <v>63</v>
      </c>
      <c r="O99" s="140">
        <f>'[2]Plėtra'!O17+'[2]tinklai'!O27</f>
        <v>457</v>
      </c>
      <c r="P99" s="140">
        <f>'[2]Plėtra'!P17+'[2]tinklai'!P27</f>
        <v>769.5</v>
      </c>
      <c r="Q99" s="140">
        <f>'[2]Plėtra'!Q17+'[2]tinklai'!Q27</f>
        <v>0</v>
      </c>
      <c r="R99" s="19">
        <f>'[2]Plėtra'!R17+'[2]tinklai'!R27</f>
        <v>0</v>
      </c>
      <c r="S99" s="136">
        <f>'[2]Plėtra'!S17+'[2]tinklai'!S27</f>
        <v>0</v>
      </c>
      <c r="T99" s="107">
        <f t="shared" si="32"/>
        <v>1303.4</v>
      </c>
      <c r="U99" s="141">
        <f>U111+U112+U113+U114+U115+U116+U117+U118+U119+U120</f>
        <v>0</v>
      </c>
    </row>
    <row r="100" spans="1:20" s="28" customFormat="1" ht="17.25" customHeight="1">
      <c r="A100" s="94"/>
      <c r="B100" s="94" t="s">
        <v>168</v>
      </c>
      <c r="C100" s="115">
        <f>C101+C107+C109</f>
        <v>6.2</v>
      </c>
      <c r="D100" s="94">
        <f aca="true" t="shared" si="35" ref="D100:S100">D101+D107+D109</f>
        <v>6</v>
      </c>
      <c r="E100" s="94">
        <f t="shared" si="35"/>
        <v>274</v>
      </c>
      <c r="F100" s="94">
        <f t="shared" si="35"/>
        <v>244</v>
      </c>
      <c r="G100" s="94">
        <f t="shared" si="35"/>
        <v>422</v>
      </c>
      <c r="H100" s="116">
        <f t="shared" si="35"/>
        <v>946</v>
      </c>
      <c r="I100" s="116">
        <f t="shared" si="35"/>
        <v>496</v>
      </c>
      <c r="J100" s="116">
        <f t="shared" si="35"/>
        <v>456</v>
      </c>
      <c r="K100" s="94">
        <f t="shared" si="35"/>
        <v>157</v>
      </c>
      <c r="L100" s="94">
        <f t="shared" si="35"/>
        <v>74</v>
      </c>
      <c r="M100" s="94">
        <f t="shared" si="35"/>
        <v>78</v>
      </c>
      <c r="N100" s="94">
        <f t="shared" si="35"/>
        <v>185</v>
      </c>
      <c r="O100" s="117">
        <f t="shared" si="35"/>
        <v>494</v>
      </c>
      <c r="P100" s="117">
        <f t="shared" si="35"/>
        <v>950</v>
      </c>
      <c r="Q100" s="117">
        <f t="shared" si="35"/>
        <v>0</v>
      </c>
      <c r="R100" s="117">
        <f t="shared" si="35"/>
        <v>55</v>
      </c>
      <c r="S100" s="117">
        <f t="shared" si="35"/>
        <v>55</v>
      </c>
      <c r="T100" s="117">
        <f t="shared" si="32"/>
        <v>1495</v>
      </c>
    </row>
    <row r="101" spans="1:20" s="143" customFormat="1" ht="17.25" customHeight="1">
      <c r="A101" s="98" t="s">
        <v>169</v>
      </c>
      <c r="B101" s="13" t="s">
        <v>71</v>
      </c>
      <c r="C101" s="118">
        <f>SUM(C102:C106)</f>
        <v>6.2</v>
      </c>
      <c r="D101" s="118">
        <f>SUM(D102:D106)</f>
        <v>0</v>
      </c>
      <c r="E101" s="118">
        <f>SUM(E102:E106)</f>
        <v>153</v>
      </c>
      <c r="F101" s="118">
        <f>SUM(F102:F106)</f>
        <v>225</v>
      </c>
      <c r="G101" s="118">
        <f>SUM(G102:G106)</f>
        <v>289</v>
      </c>
      <c r="H101" s="119">
        <f>SUM(D101:G101)</f>
        <v>667</v>
      </c>
      <c r="I101" s="118">
        <f aca="true" t="shared" si="36" ref="I101:N101">SUM(I102:I106)</f>
        <v>217</v>
      </c>
      <c r="J101" s="118">
        <f t="shared" si="36"/>
        <v>456</v>
      </c>
      <c r="K101" s="118">
        <f t="shared" si="36"/>
        <v>150</v>
      </c>
      <c r="L101" s="118">
        <f t="shared" si="36"/>
        <v>52</v>
      </c>
      <c r="M101" s="118">
        <f t="shared" si="36"/>
        <v>3</v>
      </c>
      <c r="N101" s="118">
        <f t="shared" si="36"/>
        <v>48</v>
      </c>
      <c r="O101" s="123">
        <f>SUM(K101:N101)</f>
        <v>253</v>
      </c>
      <c r="P101" s="128">
        <f>SUM(P102:P106)</f>
        <v>709</v>
      </c>
      <c r="Q101" s="128">
        <f>SUM(Q102:Q106)</f>
        <v>0</v>
      </c>
      <c r="R101" s="123">
        <f>SUM(R102:R106)</f>
        <v>20</v>
      </c>
      <c r="S101" s="128">
        <f>SUM(S102:S106)</f>
        <v>20</v>
      </c>
      <c r="T101" s="123">
        <f t="shared" si="32"/>
        <v>940</v>
      </c>
    </row>
    <row r="102" spans="1:20" ht="34.5" customHeight="1">
      <c r="A102" s="29" t="s">
        <v>170</v>
      </c>
      <c r="B102" s="87" t="s">
        <v>171</v>
      </c>
      <c r="C102" s="16">
        <f>'[2]vanduo'!C28</f>
        <v>0</v>
      </c>
      <c r="D102" s="15">
        <f>'[2]vanduo'!D28</f>
        <v>0</v>
      </c>
      <c r="E102" s="15">
        <f>'[2]vanduo'!E28</f>
        <v>0</v>
      </c>
      <c r="F102" s="15">
        <f>'[2]vanduo'!F28</f>
        <v>72</v>
      </c>
      <c r="G102" s="15">
        <f>'[2]vanduo'!G28</f>
        <v>72</v>
      </c>
      <c r="H102" s="120">
        <f aca="true" t="shared" si="37" ref="H102:H112">SUM(D102:G102)</f>
        <v>144</v>
      </c>
      <c r="I102" s="18">
        <f>'[2]vanduo'!I28</f>
        <v>144</v>
      </c>
      <c r="J102" s="18">
        <f>'[2]vanduo'!J28</f>
        <v>0</v>
      </c>
      <c r="K102" s="18">
        <f>'[2]vanduo'!K28</f>
        <v>0</v>
      </c>
      <c r="L102" s="18">
        <f>'[2]vanduo'!L28</f>
        <v>0</v>
      </c>
      <c r="M102" s="18">
        <f>'[2]vanduo'!M28</f>
        <v>0</v>
      </c>
      <c r="N102" s="18">
        <f>'[2]vanduo'!N28</f>
        <v>0</v>
      </c>
      <c r="O102" s="107">
        <f aca="true" t="shared" si="38" ref="O102:O112">SUM(K102:N102)</f>
        <v>0</v>
      </c>
      <c r="P102" s="12">
        <f>'[2]vanduo'!P28</f>
        <v>0</v>
      </c>
      <c r="Q102" s="12">
        <f>'[2]vanduo'!Q28</f>
        <v>0</v>
      </c>
      <c r="R102" s="107">
        <f>'[2]vanduo'!R28</f>
        <v>0</v>
      </c>
      <c r="S102" s="12">
        <f>'[2]vanduo'!S28</f>
        <v>0</v>
      </c>
      <c r="T102" s="107">
        <f t="shared" si="32"/>
        <v>144</v>
      </c>
    </row>
    <row r="103" spans="1:20" ht="33" customHeight="1">
      <c r="A103" s="29" t="s">
        <v>172</v>
      </c>
      <c r="B103" s="87" t="s">
        <v>173</v>
      </c>
      <c r="C103" s="16">
        <f>'[2]vanduo'!C29</f>
        <v>0</v>
      </c>
      <c r="D103" s="15">
        <f>'[2]vanduo'!D29</f>
        <v>0</v>
      </c>
      <c r="E103" s="15">
        <f>'[2]vanduo'!E29</f>
        <v>0</v>
      </c>
      <c r="F103" s="15">
        <f>'[2]vanduo'!F29</f>
        <v>0</v>
      </c>
      <c r="G103" s="15">
        <f>'[2]vanduo'!G29</f>
        <v>29</v>
      </c>
      <c r="H103" s="120">
        <f t="shared" si="37"/>
        <v>29</v>
      </c>
      <c r="I103" s="18">
        <f>'[2]vanduo'!I29</f>
        <v>29</v>
      </c>
      <c r="J103" s="18">
        <f>'[2]vanduo'!J29</f>
        <v>0</v>
      </c>
      <c r="K103" s="18">
        <f>'[2]vanduo'!K29</f>
        <v>0</v>
      </c>
      <c r="L103" s="18">
        <f>'[2]vanduo'!L29</f>
        <v>0</v>
      </c>
      <c r="M103" s="18">
        <f>'[2]vanduo'!M29</f>
        <v>0</v>
      </c>
      <c r="N103" s="18">
        <f>'[2]vanduo'!N29</f>
        <v>29</v>
      </c>
      <c r="O103" s="107">
        <f t="shared" si="38"/>
        <v>29</v>
      </c>
      <c r="P103" s="12">
        <f>'[2]vanduo'!P29</f>
        <v>29</v>
      </c>
      <c r="Q103" s="12">
        <f>'[2]vanduo'!Q29</f>
        <v>0</v>
      </c>
      <c r="R103" s="107">
        <f>'[2]vanduo'!R29</f>
        <v>0</v>
      </c>
      <c r="S103" s="12">
        <f>'[2]vanduo'!S29</f>
        <v>0</v>
      </c>
      <c r="T103" s="107">
        <f t="shared" si="32"/>
        <v>58</v>
      </c>
    </row>
    <row r="104" spans="1:20" ht="28.5" customHeight="1">
      <c r="A104" s="29" t="s">
        <v>174</v>
      </c>
      <c r="B104" s="106" t="s">
        <v>78</v>
      </c>
      <c r="C104" s="16">
        <f>'[2]vanduo'!C30</f>
        <v>0</v>
      </c>
      <c r="D104" s="15">
        <f>'[2]vanduo'!D30</f>
        <v>0</v>
      </c>
      <c r="E104" s="15">
        <f>'[2]vanduo'!E30</f>
        <v>3</v>
      </c>
      <c r="F104" s="15">
        <f>'[2]vanduo'!F30</f>
        <v>3</v>
      </c>
      <c r="G104" s="15">
        <f>'[2]vanduo'!G30</f>
        <v>18</v>
      </c>
      <c r="H104" s="120">
        <f t="shared" si="37"/>
        <v>24</v>
      </c>
      <c r="I104" s="18">
        <f>'[2]vanduo'!I30</f>
        <v>24</v>
      </c>
      <c r="J104" s="18">
        <f>'[2]vanduo'!J30</f>
        <v>0</v>
      </c>
      <c r="K104" s="18">
        <f>'[2]vanduo'!K30</f>
        <v>0</v>
      </c>
      <c r="L104" s="18">
        <f>'[2]vanduo'!L30</f>
        <v>2</v>
      </c>
      <c r="M104" s="18">
        <f>'[2]vanduo'!M30</f>
        <v>3</v>
      </c>
      <c r="N104" s="18">
        <f>'[2]vanduo'!N30</f>
        <v>4</v>
      </c>
      <c r="O104" s="107">
        <f t="shared" si="38"/>
        <v>9</v>
      </c>
      <c r="P104" s="12">
        <f>'[2]vanduo'!P30</f>
        <v>9</v>
      </c>
      <c r="Q104" s="12">
        <f>'[2]vanduo'!Q30</f>
        <v>0</v>
      </c>
      <c r="R104" s="107">
        <f>'[2]vanduo'!R30</f>
        <v>0</v>
      </c>
      <c r="S104" s="12">
        <f>'[2]vanduo'!S30</f>
        <v>0</v>
      </c>
      <c r="T104" s="107">
        <f t="shared" si="32"/>
        <v>33</v>
      </c>
    </row>
    <row r="105" spans="1:20" ht="28.5" customHeight="1">
      <c r="A105" s="29" t="s">
        <v>175</v>
      </c>
      <c r="B105" s="87" t="s">
        <v>176</v>
      </c>
      <c r="C105" s="16">
        <f>'[2]tinklai'!C24</f>
        <v>6.2</v>
      </c>
      <c r="D105" s="15">
        <f>'[2]tinklai'!D24</f>
        <v>0</v>
      </c>
      <c r="E105" s="15">
        <f>'[2]tinklai'!E24</f>
        <v>150</v>
      </c>
      <c r="F105" s="15">
        <f>'[2]tinklai'!F24</f>
        <v>150</v>
      </c>
      <c r="G105" s="15">
        <f>'[2]tinklai'!G24</f>
        <v>150</v>
      </c>
      <c r="H105" s="120">
        <f t="shared" si="37"/>
        <v>450</v>
      </c>
      <c r="I105" s="18">
        <f>'[2]tinklai'!I24</f>
        <v>0</v>
      </c>
      <c r="J105" s="18">
        <f>'[2]tinklai'!J24</f>
        <v>456</v>
      </c>
      <c r="K105" s="88">
        <f>'[2]tinklai'!K24</f>
        <v>150</v>
      </c>
      <c r="L105" s="15">
        <f>'[2]tinklai'!L24</f>
        <v>50</v>
      </c>
      <c r="M105" s="15">
        <f>'[2]tinklai'!M24</f>
        <v>0</v>
      </c>
      <c r="N105" s="15">
        <f>'[2]tinklai'!N24</f>
        <v>0</v>
      </c>
      <c r="O105" s="107">
        <f t="shared" si="38"/>
        <v>200</v>
      </c>
      <c r="P105" s="144">
        <f>'[2]tinklai'!P24</f>
        <v>656</v>
      </c>
      <c r="Q105" s="11">
        <f>'[2]tinklai'!Q24</f>
        <v>0</v>
      </c>
      <c r="R105" s="19">
        <f>'[2]tinklai'!R24</f>
        <v>0</v>
      </c>
      <c r="S105" s="10">
        <f>'[2]tinklai'!S24</f>
        <v>0</v>
      </c>
      <c r="T105" s="107">
        <f t="shared" si="32"/>
        <v>650</v>
      </c>
    </row>
    <row r="106" spans="1:21" ht="17.25" customHeight="1">
      <c r="A106" s="29" t="s">
        <v>177</v>
      </c>
      <c r="B106" s="87" t="s">
        <v>80</v>
      </c>
      <c r="C106" s="88">
        <f>'[2]gamybos'!C34</f>
        <v>0</v>
      </c>
      <c r="D106" s="15">
        <f>'[2]gamybos'!D34</f>
        <v>0</v>
      </c>
      <c r="E106" s="15">
        <f>'[2]gamybos'!E34</f>
        <v>0</v>
      </c>
      <c r="F106" s="15">
        <f>'[2]gamybos'!F34</f>
        <v>0</v>
      </c>
      <c r="G106" s="89">
        <f>'[2]gamybos'!G34</f>
        <v>20</v>
      </c>
      <c r="H106" s="120">
        <f t="shared" si="37"/>
        <v>20</v>
      </c>
      <c r="I106" s="90">
        <f>'[2]gamybos'!I34</f>
        <v>20</v>
      </c>
      <c r="J106" s="16">
        <f>'[2]gamybos'!J34</f>
        <v>0</v>
      </c>
      <c r="K106" s="15">
        <f>'[2]gamybos'!K34</f>
        <v>0</v>
      </c>
      <c r="L106" s="15">
        <f>'[2]gamybos'!L34</f>
        <v>0</v>
      </c>
      <c r="M106" s="15">
        <f>'[2]gamybos'!M34</f>
        <v>0</v>
      </c>
      <c r="N106" s="15">
        <f>'[2]gamybos'!N34</f>
        <v>15</v>
      </c>
      <c r="O106" s="107">
        <f t="shared" si="38"/>
        <v>15</v>
      </c>
      <c r="P106" s="11">
        <f>'[2]gamybos'!P34</f>
        <v>15</v>
      </c>
      <c r="Q106" s="11">
        <f>'[2]gamybos'!Q34</f>
        <v>0</v>
      </c>
      <c r="R106" s="107">
        <f>'[2]gamybos'!R34</f>
        <v>20</v>
      </c>
      <c r="S106" s="12">
        <f>'[2]gamybos'!S34</f>
        <v>20</v>
      </c>
      <c r="T106" s="107">
        <f t="shared" si="32"/>
        <v>55</v>
      </c>
      <c r="U106" s="92"/>
    </row>
    <row r="107" spans="1:20" s="143" customFormat="1" ht="17.25" customHeight="1">
      <c r="A107" s="98" t="s">
        <v>178</v>
      </c>
      <c r="B107" s="13" t="s">
        <v>82</v>
      </c>
      <c r="C107" s="118">
        <f>SUM(C108)</f>
        <v>0</v>
      </c>
      <c r="D107" s="118">
        <f>SUM(D108)</f>
        <v>0</v>
      </c>
      <c r="E107" s="118">
        <f>SUM(E108)</f>
        <v>0</v>
      </c>
      <c r="F107" s="118">
        <f>SUM(F108)</f>
        <v>0</v>
      </c>
      <c r="G107" s="118">
        <f>SUM(G108)</f>
        <v>120</v>
      </c>
      <c r="H107" s="119">
        <f t="shared" si="37"/>
        <v>120</v>
      </c>
      <c r="I107" s="118">
        <f aca="true" t="shared" si="39" ref="I107:N107">SUM(I108)</f>
        <v>120</v>
      </c>
      <c r="J107" s="118">
        <f t="shared" si="39"/>
        <v>0</v>
      </c>
      <c r="K107" s="118">
        <f t="shared" si="39"/>
        <v>0</v>
      </c>
      <c r="L107" s="118">
        <f t="shared" si="39"/>
        <v>0</v>
      </c>
      <c r="M107" s="118">
        <f t="shared" si="39"/>
        <v>50</v>
      </c>
      <c r="N107" s="118">
        <f t="shared" si="39"/>
        <v>124</v>
      </c>
      <c r="O107" s="123">
        <f t="shared" si="38"/>
        <v>174</v>
      </c>
      <c r="P107" s="128">
        <f>SUM(P108)</f>
        <v>174</v>
      </c>
      <c r="Q107" s="128">
        <f>SUM(Q108)</f>
        <v>0</v>
      </c>
      <c r="R107" s="123">
        <f>SUM(R108)</f>
        <v>0</v>
      </c>
      <c r="S107" s="128">
        <f>SUM(S108)</f>
        <v>0</v>
      </c>
      <c r="T107" s="123">
        <f t="shared" si="32"/>
        <v>294</v>
      </c>
    </row>
    <row r="108" spans="1:20" ht="18" customHeight="1">
      <c r="A108" s="29" t="s">
        <v>179</v>
      </c>
      <c r="B108" s="87" t="s">
        <v>220</v>
      </c>
      <c r="C108" s="16">
        <f>'[2]vanduo'!C32</f>
        <v>0</v>
      </c>
      <c r="D108" s="15">
        <f>'[2]vanduo'!D32</f>
        <v>0</v>
      </c>
      <c r="E108" s="15">
        <f>'[2]vanduo'!E32</f>
        <v>0</v>
      </c>
      <c r="F108" s="15">
        <f>'[2]vanduo'!F32</f>
        <v>0</v>
      </c>
      <c r="G108" s="15">
        <f>'[2]vanduo'!G32</f>
        <v>120</v>
      </c>
      <c r="H108" s="120">
        <f t="shared" si="37"/>
        <v>120</v>
      </c>
      <c r="I108" s="18">
        <f>'[2]vanduo'!I32</f>
        <v>120</v>
      </c>
      <c r="J108" s="18">
        <f>'[2]vanduo'!J32</f>
        <v>0</v>
      </c>
      <c r="K108" s="18">
        <f>'[2]vanduo'!K32</f>
        <v>0</v>
      </c>
      <c r="L108" s="18">
        <f>'[2]vanduo'!L32</f>
        <v>0</v>
      </c>
      <c r="M108" s="18">
        <f>'[2]vanduo'!M32</f>
        <v>50</v>
      </c>
      <c r="N108" s="18">
        <f>'[2]vanduo'!N32</f>
        <v>124</v>
      </c>
      <c r="O108" s="107">
        <f t="shared" si="38"/>
        <v>174</v>
      </c>
      <c r="P108" s="12">
        <f>'[2]vanduo'!P32</f>
        <v>174</v>
      </c>
      <c r="Q108" s="12">
        <f>'[2]vanduo'!Q32</f>
        <v>0</v>
      </c>
      <c r="R108" s="107">
        <f>'[2]vanduo'!R32</f>
        <v>0</v>
      </c>
      <c r="S108" s="12">
        <f>'[2]vanduo'!S32</f>
        <v>0</v>
      </c>
      <c r="T108" s="107">
        <f t="shared" si="32"/>
        <v>294</v>
      </c>
    </row>
    <row r="109" spans="1:20" s="143" customFormat="1" ht="17.25" customHeight="1">
      <c r="A109" s="98" t="s">
        <v>180</v>
      </c>
      <c r="B109" s="13" t="s">
        <v>86</v>
      </c>
      <c r="C109" s="118">
        <f>SUM(C110:C112)</f>
        <v>0</v>
      </c>
      <c r="D109" s="118">
        <f>SUM(D110:D112)</f>
        <v>6</v>
      </c>
      <c r="E109" s="118">
        <f>SUM(E110:E112)</f>
        <v>121</v>
      </c>
      <c r="F109" s="118">
        <f>SUM(F110:F112)</f>
        <v>19</v>
      </c>
      <c r="G109" s="118">
        <f>SUM(G110:G112)</f>
        <v>13</v>
      </c>
      <c r="H109" s="119">
        <f>SUM(D109:G109)</f>
        <v>159</v>
      </c>
      <c r="I109" s="118">
        <f aca="true" t="shared" si="40" ref="I109:N109">SUM(I110:I112)</f>
        <v>159</v>
      </c>
      <c r="J109" s="118">
        <f t="shared" si="40"/>
        <v>0</v>
      </c>
      <c r="K109" s="118">
        <f t="shared" si="40"/>
        <v>7</v>
      </c>
      <c r="L109" s="118">
        <f t="shared" si="40"/>
        <v>22</v>
      </c>
      <c r="M109" s="118">
        <f t="shared" si="40"/>
        <v>25</v>
      </c>
      <c r="N109" s="118">
        <f t="shared" si="40"/>
        <v>13</v>
      </c>
      <c r="O109" s="123">
        <f t="shared" si="38"/>
        <v>67</v>
      </c>
      <c r="P109" s="128">
        <f>SUM(P110:P112)</f>
        <v>67</v>
      </c>
      <c r="Q109" s="128">
        <f>SUM(Q110:Q112)</f>
        <v>0</v>
      </c>
      <c r="R109" s="123">
        <f>SUM(R110:R112)</f>
        <v>35</v>
      </c>
      <c r="S109" s="128">
        <f>SUM(S110:S112)</f>
        <v>35</v>
      </c>
      <c r="T109" s="123">
        <f t="shared" si="32"/>
        <v>261</v>
      </c>
    </row>
    <row r="110" spans="1:20" ht="18" customHeight="1">
      <c r="A110" s="29" t="s">
        <v>181</v>
      </c>
      <c r="B110" s="87" t="s">
        <v>221</v>
      </c>
      <c r="C110" s="16">
        <f>'[2]vanduo'!C34</f>
        <v>0</v>
      </c>
      <c r="D110" s="15">
        <f>'[2]vanduo'!D34</f>
        <v>0</v>
      </c>
      <c r="E110" s="15">
        <f>'[2]vanduo'!E34</f>
        <v>100</v>
      </c>
      <c r="F110" s="15">
        <f>'[2]vanduo'!F34</f>
        <v>0</v>
      </c>
      <c r="G110" s="15">
        <f>'[2]vanduo'!G34</f>
        <v>0</v>
      </c>
      <c r="H110" s="120">
        <f t="shared" si="37"/>
        <v>100</v>
      </c>
      <c r="I110" s="18">
        <f>'[2]vanduo'!I34</f>
        <v>100</v>
      </c>
      <c r="J110" s="18">
        <f>'[2]vanduo'!J34</f>
        <v>0</v>
      </c>
      <c r="K110" s="18">
        <f>'[2]vanduo'!K34</f>
        <v>0</v>
      </c>
      <c r="L110" s="18">
        <f>'[2]vanduo'!L34</f>
        <v>0</v>
      </c>
      <c r="M110" s="18">
        <f>'[2]vanduo'!M34</f>
        <v>0</v>
      </c>
      <c r="N110" s="18">
        <f>'[2]vanduo'!N34</f>
        <v>0</v>
      </c>
      <c r="O110" s="107">
        <f t="shared" si="38"/>
        <v>0</v>
      </c>
      <c r="P110" s="12">
        <f>'[2]vanduo'!P34</f>
        <v>0</v>
      </c>
      <c r="Q110" s="12">
        <f>'[2]vanduo'!Q34</f>
        <v>0</v>
      </c>
      <c r="R110" s="107">
        <f>'[2]vanduo'!R34</f>
        <v>0</v>
      </c>
      <c r="S110" s="12">
        <f>'[2]vanduo'!S34</f>
        <v>0</v>
      </c>
      <c r="T110" s="107">
        <f t="shared" si="32"/>
        <v>100</v>
      </c>
    </row>
    <row r="111" spans="1:20" ht="17.25" customHeight="1">
      <c r="A111" s="29" t="s">
        <v>182</v>
      </c>
      <c r="B111" s="87" t="s">
        <v>93</v>
      </c>
      <c r="C111" s="16">
        <f>'[2]tinklai'!C26</f>
        <v>0</v>
      </c>
      <c r="D111" s="16">
        <f>'[2]tinklai'!D26</f>
        <v>2</v>
      </c>
      <c r="E111" s="16">
        <f>'[2]tinklai'!E26</f>
        <v>15</v>
      </c>
      <c r="F111" s="16">
        <f>'[2]tinklai'!F26</f>
        <v>13</v>
      </c>
      <c r="G111" s="16">
        <f>'[2]tinklai'!G26</f>
        <v>8</v>
      </c>
      <c r="H111" s="120">
        <f>SUM(D111:G111)</f>
        <v>38</v>
      </c>
      <c r="I111" s="16">
        <f>'[2]tinklai'!I26</f>
        <v>38</v>
      </c>
      <c r="J111" s="18">
        <f>'[2]tinklai'!J31</f>
        <v>0</v>
      </c>
      <c r="K111" s="16">
        <f>'[2]tinklai'!K26</f>
        <v>2</v>
      </c>
      <c r="L111" s="16">
        <f>'[2]tinklai'!L26</f>
        <v>15</v>
      </c>
      <c r="M111" s="16">
        <f>'[2]tinklai'!M26</f>
        <v>18</v>
      </c>
      <c r="N111" s="16">
        <f>'[2]tinklai'!N26</f>
        <v>8</v>
      </c>
      <c r="O111" s="107">
        <f t="shared" si="38"/>
        <v>43</v>
      </c>
      <c r="P111" s="144">
        <f>'[2]tinklai'!P26</f>
        <v>43</v>
      </c>
      <c r="Q111" s="11">
        <f>'[2]tinklai'!Q31</f>
        <v>0</v>
      </c>
      <c r="R111" s="107">
        <f>'[2]tinklai'!R26</f>
        <v>25</v>
      </c>
      <c r="S111" s="10">
        <v>25</v>
      </c>
      <c r="T111" s="107">
        <f t="shared" si="32"/>
        <v>106</v>
      </c>
    </row>
    <row r="112" spans="1:20" ht="17.25" customHeight="1">
      <c r="A112" s="29" t="s">
        <v>183</v>
      </c>
      <c r="B112" s="76" t="s">
        <v>184</v>
      </c>
      <c r="C112" s="16">
        <f>'[2]tinklai'!C28</f>
        <v>0</v>
      </c>
      <c r="D112" s="16">
        <f>'[2]tinklai'!D28</f>
        <v>4</v>
      </c>
      <c r="E112" s="16">
        <f>'[2]tinklai'!E28</f>
        <v>6</v>
      </c>
      <c r="F112" s="16">
        <f>'[2]tinklai'!F28</f>
        <v>6</v>
      </c>
      <c r="G112" s="16">
        <f>'[2]tinklai'!G28</f>
        <v>5</v>
      </c>
      <c r="H112" s="120">
        <f t="shared" si="37"/>
        <v>21</v>
      </c>
      <c r="I112" s="16">
        <f>'[2]tinklai'!I28</f>
        <v>21</v>
      </c>
      <c r="J112" s="18">
        <f>'[2]tinklai'!J33</f>
        <v>0</v>
      </c>
      <c r="K112" s="16">
        <f>'[2]tinklai'!K28</f>
        <v>5</v>
      </c>
      <c r="L112" s="16">
        <f>'[2]tinklai'!L28</f>
        <v>7</v>
      </c>
      <c r="M112" s="16">
        <f>'[2]tinklai'!M28</f>
        <v>7</v>
      </c>
      <c r="N112" s="16">
        <f>'[2]tinklai'!N28</f>
        <v>5</v>
      </c>
      <c r="O112" s="107">
        <f t="shared" si="38"/>
        <v>24</v>
      </c>
      <c r="P112" s="144">
        <f>'[2]tinklai'!P28</f>
        <v>24</v>
      </c>
      <c r="Q112" s="11">
        <f>'[2]tinklai'!Q33</f>
        <v>0</v>
      </c>
      <c r="R112" s="107">
        <f>'[2]tinklai'!R28</f>
        <v>10</v>
      </c>
      <c r="S112" s="10">
        <v>10</v>
      </c>
      <c r="T112" s="107">
        <f t="shared" si="32"/>
        <v>55</v>
      </c>
    </row>
    <row r="113" spans="1:20" ht="17.25" customHeight="1">
      <c r="A113" s="94"/>
      <c r="B113" s="94" t="s">
        <v>96</v>
      </c>
      <c r="C113" s="115">
        <f>C114+C119</f>
        <v>0</v>
      </c>
      <c r="D113" s="94">
        <f aca="true" t="shared" si="41" ref="D113:S113">D114+D119</f>
        <v>106</v>
      </c>
      <c r="E113" s="94">
        <f t="shared" si="41"/>
        <v>262</v>
      </c>
      <c r="F113" s="94">
        <f t="shared" si="41"/>
        <v>242</v>
      </c>
      <c r="G113" s="94">
        <f t="shared" si="41"/>
        <v>101</v>
      </c>
      <c r="H113" s="116">
        <f t="shared" si="41"/>
        <v>711</v>
      </c>
      <c r="I113" s="116">
        <f t="shared" si="41"/>
        <v>711</v>
      </c>
      <c r="J113" s="116">
        <f t="shared" si="41"/>
        <v>0</v>
      </c>
      <c r="K113" s="116">
        <f t="shared" si="41"/>
        <v>3</v>
      </c>
      <c r="L113" s="116">
        <f t="shared" si="41"/>
        <v>62</v>
      </c>
      <c r="M113" s="116">
        <f t="shared" si="41"/>
        <v>87</v>
      </c>
      <c r="N113" s="116">
        <f t="shared" si="41"/>
        <v>56</v>
      </c>
      <c r="O113" s="117">
        <f t="shared" si="41"/>
        <v>208</v>
      </c>
      <c r="P113" s="117">
        <f t="shared" si="41"/>
        <v>208</v>
      </c>
      <c r="Q113" s="117">
        <f t="shared" si="41"/>
        <v>0</v>
      </c>
      <c r="R113" s="117">
        <f t="shared" si="41"/>
        <v>152</v>
      </c>
      <c r="S113" s="117">
        <f t="shared" si="41"/>
        <v>152</v>
      </c>
      <c r="T113" s="117">
        <f t="shared" si="32"/>
        <v>1071</v>
      </c>
    </row>
    <row r="114" spans="1:20" s="143" customFormat="1" ht="17.25" customHeight="1">
      <c r="A114" s="98" t="s">
        <v>185</v>
      </c>
      <c r="B114" s="13" t="s">
        <v>98</v>
      </c>
      <c r="C114" s="118">
        <f>SUM(C115:C118)</f>
        <v>0</v>
      </c>
      <c r="D114" s="13">
        <f>SUM(D115:D118)</f>
        <v>11</v>
      </c>
      <c r="E114" s="13">
        <f>SUM(E115:E118)</f>
        <v>49</v>
      </c>
      <c r="F114" s="13">
        <f>SUM(F115:F118)</f>
        <v>104</v>
      </c>
      <c r="G114" s="13">
        <f>SUM(G115:G118)</f>
        <v>51</v>
      </c>
      <c r="H114" s="100">
        <f>SUM(D114:G114)</f>
        <v>215</v>
      </c>
      <c r="I114" s="118">
        <f aca="true" t="shared" si="42" ref="I114:N114">SUM(I115:I118)</f>
        <v>215</v>
      </c>
      <c r="J114" s="118">
        <f t="shared" si="42"/>
        <v>0</v>
      </c>
      <c r="K114" s="118">
        <f t="shared" si="42"/>
        <v>0</v>
      </c>
      <c r="L114" s="118">
        <f t="shared" si="42"/>
        <v>49</v>
      </c>
      <c r="M114" s="118">
        <f t="shared" si="42"/>
        <v>74</v>
      </c>
      <c r="N114" s="118">
        <f t="shared" si="42"/>
        <v>53</v>
      </c>
      <c r="O114" s="138">
        <f>SUM(K114:N114)</f>
        <v>176</v>
      </c>
      <c r="P114" s="145">
        <f>SUM(P115:P118)</f>
        <v>176</v>
      </c>
      <c r="Q114" s="146">
        <f>SUM(Q115:Q118)</f>
        <v>0</v>
      </c>
      <c r="R114" s="123">
        <f>SUM(R115:R118)</f>
        <v>140</v>
      </c>
      <c r="S114" s="147">
        <f>SUM(S115:S118)</f>
        <v>140</v>
      </c>
      <c r="T114" s="123">
        <f t="shared" si="32"/>
        <v>531</v>
      </c>
    </row>
    <row r="115" spans="1:20" ht="17.25" customHeight="1">
      <c r="A115" s="29" t="s">
        <v>186</v>
      </c>
      <c r="B115" s="87" t="s">
        <v>101</v>
      </c>
      <c r="C115" s="16">
        <f>'[2]tinklai'!C31</f>
        <v>0</v>
      </c>
      <c r="D115" s="15">
        <f>'[2]tinklai'!D31</f>
        <v>9</v>
      </c>
      <c r="E115" s="15">
        <f>'[2]tinklai'!E31</f>
        <v>0</v>
      </c>
      <c r="F115" s="15">
        <f>'[2]tinklai'!F31</f>
        <v>45</v>
      </c>
      <c r="G115" s="15">
        <f>'[2]tinklai'!G31</f>
        <v>45</v>
      </c>
      <c r="H115" s="14">
        <f aca="true" t="shared" si="43" ref="H115:H123">SUM(D115:G115)</f>
        <v>99</v>
      </c>
      <c r="I115" s="18">
        <f>'[2]tinklai'!I31</f>
        <v>99</v>
      </c>
      <c r="J115" s="18">
        <f>'[2]tinklai'!J31</f>
        <v>0</v>
      </c>
      <c r="K115" s="88">
        <f>'[2]tinklai'!K31</f>
        <v>0</v>
      </c>
      <c r="L115" s="15">
        <f>'[2]tinklai'!L31</f>
        <v>0</v>
      </c>
      <c r="M115" s="15">
        <f>'[2]tinklai'!M31</f>
        <v>45</v>
      </c>
      <c r="N115" s="15">
        <f>'[2]tinklai'!N31</f>
        <v>45</v>
      </c>
      <c r="O115" s="14">
        <f aca="true" t="shared" si="44" ref="O115:O123">SUM(K115:N115)</f>
        <v>90</v>
      </c>
      <c r="P115" s="144">
        <f>'[2]tinklai'!P31</f>
        <v>90</v>
      </c>
      <c r="Q115" s="11">
        <f>'[2]tinklai'!Q31</f>
        <v>0</v>
      </c>
      <c r="R115" s="107">
        <f>'[2]tinklai'!R31</f>
        <v>60</v>
      </c>
      <c r="S115" s="10">
        <f>'[2]tinklai'!S31</f>
        <v>60</v>
      </c>
      <c r="T115" s="107">
        <f t="shared" si="32"/>
        <v>249</v>
      </c>
    </row>
    <row r="116" spans="1:20" ht="17.25" customHeight="1">
      <c r="A116" s="29" t="s">
        <v>187</v>
      </c>
      <c r="B116" s="87" t="s">
        <v>188</v>
      </c>
      <c r="C116" s="16">
        <f>'[2]tinklai'!C32</f>
        <v>0</v>
      </c>
      <c r="D116" s="15">
        <f>'[2]tinklai'!D32</f>
        <v>0</v>
      </c>
      <c r="E116" s="15">
        <f>'[2]tinklai'!E32</f>
        <v>20</v>
      </c>
      <c r="F116" s="15">
        <f>'[2]tinklai'!F32</f>
        <v>20</v>
      </c>
      <c r="G116" s="15">
        <f>'[2]tinklai'!G32</f>
        <v>0</v>
      </c>
      <c r="H116" s="14">
        <f t="shared" si="43"/>
        <v>40</v>
      </c>
      <c r="I116" s="18">
        <f>'[2]tinklai'!I32</f>
        <v>40</v>
      </c>
      <c r="J116" s="18">
        <f>'[2]tinklai'!J32</f>
        <v>0</v>
      </c>
      <c r="K116" s="110">
        <f>'[2]tinklai'!K32</f>
        <v>0</v>
      </c>
      <c r="L116" s="111">
        <f>'[2]tinklai'!L32</f>
        <v>20</v>
      </c>
      <c r="M116" s="111">
        <f>'[2]tinklai'!M32</f>
        <v>20</v>
      </c>
      <c r="N116" s="111">
        <f>'[2]tinklai'!N32</f>
        <v>0</v>
      </c>
      <c r="O116" s="138">
        <f t="shared" si="44"/>
        <v>40</v>
      </c>
      <c r="P116" s="145">
        <f>'[2]tinklai'!P32</f>
        <v>40</v>
      </c>
      <c r="Q116" s="146">
        <f>'[2]tinklai'!Q32</f>
        <v>0</v>
      </c>
      <c r="R116" s="107">
        <f>'[2]tinklai'!R32</f>
        <v>40</v>
      </c>
      <c r="S116" s="147">
        <f>'[2]tinklai'!S32</f>
        <v>40</v>
      </c>
      <c r="T116" s="107">
        <f t="shared" si="32"/>
        <v>120</v>
      </c>
    </row>
    <row r="117" spans="1:20" ht="17.25" customHeight="1">
      <c r="A117" s="109" t="s">
        <v>189</v>
      </c>
      <c r="B117" s="87" t="s">
        <v>190</v>
      </c>
      <c r="C117" s="16">
        <f>'[2]tinklai'!C33</f>
        <v>0</v>
      </c>
      <c r="D117" s="15">
        <f>'[2]tinklai'!D33</f>
        <v>2</v>
      </c>
      <c r="E117" s="15">
        <f>'[2]tinklai'!E33</f>
        <v>14</v>
      </c>
      <c r="F117" s="15">
        <f>'[2]tinklai'!F33</f>
        <v>9</v>
      </c>
      <c r="G117" s="15">
        <f>'[2]tinklai'!G33</f>
        <v>6</v>
      </c>
      <c r="H117" s="14">
        <f t="shared" si="43"/>
        <v>31</v>
      </c>
      <c r="I117" s="18">
        <f>'[2]tinklai'!I33</f>
        <v>31</v>
      </c>
      <c r="J117" s="18">
        <f>'[2]tinklai'!J33</f>
        <v>0</v>
      </c>
      <c r="K117" s="88">
        <f>'[2]tinklai'!K33</f>
        <v>0</v>
      </c>
      <c r="L117" s="15">
        <f>'[2]tinklai'!L33</f>
        <v>14</v>
      </c>
      <c r="M117" s="15">
        <f>'[2]tinklai'!M33</f>
        <v>9</v>
      </c>
      <c r="N117" s="15">
        <f>'[2]tinklai'!N33</f>
        <v>8</v>
      </c>
      <c r="O117" s="14">
        <f t="shared" si="44"/>
        <v>31</v>
      </c>
      <c r="P117" s="144">
        <f>'[2]tinklai'!P33</f>
        <v>31</v>
      </c>
      <c r="Q117" s="11">
        <f>'[2]tinklai'!Q33</f>
        <v>0</v>
      </c>
      <c r="R117" s="107">
        <f>'[2]tinklai'!R33</f>
        <v>20</v>
      </c>
      <c r="S117" s="10">
        <f>'[2]tinklai'!S33</f>
        <v>20</v>
      </c>
      <c r="T117" s="107">
        <f t="shared" si="32"/>
        <v>82</v>
      </c>
    </row>
    <row r="118" spans="1:21" ht="17.25" customHeight="1">
      <c r="A118" s="29" t="s">
        <v>191</v>
      </c>
      <c r="B118" s="87" t="s">
        <v>80</v>
      </c>
      <c r="C118" s="16">
        <f>'[2]gamybos'!C37</f>
        <v>0</v>
      </c>
      <c r="D118" s="15">
        <f>'[2]gamybos'!D37</f>
        <v>0</v>
      </c>
      <c r="E118" s="15">
        <f>'[2]gamybos'!E37</f>
        <v>15</v>
      </c>
      <c r="F118" s="15">
        <f>'[2]gamybos'!F37</f>
        <v>30</v>
      </c>
      <c r="G118" s="89">
        <f>'[2]gamybos'!G37</f>
        <v>0</v>
      </c>
      <c r="H118" s="14">
        <f t="shared" si="43"/>
        <v>45</v>
      </c>
      <c r="I118" s="90">
        <f>'[2]gamybos'!I37</f>
        <v>45</v>
      </c>
      <c r="J118" s="16">
        <f>'[2]gamybos'!J37</f>
        <v>0</v>
      </c>
      <c r="K118" s="15">
        <f>'[2]gamybos'!K37</f>
        <v>0</v>
      </c>
      <c r="L118" s="15">
        <f>'[2]gamybos'!L37</f>
        <v>15</v>
      </c>
      <c r="M118" s="15">
        <f>'[2]gamybos'!M37</f>
        <v>0</v>
      </c>
      <c r="N118" s="15">
        <f>'[2]gamybos'!N37</f>
        <v>0</v>
      </c>
      <c r="O118" s="17">
        <f t="shared" si="44"/>
        <v>15</v>
      </c>
      <c r="P118" s="11">
        <f>'[2]gamybos'!P37</f>
        <v>15</v>
      </c>
      <c r="Q118" s="11">
        <f>'[2]gamybos'!Q37</f>
        <v>0</v>
      </c>
      <c r="R118" s="107">
        <f>'[2]gamybos'!R37</f>
        <v>20</v>
      </c>
      <c r="S118" s="12">
        <f>'[2]gamybos'!S37</f>
        <v>20</v>
      </c>
      <c r="T118" s="107">
        <f t="shared" si="32"/>
        <v>80</v>
      </c>
      <c r="U118" s="92"/>
    </row>
    <row r="119" spans="1:20" ht="17.25" customHeight="1">
      <c r="A119" s="98" t="s">
        <v>192</v>
      </c>
      <c r="B119" s="13" t="s">
        <v>105</v>
      </c>
      <c r="C119" s="129">
        <f>SUM(C120:C123)</f>
        <v>0</v>
      </c>
      <c r="D119" s="13">
        <f>SUM(D120:D123)</f>
        <v>95</v>
      </c>
      <c r="E119" s="13">
        <f>SUM(E120:E123)</f>
        <v>213</v>
      </c>
      <c r="F119" s="13">
        <f>SUM(F120:F123)</f>
        <v>138</v>
      </c>
      <c r="G119" s="13">
        <f>SUM(G120:G123)</f>
        <v>50</v>
      </c>
      <c r="H119" s="100">
        <f t="shared" si="43"/>
        <v>496</v>
      </c>
      <c r="I119" s="13">
        <f aca="true" t="shared" si="45" ref="I119:S119">SUM(I120:I123)</f>
        <v>496</v>
      </c>
      <c r="J119" s="13">
        <f>SUM(J120:J123)</f>
        <v>0</v>
      </c>
      <c r="K119" s="13">
        <f>SUM(K120:K123)</f>
        <v>3</v>
      </c>
      <c r="L119" s="13">
        <f>SUM(L120:L123)</f>
        <v>13</v>
      </c>
      <c r="M119" s="13">
        <f>SUM(M120:M123)</f>
        <v>13</v>
      </c>
      <c r="N119" s="13">
        <f>SUM(N120:N123)</f>
        <v>3</v>
      </c>
      <c r="O119" s="123">
        <f t="shared" si="44"/>
        <v>32</v>
      </c>
      <c r="P119" s="13">
        <f t="shared" si="45"/>
        <v>32</v>
      </c>
      <c r="Q119" s="13">
        <f t="shared" si="45"/>
        <v>0</v>
      </c>
      <c r="R119" s="123">
        <f t="shared" si="45"/>
        <v>12</v>
      </c>
      <c r="S119" s="128">
        <f t="shared" si="45"/>
        <v>12</v>
      </c>
      <c r="T119" s="123">
        <f t="shared" si="32"/>
        <v>540</v>
      </c>
    </row>
    <row r="120" spans="1:20" ht="17.25" customHeight="1">
      <c r="A120" s="29" t="s">
        <v>193</v>
      </c>
      <c r="B120" s="87" t="s">
        <v>194</v>
      </c>
      <c r="C120" s="129">
        <f>'[2]nuotekos'!C29</f>
        <v>0</v>
      </c>
      <c r="D120" s="88">
        <f>'[2]nuotekos'!D29</f>
        <v>6</v>
      </c>
      <c r="E120" s="88">
        <f>'[2]nuotekos'!E29</f>
        <v>8</v>
      </c>
      <c r="F120" s="88">
        <f>'[2]nuotekos'!F29</f>
        <v>8</v>
      </c>
      <c r="G120" s="88">
        <f>'[2]nuotekos'!G29</f>
        <v>0</v>
      </c>
      <c r="H120" s="120">
        <f t="shared" si="43"/>
        <v>22</v>
      </c>
      <c r="I120" s="88">
        <f>'[2]nuotekos'!I29</f>
        <v>22</v>
      </c>
      <c r="J120" s="88">
        <f>'[2]nuotekos'!J29</f>
        <v>0</v>
      </c>
      <c r="K120" s="88">
        <f>'[2]nuotekos'!K29</f>
        <v>3</v>
      </c>
      <c r="L120" s="88">
        <f>'[2]nuotekos'!L29</f>
        <v>3</v>
      </c>
      <c r="M120" s="88">
        <f>'[2]nuotekos'!M29</f>
        <v>3</v>
      </c>
      <c r="N120" s="88">
        <f>'[2]nuotekos'!N29</f>
        <v>3</v>
      </c>
      <c r="O120" s="107">
        <f t="shared" si="44"/>
        <v>12</v>
      </c>
      <c r="P120" s="127">
        <f>'[2]nuotekos'!P29</f>
        <v>12</v>
      </c>
      <c r="Q120" s="127">
        <f>'[2]nuotekos'!Q29</f>
        <v>0</v>
      </c>
      <c r="R120" s="107">
        <f>'[2]nuotekos'!R29</f>
        <v>12</v>
      </c>
      <c r="S120" s="12">
        <f>'[2]nuotekos'!S29</f>
        <v>12</v>
      </c>
      <c r="T120" s="107">
        <f t="shared" si="32"/>
        <v>46</v>
      </c>
    </row>
    <row r="121" spans="1:20" ht="25.5">
      <c r="A121" s="29" t="s">
        <v>195</v>
      </c>
      <c r="B121" s="87" t="s">
        <v>196</v>
      </c>
      <c r="C121" s="129">
        <f>'[2]nuotekos'!C30</f>
        <v>0</v>
      </c>
      <c r="D121" s="88">
        <f>'[2]nuotekos'!D30</f>
        <v>39</v>
      </c>
      <c r="E121" s="88">
        <f>'[2]nuotekos'!E30</f>
        <v>55</v>
      </c>
      <c r="F121" s="88">
        <f>'[2]nuotekos'!F30</f>
        <v>15</v>
      </c>
      <c r="G121" s="88">
        <f>'[2]nuotekos'!G30</f>
        <v>0</v>
      </c>
      <c r="H121" s="120">
        <f t="shared" si="43"/>
        <v>109</v>
      </c>
      <c r="I121" s="88">
        <f>'[2]nuotekos'!I30</f>
        <v>109</v>
      </c>
      <c r="J121" s="88">
        <f>'[2]nuotekos'!J30</f>
        <v>0</v>
      </c>
      <c r="K121" s="88">
        <f>'[2]nuotekos'!K30</f>
        <v>0</v>
      </c>
      <c r="L121" s="88">
        <f>'[2]nuotekos'!L30</f>
        <v>10</v>
      </c>
      <c r="M121" s="88">
        <f>'[2]nuotekos'!M30</f>
        <v>10</v>
      </c>
      <c r="N121" s="88">
        <f>'[2]nuotekos'!N30</f>
        <v>0</v>
      </c>
      <c r="O121" s="107">
        <f t="shared" si="44"/>
        <v>20</v>
      </c>
      <c r="P121" s="127">
        <f>'[2]nuotekos'!P30</f>
        <v>20</v>
      </c>
      <c r="Q121" s="127">
        <f>'[2]nuotekos'!Q30</f>
        <v>0</v>
      </c>
      <c r="R121" s="107">
        <f>'[2]nuotekos'!R30</f>
        <v>0</v>
      </c>
      <c r="S121" s="12">
        <f>'[2]nuotekos'!S30</f>
        <v>0</v>
      </c>
      <c r="T121" s="107">
        <f t="shared" si="32"/>
        <v>129</v>
      </c>
    </row>
    <row r="122" spans="1:20" ht="17.25" customHeight="1">
      <c r="A122" s="29" t="s">
        <v>197</v>
      </c>
      <c r="B122" s="87" t="s">
        <v>198</v>
      </c>
      <c r="C122" s="129">
        <f>'[2]nuotekos'!C31</f>
        <v>0</v>
      </c>
      <c r="D122" s="88">
        <f>'[2]nuotekos'!D31</f>
        <v>50</v>
      </c>
      <c r="E122" s="88">
        <f>'[2]nuotekos'!E31</f>
        <v>150</v>
      </c>
      <c r="F122" s="88">
        <f>'[2]nuotekos'!F31</f>
        <v>100</v>
      </c>
      <c r="G122" s="88">
        <f>'[2]nuotekos'!G31</f>
        <v>50</v>
      </c>
      <c r="H122" s="120">
        <f t="shared" si="43"/>
        <v>350</v>
      </c>
      <c r="I122" s="88">
        <f>'[2]nuotekos'!I31</f>
        <v>350</v>
      </c>
      <c r="J122" s="88">
        <f>'[2]nuotekos'!J31</f>
        <v>0</v>
      </c>
      <c r="K122" s="88">
        <f>'[2]nuotekos'!K31</f>
        <v>0</v>
      </c>
      <c r="L122" s="88">
        <f>'[2]nuotekos'!L31</f>
        <v>0</v>
      </c>
      <c r="M122" s="88">
        <f>'[2]nuotekos'!M31</f>
        <v>0</v>
      </c>
      <c r="N122" s="88">
        <f>'[2]nuotekos'!N31</f>
        <v>0</v>
      </c>
      <c r="O122" s="107">
        <f t="shared" si="44"/>
        <v>0</v>
      </c>
      <c r="P122" s="127">
        <f>'[2]nuotekos'!P31</f>
        <v>0</v>
      </c>
      <c r="Q122" s="127">
        <f>'[2]nuotekos'!Q31</f>
        <v>0</v>
      </c>
      <c r="R122" s="107">
        <f>'[2]nuotekos'!R31</f>
        <v>0</v>
      </c>
      <c r="S122" s="12">
        <f>'[2]nuotekos'!S31</f>
        <v>0</v>
      </c>
      <c r="T122" s="107">
        <f t="shared" si="32"/>
        <v>350</v>
      </c>
    </row>
    <row r="123" spans="1:20" ht="25.5">
      <c r="A123" s="29" t="s">
        <v>199</v>
      </c>
      <c r="B123" s="87" t="s">
        <v>200</v>
      </c>
      <c r="C123" s="129">
        <f>'[2]nuotekos'!C32</f>
        <v>0</v>
      </c>
      <c r="D123" s="88">
        <f>'[2]nuotekos'!D32</f>
        <v>0</v>
      </c>
      <c r="E123" s="88">
        <f>'[2]nuotekos'!E32</f>
        <v>0</v>
      </c>
      <c r="F123" s="88">
        <f>'[2]nuotekos'!F32</f>
        <v>15</v>
      </c>
      <c r="G123" s="88">
        <f>'[2]nuotekos'!G32</f>
        <v>0</v>
      </c>
      <c r="H123" s="120">
        <f t="shared" si="43"/>
        <v>15</v>
      </c>
      <c r="I123" s="88">
        <f>'[2]nuotekos'!I32</f>
        <v>15</v>
      </c>
      <c r="J123" s="88">
        <f>'[2]nuotekos'!J32</f>
        <v>0</v>
      </c>
      <c r="K123" s="88">
        <f>'[2]nuotekos'!K32</f>
        <v>0</v>
      </c>
      <c r="L123" s="88">
        <f>'[2]nuotekos'!L32</f>
        <v>0</v>
      </c>
      <c r="M123" s="88">
        <f>'[2]nuotekos'!M32</f>
        <v>0</v>
      </c>
      <c r="N123" s="88">
        <f>'[2]nuotekos'!N32</f>
        <v>0</v>
      </c>
      <c r="O123" s="107">
        <f t="shared" si="44"/>
        <v>0</v>
      </c>
      <c r="P123" s="127">
        <f>'[2]nuotekos'!P32</f>
        <v>0</v>
      </c>
      <c r="Q123" s="127">
        <f>'[2]nuotekos'!Q32</f>
        <v>0</v>
      </c>
      <c r="R123" s="107">
        <f>'[2]nuotekos'!R32</f>
        <v>0</v>
      </c>
      <c r="S123" s="12">
        <f>'[2]nuotekos'!S32</f>
        <v>0</v>
      </c>
      <c r="T123" s="107">
        <f t="shared" si="32"/>
        <v>15</v>
      </c>
    </row>
    <row r="124" spans="1:20" s="28" customFormat="1" ht="17.25" customHeight="1">
      <c r="A124" s="131" t="s">
        <v>201</v>
      </c>
      <c r="B124" s="94" t="s">
        <v>137</v>
      </c>
      <c r="C124" s="115">
        <f>SUM(C125)</f>
        <v>0</v>
      </c>
      <c r="D124" s="94">
        <f aca="true" t="shared" si="46" ref="D124:S124">SUM(D125)</f>
        <v>0</v>
      </c>
      <c r="E124" s="94">
        <f t="shared" si="46"/>
        <v>0</v>
      </c>
      <c r="F124" s="94">
        <f t="shared" si="46"/>
        <v>15</v>
      </c>
      <c r="G124" s="94">
        <f t="shared" si="46"/>
        <v>15</v>
      </c>
      <c r="H124" s="116">
        <f t="shared" si="46"/>
        <v>30</v>
      </c>
      <c r="I124" s="116">
        <f t="shared" si="46"/>
        <v>30</v>
      </c>
      <c r="J124" s="116">
        <f t="shared" si="46"/>
        <v>0</v>
      </c>
      <c r="K124" s="115">
        <f t="shared" si="46"/>
        <v>0</v>
      </c>
      <c r="L124" s="94">
        <f t="shared" si="46"/>
        <v>0</v>
      </c>
      <c r="M124" s="94">
        <f t="shared" si="46"/>
        <v>15</v>
      </c>
      <c r="N124" s="94">
        <f t="shared" si="46"/>
        <v>15</v>
      </c>
      <c r="O124" s="116">
        <f t="shared" si="46"/>
        <v>30</v>
      </c>
      <c r="P124" s="116">
        <f t="shared" si="46"/>
        <v>30</v>
      </c>
      <c r="Q124" s="116">
        <f t="shared" si="46"/>
        <v>0</v>
      </c>
      <c r="R124" s="94">
        <f t="shared" si="46"/>
        <v>30</v>
      </c>
      <c r="S124" s="94">
        <f t="shared" si="46"/>
        <v>30</v>
      </c>
      <c r="T124" s="94">
        <f t="shared" si="32"/>
        <v>90</v>
      </c>
    </row>
    <row r="125" spans="1:21" ht="17.25" customHeight="1">
      <c r="A125" s="29" t="s">
        <v>202</v>
      </c>
      <c r="B125" s="87" t="s">
        <v>155</v>
      </c>
      <c r="C125" s="88">
        <f>'[2]gamybos'!C39</f>
        <v>0</v>
      </c>
      <c r="D125" s="15">
        <f>'[2]gamybos'!D39</f>
        <v>0</v>
      </c>
      <c r="E125" s="15">
        <f>'[2]gamybos'!E39</f>
        <v>0</v>
      </c>
      <c r="F125" s="15">
        <f>'[2]gamybos'!F39</f>
        <v>15</v>
      </c>
      <c r="G125" s="89">
        <f>'[2]gamybos'!G39</f>
        <v>15</v>
      </c>
      <c r="H125" s="14">
        <f>'[2]gamybos'!H39</f>
        <v>30</v>
      </c>
      <c r="I125" s="90">
        <f>'[2]gamybos'!I39</f>
        <v>30</v>
      </c>
      <c r="J125" s="16">
        <f>'[2]gamybos'!J39</f>
        <v>0</v>
      </c>
      <c r="K125" s="15">
        <f>'[2]gamybos'!K39</f>
        <v>0</v>
      </c>
      <c r="L125" s="15">
        <f>'[2]gamybos'!L39</f>
        <v>0</v>
      </c>
      <c r="M125" s="15">
        <f>'[2]gamybos'!M39</f>
        <v>15</v>
      </c>
      <c r="N125" s="15">
        <f>'[2]gamybos'!N39</f>
        <v>15</v>
      </c>
      <c r="O125" s="17">
        <f>'[2]gamybos'!O39</f>
        <v>30</v>
      </c>
      <c r="P125" s="11">
        <f>'[2]gamybos'!P39</f>
        <v>30</v>
      </c>
      <c r="Q125" s="11">
        <f>'[2]gamybos'!Q39</f>
        <v>0</v>
      </c>
      <c r="R125" s="107">
        <f>'[2]gamybos'!R39</f>
        <v>30</v>
      </c>
      <c r="S125" s="12">
        <f>'[2]gamybos'!S39</f>
        <v>30</v>
      </c>
      <c r="T125" s="107">
        <f t="shared" si="32"/>
        <v>90</v>
      </c>
      <c r="U125" s="92"/>
    </row>
    <row r="126" spans="1:20" s="28" customFormat="1" ht="18.75" customHeight="1">
      <c r="A126" s="131" t="s">
        <v>203</v>
      </c>
      <c r="B126" s="94" t="s">
        <v>157</v>
      </c>
      <c r="C126" s="115">
        <f>SUM(C127:C128)</f>
        <v>0</v>
      </c>
      <c r="D126" s="94">
        <f aca="true" t="shared" si="47" ref="D126:Q126">SUM(D127:D128)</f>
        <v>9.3</v>
      </c>
      <c r="E126" s="94">
        <f t="shared" si="47"/>
        <v>9.3</v>
      </c>
      <c r="F126" s="94">
        <f t="shared" si="47"/>
        <v>9.3</v>
      </c>
      <c r="G126" s="94">
        <f t="shared" si="47"/>
        <v>9.3</v>
      </c>
      <c r="H126" s="116">
        <f t="shared" si="47"/>
        <v>37.2</v>
      </c>
      <c r="I126" s="116">
        <v>37.2</v>
      </c>
      <c r="J126" s="116"/>
      <c r="K126" s="116">
        <f t="shared" si="47"/>
        <v>9.3</v>
      </c>
      <c r="L126" s="116">
        <f t="shared" si="47"/>
        <v>9.3</v>
      </c>
      <c r="M126" s="116">
        <f t="shared" si="47"/>
        <v>9.3</v>
      </c>
      <c r="N126" s="116">
        <f t="shared" si="47"/>
        <v>9.3</v>
      </c>
      <c r="O126" s="117">
        <f t="shared" si="47"/>
        <v>37.2</v>
      </c>
      <c r="P126" s="117">
        <f t="shared" si="47"/>
        <v>37.2</v>
      </c>
      <c r="Q126" s="117">
        <f t="shared" si="47"/>
        <v>0</v>
      </c>
      <c r="R126" s="117">
        <v>37.2</v>
      </c>
      <c r="S126" s="117">
        <v>37.2</v>
      </c>
      <c r="T126" s="117">
        <f t="shared" si="32"/>
        <v>111.60000000000001</v>
      </c>
    </row>
    <row r="127" spans="1:20" ht="18.75" customHeight="1">
      <c r="A127" s="29" t="s">
        <v>204</v>
      </c>
      <c r="B127" s="87" t="s">
        <v>205</v>
      </c>
      <c r="C127" s="16">
        <f>'[2]pardavimai'!C18</f>
        <v>0</v>
      </c>
      <c r="D127" s="15">
        <f>'[2]pardavimai'!D18</f>
        <v>9</v>
      </c>
      <c r="E127" s="15">
        <f>'[2]pardavimai'!E18</f>
        <v>9</v>
      </c>
      <c r="F127" s="15">
        <f>'[2]pardavimai'!F18</f>
        <v>9</v>
      </c>
      <c r="G127" s="15">
        <f>'[2]pardavimai'!G18</f>
        <v>9</v>
      </c>
      <c r="H127" s="14">
        <f>'[2]pardavimai'!H18</f>
        <v>36</v>
      </c>
      <c r="I127" s="18">
        <f>'[2]pardavimai'!I18</f>
        <v>36</v>
      </c>
      <c r="J127" s="18">
        <f>'[2]pardavimai'!J18</f>
        <v>0</v>
      </c>
      <c r="K127" s="15">
        <f>'[2]pardavimai'!K18</f>
        <v>9</v>
      </c>
      <c r="L127" s="15">
        <f>'[2]pardavimai'!L18</f>
        <v>9</v>
      </c>
      <c r="M127" s="15">
        <f>'[2]pardavimai'!M18</f>
        <v>9</v>
      </c>
      <c r="N127" s="15">
        <f>'[2]pardavimai'!N18</f>
        <v>9</v>
      </c>
      <c r="O127" s="107">
        <f>'[2]pardavimai'!O18</f>
        <v>36</v>
      </c>
      <c r="P127" s="20">
        <f>'[2]pardavimai'!P18</f>
        <v>36</v>
      </c>
      <c r="Q127" s="20">
        <f>'[2]pardavimai'!Q18</f>
        <v>0</v>
      </c>
      <c r="R127" s="107">
        <f>'[2]pardavimai'!R18</f>
        <v>36</v>
      </c>
      <c r="S127" s="20">
        <f>'[2]pardavimai'!S18</f>
        <v>36</v>
      </c>
      <c r="T127" s="107">
        <f t="shared" si="32"/>
        <v>108</v>
      </c>
    </row>
    <row r="128" spans="1:20" ht="18.75" customHeight="1">
      <c r="A128" s="29" t="s">
        <v>206</v>
      </c>
      <c r="B128" s="87" t="s">
        <v>207</v>
      </c>
      <c r="C128" s="16">
        <f>'[2]pardavimai'!C19</f>
        <v>0</v>
      </c>
      <c r="D128" s="15">
        <f>'[2]pardavimai'!D19</f>
        <v>0.3</v>
      </c>
      <c r="E128" s="15">
        <f>'[2]pardavimai'!E19</f>
        <v>0.3</v>
      </c>
      <c r="F128" s="15">
        <f>'[2]pardavimai'!F19</f>
        <v>0.3</v>
      </c>
      <c r="G128" s="15">
        <f>'[2]pardavimai'!G19</f>
        <v>0.3</v>
      </c>
      <c r="H128" s="14">
        <f>'[2]pardavimai'!H19</f>
        <v>1.2</v>
      </c>
      <c r="I128" s="18">
        <f>'[2]pardavimai'!I19</f>
        <v>1.2</v>
      </c>
      <c r="J128" s="18">
        <f>'[2]pardavimai'!J19</f>
        <v>0</v>
      </c>
      <c r="K128" s="15">
        <f>'[2]pardavimai'!K19</f>
        <v>0.3</v>
      </c>
      <c r="L128" s="15">
        <f>'[2]pardavimai'!L19</f>
        <v>0.3</v>
      </c>
      <c r="M128" s="15">
        <f>'[2]pardavimai'!M19</f>
        <v>0.3</v>
      </c>
      <c r="N128" s="15">
        <f>'[2]pardavimai'!N19</f>
        <v>0.3</v>
      </c>
      <c r="O128" s="107">
        <f>'[2]pardavimai'!O19</f>
        <v>1.2</v>
      </c>
      <c r="P128" s="20">
        <f>'[2]pardavimai'!P19</f>
        <v>1.2</v>
      </c>
      <c r="Q128" s="20">
        <f>'[2]pardavimai'!Q19</f>
        <v>0</v>
      </c>
      <c r="R128" s="107">
        <f>'[2]pardavimai'!R19</f>
        <v>1.2</v>
      </c>
      <c r="S128" s="20">
        <f>'[2]pardavimai'!S19</f>
        <v>1.2</v>
      </c>
      <c r="T128" s="107">
        <f t="shared" si="32"/>
        <v>3.5999999999999996</v>
      </c>
    </row>
  </sheetData>
  <sheetProtection/>
  <mergeCells count="9">
    <mergeCell ref="T7:T8"/>
    <mergeCell ref="B4:S4"/>
    <mergeCell ref="B5:S5"/>
    <mergeCell ref="C7:C8"/>
    <mergeCell ref="D7:I7"/>
    <mergeCell ref="J7:J8"/>
    <mergeCell ref="K7:P7"/>
    <mergeCell ref="Q7:Q8"/>
    <mergeCell ref="R7:S7"/>
  </mergeCells>
  <printOptions/>
  <pageMargins left="0.4330708661417323" right="0.15748031496062992" top="0.7874015748031497" bottom="0.1968503937007874" header="0.1968503937007874" footer="0.15748031496062992"/>
  <pageSetup fitToHeight="2" horizontalDpi="600" verticalDpi="600" orientation="landscape" paperSize="8" scale="55" r:id="rId3"/>
  <headerFooter alignWithMargins="0">
    <oddFooter>&amp;C1.&amp;P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EgleA</dc:creator>
  <cp:keywords/>
  <dc:description/>
  <cp:lastModifiedBy>Birute Radavičienė</cp:lastModifiedBy>
  <dcterms:created xsi:type="dcterms:W3CDTF">2016-02-22T08:11:11Z</dcterms:created>
  <dcterms:modified xsi:type="dcterms:W3CDTF">2016-03-07T12:24:31Z</dcterms:modified>
  <cp:category/>
  <cp:version/>
  <cp:contentType/>
  <cp:contentStatus/>
</cp:coreProperties>
</file>