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Šios_darbaknygės" defaultThemeVersion="124226"/>
  <mc:AlternateContent xmlns:mc="http://schemas.openxmlformats.org/markup-compatibility/2006">
    <mc:Choice Requires="x15">
      <x15ac:absPath xmlns:x15ac="http://schemas.microsoft.com/office/spreadsheetml/2010/11/ac" url="C:\Users\V.Palaimiene\Desktop\T1-81\"/>
    </mc:Choice>
  </mc:AlternateContent>
  <bookViews>
    <workbookView xWindow="0" yWindow="975" windowWidth="15480" windowHeight="10920" tabRatio="752"/>
  </bookViews>
  <sheets>
    <sheet name="Aprašymas" sheetId="18" r:id="rId1"/>
    <sheet name="Ataskaita" sheetId="15" r:id="rId2"/>
    <sheet name="Asignavimų valdytojų kodai" sheetId="13" state="hidden" r:id="rId3"/>
  </sheets>
  <definedNames>
    <definedName name="_xlnm.Print_Area" localSheetId="0">Aprašymas!$A$1:$H$23</definedName>
    <definedName name="_xlnm.Print_Area" localSheetId="1">Ataskaita!$A$1:$O$110</definedName>
    <definedName name="_xlnm.Print_Titles" localSheetId="1">Ataskaita!$4:$6</definedName>
  </definedNames>
  <calcPr calcId="162913" fullPrecision="0"/>
</workbook>
</file>

<file path=xl/calcChain.xml><?xml version="1.0" encoding="utf-8"?>
<calcChain xmlns="http://schemas.openxmlformats.org/spreadsheetml/2006/main">
  <c r="I23" i="15" l="1"/>
  <c r="J106" i="15" l="1"/>
  <c r="J75" i="15"/>
  <c r="J93" i="15" l="1"/>
  <c r="J83" i="15"/>
  <c r="J65" i="15"/>
  <c r="J68" i="15" s="1"/>
  <c r="J61" i="15"/>
  <c r="J57" i="15"/>
  <c r="J53" i="15"/>
  <c r="J28" i="15"/>
  <c r="J21" i="15"/>
  <c r="J19" i="15"/>
  <c r="J17" i="15"/>
  <c r="J94" i="15" l="1"/>
  <c r="J29" i="15"/>
  <c r="J69" i="15"/>
  <c r="J76" i="15" s="1"/>
  <c r="J104" i="15"/>
  <c r="J102" i="15"/>
  <c r="J95" i="15" l="1"/>
  <c r="J96" i="15" s="1"/>
  <c r="H109" i="15"/>
  <c r="H108" i="15"/>
  <c r="H106" i="15"/>
  <c r="H105" i="15"/>
  <c r="H104" i="15"/>
  <c r="H103" i="15"/>
  <c r="H102" i="15"/>
  <c r="H83" i="15"/>
  <c r="H75" i="15"/>
  <c r="H53" i="15"/>
  <c r="H68" i="15"/>
  <c r="H65" i="15"/>
  <c r="H61" i="15"/>
  <c r="H57" i="15"/>
  <c r="H101" i="15" l="1"/>
  <c r="H69" i="15"/>
  <c r="H76" i="15" s="1"/>
  <c r="H107" i="15"/>
  <c r="H110" i="15" l="1"/>
  <c r="H28" i="15"/>
  <c r="H93" i="15"/>
  <c r="H94" i="15" s="1"/>
  <c r="H21" i="15"/>
  <c r="H19" i="15"/>
  <c r="H17" i="15"/>
  <c r="H29" i="15" l="1"/>
  <c r="H95" i="15" s="1"/>
  <c r="H96" i="15" s="1"/>
  <c r="I70" i="15" l="1"/>
  <c r="I66" i="15"/>
  <c r="I62" i="15"/>
  <c r="I58" i="15"/>
  <c r="J105" i="15" l="1"/>
  <c r="I34" i="15" l="1"/>
  <c r="I105" i="15" s="1"/>
  <c r="I31" i="15"/>
  <c r="I53" i="15" l="1"/>
  <c r="I22" i="15"/>
  <c r="I28" i="15" s="1"/>
  <c r="I106" i="15" l="1"/>
  <c r="I104" i="15" l="1"/>
  <c r="I108" i="15" l="1"/>
  <c r="I93" i="15" l="1"/>
  <c r="I78" i="15"/>
  <c r="I83" i="15" s="1"/>
  <c r="I109" i="15"/>
  <c r="I107" i="15" s="1"/>
  <c r="I75" i="15"/>
  <c r="I68" i="15"/>
  <c r="I65" i="15"/>
  <c r="I61" i="15"/>
  <c r="I56" i="15"/>
  <c r="I57" i="15" s="1"/>
  <c r="I103" i="15"/>
  <c r="I21" i="15"/>
  <c r="I18" i="15"/>
  <c r="I17" i="15"/>
  <c r="I19" i="15" l="1"/>
  <c r="I102" i="15"/>
  <c r="I94" i="15"/>
  <c r="I69" i="15"/>
  <c r="I29" i="15" l="1"/>
  <c r="I76" i="15"/>
  <c r="I95" i="15" l="1"/>
  <c r="I96" i="15" s="1"/>
  <c r="I101" i="15"/>
  <c r="I110" i="15" s="1"/>
  <c r="J108" i="15"/>
  <c r="J103" i="15"/>
  <c r="J101" i="15" l="1"/>
  <c r="J109" i="15" l="1"/>
  <c r="J107" i="15" l="1"/>
  <c r="J110" i="15" l="1"/>
</calcChain>
</file>

<file path=xl/comments1.xml><?xml version="1.0" encoding="utf-8"?>
<comments xmlns="http://schemas.openxmlformats.org/spreadsheetml/2006/main">
  <authors>
    <author>Snieguole Kacerauskaite</author>
    <author>Sniega</author>
  </authors>
  <commentList>
    <comment ref="E85" authorId="0" shapeId="0">
      <text>
        <r>
          <rPr>
            <sz val="9"/>
            <color indexed="81"/>
            <rFont val="Tahoma"/>
            <family val="2"/>
            <charset val="186"/>
          </rPr>
          <t xml:space="preserve">"Dalyvauti Baltijos jūros regiono šalių kultūrinėse programose ir jas inicijuoti" </t>
        </r>
      </text>
    </comment>
    <comment ref="E86" authorId="1" shapeId="0">
      <text>
        <r>
          <rPr>
            <sz val="9"/>
            <color indexed="81"/>
            <rFont val="Tahoma"/>
            <family val="2"/>
            <charset val="186"/>
          </rPr>
          <t xml:space="preserve">"Organizuoti Baltijos jūros regiono šalių  kultūros forumus"
</t>
        </r>
      </text>
    </comment>
    <comment ref="E88" authorId="1" shapeId="0">
      <text>
        <r>
          <rPr>
            <sz val="9"/>
            <color indexed="81"/>
            <rFont val="Tahoma"/>
            <family val="2"/>
            <charset val="186"/>
          </rPr>
          <t xml:space="preserve">"Bendradarbiaujant su mokslo, verslo ir valstybinėmis įstaigomis parengti ir įgyvendinti miesto jūrinio paveldo tyrimų programą"
</t>
        </r>
      </text>
    </comment>
    <comment ref="E92" authorId="1" shapeId="0">
      <text>
        <r>
          <rPr>
            <sz val="9"/>
            <color indexed="81"/>
            <rFont val="Tahoma"/>
            <family val="2"/>
            <charset val="186"/>
          </rPr>
          <t xml:space="preserve">"Įkurti kūrybinio verslo inkubatorių Kultūros fabrike, siekiant plėtoti kūrybinių  ir kultūrinių industrijų veiklą"
</t>
        </r>
      </text>
    </comment>
  </commentList>
</comments>
</file>

<file path=xl/sharedStrings.xml><?xml version="1.0" encoding="utf-8"?>
<sst xmlns="http://schemas.openxmlformats.org/spreadsheetml/2006/main" count="282" uniqueCount="192">
  <si>
    <t>Programos tikslo kodas</t>
  </si>
  <si>
    <t>Uždavinio kodas</t>
  </si>
  <si>
    <t>Priemonės kodas</t>
  </si>
  <si>
    <t>Priemonės požymis</t>
  </si>
  <si>
    <t>Asignavimų valdytojo kodas</t>
  </si>
  <si>
    <t>Finansavimo šaltinis</t>
  </si>
  <si>
    <t>01</t>
  </si>
  <si>
    <t>02</t>
  </si>
  <si>
    <t>03</t>
  </si>
  <si>
    <t>SB</t>
  </si>
  <si>
    <t>04</t>
  </si>
  <si>
    <t>08</t>
  </si>
  <si>
    <t>Iš viso uždaviniui:</t>
  </si>
  <si>
    <t>Iš viso:</t>
  </si>
  <si>
    <t>Iš viso tikslui:</t>
  </si>
  <si>
    <t>Finansavimo šaltiniai</t>
  </si>
  <si>
    <t>LRVB</t>
  </si>
  <si>
    <t>Finansavimo šaltinių suvestinė</t>
  </si>
  <si>
    <r>
      <t xml:space="preserve">Savivaldybės biudžeto lėšos </t>
    </r>
    <r>
      <rPr>
        <b/>
        <sz val="10"/>
        <rFont val="Times New Roman"/>
        <family val="1"/>
        <charset val="186"/>
      </rPr>
      <t>SB</t>
    </r>
  </si>
  <si>
    <r>
      <t xml:space="preserve">Europos Sąjungos paramos lėšos </t>
    </r>
    <r>
      <rPr>
        <b/>
        <sz val="10"/>
        <rFont val="Times New Roman"/>
        <family val="1"/>
        <charset val="186"/>
      </rPr>
      <t>ES</t>
    </r>
  </si>
  <si>
    <r>
      <t>Valstybės biudžeto lėšos</t>
    </r>
    <r>
      <rPr>
        <b/>
        <sz val="10"/>
        <rFont val="Times New Roman"/>
        <family val="1"/>
        <charset val="186"/>
      </rPr>
      <t xml:space="preserve"> LRVB</t>
    </r>
  </si>
  <si>
    <t>Pavadinimas</t>
  </si>
  <si>
    <t>SB(SP)</t>
  </si>
  <si>
    <t>ES</t>
  </si>
  <si>
    <t>Strateginis tikslas 03. Užtikrinti gyventojams aukštą švietimo, kultūros, socialinių, sporto ir sveikatos apsaugos paslaugų kokybę ir prieinamumą</t>
  </si>
  <si>
    <r>
      <t xml:space="preserve">Specialiosios programos lėšos (pajamos už atsitiktines paslaugas) </t>
    </r>
    <r>
      <rPr>
        <b/>
        <sz val="10"/>
        <rFont val="Times New Roman"/>
        <family val="1"/>
        <charset val="186"/>
      </rPr>
      <t>SB(SP)</t>
    </r>
  </si>
  <si>
    <t>SAVIVALDYBĖS LĖŠOS, IŠ VISO</t>
  </si>
  <si>
    <t>KITOS LĖŠOS, IŠ VISO</t>
  </si>
  <si>
    <t xml:space="preserve">08 Miesto kultūrinio savitumo puoselėjimo bei kultūrinių paslaugų gerinimo programa </t>
  </si>
  <si>
    <t>2</t>
  </si>
  <si>
    <t>BĮ Klaipėdos miesto savivaldybės kultūros centro Žvejų rūmų veiklos organizavimas</t>
  </si>
  <si>
    <t>BĮ Klaipėdos miesto savivaldybės etnokultūros centro veiklos organizavimas</t>
  </si>
  <si>
    <t>Remti kūrybinių organizacijų iniciatyvas ir miesto švenčių organizavimą</t>
  </si>
  <si>
    <t>Kultūrinių projektų dalinis finansavimas ir vykdymas</t>
  </si>
  <si>
    <t>Lankytojų skaičius, tūkst.</t>
  </si>
  <si>
    <t>4</t>
  </si>
  <si>
    <t>Einamieji remonto darbai kultūros įstaigų darbo sąlygoms pagerinti:</t>
  </si>
  <si>
    <t>Asignavimų valdytojų kodų klasifikatorius*</t>
  </si>
  <si>
    <t xml:space="preserve">                              Pavadinimas</t>
  </si>
  <si>
    <t>Savivaldybės administracijos direktorius</t>
  </si>
  <si>
    <t>Ugdymo ir kultūros departamento direktorius</t>
  </si>
  <si>
    <t>Socialinių reikalų departamento direktorius</t>
  </si>
  <si>
    <t>Urbanistinės plėtros departamento direktorius</t>
  </si>
  <si>
    <t>Investicijų ir ekonomikos departamento direktorius</t>
  </si>
  <si>
    <t>Miesto ūkio departamento direktorius</t>
  </si>
  <si>
    <t>* patvirtinta Klaipėdos miesto savivaldybės administracijos direktoriaus 2011-02-24 įsakymu Nr. AD1-384</t>
  </si>
  <si>
    <t>Kultūros įstaigų veiklos organizavimas:</t>
  </si>
  <si>
    <t>Kultūros objektų infrastruktūros modernizavimas:</t>
  </si>
  <si>
    <t>Meno stipendijų kultūros ir meno kūrėjams mokėjimas</t>
  </si>
  <si>
    <t>Jaunųjų kūrėjų kūrybos pristatymas</t>
  </si>
  <si>
    <t>Jaunimo teatrinės veiklos programų rėmimas</t>
  </si>
  <si>
    <t>Tarptautinių ir regioninių kultūrinio turizmo kelių vystymas ir sklaida</t>
  </si>
  <si>
    <t>Baltijos jūros regiono šalių kultūrinį bendradarbiavimą skatinančių renginių organizavimas</t>
  </si>
  <si>
    <t>3.3.3.2.</t>
  </si>
  <si>
    <t>Užtikrinti kultūros įstaigų veiklą ir atnaujinti viešąsias kultūros erdves</t>
  </si>
  <si>
    <t>3.3.4.1.</t>
  </si>
  <si>
    <t>Iš viso programai:</t>
  </si>
  <si>
    <t>Jūrinio paveldo tyrimų ir jūrinio paveldo aktualizavimo rėmimas</t>
  </si>
  <si>
    <t>Jūrinio paveldo tyrimų aktualizavimas ir pritaikymas</t>
  </si>
  <si>
    <t>3.3.1.2.</t>
  </si>
  <si>
    <t>3.3.2.4</t>
  </si>
  <si>
    <t>3.3.3.1.</t>
  </si>
  <si>
    <t>BĮ Klaipėdos miesto savivaldybės Mažosios Lietuvos istorijos muziejaus veiklos organizavimas</t>
  </si>
  <si>
    <t>SB(VR)</t>
  </si>
  <si>
    <r>
      <t xml:space="preserve">Vietinės rinkliavos lėšos </t>
    </r>
    <r>
      <rPr>
        <b/>
        <sz val="10"/>
        <rFont val="Times New Roman"/>
        <family val="1"/>
        <charset val="186"/>
      </rPr>
      <t>SB(VR)</t>
    </r>
  </si>
  <si>
    <t>Kultūrinio turizmo maršrutų  (vėtrungių, švyturių, vargonų, karalienės Luizės keliо) formavimas</t>
  </si>
  <si>
    <t xml:space="preserve">Dokumentacijos, reikalingos kultūros infrastruktūros plėtrai, parengimas:          </t>
  </si>
  <si>
    <t>Valstybinių dienų ir miesto švenčių organizavimas</t>
  </si>
  <si>
    <t>Kultūrinių renginių organizavimas</t>
  </si>
  <si>
    <t>Skatinti miesto bendruomenės kultūrinį ir kūrybinį aktyvumą bei gerinti kultūrinių paslaugų prieinamumą ir kokybę</t>
  </si>
  <si>
    <t>Suremontuota kultūros objektų, sk.</t>
  </si>
  <si>
    <t>Iš dalies finansuota projektų, sk.</t>
  </si>
  <si>
    <t>Formuoti miesto kultūrinį tapatumą, integruotą į Baltijos jūros regiono kultūrinę erdvę</t>
  </si>
  <si>
    <t>Reprezentacinių Klaipėdos festivalių dalinis finansavimas</t>
  </si>
  <si>
    <t>BĮ Klaipėdos kultūrų komunikacijų centro veiklos organizavimas, iš jų:</t>
  </si>
  <si>
    <t>Jūrinę kultūrą puoselėjančių renginių dalinis finansavimas</t>
  </si>
  <si>
    <t>Nusipelniusių žmonių pagerbimas ir istorinių įvykių, vietų bei asmenybių atminimo įamžinimas</t>
  </si>
  <si>
    <t>Miesto kultūrą pristatančių objektų gamyba (ekspozicinė įranga, ekspozicijos, leidiniai)</t>
  </si>
  <si>
    <t>Baltijos jūros regiono šalių kultūrinio bendradarbiavimo projektų dalinis finansavimas</t>
  </si>
  <si>
    <t>Baltijos jūros regiono šalių kultūros forumų inicijavimas ir organizavimas</t>
  </si>
  <si>
    <t>Kūrybinių industrijų Menų inkubatoriaus rezidentų projektų dalinis finansavimas (stipendijos kultūros ir meno kūrėjams)</t>
  </si>
  <si>
    <t>5</t>
  </si>
  <si>
    <t>SB(P)</t>
  </si>
  <si>
    <t xml:space="preserve">Parengtas techninis projektas, vnt.
</t>
  </si>
  <si>
    <t>Klaipėdos miesto savivaldybės Mažosios Lietuvos istorijos muziejaus Kalvystės muziejaus Šaltkalvių g. 2, Klaipėda, energetinio efektyvumo didinimas</t>
  </si>
  <si>
    <t xml:space="preserve">Parengtas techninis projektas, vnt.
</t>
  </si>
  <si>
    <t>Klaipėdos miesto savivaldybės viešosios bibliotekos „Kauno atžalynas“ filialo pritaikymas bendruomenės poreikiams</t>
  </si>
  <si>
    <t>Etnokultūros centro pastato (Bažnyčių g. 4) šiluminio mazgo remontas</t>
  </si>
  <si>
    <t>Kultūros, meno, edukacinės veiklos ir leidybos projektų dalinis finansavimas</t>
  </si>
  <si>
    <t xml:space="preserve">Dailės palikimo išsaugojimo Klaipėdos m. koncepcijos ir programos parengimas (galerija) </t>
  </si>
  <si>
    <t>3.3.2.3</t>
  </si>
  <si>
    <t>3.3.2.5., 3.3.2.7.</t>
  </si>
  <si>
    <t>Iš viso priemonei:</t>
  </si>
  <si>
    <t>Vasaros koncertų estrados remontas</t>
  </si>
  <si>
    <t>3.2.2.2, 3.3.1.1, 3.3.2.6.</t>
  </si>
  <si>
    <t>Iš dalies finansuota projektų, skaičius</t>
  </si>
  <si>
    <t>Organizuota jaunųjų kūrėjų kūrybos pristatymų, skaičius</t>
  </si>
  <si>
    <t>Finansuota programų, skaičius</t>
  </si>
  <si>
    <t>Skirta meno stipendijų, skaičius</t>
  </si>
  <si>
    <t>Suorganizuota renginių, skaičius</t>
  </si>
  <si>
    <t>Organizuota apdovanojimo ceremonijų, skaičius</t>
  </si>
  <si>
    <t xml:space="preserve">Parengta ekspozicijų atnaujinimo ir piliavietės erdvių muziejifikavimo koncepcijų ir programų, skaičius            </t>
  </si>
  <si>
    <t>Parengta galimybių studijų, skaičius</t>
  </si>
  <si>
    <t xml:space="preserve">Iš dalies finansuota projektų, skaičius </t>
  </si>
  <si>
    <t>Išleista leidinių, skaičius</t>
  </si>
  <si>
    <t>Inicijuota kultūros forumų, skaičius</t>
  </si>
  <si>
    <t>Atlikta tyrimų, skaičius</t>
  </si>
  <si>
    <t>Paremta rezidentų, skaičius</t>
  </si>
  <si>
    <t>Socialinę atskirtį mažinančių kultūros projektų dalinis finansavimas (2015 m. – projektai, skirti Senjorų metams paminėti)</t>
  </si>
  <si>
    <t>Jūros šventės  organizavimas ir įgyvendinimas</t>
  </si>
  <si>
    <t>BĮ Klaipėdos miesto savivaldybės viešosios bibliotekos veiklos organizavimas</t>
  </si>
  <si>
    <t xml:space="preserve"> - projekto „Pažink svetimšalį: Gdansko, Kaliningrado ir Klaipėdos gyventojų savitarpio pažinimo skatinimas per šiuolaikinės kultūros ir meno mainus“ įgyvendinimas</t>
  </si>
  <si>
    <t>Fachverkinės architektūros pastatų komplekso (Bažnyčių g. 4 / Daržų g. 10; Aukštoji g. 1 / Didžioji Vandens g. 2) sutvarkymas</t>
  </si>
  <si>
    <t>Pastato Debreceno g. 48 pritaikymas BĮ Klaipėdos miesto kultūros centro Žvejų rūmų veiklai (senjorų užimtumui)</t>
  </si>
  <si>
    <t>Jūrinio paveldo tyrimų rėmimas</t>
  </si>
  <si>
    <t xml:space="preserve"> - Europos ekonominės erdvės  projektas „Bendradarbiavimu paremta profesionalaus meno integracija į kūrybines dirbtuves“</t>
  </si>
  <si>
    <t>SB(SPL)</t>
  </si>
  <si>
    <t>Parengtas investicijų projektas, vnt.</t>
  </si>
  <si>
    <t>Pateikta paraiška</t>
  </si>
  <si>
    <t>BĮ Klaipėdos miesto savivaldybės koncertinės įstaigos Klaipėdos koncertų salės veiklos organizavimas</t>
  </si>
  <si>
    <r>
      <t xml:space="preserve">Valstybės biudžeto specialiosios tikslinės dotacijos lėšos </t>
    </r>
    <r>
      <rPr>
        <b/>
        <sz val="10"/>
        <rFont val="Times New Roman"/>
        <family val="1"/>
        <charset val="186"/>
      </rPr>
      <t>SB(VB)</t>
    </r>
  </si>
  <si>
    <t>SB(VB)</t>
  </si>
  <si>
    <t xml:space="preserve">STRATEGINIO VEIKLOS PLANO VYKDYMO ATASKAITA </t>
  </si>
  <si>
    <t>(MIESTO KULTŪRINIO SAVITUMO PUOSELĖJIMO BEI KULTŪRINIŲ PASLAUGŲ GERINIMO PROGRAMA (NR. 08))</t>
  </si>
  <si>
    <t>2015 m. asignavimų patvirtintas planas*</t>
  </si>
  <si>
    <t>2015 m. asignavimų patikslintas planas**</t>
  </si>
  <si>
    <t>2015 m. panaudotos lėšos (kasinės išlaidos)</t>
  </si>
  <si>
    <t>Vertinimo kriterijaus</t>
  </si>
  <si>
    <t>planuotos reikšmės</t>
  </si>
  <si>
    <t>faktinės reikšmės</t>
  </si>
  <si>
    <t>Informacija apie pasiektus rezultatus, duomenys apie programai skirtų asignavimų panaudojimo tikslingumą</t>
  </si>
  <si>
    <t>Priežastys, dėl kurių planuotos rodiklių reikšmės nepasiektos</t>
  </si>
  <si>
    <t>Kultūros įstaigų renginiuose apsilankiusių žmonių skaičius, tūkst.</t>
  </si>
  <si>
    <t>Asignavimai (Eur)</t>
  </si>
  <si>
    <t>ĮVYKDYMO ATASKAITA</t>
  </si>
  <si>
    <r>
      <t>Asignavimų valdytojai:</t>
    </r>
    <r>
      <rPr>
        <sz val="12"/>
        <rFont val="Times New Roman"/>
        <family val="1"/>
      </rPr>
      <t xml:space="preserve"> Ugdymo ir kultūros departamentas (2), Miesto ūkio departamentas (6).</t>
    </r>
  </si>
  <si>
    <t>faktiškai įvykdyta –</t>
  </si>
  <si>
    <t>(pagal planą arba geriau);</t>
  </si>
  <si>
    <t>iš dalies įvykdyta –</t>
  </si>
  <si>
    <r>
      <rPr>
        <b/>
        <sz val="11"/>
        <rFont val="Times New Roman"/>
        <family val="1"/>
        <charset val="186"/>
      </rPr>
      <t>Pastaba.</t>
    </r>
    <r>
      <rPr>
        <sz val="11"/>
        <rFont val="Times New Roman"/>
        <family val="1"/>
        <charset val="186"/>
      </rPr>
      <t xml:space="preserve"> Strateginio planavimo skyrius, vertindamas programos įgyvendinimo lygį, atsižvelgia į programos priemonių įgyvendinimo lygį:</t>
    </r>
  </si>
  <si>
    <t>1) priemonė laikoma visiškai įvykdyta, jei pasiektos visos planuotų ataskaitiniais metais vertinimo kriterijų reikšmės;</t>
  </si>
  <si>
    <t>2) priemonė laikoma iš dalies įvykdyta, jei pasiekta mažiau vertinimo kriterijų reikšmių, nei planuota ataskaitiniais metais;</t>
  </si>
  <si>
    <t>3) priemonė laikoma neįvykdyta, jei nepasiekta nė viena planuoto ataskaitinių metų produkto kriterijaus reikšmė.</t>
  </si>
  <si>
    <t>2015 M. KLAIPĖDOS MIESTO SAVIVALDYBĖS                      
MIESTO KULTŪRINIO SAVITUMO PUOSELĖJIMO BEI KULTŪRINIŲ PASLAUGŲ GERINIMO PROGRAMOS (NR. 08)</t>
  </si>
  <si>
    <r>
      <rPr>
        <sz val="12"/>
        <rFont val="Times New Roman"/>
        <family val="1"/>
        <charset val="186"/>
      </rPr>
      <t>Iš</t>
    </r>
    <r>
      <rPr>
        <b/>
        <sz val="12"/>
        <rFont val="Times New Roman"/>
        <family val="1"/>
        <charset val="186"/>
      </rPr>
      <t xml:space="preserve"> 2015 m.</t>
    </r>
    <r>
      <rPr>
        <sz val="12"/>
        <rFont val="Times New Roman"/>
        <family val="1"/>
      </rPr>
      <t xml:space="preserve"> planuotų įvykdyti 9 priemonių (kurioms patvirtinti / skirti asignavimai): </t>
    </r>
  </si>
  <si>
    <t>Projekto techninio projekto viešųjų pirkimų procedūros baigtos. Techninis projektas bus parengtas 2016 m.</t>
  </si>
  <si>
    <t>2022</t>
  </si>
  <si>
    <t>1007</t>
  </si>
  <si>
    <t>Leidinio nespėta išleisti, tačiau nupirkta sukūrimo ir išleidimo paslauga, 2015 m. sumokėtas avansas, suderinta leidinio koncepcija</t>
  </si>
  <si>
    <t>Buvo mokamos 6 stipendijos iš 2014 m. (4 mėn.) ir 2015 m. naujai skirtos 2 stipendijos (3 mėn.)</t>
  </si>
  <si>
    <t>Suremontuotas Etnokultūros centro pastato šiluminis mazgas ir pritaikytas pastatas Debreceno g. 48 BĮ Klaipėdos miesto kultūros centro Žvejų rūmų veiklai (senjorų užimtumui)</t>
  </si>
  <si>
    <t>faktiškai įvykdyta</t>
  </si>
  <si>
    <t>iš dalies įvykdyta</t>
  </si>
  <si>
    <t>(blogiau, nei planuota)</t>
  </si>
  <si>
    <t>Atlikti rekonstrukcijos darbai, užbaigtumas, proc.</t>
  </si>
  <si>
    <t>Buvo mokamos 4 stipendijos iš 2014 m. (3 mėn.). 2015 m. naujai skirtos  4 stipendijos (3 mėn.)</t>
  </si>
  <si>
    <t xml:space="preserve">Projektų finansavimo aprašas nepatvirtintas. </t>
  </si>
  <si>
    <t xml:space="preserve"> </t>
  </si>
  <si>
    <t xml:space="preserve">Pagaminta memorialinių objektų ir apdovanojimų, skaičius </t>
  </si>
  <si>
    <t>Nepanaudota 28.073 Eur dėl neįvykdyto pajamų plano bei dėl nespėtų panaudoti surinktų pajamų lėšų</t>
  </si>
  <si>
    <t>Panaudota tik dalis suplanuotų lėšų priemonei vykdyti, nes užsitęsė viešųjų pirkimų procedūros</t>
  </si>
  <si>
    <t>Užsitęsus viešųjų pirkimų procedūroms, panaudota tik dalis suplanuotų lėšų priemonei vykdyti</t>
  </si>
  <si>
    <r>
      <t xml:space="preserve">Pajamų įmokų likutis </t>
    </r>
    <r>
      <rPr>
        <b/>
        <sz val="10"/>
        <rFont val="Times New Roman"/>
        <family val="1"/>
        <charset val="186"/>
      </rPr>
      <t>SB(SPL)</t>
    </r>
  </si>
  <si>
    <t>2. Parengti ekspozicijos, skirtos Antrajam pasauliniam karui, koncepcija ir projektas. Dalis lėšų nepanaudota dėl darbuotojų nedarbingumo bei laikinai (6 mėn.) neužimto etato</t>
  </si>
  <si>
    <t xml:space="preserve">Nepanaudota dalis lėšų, nes 3 kultūros, meno, edukacinės veiklos ir leidybos projektų vykdytojai atsisakė vykdyti projektus  </t>
  </si>
  <si>
    <t xml:space="preserve">Asignavimai panaudoti tikslingai </t>
  </si>
  <si>
    <t>pavadinimas</t>
  </si>
  <si>
    <r>
      <t>Programą vykdė:</t>
    </r>
    <r>
      <rPr>
        <sz val="12"/>
        <rFont val="Times New Roman"/>
        <family val="1"/>
      </rPr>
      <t xml:space="preserve"> Ugdymo ir kultūros departamento Kultūros skyrius, Investicijų ir ekonomikos departamento Statybos ir infrastruktūros plėtros skyrius, Miesto ūkio departamento Socialinės infrastruktūros priežiūros skyriaus Socialinės infrastruktūros poskyris.</t>
    </r>
  </si>
  <si>
    <t xml:space="preserve">Rodiklis nepasiektas, nes neįvyko festivalis „Parbėk, laivelis“ ir Salvadoro Dali paroda. Dalis savivaldybės kultūros įstaigų lankytojų lankėsi kituose naujuose kultūros objektuose: „Švyturio“ arenoje, Dramos teatre, Kultūros fabrike. Taip pat sumažėjo gastroliuojančių ar patalpas nuomojančių organizacijų renginiuose dalyvių skaičius </t>
  </si>
  <si>
    <t>Finansuota daugiau kultūros projektų (14), nei planuota, todėl, kad Kultūros ir meno taryba rekomendavo iš dalies finansuoti didesnį projektų kiekį mažesnėmis sumomis, siekdama patenkinti aktyvų visuomenės poreikį</t>
  </si>
  <si>
    <t>Pristatyta daugiau jaunųjų klaipėdiečių kūrėjų, nes nupirkus programos įgyvendinimo paslaugą buvo gautas pasiūlymas dėl 5 kūrėjų pristatymo</t>
  </si>
  <si>
    <t>Pagal vertinimo sistemą suskaičiavus sumą, susidarė likutis 1810 Eur</t>
  </si>
  <si>
    <t xml:space="preserve">Surengta daugiau renginių, nes organizuoti 2 maži renginiai (koncertas ir paroda) bei 5 renginių ciklai, kuriuose iš viso buvo daugiau kaip 20 renginių </t>
  </si>
  <si>
    <t>2 memorialinės lentos buvo pagamintos iniciatorių lėšomis</t>
  </si>
  <si>
    <t>1) Žiemos renginių ciklas; 2) Kalėdinių ir naujametinių renginių ciklas; 3) Jūros šventė; 4) Miesto gimtadienis; 5) Sausio 15-osios paminėjimas; 6) Koncertas, skirtas Lietuvos ir Zalcburgo žemės kultūrinio bendradarbiavimo 45-mečiui paminėti; 7) Fotografijos paroda, skirta Lietuvos nepriklausomybės atkūrimo 25-mečiui ir kt.</t>
  </si>
  <si>
    <t xml:space="preserve">Pagamintos 2 padėkos kaukės, 2 magistrų žiedai, 1 garbės medalis, 3 „Albatroso“ suvenyrai, 6 atminimo lentos (R. Černiauskui, E. Galvanauskui, A. Kalvaičiui, R. Valsonokui, D. Volfsonui, P. Dreviniui). Panaudota mažiau lėšų, nes už mažesnę kainą nupirktos renginių organizavimo paslaugos bei prekės </t>
  </si>
  <si>
    <t xml:space="preserve">Organizuota Klaipėdos teatralų apdovanojimo „Padėkos kaukėmis“ įteikimo ceremonija, Klaipėdos miesto jūrinės kultūros apdovanojimo „Albatrosas“ įteikimo  ceremonija, Klaipėdos kultūros magistro vardo suteikimo ceremonija, Kultūros dienos proga įteikiamų apdovanojimų „Kultūros žuvys“ ceremonija </t>
  </si>
  <si>
    <t>Nebuvo organizuota Garbės piliečio ženklo įteikimo ceremonija todėl, kad miesto taryba 2015 m. niekam nesuteikė Garbės piliečio vardo, tačiau suorganizuoti Kultūros dienai skirti kultūros darbuotojų apdovanojimai</t>
  </si>
  <si>
    <t xml:space="preserve">2015 m. įvyko pirmasis Šviesų festivalis, tarptautinė konferencija „Neužšąlanti kultūra  2015: kultūros festivalis kaip regiono katalizatorius“, kultūros darbuotojų apdovanojimai „Kultūros žuvis“, Miesto gimtadienis, Teatro diena, Sausio 13-osios minėjimas, Sausio 15-osios minėjimas,
Vasario 16-oji, Kovo 11-oji, Liepos 6-oji ir kt.
</t>
  </si>
  <si>
    <t xml:space="preserve">Įvyko daugiau renginių, nes padaugėjo nedidelių renginių: atsidarė Bendruomenių namai (buvusiose A. Rubliovo mokyklos patalpose), kultūros įstaigose (Kultūrų komunikacijų centre, Etnokultūros centre ir Viešojoje bibliotekoje) beveik dvigubai padidėjo edukacinių užsiėmimų skaičius </t>
  </si>
  <si>
    <t>184 tūkst. lankytojų daugiau, nei suplanuota, nes kultūros įstaigos 2015 m. organizavo  daugiau smulkių renginių, išaugo atvirose erdvėse organizuojamų renginių (ypač Joninių ir Užgavėnių) lankytojų skaičius bei  išaugo Viešosios bibliotekos  lankytojų (iš viso 691, iš jų 291 – virtualus lankytojas) skaičius</t>
  </si>
  <si>
    <t xml:space="preserve">1. Parengtas ekspozicijų atnaujinimo projektas Mažosios Lietuvos istorijos muziejuje, Didžioji Vandens g. 2.  Pateikta paraiška dėl ekspozicijų atnaujinimo Lietuvos kultūros tarybai                                                                        </t>
  </si>
  <si>
    <t>Pradėta įgyvendinti 2015 m., bus baigta 2016 m.</t>
  </si>
  <si>
    <t xml:space="preserve">Projektų finansavimo aprašas nepatvirtintas </t>
  </si>
  <si>
    <t>2016 m. tebevyksta investicijų projektų ir energijos vartojimo auditų rengimo viešojo pirkimo procedūros</t>
  </si>
  <si>
    <t>Investicijų projektas bus rengiamas, kai bus patvirtintas Projektų finansavimo sąlygų aprašas</t>
  </si>
  <si>
    <t xml:space="preserve">Kultūrų komunikacijos centre atnaujinta dalis ekspozicinės įrangos, atliktas dalinis vaizdo kamerų ir įrašymo įrenginių modernizavimas, atliktas Parodų rūmų II a. ekspozicinių salių einamasis remontas </t>
  </si>
  <si>
    <r>
      <t>2016 m.</t>
    </r>
    <r>
      <rPr>
        <sz val="10"/>
        <color rgb="FFFF0000"/>
        <rFont val="Times New Roman"/>
        <family val="1"/>
        <charset val="186"/>
      </rPr>
      <t xml:space="preserve"> </t>
    </r>
    <r>
      <rPr>
        <sz val="10"/>
        <rFont val="Times New Roman"/>
        <family val="1"/>
        <charset val="186"/>
      </rPr>
      <t>tebevyksta investicijų projektų ir energijos vartojimo auditų rengimo viešojo pirkimo procedūros</t>
    </r>
  </si>
  <si>
    <t>Tęstinį projektą „Pamario vėtrungės – regiono kultūrinio turizmo jungtys“ įgyvendino Etnokultūros centras</t>
  </si>
  <si>
    <t>Bendras rezidentų stipendijų Kultūros fabrike skaičius 2015 m. – 8 vnt. Dalis stipendijų (6) tęsėsi nuo 2014 m., o joms pasibaigus ir paskelbus konkursą buvo skirtos 2 naujos   stipendijos (3 mėn.), kurios tęsis dar ir 2016 m. (4 mėn.)</t>
  </si>
  <si>
    <t>* Pagal Klaipėdos miesto savivaldybės tarybos 2015 m. vasario 19 d. sprendimą Nr. T2-12</t>
  </si>
  <si>
    <t>** Pagal Klaipėdos miesto savivaldybės tarybos 2015 m. spalio 29 d. sprendimą Nr. T2-265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</si>
</sst>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10427]#,##0.00;\-#,##0.00"/>
  </numFmts>
  <fonts count="22" x14ac:knownFonts="1">
    <font>
      <sz val="10"/>
      <name val="Arial"/>
      <charset val="186"/>
    </font>
    <font>
      <b/>
      <sz val="10"/>
      <name val="Times New Roman"/>
      <family val="1"/>
    </font>
    <font>
      <sz val="10"/>
      <name val="Times New Roman"/>
      <family val="1"/>
    </font>
    <font>
      <sz val="10"/>
      <name val="Times New Roman"/>
      <family val="1"/>
      <charset val="186"/>
    </font>
    <font>
      <b/>
      <sz val="10"/>
      <name val="Times New Roman"/>
      <family val="1"/>
      <charset val="186"/>
    </font>
    <font>
      <sz val="10"/>
      <name val="Arial"/>
      <family val="2"/>
      <charset val="186"/>
    </font>
    <font>
      <sz val="9"/>
      <color indexed="81"/>
      <name val="Tahoma"/>
      <family val="2"/>
      <charset val="186"/>
    </font>
    <font>
      <sz val="12"/>
      <name val="Times New Roman"/>
      <family val="1"/>
      <charset val="186"/>
    </font>
    <font>
      <b/>
      <u/>
      <sz val="10"/>
      <name val="Times New Roman"/>
      <family val="1"/>
      <charset val="186"/>
    </font>
    <font>
      <sz val="9"/>
      <name val="Times New Roman"/>
      <family val="1"/>
      <charset val="186"/>
    </font>
    <font>
      <b/>
      <u/>
      <sz val="10"/>
      <name val="Times New Roman"/>
      <family val="1"/>
    </font>
    <font>
      <b/>
      <sz val="9"/>
      <name val="Times New Roman"/>
      <family val="1"/>
      <charset val="186"/>
    </font>
    <font>
      <b/>
      <sz val="12"/>
      <name val="Times New Roman"/>
      <family val="1"/>
    </font>
    <font>
      <b/>
      <sz val="12"/>
      <name val="Times New Roman"/>
      <family val="1"/>
      <charset val="186"/>
    </font>
    <font>
      <sz val="12"/>
      <name val="Times New Roman"/>
      <family val="1"/>
    </font>
    <font>
      <sz val="12"/>
      <name val="Arial"/>
      <family val="2"/>
      <charset val="186"/>
    </font>
    <font>
      <sz val="11"/>
      <name val="Times New Roman"/>
      <family val="1"/>
      <charset val="186"/>
    </font>
    <font>
      <b/>
      <sz val="11"/>
      <name val="Times New Roman"/>
      <family val="1"/>
      <charset val="186"/>
    </font>
    <font>
      <sz val="12"/>
      <color rgb="FFFF0000"/>
      <name val="Times New Roman"/>
      <family val="1"/>
    </font>
    <font>
      <sz val="11"/>
      <color rgb="FF000000"/>
      <name val="Calibri"/>
      <family val="2"/>
      <scheme val="minor"/>
    </font>
    <font>
      <sz val="10"/>
      <color rgb="FF000000"/>
      <name val="Times New Roman"/>
      <family val="1"/>
      <charset val="186"/>
    </font>
    <font>
      <sz val="10"/>
      <color rgb="FFFF0000"/>
      <name val="Times New Roman"/>
      <family val="1"/>
      <charset val="186"/>
    </font>
  </fonts>
  <fills count="11">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9"/>
        <bgColor indexed="64"/>
      </patternFill>
    </fill>
    <fill>
      <patternFill patternType="solid">
        <fgColor indexed="45"/>
        <bgColor indexed="64"/>
      </patternFill>
    </fill>
    <fill>
      <patternFill patternType="solid">
        <fgColor theme="0"/>
        <bgColor indexed="64"/>
      </patternFill>
    </fill>
    <fill>
      <patternFill patternType="solid">
        <fgColor theme="0" tint="-0.14999847407452621"/>
        <bgColor indexed="64"/>
      </patternFill>
    </fill>
    <fill>
      <patternFill patternType="solid">
        <fgColor rgb="FFCCECFF"/>
        <bgColor indexed="64"/>
      </patternFill>
    </fill>
    <fill>
      <patternFill patternType="solid">
        <fgColor rgb="FFFFCCFF"/>
        <bgColor indexed="64"/>
      </patternFill>
    </fill>
    <fill>
      <patternFill patternType="solid">
        <fgColor theme="8" tint="0.79998168889431442"/>
        <bgColor indexed="64"/>
      </patternFill>
    </fill>
  </fills>
  <borders count="72">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rgb="FF000000"/>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5" fillId="0" borderId="0"/>
    <xf numFmtId="0" fontId="19" fillId="0" borderId="0"/>
  </cellStyleXfs>
  <cellXfs count="714">
    <xf numFmtId="0" fontId="0" fillId="0" borderId="0" xfId="0"/>
    <xf numFmtId="0" fontId="3" fillId="0" borderId="0" xfId="0" applyFont="1"/>
    <xf numFmtId="0" fontId="3" fillId="0" borderId="0" xfId="0" applyFont="1" applyAlignment="1">
      <alignment vertical="top"/>
    </xf>
    <xf numFmtId="0" fontId="2" fillId="0" borderId="0" xfId="0" applyFont="1" applyAlignment="1">
      <alignment vertical="top"/>
    </xf>
    <xf numFmtId="0" fontId="3" fillId="0" borderId="0" xfId="0" applyFont="1" applyBorder="1" applyAlignment="1">
      <alignment vertical="top" wrapText="1"/>
    </xf>
    <xf numFmtId="0" fontId="2" fillId="0" borderId="0" xfId="0" applyFont="1" applyBorder="1" applyAlignment="1">
      <alignment vertical="top"/>
    </xf>
    <xf numFmtId="49" fontId="4" fillId="2" borderId="3" xfId="0" applyNumberFormat="1" applyFont="1" applyFill="1" applyBorder="1" applyAlignment="1">
      <alignment horizontal="center" vertical="top"/>
    </xf>
    <xf numFmtId="49" fontId="4" fillId="0" borderId="8" xfId="0" applyNumberFormat="1" applyFont="1" applyBorder="1" applyAlignment="1">
      <alignment vertical="top"/>
    </xf>
    <xf numFmtId="49" fontId="4" fillId="0" borderId="12" xfId="0" applyNumberFormat="1" applyFont="1" applyBorder="1" applyAlignment="1">
      <alignment vertical="top"/>
    </xf>
    <xf numFmtId="49" fontId="4" fillId="2" borderId="12" xfId="0" applyNumberFormat="1" applyFont="1" applyFill="1" applyBorder="1" applyAlignment="1">
      <alignment vertical="top"/>
    </xf>
    <xf numFmtId="49" fontId="4" fillId="2" borderId="12" xfId="0" applyNumberFormat="1" applyFont="1" applyFill="1" applyBorder="1" applyAlignment="1">
      <alignment horizontal="center" vertical="top"/>
    </xf>
    <xf numFmtId="49" fontId="4" fillId="2" borderId="8" xfId="0" applyNumberFormat="1" applyFont="1" applyFill="1" applyBorder="1" applyAlignment="1">
      <alignment vertical="top"/>
    </xf>
    <xf numFmtId="49" fontId="4" fillId="3" borderId="2" xfId="0" applyNumberFormat="1" applyFont="1" applyFill="1" applyBorder="1" applyAlignment="1">
      <alignment horizontal="center" vertical="top"/>
    </xf>
    <xf numFmtId="49" fontId="4" fillId="2" borderId="16" xfId="0" applyNumberFormat="1" applyFont="1" applyFill="1" applyBorder="1" applyAlignment="1">
      <alignment horizontal="center" vertical="top"/>
    </xf>
    <xf numFmtId="49" fontId="4" fillId="2" borderId="17" xfId="0" applyNumberFormat="1" applyFont="1" applyFill="1" applyBorder="1" applyAlignment="1">
      <alignment horizontal="center" vertical="top"/>
    </xf>
    <xf numFmtId="0" fontId="3" fillId="0" borderId="8" xfId="0" applyFont="1" applyBorder="1" applyAlignment="1">
      <alignment vertical="top"/>
    </xf>
    <xf numFmtId="0" fontId="3" fillId="0" borderId="3" xfId="0" applyFont="1" applyBorder="1" applyAlignment="1">
      <alignment vertical="top"/>
    </xf>
    <xf numFmtId="49" fontId="4" fillId="0" borderId="20" xfId="0" applyNumberFormat="1" applyFont="1" applyBorder="1" applyAlignment="1">
      <alignment vertical="top"/>
    </xf>
    <xf numFmtId="0" fontId="3" fillId="0" borderId="0" xfId="0" applyNumberFormat="1" applyFont="1" applyAlignment="1">
      <alignment horizontal="center" vertical="top"/>
    </xf>
    <xf numFmtId="0" fontId="2" fillId="0" borderId="0" xfId="0" applyNumberFormat="1" applyFont="1" applyAlignment="1">
      <alignment horizontal="center" vertical="top"/>
    </xf>
    <xf numFmtId="0" fontId="5" fillId="0" borderId="8" xfId="0" applyFont="1" applyBorder="1" applyAlignment="1">
      <alignment vertical="top"/>
    </xf>
    <xf numFmtId="0" fontId="5" fillId="0" borderId="3" xfId="0" applyFont="1" applyBorder="1" applyAlignment="1">
      <alignment vertical="top"/>
    </xf>
    <xf numFmtId="0" fontId="3" fillId="0" borderId="21" xfId="0" applyFont="1" applyBorder="1" applyAlignment="1">
      <alignment vertical="top"/>
    </xf>
    <xf numFmtId="0" fontId="2" fillId="0" borderId="0" xfId="0" applyFont="1" applyAlignment="1">
      <alignment vertical="top" wrapText="1"/>
    </xf>
    <xf numFmtId="164" fontId="3" fillId="0" borderId="0" xfId="0" applyNumberFormat="1" applyFont="1" applyAlignment="1">
      <alignment vertical="top" wrapText="1"/>
    </xf>
    <xf numFmtId="0" fontId="3" fillId="0" borderId="0" xfId="0" applyFont="1" applyAlignment="1">
      <alignment vertical="top" wrapText="1"/>
    </xf>
    <xf numFmtId="164" fontId="4" fillId="0" borderId="0" xfId="0" applyNumberFormat="1" applyFont="1" applyFill="1" applyBorder="1" applyAlignment="1">
      <alignment vertical="top" wrapText="1"/>
    </xf>
    <xf numFmtId="0" fontId="4" fillId="4" borderId="0" xfId="0" applyFont="1" applyFill="1" applyBorder="1" applyAlignment="1">
      <alignment horizontal="center" vertical="center" wrapText="1"/>
    </xf>
    <xf numFmtId="164" fontId="4" fillId="4" borderId="0" xfId="0" applyNumberFormat="1" applyFont="1" applyFill="1" applyBorder="1" applyAlignment="1">
      <alignment horizontal="center" vertical="top" wrapText="1"/>
    </xf>
    <xf numFmtId="164" fontId="3" fillId="4" borderId="0" xfId="0" applyNumberFormat="1" applyFont="1" applyFill="1" applyBorder="1" applyAlignment="1">
      <alignment vertical="top" wrapText="1"/>
    </xf>
    <xf numFmtId="0" fontId="3" fillId="0" borderId="35" xfId="0" applyFont="1" applyFill="1" applyBorder="1" applyAlignment="1">
      <alignment horizontal="center" vertical="top"/>
    </xf>
    <xf numFmtId="0" fontId="3" fillId="0" borderId="28" xfId="0" applyFont="1" applyBorder="1" applyAlignment="1">
      <alignment horizontal="center" vertical="top"/>
    </xf>
    <xf numFmtId="0" fontId="3" fillId="0" borderId="37" xfId="0" applyFont="1" applyBorder="1" applyAlignment="1">
      <alignment horizontal="center" vertical="top"/>
    </xf>
    <xf numFmtId="0" fontId="3" fillId="0" borderId="28" xfId="0" applyFont="1" applyFill="1" applyBorder="1" applyAlignment="1">
      <alignment horizontal="center" vertical="top" wrapText="1"/>
    </xf>
    <xf numFmtId="0" fontId="3" fillId="0" borderId="35" xfId="0" applyFont="1" applyBorder="1" applyAlignment="1">
      <alignment horizontal="center" vertical="top"/>
    </xf>
    <xf numFmtId="0" fontId="3" fillId="0" borderId="0" xfId="0" applyFont="1" applyBorder="1"/>
    <xf numFmtId="0" fontId="7" fillId="0" borderId="0" xfId="0" applyFont="1"/>
    <xf numFmtId="0" fontId="7" fillId="0" borderId="22" xfId="0" applyFont="1" applyBorder="1" applyAlignment="1">
      <alignment horizontal="center" vertical="top" wrapText="1"/>
    </xf>
    <xf numFmtId="0" fontId="7" fillId="0" borderId="22" xfId="0" applyFont="1" applyBorder="1" applyAlignment="1">
      <alignment vertical="top" wrapText="1"/>
    </xf>
    <xf numFmtId="0" fontId="3" fillId="0" borderId="8" xfId="0" applyFont="1" applyFill="1" applyBorder="1" applyAlignment="1">
      <alignment vertical="top" wrapText="1"/>
    </xf>
    <xf numFmtId="0" fontId="4" fillId="0" borderId="8" xfId="0" applyFont="1" applyFill="1" applyBorder="1" applyAlignment="1">
      <alignment vertical="top" wrapText="1"/>
    </xf>
    <xf numFmtId="164" fontId="3" fillId="4" borderId="0" xfId="0" applyNumberFormat="1" applyFont="1" applyFill="1" applyBorder="1" applyAlignment="1">
      <alignment horizontal="center" vertical="top" wrapText="1"/>
    </xf>
    <xf numFmtId="0" fontId="4" fillId="0" borderId="8" xfId="0" applyFont="1" applyFill="1" applyBorder="1" applyAlignment="1">
      <alignment vertical="center" textRotation="90" wrapText="1"/>
    </xf>
    <xf numFmtId="0" fontId="3" fillId="0" borderId="28" xfId="0" applyFont="1" applyFill="1" applyBorder="1" applyAlignment="1">
      <alignment horizontal="center" vertical="top"/>
    </xf>
    <xf numFmtId="0" fontId="3" fillId="0" borderId="53" xfId="0" applyNumberFormat="1" applyFont="1" applyFill="1" applyBorder="1" applyAlignment="1">
      <alignment horizontal="center" vertical="top" wrapText="1"/>
    </xf>
    <xf numFmtId="0" fontId="2" fillId="4" borderId="53" xfId="0" applyFont="1" applyFill="1" applyBorder="1" applyAlignment="1">
      <alignment horizontal="center" vertical="top"/>
    </xf>
    <xf numFmtId="0" fontId="3" fillId="4" borderId="52" xfId="0" applyFont="1" applyFill="1" applyBorder="1" applyAlignment="1">
      <alignment horizontal="center" vertical="top"/>
    </xf>
    <xf numFmtId="49" fontId="4" fillId="0" borderId="0" xfId="0" applyNumberFormat="1" applyFont="1" applyFill="1" applyBorder="1" applyAlignment="1">
      <alignment vertical="top" wrapText="1"/>
    </xf>
    <xf numFmtId="49" fontId="4" fillId="0" borderId="3" xfId="0" applyNumberFormat="1" applyFont="1" applyFill="1" applyBorder="1" applyAlignment="1">
      <alignment vertical="center" textRotation="90" wrapText="1"/>
    </xf>
    <xf numFmtId="49" fontId="4" fillId="0" borderId="28" xfId="0" applyNumberFormat="1" applyFont="1" applyBorder="1" applyAlignment="1">
      <alignment vertical="top" wrapText="1"/>
    </xf>
    <xf numFmtId="49" fontId="4" fillId="0" borderId="64" xfId="0" applyNumberFormat="1" applyFont="1" applyBorder="1" applyAlignment="1">
      <alignment vertical="top" wrapText="1"/>
    </xf>
    <xf numFmtId="49" fontId="4" fillId="2" borderId="3" xfId="0" applyNumberFormat="1" applyFont="1" applyFill="1" applyBorder="1" applyAlignment="1">
      <alignment vertical="top"/>
    </xf>
    <xf numFmtId="49" fontId="4" fillId="0" borderId="3" xfId="0" applyNumberFormat="1" applyFont="1" applyBorder="1" applyAlignment="1">
      <alignment vertical="top"/>
    </xf>
    <xf numFmtId="0" fontId="4" fillId="0" borderId="28" xfId="0" applyNumberFormat="1" applyFont="1" applyBorder="1" applyAlignment="1">
      <alignment vertical="top"/>
    </xf>
    <xf numFmtId="49" fontId="4" fillId="0" borderId="28" xfId="0" applyNumberFormat="1" applyFont="1" applyBorder="1" applyAlignment="1">
      <alignment vertical="top"/>
    </xf>
    <xf numFmtId="49" fontId="4" fillId="0" borderId="64" xfId="0" applyNumberFormat="1" applyFont="1" applyBorder="1" applyAlignment="1">
      <alignment vertical="top"/>
    </xf>
    <xf numFmtId="0" fontId="4" fillId="7" borderId="38" xfId="0" applyFont="1" applyFill="1" applyBorder="1" applyAlignment="1">
      <alignment horizontal="left" vertical="top" wrapText="1"/>
    </xf>
    <xf numFmtId="0" fontId="4" fillId="7" borderId="38" xfId="0" applyFont="1" applyFill="1" applyBorder="1" applyAlignment="1">
      <alignment horizontal="center" vertical="top" wrapText="1"/>
    </xf>
    <xf numFmtId="0" fontId="4" fillId="7" borderId="37" xfId="0" applyFont="1" applyFill="1" applyBorder="1" applyAlignment="1">
      <alignment horizontal="center" vertical="top" wrapText="1"/>
    </xf>
    <xf numFmtId="0" fontId="4" fillId="7" borderId="29" xfId="0" applyFont="1" applyFill="1" applyBorder="1" applyAlignment="1">
      <alignment horizontal="center" vertical="top" wrapText="1"/>
    </xf>
    <xf numFmtId="0" fontId="4" fillId="0" borderId="64" xfId="0" applyFont="1" applyBorder="1" applyAlignment="1">
      <alignment horizontal="center" vertical="top"/>
    </xf>
    <xf numFmtId="0" fontId="3" fillId="0" borderId="11" xfId="0" applyFont="1" applyFill="1" applyBorder="1" applyAlignment="1">
      <alignment horizontal="center" vertical="top"/>
    </xf>
    <xf numFmtId="0" fontId="3" fillId="0" borderId="48" xfId="0" applyFont="1" applyFill="1" applyBorder="1" applyAlignment="1">
      <alignment horizontal="center" vertical="top"/>
    </xf>
    <xf numFmtId="0" fontId="4" fillId="0" borderId="12" xfId="0" applyFont="1" applyFill="1" applyBorder="1" applyAlignment="1">
      <alignment horizontal="left" vertical="top" wrapText="1"/>
    </xf>
    <xf numFmtId="0" fontId="3" fillId="0" borderId="52" xfId="0" applyFont="1" applyBorder="1"/>
    <xf numFmtId="0" fontId="3" fillId="4" borderId="53" xfId="1" applyFont="1" applyFill="1" applyBorder="1" applyAlignment="1">
      <alignment horizontal="center" vertical="top"/>
    </xf>
    <xf numFmtId="49" fontId="3" fillId="0" borderId="65" xfId="0" applyNumberFormat="1" applyFont="1" applyFill="1" applyBorder="1" applyAlignment="1">
      <alignment horizontal="center" vertical="top"/>
    </xf>
    <xf numFmtId="0" fontId="4" fillId="0" borderId="3" xfId="0" applyFont="1" applyFill="1" applyBorder="1" applyAlignment="1">
      <alignment vertical="top" wrapText="1"/>
    </xf>
    <xf numFmtId="0" fontId="3" fillId="0" borderId="53" xfId="0" applyFont="1" applyBorder="1" applyAlignment="1">
      <alignment horizontal="center" vertical="top"/>
    </xf>
    <xf numFmtId="0" fontId="4" fillId="0" borderId="64" xfId="0" applyNumberFormat="1" applyFont="1" applyBorder="1" applyAlignment="1">
      <alignment vertical="top"/>
    </xf>
    <xf numFmtId="49" fontId="4" fillId="2" borderId="8" xfId="0" applyNumberFormat="1" applyFont="1" applyFill="1" applyBorder="1" applyAlignment="1">
      <alignment horizontal="center" vertical="top"/>
    </xf>
    <xf numFmtId="164" fontId="3" fillId="0" borderId="0" xfId="0" applyNumberFormat="1" applyFont="1"/>
    <xf numFmtId="0" fontId="3" fillId="0" borderId="11" xfId="0" applyFont="1" applyBorder="1" applyAlignment="1">
      <alignment horizontal="center" vertical="top"/>
    </xf>
    <xf numFmtId="0" fontId="4" fillId="7" borderId="60" xfId="0" applyFont="1" applyFill="1" applyBorder="1" applyAlignment="1">
      <alignment horizontal="center" vertical="top" wrapText="1"/>
    </xf>
    <xf numFmtId="0" fontId="2" fillId="4" borderId="8" xfId="0" applyFont="1" applyFill="1" applyBorder="1" applyAlignment="1">
      <alignment horizontal="left" vertical="top" wrapText="1"/>
    </xf>
    <xf numFmtId="49" fontId="4" fillId="0" borderId="45" xfId="0" applyNumberFormat="1" applyFont="1" applyBorder="1" applyAlignment="1">
      <alignment vertical="top"/>
    </xf>
    <xf numFmtId="0" fontId="3" fillId="0" borderId="53" xfId="0" applyNumberFormat="1" applyFont="1" applyFill="1" applyBorder="1" applyAlignment="1">
      <alignment horizontal="center" vertical="top"/>
    </xf>
    <xf numFmtId="0" fontId="3" fillId="0" borderId="65" xfId="0" applyNumberFormat="1" applyFont="1" applyFill="1" applyBorder="1" applyAlignment="1">
      <alignment horizontal="center" vertical="top" wrapText="1"/>
    </xf>
    <xf numFmtId="49" fontId="4" fillId="0" borderId="0" xfId="0" applyNumberFormat="1" applyFont="1" applyFill="1" applyBorder="1" applyAlignment="1">
      <alignment horizontal="center" vertical="top" wrapText="1"/>
    </xf>
    <xf numFmtId="0" fontId="3" fillId="0" borderId="0" xfId="0" applyNumberFormat="1" applyFont="1" applyBorder="1" applyAlignment="1">
      <alignment horizontal="center" vertical="top"/>
    </xf>
    <xf numFmtId="0" fontId="3" fillId="0" borderId="0" xfId="0" applyFont="1" applyAlignment="1">
      <alignment horizontal="center"/>
    </xf>
    <xf numFmtId="49" fontId="4" fillId="6" borderId="8" xfId="0" applyNumberFormat="1" applyFont="1" applyFill="1" applyBorder="1" applyAlignment="1">
      <alignment vertical="center" textRotation="90" wrapText="1"/>
    </xf>
    <xf numFmtId="49" fontId="4" fillId="6" borderId="28" xfId="0" applyNumberFormat="1" applyFont="1" applyFill="1" applyBorder="1" applyAlignment="1">
      <alignment vertical="top" wrapText="1"/>
    </xf>
    <xf numFmtId="0" fontId="3" fillId="6" borderId="8" xfId="0" applyFont="1" applyFill="1" applyBorder="1" applyAlignment="1">
      <alignment vertical="top" wrapText="1"/>
    </xf>
    <xf numFmtId="0" fontId="3" fillId="0" borderId="43" xfId="0" applyFont="1" applyBorder="1" applyAlignment="1">
      <alignment horizontal="center" vertical="top"/>
    </xf>
    <xf numFmtId="0" fontId="3" fillId="0" borderId="49" xfId="0" applyFont="1" applyBorder="1" applyAlignment="1">
      <alignment horizontal="center" vertical="top"/>
    </xf>
    <xf numFmtId="164" fontId="3" fillId="0" borderId="0" xfId="0" applyNumberFormat="1" applyFont="1" applyBorder="1"/>
    <xf numFmtId="0" fontId="4" fillId="0" borderId="53" xfId="0" applyFont="1" applyFill="1" applyBorder="1" applyAlignment="1">
      <alignment vertical="center" textRotation="90" wrapText="1"/>
    </xf>
    <xf numFmtId="0" fontId="4" fillId="0" borderId="26" xfId="0" applyFont="1" applyFill="1" applyBorder="1" applyAlignment="1">
      <alignment vertical="top" wrapText="1"/>
    </xf>
    <xf numFmtId="0" fontId="4" fillId="0" borderId="20" xfId="0" applyFont="1" applyFill="1" applyBorder="1" applyAlignment="1">
      <alignment vertical="top" wrapText="1"/>
    </xf>
    <xf numFmtId="49" fontId="3" fillId="6" borderId="66" xfId="0" applyNumberFormat="1" applyFont="1" applyFill="1" applyBorder="1" applyAlignment="1">
      <alignment vertical="top"/>
    </xf>
    <xf numFmtId="49" fontId="3" fillId="6" borderId="64" xfId="0" applyNumberFormat="1" applyFont="1" applyFill="1" applyBorder="1" applyAlignment="1">
      <alignment vertical="top"/>
    </xf>
    <xf numFmtId="0" fontId="3" fillId="0" borderId="10" xfId="0" applyFont="1" applyBorder="1" applyAlignment="1">
      <alignment horizontal="center" vertical="top"/>
    </xf>
    <xf numFmtId="0" fontId="4" fillId="6" borderId="12" xfId="0" applyFont="1" applyFill="1" applyBorder="1" applyAlignment="1">
      <alignment horizontal="left" vertical="top" wrapText="1"/>
    </xf>
    <xf numFmtId="0" fontId="4" fillId="0" borderId="65" xfId="0" applyFont="1" applyFill="1" applyBorder="1" applyAlignment="1">
      <alignment vertical="top" textRotation="90" wrapText="1"/>
    </xf>
    <xf numFmtId="0" fontId="4" fillId="0" borderId="0" xfId="0" applyFont="1" applyAlignment="1">
      <alignment vertical="top" wrapText="1"/>
    </xf>
    <xf numFmtId="3" fontId="3" fillId="0" borderId="0" xfId="0" applyNumberFormat="1" applyFont="1"/>
    <xf numFmtId="3" fontId="3" fillId="0" borderId="0" xfId="0" applyNumberFormat="1" applyFont="1" applyAlignment="1">
      <alignment horizontal="center" vertical="top"/>
    </xf>
    <xf numFmtId="3" fontId="3" fillId="4" borderId="35" xfId="0" applyNumberFormat="1" applyFont="1" applyFill="1" applyBorder="1" applyAlignment="1">
      <alignment horizontal="center" vertical="top"/>
    </xf>
    <xf numFmtId="3" fontId="3" fillId="0" borderId="28" xfId="0" applyNumberFormat="1" applyFont="1" applyBorder="1" applyAlignment="1">
      <alignment horizontal="center" vertical="top"/>
    </xf>
    <xf numFmtId="3" fontId="3" fillId="0" borderId="0" xfId="0" applyNumberFormat="1" applyFont="1" applyBorder="1" applyAlignment="1">
      <alignment horizontal="center" vertical="top"/>
    </xf>
    <xf numFmtId="3" fontId="3" fillId="4" borderId="28" xfId="0" applyNumberFormat="1" applyFont="1" applyFill="1" applyBorder="1" applyAlignment="1">
      <alignment horizontal="center" vertical="top"/>
    </xf>
    <xf numFmtId="3" fontId="3" fillId="4" borderId="0" xfId="0" applyNumberFormat="1" applyFont="1" applyFill="1" applyBorder="1" applyAlignment="1">
      <alignment horizontal="center" vertical="top"/>
    </xf>
    <xf numFmtId="3" fontId="3" fillId="4" borderId="48" xfId="0" applyNumberFormat="1" applyFont="1" applyFill="1" applyBorder="1" applyAlignment="1">
      <alignment horizontal="center" vertical="top"/>
    </xf>
    <xf numFmtId="3" fontId="4" fillId="7" borderId="60" xfId="0" applyNumberFormat="1" applyFont="1" applyFill="1" applyBorder="1" applyAlignment="1">
      <alignment horizontal="center" vertical="top" wrapText="1"/>
    </xf>
    <xf numFmtId="3" fontId="4" fillId="7" borderId="38" xfId="0" applyNumberFormat="1" applyFont="1" applyFill="1" applyBorder="1" applyAlignment="1">
      <alignment horizontal="center" vertical="top"/>
    </xf>
    <xf numFmtId="3" fontId="4" fillId="7" borderId="4" xfId="0" applyNumberFormat="1" applyFont="1" applyFill="1" applyBorder="1" applyAlignment="1">
      <alignment horizontal="center" vertical="top"/>
    </xf>
    <xf numFmtId="3" fontId="3" fillId="4" borderId="36" xfId="0" applyNumberFormat="1" applyFont="1" applyFill="1" applyBorder="1" applyAlignment="1">
      <alignment horizontal="center" vertical="top" wrapText="1"/>
    </xf>
    <xf numFmtId="3" fontId="3" fillId="4" borderId="11" xfId="0" applyNumberFormat="1" applyFont="1" applyFill="1" applyBorder="1" applyAlignment="1">
      <alignment horizontal="center" vertical="top" wrapText="1"/>
    </xf>
    <xf numFmtId="3" fontId="3" fillId="4" borderId="28" xfId="0" applyNumberFormat="1" applyFont="1" applyFill="1" applyBorder="1" applyAlignment="1">
      <alignment horizontal="center" vertical="top" wrapText="1"/>
    </xf>
    <xf numFmtId="3" fontId="3" fillId="0" borderId="11" xfId="0" applyNumberFormat="1" applyFont="1" applyBorder="1" applyAlignment="1">
      <alignment horizontal="center" vertical="top"/>
    </xf>
    <xf numFmtId="3" fontId="4" fillId="7" borderId="38" xfId="0" applyNumberFormat="1" applyFont="1" applyFill="1" applyBorder="1" applyAlignment="1">
      <alignment horizontal="center" vertical="top" wrapText="1"/>
    </xf>
    <xf numFmtId="3" fontId="4" fillId="2" borderId="5" xfId="0" applyNumberFormat="1" applyFont="1" applyFill="1" applyBorder="1" applyAlignment="1">
      <alignment horizontal="center" vertical="top"/>
    </xf>
    <xf numFmtId="3" fontId="3" fillId="4" borderId="48" xfId="0" applyNumberFormat="1" applyFont="1" applyFill="1" applyBorder="1" applyAlignment="1">
      <alignment horizontal="center" vertical="top" wrapText="1"/>
    </xf>
    <xf numFmtId="3" fontId="4" fillId="7" borderId="60" xfId="0" applyNumberFormat="1" applyFont="1" applyFill="1" applyBorder="1" applyAlignment="1">
      <alignment horizontal="center" vertical="top"/>
    </xf>
    <xf numFmtId="3" fontId="4" fillId="7" borderId="61" xfId="0" applyNumberFormat="1" applyFont="1" applyFill="1" applyBorder="1" applyAlignment="1">
      <alignment horizontal="center" vertical="top" wrapText="1"/>
    </xf>
    <xf numFmtId="3" fontId="4" fillId="7" borderId="37" xfId="0" applyNumberFormat="1" applyFont="1" applyFill="1" applyBorder="1" applyAlignment="1">
      <alignment horizontal="center" vertical="top"/>
    </xf>
    <xf numFmtId="3" fontId="4" fillId="7" borderId="27" xfId="0" applyNumberFormat="1" applyFont="1" applyFill="1" applyBorder="1" applyAlignment="1">
      <alignment horizontal="center" vertical="top" wrapText="1"/>
    </xf>
    <xf numFmtId="3" fontId="4" fillId="7" borderId="29" xfId="0" applyNumberFormat="1" applyFont="1" applyFill="1" applyBorder="1" applyAlignment="1">
      <alignment horizontal="center" vertical="top"/>
    </xf>
    <xf numFmtId="3" fontId="3" fillId="6" borderId="37" xfId="0" applyNumberFormat="1" applyFont="1" applyFill="1" applyBorder="1" applyAlignment="1">
      <alignment horizontal="center" vertical="top"/>
    </xf>
    <xf numFmtId="3" fontId="3" fillId="4" borderId="37" xfId="0" applyNumberFormat="1" applyFont="1" applyFill="1" applyBorder="1" applyAlignment="1">
      <alignment horizontal="center" vertical="top"/>
    </xf>
    <xf numFmtId="3" fontId="2" fillId="4" borderId="28" xfId="0" applyNumberFormat="1" applyFont="1" applyFill="1" applyBorder="1" applyAlignment="1">
      <alignment horizontal="center" vertical="top" wrapText="1"/>
    </xf>
    <xf numFmtId="3" fontId="2" fillId="6" borderId="28" xfId="0" applyNumberFormat="1" applyFont="1" applyFill="1" applyBorder="1" applyAlignment="1">
      <alignment horizontal="center" vertical="top" wrapText="1"/>
    </xf>
    <xf numFmtId="3" fontId="2" fillId="4" borderId="35" xfId="0" applyNumberFormat="1" applyFont="1" applyFill="1" applyBorder="1" applyAlignment="1">
      <alignment horizontal="center" vertical="top"/>
    </xf>
    <xf numFmtId="3" fontId="3" fillId="6" borderId="28" xfId="0" applyNumberFormat="1" applyFont="1" applyFill="1" applyBorder="1" applyAlignment="1">
      <alignment horizontal="center" vertical="top" wrapText="1"/>
    </xf>
    <xf numFmtId="3" fontId="2" fillId="0" borderId="35" xfId="0" applyNumberFormat="1" applyFont="1" applyBorder="1" applyAlignment="1">
      <alignment horizontal="center" vertical="top"/>
    </xf>
    <xf numFmtId="3" fontId="3" fillId="4" borderId="49" xfId="0" applyNumberFormat="1" applyFont="1" applyFill="1" applyBorder="1" applyAlignment="1">
      <alignment horizontal="center" vertical="top" wrapText="1"/>
    </xf>
    <xf numFmtId="3" fontId="4" fillId="2" borderId="66" xfId="0" applyNumberFormat="1" applyFont="1" applyFill="1" applyBorder="1" applyAlignment="1">
      <alignment horizontal="center" vertical="top"/>
    </xf>
    <xf numFmtId="3" fontId="4" fillId="3" borderId="6" xfId="0" applyNumberFormat="1" applyFont="1" applyFill="1" applyBorder="1" applyAlignment="1">
      <alignment horizontal="center" vertical="top"/>
    </xf>
    <xf numFmtId="3" fontId="4" fillId="3" borderId="5" xfId="0" applyNumberFormat="1" applyFont="1" applyFill="1" applyBorder="1" applyAlignment="1">
      <alignment horizontal="center" vertical="top"/>
    </xf>
    <xf numFmtId="3" fontId="3" fillId="0" borderId="21" xfId="0" applyNumberFormat="1" applyFont="1" applyBorder="1" applyAlignment="1">
      <alignment horizontal="center" vertical="center" wrapText="1"/>
    </xf>
    <xf numFmtId="3" fontId="3" fillId="0" borderId="35" xfId="0" applyNumberFormat="1" applyFont="1" applyBorder="1" applyAlignment="1">
      <alignment horizontal="center" vertical="top" wrapText="1"/>
    </xf>
    <xf numFmtId="3" fontId="4" fillId="3" borderId="24" xfId="0" applyNumberFormat="1" applyFont="1" applyFill="1" applyBorder="1" applyAlignment="1">
      <alignment horizontal="center" vertical="top"/>
    </xf>
    <xf numFmtId="3" fontId="4" fillId="3" borderId="29" xfId="0" applyNumberFormat="1" applyFont="1" applyFill="1" applyBorder="1" applyAlignment="1">
      <alignment horizontal="center" vertical="top" wrapText="1"/>
    </xf>
    <xf numFmtId="3" fontId="3" fillId="0" borderId="24" xfId="0" applyNumberFormat="1" applyFont="1" applyBorder="1" applyAlignment="1">
      <alignment horizontal="center" vertical="top"/>
    </xf>
    <xf numFmtId="3" fontId="3" fillId="0" borderId="29" xfId="0" applyNumberFormat="1" applyFont="1" applyBorder="1" applyAlignment="1">
      <alignment horizontal="center" vertical="top"/>
    </xf>
    <xf numFmtId="3" fontId="3" fillId="0" borderId="24" xfId="0" applyNumberFormat="1" applyFont="1" applyBorder="1" applyAlignment="1">
      <alignment horizontal="center" vertical="top" wrapText="1"/>
    </xf>
    <xf numFmtId="3" fontId="3" fillId="0" borderId="29" xfId="0" applyNumberFormat="1" applyFont="1" applyBorder="1" applyAlignment="1">
      <alignment horizontal="center" vertical="top" wrapText="1"/>
    </xf>
    <xf numFmtId="3" fontId="4" fillId="3" borderId="29" xfId="0" applyNumberFormat="1" applyFont="1" applyFill="1" applyBorder="1" applyAlignment="1">
      <alignment horizontal="center" vertical="top"/>
    </xf>
    <xf numFmtId="3" fontId="3" fillId="0" borderId="0" xfId="0" applyNumberFormat="1" applyFont="1" applyAlignment="1">
      <alignment horizontal="center"/>
    </xf>
    <xf numFmtId="3" fontId="3" fillId="0" borderId="11" xfId="0" applyNumberFormat="1" applyFont="1" applyBorder="1" applyAlignment="1">
      <alignment horizontal="center" vertical="top" wrapText="1"/>
    </xf>
    <xf numFmtId="3" fontId="3" fillId="0" borderId="11" xfId="0" applyNumberFormat="1" applyFont="1" applyFill="1" applyBorder="1" applyAlignment="1">
      <alignment horizontal="center" vertical="top"/>
    </xf>
    <xf numFmtId="0" fontId="3" fillId="4" borderId="21" xfId="0" applyFont="1" applyFill="1" applyBorder="1" applyAlignment="1">
      <alignment horizontal="left" vertical="top" wrapText="1"/>
    </xf>
    <xf numFmtId="0" fontId="3" fillId="4" borderId="63" xfId="0" applyFont="1" applyFill="1" applyBorder="1" applyAlignment="1">
      <alignment horizontal="left" vertical="top" wrapText="1"/>
    </xf>
    <xf numFmtId="3" fontId="3" fillId="6" borderId="33" xfId="0" applyNumberFormat="1" applyFont="1" applyFill="1" applyBorder="1" applyAlignment="1">
      <alignment horizontal="center" vertical="top"/>
    </xf>
    <xf numFmtId="3" fontId="2" fillId="0" borderId="0" xfId="0" applyNumberFormat="1" applyFont="1" applyBorder="1" applyAlignment="1">
      <alignment vertical="top"/>
    </xf>
    <xf numFmtId="3" fontId="2" fillId="0" borderId="0" xfId="0" applyNumberFormat="1" applyFont="1"/>
    <xf numFmtId="0" fontId="3" fillId="0" borderId="0" xfId="0" applyFont="1" applyAlignment="1">
      <alignment horizontal="center" vertical="top"/>
    </xf>
    <xf numFmtId="0" fontId="3" fillId="0" borderId="53" xfId="0" applyFont="1" applyFill="1" applyBorder="1" applyAlignment="1">
      <alignment vertical="center" textRotation="90" wrapText="1"/>
    </xf>
    <xf numFmtId="3" fontId="4" fillId="7" borderId="32" xfId="0" applyNumberFormat="1" applyFont="1" applyFill="1" applyBorder="1" applyAlignment="1">
      <alignment horizontal="center" vertical="top"/>
    </xf>
    <xf numFmtId="3" fontId="3" fillId="0" borderId="0" xfId="0" applyNumberFormat="1" applyFont="1" applyBorder="1"/>
    <xf numFmtId="0" fontId="9" fillId="6" borderId="53" xfId="0" applyFont="1" applyFill="1" applyBorder="1" applyAlignment="1">
      <alignment horizontal="center" vertical="top" wrapText="1"/>
    </xf>
    <xf numFmtId="0" fontId="3" fillId="0" borderId="11" xfId="0" applyFont="1" applyBorder="1" applyAlignment="1">
      <alignment vertical="top" wrapText="1"/>
    </xf>
    <xf numFmtId="0" fontId="3" fillId="4" borderId="11" xfId="0" applyFont="1" applyFill="1" applyBorder="1" applyAlignment="1">
      <alignment horizontal="center" vertical="top" wrapText="1"/>
    </xf>
    <xf numFmtId="0" fontId="3" fillId="0" borderId="0" xfId="0" applyFont="1" applyBorder="1" applyAlignment="1">
      <alignment horizontal="right"/>
    </xf>
    <xf numFmtId="3" fontId="3" fillId="6" borderId="30" xfId="0" applyNumberFormat="1" applyFont="1" applyFill="1" applyBorder="1" applyAlignment="1">
      <alignment horizontal="center" vertical="top"/>
    </xf>
    <xf numFmtId="3" fontId="3" fillId="6" borderId="33" xfId="0" applyNumberFormat="1" applyFont="1" applyFill="1" applyBorder="1" applyAlignment="1">
      <alignment horizontal="center" vertical="top" wrapText="1"/>
    </xf>
    <xf numFmtId="0" fontId="4" fillId="6" borderId="3" xfId="0" applyFont="1" applyFill="1" applyBorder="1" applyAlignment="1">
      <alignment horizontal="center" vertical="center" textRotation="90" wrapText="1"/>
    </xf>
    <xf numFmtId="0" fontId="3" fillId="6" borderId="28" xfId="0" applyFont="1" applyFill="1" applyBorder="1" applyAlignment="1">
      <alignment horizontal="center" vertical="top"/>
    </xf>
    <xf numFmtId="0" fontId="3" fillId="4" borderId="65" xfId="0" applyFont="1" applyFill="1" applyBorder="1" applyAlignment="1">
      <alignment horizontal="center" vertical="top"/>
    </xf>
    <xf numFmtId="0" fontId="4" fillId="0" borderId="35" xfId="0" applyFont="1" applyBorder="1" applyAlignment="1">
      <alignment horizontal="center" vertical="top"/>
    </xf>
    <xf numFmtId="0" fontId="4" fillId="0" borderId="28" xfId="0" applyFont="1" applyBorder="1" applyAlignment="1">
      <alignment horizontal="center" vertical="top"/>
    </xf>
    <xf numFmtId="0" fontId="1" fillId="0" borderId="0" xfId="0" applyFont="1" applyAlignment="1">
      <alignment vertical="center" wrapText="1"/>
    </xf>
    <xf numFmtId="3" fontId="3" fillId="6" borderId="11" xfId="0" applyNumberFormat="1" applyFont="1" applyFill="1" applyBorder="1" applyAlignment="1">
      <alignment horizontal="center" vertical="top"/>
    </xf>
    <xf numFmtId="3" fontId="3" fillId="6" borderId="49" xfId="0" applyNumberFormat="1" applyFont="1" applyFill="1" applyBorder="1" applyAlignment="1">
      <alignment horizontal="center" vertical="top"/>
    </xf>
    <xf numFmtId="3" fontId="3" fillId="6" borderId="10" xfId="0" applyNumberFormat="1" applyFont="1" applyFill="1" applyBorder="1" applyAlignment="1">
      <alignment horizontal="center" vertical="top"/>
    </xf>
    <xf numFmtId="3" fontId="3" fillId="6" borderId="28" xfId="0" applyNumberFormat="1" applyFont="1" applyFill="1" applyBorder="1" applyAlignment="1">
      <alignment horizontal="center" vertical="top"/>
    </xf>
    <xf numFmtId="3" fontId="3" fillId="6" borderId="36" xfId="0" applyNumberFormat="1" applyFont="1" applyFill="1" applyBorder="1" applyAlignment="1">
      <alignment horizontal="center" vertical="top"/>
    </xf>
    <xf numFmtId="0" fontId="3" fillId="4" borderId="0" xfId="1" applyFont="1" applyFill="1" applyBorder="1" applyAlignment="1">
      <alignment vertical="top" wrapText="1"/>
    </xf>
    <xf numFmtId="49" fontId="4" fillId="2" borderId="9" xfId="0" applyNumberFormat="1" applyFont="1" applyFill="1" applyBorder="1" applyAlignment="1">
      <alignment horizontal="center" vertical="top"/>
    </xf>
    <xf numFmtId="3" fontId="3" fillId="6" borderId="48" xfId="0" applyNumberFormat="1" applyFont="1" applyFill="1" applyBorder="1" applyAlignment="1">
      <alignment horizontal="center" vertical="top"/>
    </xf>
    <xf numFmtId="3" fontId="3" fillId="6" borderId="35" xfId="0" applyNumberFormat="1" applyFont="1" applyFill="1" applyBorder="1" applyAlignment="1">
      <alignment horizontal="center" vertical="top"/>
    </xf>
    <xf numFmtId="3" fontId="4" fillId="7" borderId="29" xfId="0" applyNumberFormat="1" applyFont="1" applyFill="1" applyBorder="1" applyAlignment="1">
      <alignment horizontal="center" vertical="top" wrapText="1"/>
    </xf>
    <xf numFmtId="3" fontId="4" fillId="7" borderId="37" xfId="0" applyNumberFormat="1" applyFont="1" applyFill="1" applyBorder="1" applyAlignment="1">
      <alignment horizontal="center" vertical="top" wrapText="1"/>
    </xf>
    <xf numFmtId="3" fontId="3" fillId="0" borderId="49" xfId="0" applyNumberFormat="1" applyFont="1" applyFill="1" applyBorder="1" applyAlignment="1">
      <alignment horizontal="center" vertical="top"/>
    </xf>
    <xf numFmtId="3" fontId="3" fillId="0" borderId="10" xfId="0" applyNumberFormat="1" applyFont="1" applyFill="1" applyBorder="1" applyAlignment="1">
      <alignment horizontal="center" vertical="top"/>
    </xf>
    <xf numFmtId="3" fontId="3" fillId="0" borderId="21" xfId="0" applyNumberFormat="1" applyFont="1" applyFill="1" applyBorder="1" applyAlignment="1">
      <alignment horizontal="center" vertical="top"/>
    </xf>
    <xf numFmtId="3" fontId="3" fillId="0" borderId="11" xfId="0" applyNumberFormat="1" applyFont="1" applyFill="1" applyBorder="1" applyAlignment="1">
      <alignment horizontal="center" vertical="top" wrapText="1"/>
    </xf>
    <xf numFmtId="3" fontId="3" fillId="0" borderId="61" xfId="0" applyNumberFormat="1" applyFont="1" applyBorder="1" applyAlignment="1">
      <alignment horizontal="center" vertical="top"/>
    </xf>
    <xf numFmtId="3" fontId="3" fillId="0" borderId="10" xfId="0" applyNumberFormat="1" applyFont="1" applyBorder="1" applyAlignment="1">
      <alignment horizontal="center" vertical="top"/>
    </xf>
    <xf numFmtId="3" fontId="3" fillId="0" borderId="49" xfId="0" applyNumberFormat="1" applyFont="1" applyBorder="1" applyAlignment="1">
      <alignment horizontal="center" vertical="top"/>
    </xf>
    <xf numFmtId="3" fontId="3" fillId="0" borderId="43" xfId="0" applyNumberFormat="1" applyFont="1" applyBorder="1" applyAlignment="1">
      <alignment horizontal="center" vertical="top"/>
    </xf>
    <xf numFmtId="3" fontId="2" fillId="0" borderId="0" xfId="0" applyNumberFormat="1" applyFont="1" applyAlignment="1">
      <alignment horizontal="center" vertical="top"/>
    </xf>
    <xf numFmtId="0" fontId="3" fillId="0" borderId="27" xfId="0" applyFont="1" applyFill="1" applyBorder="1" applyAlignment="1">
      <alignment horizontal="center" vertical="top"/>
    </xf>
    <xf numFmtId="0" fontId="3" fillId="6" borderId="11" xfId="0" applyFont="1" applyFill="1" applyBorder="1" applyAlignment="1">
      <alignment horizontal="center" vertical="top"/>
    </xf>
    <xf numFmtId="0" fontId="4" fillId="7" borderId="60" xfId="0" applyFont="1" applyFill="1" applyBorder="1" applyAlignment="1">
      <alignment horizontal="center" vertical="top"/>
    </xf>
    <xf numFmtId="3" fontId="3" fillId="0" borderId="29" xfId="0" applyNumberFormat="1" applyFont="1" applyFill="1" applyBorder="1" applyAlignment="1">
      <alignment horizontal="center" vertical="top"/>
    </xf>
    <xf numFmtId="3" fontId="3" fillId="0" borderId="28" xfId="0" applyNumberFormat="1" applyFont="1" applyFill="1" applyBorder="1" applyAlignment="1">
      <alignment horizontal="center" vertical="top"/>
    </xf>
    <xf numFmtId="3" fontId="3" fillId="0" borderId="61" xfId="0" applyNumberFormat="1" applyFont="1" applyBorder="1" applyAlignment="1">
      <alignment horizontal="center" vertical="top" wrapText="1"/>
    </xf>
    <xf numFmtId="3" fontId="3" fillId="0" borderId="35" xfId="0" applyNumberFormat="1" applyFont="1" applyBorder="1" applyAlignment="1">
      <alignment horizontal="center" vertical="center" wrapText="1"/>
    </xf>
    <xf numFmtId="49" fontId="3" fillId="6" borderId="0" xfId="0" applyNumberFormat="1" applyFont="1" applyFill="1" applyBorder="1" applyAlignment="1">
      <alignment horizontal="left" vertical="top"/>
    </xf>
    <xf numFmtId="49" fontId="4" fillId="8" borderId="15" xfId="0" applyNumberFormat="1" applyFont="1" applyFill="1" applyBorder="1" applyAlignment="1">
      <alignment horizontal="center" vertical="top"/>
    </xf>
    <xf numFmtId="49" fontId="4" fillId="8" borderId="13" xfId="0" applyNumberFormat="1" applyFont="1" applyFill="1" applyBorder="1" applyAlignment="1">
      <alignment horizontal="center" vertical="top"/>
    </xf>
    <xf numFmtId="49" fontId="4" fillId="8" borderId="2" xfId="0" applyNumberFormat="1" applyFont="1" applyFill="1" applyBorder="1" applyAlignment="1">
      <alignment horizontal="center" vertical="top"/>
    </xf>
    <xf numFmtId="49" fontId="4" fillId="8" borderId="10" xfId="0" applyNumberFormat="1" applyFont="1" applyFill="1" applyBorder="1" applyAlignment="1">
      <alignment vertical="top"/>
    </xf>
    <xf numFmtId="49" fontId="4" fillId="8" borderId="11" xfId="0" applyNumberFormat="1" applyFont="1" applyFill="1" applyBorder="1" applyAlignment="1">
      <alignment vertical="top"/>
    </xf>
    <xf numFmtId="49" fontId="4" fillId="8" borderId="14" xfId="0" applyNumberFormat="1" applyFont="1" applyFill="1" applyBorder="1" applyAlignment="1">
      <alignment vertical="top"/>
    </xf>
    <xf numFmtId="49" fontId="4" fillId="8" borderId="15" xfId="0" applyNumberFormat="1" applyFont="1" applyFill="1" applyBorder="1" applyAlignment="1">
      <alignment vertical="top"/>
    </xf>
    <xf numFmtId="49" fontId="4" fillId="8" borderId="10" xfId="0" applyNumberFormat="1" applyFont="1" applyFill="1" applyBorder="1" applyAlignment="1">
      <alignment horizontal="center" vertical="top"/>
    </xf>
    <xf numFmtId="49" fontId="4" fillId="8" borderId="11" xfId="0" applyNumberFormat="1" applyFont="1" applyFill="1" applyBorder="1" applyAlignment="1">
      <alignment horizontal="center" vertical="top"/>
    </xf>
    <xf numFmtId="49" fontId="3" fillId="8" borderId="11" xfId="0" applyNumberFormat="1" applyFont="1" applyFill="1" applyBorder="1" applyAlignment="1">
      <alignment horizontal="center" vertical="top"/>
    </xf>
    <xf numFmtId="49" fontId="4" fillId="8" borderId="14" xfId="0" applyNumberFormat="1" applyFont="1" applyFill="1" applyBorder="1" applyAlignment="1">
      <alignment horizontal="center" vertical="top"/>
    </xf>
    <xf numFmtId="49" fontId="3" fillId="8" borderId="15" xfId="0" applyNumberFormat="1" applyFont="1" applyFill="1" applyBorder="1" applyAlignment="1">
      <alignment horizontal="center" vertical="top"/>
    </xf>
    <xf numFmtId="49" fontId="4" fillId="8" borderId="7" xfId="0" applyNumberFormat="1" applyFont="1" applyFill="1" applyBorder="1" applyAlignment="1">
      <alignment horizontal="center" vertical="top"/>
    </xf>
    <xf numFmtId="3" fontId="4" fillId="8" borderId="6" xfId="0" applyNumberFormat="1" applyFont="1" applyFill="1" applyBorder="1" applyAlignment="1">
      <alignment horizontal="center" vertical="top"/>
    </xf>
    <xf numFmtId="3" fontId="4" fillId="8" borderId="5" xfId="0" applyNumberFormat="1" applyFont="1" applyFill="1" applyBorder="1" applyAlignment="1">
      <alignment horizontal="center" vertical="top"/>
    </xf>
    <xf numFmtId="49" fontId="4" fillId="8" borderId="47" xfId="0" applyNumberFormat="1" applyFont="1" applyFill="1" applyBorder="1" applyAlignment="1">
      <alignment horizontal="center" vertical="top"/>
    </xf>
    <xf numFmtId="0" fontId="3" fillId="0" borderId="54" xfId="0" applyNumberFormat="1" applyFont="1" applyFill="1" applyBorder="1" applyAlignment="1">
      <alignment horizontal="center" vertical="top" wrapText="1"/>
    </xf>
    <xf numFmtId="0" fontId="3" fillId="0" borderId="53" xfId="0" applyNumberFormat="1" applyFont="1" applyBorder="1" applyAlignment="1">
      <alignment horizontal="center" vertical="top"/>
    </xf>
    <xf numFmtId="0" fontId="3" fillId="0" borderId="52" xfId="0" applyNumberFormat="1" applyFont="1" applyFill="1" applyBorder="1" applyAlignment="1">
      <alignment horizontal="center" vertical="top"/>
    </xf>
    <xf numFmtId="0" fontId="3" fillId="0" borderId="53" xfId="0" applyFont="1" applyBorder="1" applyAlignment="1">
      <alignment horizontal="center"/>
    </xf>
    <xf numFmtId="0" fontId="5" fillId="0" borderId="0" xfId="0" applyFont="1"/>
    <xf numFmtId="0" fontId="13" fillId="4" borderId="0" xfId="0" applyFont="1" applyFill="1" applyBorder="1" applyAlignment="1">
      <alignment horizontal="left" wrapText="1"/>
    </xf>
    <xf numFmtId="0" fontId="5" fillId="0" borderId="0" xfId="0" applyFont="1" applyAlignment="1">
      <alignment horizontal="left" wrapText="1"/>
    </xf>
    <xf numFmtId="0" fontId="7" fillId="0" borderId="0" xfId="0" applyFont="1" applyAlignment="1">
      <alignment horizontal="center" vertical="top" wrapText="1"/>
    </xf>
    <xf numFmtId="0" fontId="14" fillId="0" borderId="0" xfId="0" applyFont="1" applyFill="1" applyBorder="1" applyAlignment="1">
      <alignment vertical="top"/>
    </xf>
    <xf numFmtId="0" fontId="14" fillId="0" borderId="0" xfId="0" applyFont="1" applyFill="1" applyBorder="1" applyAlignment="1">
      <alignment vertical="top" wrapText="1"/>
    </xf>
    <xf numFmtId="0" fontId="14" fillId="0" borderId="0" xfId="0" applyFont="1" applyFill="1" applyBorder="1" applyAlignment="1">
      <alignment horizontal="left" vertical="top"/>
    </xf>
    <xf numFmtId="0" fontId="15" fillId="0" borderId="0" xfId="0" applyFont="1" applyFill="1" applyBorder="1" applyAlignment="1">
      <alignment vertical="top"/>
    </xf>
    <xf numFmtId="0" fontId="16" fillId="0" borderId="0" xfId="1" applyFont="1" applyBorder="1" applyAlignment="1">
      <alignment vertical="top" wrapText="1"/>
    </xf>
    <xf numFmtId="0" fontId="16" fillId="0" borderId="0" xfId="1" applyFont="1" applyAlignment="1">
      <alignment vertical="center" wrapText="1"/>
    </xf>
    <xf numFmtId="0" fontId="18" fillId="0" borderId="0" xfId="0" applyFont="1" applyFill="1" applyBorder="1" applyAlignment="1">
      <alignment horizontal="center" vertical="top" wrapText="1"/>
    </xf>
    <xf numFmtId="164" fontId="3" fillId="0" borderId="43" xfId="0" applyNumberFormat="1" applyFont="1" applyFill="1" applyBorder="1" applyAlignment="1">
      <alignment vertical="top" wrapText="1"/>
    </xf>
    <xf numFmtId="164" fontId="3" fillId="0" borderId="11" xfId="0" applyNumberFormat="1" applyFont="1" applyFill="1" applyBorder="1" applyAlignment="1">
      <alignment vertical="top" wrapText="1"/>
    </xf>
    <xf numFmtId="0" fontId="3" fillId="0" borderId="10" xfId="0" applyFont="1" applyBorder="1" applyAlignment="1">
      <alignment vertical="top" wrapText="1"/>
    </xf>
    <xf numFmtId="164" fontId="3" fillId="0" borderId="13" xfId="0" applyNumberFormat="1" applyFont="1" applyFill="1" applyBorder="1" applyAlignment="1">
      <alignment vertical="top" wrapText="1"/>
    </xf>
    <xf numFmtId="0" fontId="3" fillId="4" borderId="13" xfId="0" applyFont="1" applyFill="1" applyBorder="1" applyAlignment="1">
      <alignment vertical="top" wrapText="1"/>
    </xf>
    <xf numFmtId="0" fontId="3" fillId="0" borderId="44" xfId="0" applyNumberFormat="1" applyFont="1" applyFill="1" applyBorder="1" applyAlignment="1">
      <alignment horizontal="center" vertical="top" wrapText="1"/>
    </xf>
    <xf numFmtId="0" fontId="3" fillId="0" borderId="8" xfId="0" applyNumberFormat="1" applyFont="1" applyBorder="1" applyAlignment="1">
      <alignment horizontal="center" vertical="top"/>
    </xf>
    <xf numFmtId="0" fontId="3" fillId="0" borderId="8" xfId="0" applyNumberFormat="1" applyFont="1" applyFill="1" applyBorder="1" applyAlignment="1">
      <alignment horizontal="center" vertical="top" wrapText="1"/>
    </xf>
    <xf numFmtId="0" fontId="3" fillId="0" borderId="3" xfId="0" applyNumberFormat="1" applyFont="1" applyFill="1" applyBorder="1" applyAlignment="1">
      <alignment horizontal="center" vertical="top" wrapText="1"/>
    </xf>
    <xf numFmtId="49" fontId="3" fillId="0" borderId="3" xfId="0" applyNumberFormat="1" applyFont="1" applyFill="1" applyBorder="1" applyAlignment="1">
      <alignment horizontal="center" vertical="top"/>
    </xf>
    <xf numFmtId="0" fontId="3" fillId="6" borderId="13" xfId="0" applyFont="1" applyFill="1" applyBorder="1" applyAlignment="1">
      <alignment vertical="top" wrapText="1"/>
    </xf>
    <xf numFmtId="0" fontId="3" fillId="6" borderId="3" xfId="0" applyFont="1" applyFill="1" applyBorder="1" applyAlignment="1">
      <alignment horizontal="center" vertical="top"/>
    </xf>
    <xf numFmtId="0" fontId="3" fillId="0" borderId="12" xfId="0" applyNumberFormat="1" applyFont="1" applyFill="1" applyBorder="1" applyAlignment="1">
      <alignment horizontal="center" vertical="top"/>
    </xf>
    <xf numFmtId="0" fontId="3" fillId="4" borderId="3" xfId="0" applyFont="1" applyFill="1" applyBorder="1" applyAlignment="1">
      <alignment horizontal="center" vertical="top"/>
    </xf>
    <xf numFmtId="0" fontId="3" fillId="0" borderId="8" xfId="0" applyNumberFormat="1" applyFont="1" applyFill="1" applyBorder="1" applyAlignment="1">
      <alignment horizontal="center" vertical="top"/>
    </xf>
    <xf numFmtId="164" fontId="3" fillId="0" borderId="21" xfId="0" applyNumberFormat="1" applyFont="1" applyFill="1" applyBorder="1" applyAlignment="1">
      <alignment horizontal="left" vertical="top"/>
    </xf>
    <xf numFmtId="164" fontId="3" fillId="0" borderId="0" xfId="0" applyNumberFormat="1" applyFont="1" applyFill="1" applyBorder="1" applyAlignment="1">
      <alignment vertical="top" wrapText="1"/>
    </xf>
    <xf numFmtId="0" fontId="3" fillId="4" borderId="21" xfId="0" applyFont="1" applyFill="1" applyBorder="1" applyAlignment="1">
      <alignment vertical="top" wrapText="1"/>
    </xf>
    <xf numFmtId="0" fontId="2" fillId="4" borderId="8" xfId="0" applyFont="1" applyFill="1" applyBorder="1" applyAlignment="1">
      <alignment horizontal="center" vertical="top"/>
    </xf>
    <xf numFmtId="0" fontId="3" fillId="4" borderId="8" xfId="1" applyFont="1" applyFill="1" applyBorder="1" applyAlignment="1">
      <alignment horizontal="center" vertical="top"/>
    </xf>
    <xf numFmtId="0" fontId="3" fillId="4" borderId="12" xfId="0" applyFont="1" applyFill="1" applyBorder="1" applyAlignment="1">
      <alignment horizontal="center" vertical="top"/>
    </xf>
    <xf numFmtId="0" fontId="3" fillId="8" borderId="27" xfId="0" applyFont="1" applyFill="1" applyBorder="1" applyAlignment="1">
      <alignment horizontal="left" vertical="top" wrapText="1"/>
    </xf>
    <xf numFmtId="0" fontId="3" fillId="8" borderId="22" xfId="0" applyFont="1" applyFill="1" applyBorder="1" applyAlignment="1">
      <alignment horizontal="center" vertical="top"/>
    </xf>
    <xf numFmtId="49" fontId="2" fillId="6" borderId="0" xfId="0" applyNumberFormat="1" applyFont="1" applyFill="1" applyBorder="1" applyAlignment="1">
      <alignment horizontal="left" vertical="top"/>
    </xf>
    <xf numFmtId="0" fontId="2" fillId="0" borderId="0" xfId="0" applyNumberFormat="1" applyFont="1" applyBorder="1" applyAlignment="1">
      <alignment horizontal="left" vertical="top"/>
    </xf>
    <xf numFmtId="49" fontId="1" fillId="0" borderId="0" xfId="0" applyNumberFormat="1" applyFont="1" applyFill="1" applyBorder="1" applyAlignment="1">
      <alignment horizontal="left" vertical="top" wrapText="1"/>
    </xf>
    <xf numFmtId="0" fontId="2" fillId="4" borderId="0" xfId="0" applyNumberFormat="1" applyFont="1" applyFill="1" applyBorder="1" applyAlignment="1">
      <alignment horizontal="left" vertical="top" wrapText="1"/>
    </xf>
    <xf numFmtId="0" fontId="2" fillId="0" borderId="0" xfId="0" applyFont="1" applyAlignment="1">
      <alignment horizontal="left"/>
    </xf>
    <xf numFmtId="0" fontId="2" fillId="0" borderId="0" xfId="0" applyNumberFormat="1" applyFont="1" applyAlignment="1">
      <alignment horizontal="left" vertical="top"/>
    </xf>
    <xf numFmtId="0" fontId="3" fillId="6" borderId="8" xfId="0" applyFont="1" applyFill="1" applyBorder="1" applyAlignment="1">
      <alignment horizontal="center" vertical="top"/>
    </xf>
    <xf numFmtId="0" fontId="3" fillId="6" borderId="8" xfId="0" applyFont="1" applyFill="1" applyBorder="1" applyAlignment="1">
      <alignment horizontal="left" vertical="top" wrapText="1"/>
    </xf>
    <xf numFmtId="0" fontId="3" fillId="4" borderId="0" xfId="0" applyNumberFormat="1" applyFont="1" applyFill="1" applyBorder="1" applyAlignment="1">
      <alignment horizontal="center" vertical="top" wrapText="1"/>
    </xf>
    <xf numFmtId="0" fontId="3" fillId="0" borderId="8" xfId="0" applyFont="1" applyFill="1" applyBorder="1" applyAlignment="1">
      <alignment horizontal="left" vertical="top" wrapText="1"/>
    </xf>
    <xf numFmtId="0" fontId="3" fillId="0" borderId="12" xfId="0" applyNumberFormat="1" applyFont="1" applyBorder="1" applyAlignment="1">
      <alignment horizontal="center" vertical="top"/>
    </xf>
    <xf numFmtId="0" fontId="3" fillId="4" borderId="11" xfId="0" applyFont="1" applyFill="1" applyBorder="1" applyAlignment="1">
      <alignment horizontal="left" vertical="top" wrapText="1"/>
    </xf>
    <xf numFmtId="0" fontId="3" fillId="4" borderId="8" xfId="0" applyFont="1" applyFill="1" applyBorder="1" applyAlignment="1">
      <alignment horizontal="center" vertical="top"/>
    </xf>
    <xf numFmtId="0" fontId="3" fillId="4" borderId="53" xfId="0" applyFont="1" applyFill="1" applyBorder="1" applyAlignment="1">
      <alignment horizontal="center" vertical="top"/>
    </xf>
    <xf numFmtId="0" fontId="2" fillId="0" borderId="0" xfId="0" applyFont="1" applyAlignment="1">
      <alignment horizontal="center" vertical="top"/>
    </xf>
    <xf numFmtId="0" fontId="5" fillId="0" borderId="0" xfId="0" applyFont="1"/>
    <xf numFmtId="3" fontId="3" fillId="0" borderId="65" xfId="0" applyNumberFormat="1" applyFont="1" applyFill="1" applyBorder="1" applyAlignment="1">
      <alignment horizontal="center" vertical="top" wrapText="1"/>
    </xf>
    <xf numFmtId="3" fontId="3" fillId="0" borderId="52" xfId="0" applyNumberFormat="1" applyFont="1" applyBorder="1" applyAlignment="1">
      <alignment horizontal="center" vertical="top"/>
    </xf>
    <xf numFmtId="3" fontId="3" fillId="0" borderId="52" xfId="0" applyNumberFormat="1" applyFont="1" applyFill="1" applyBorder="1" applyAlignment="1">
      <alignment horizontal="center" vertical="top"/>
    </xf>
    <xf numFmtId="0" fontId="3" fillId="0" borderId="52" xfId="0" applyFont="1" applyFill="1" applyBorder="1" applyAlignment="1">
      <alignment horizontal="center" vertical="top"/>
    </xf>
    <xf numFmtId="0" fontId="3" fillId="0" borderId="0" xfId="0" applyNumberFormat="1" applyFont="1" applyFill="1" applyBorder="1" applyAlignment="1">
      <alignment horizontal="left" vertical="top" wrapText="1"/>
    </xf>
    <xf numFmtId="0" fontId="3" fillId="0" borderId="66" xfId="0" applyNumberFormat="1" applyFont="1" applyFill="1" applyBorder="1" applyAlignment="1">
      <alignment horizontal="left" vertical="top" wrapText="1"/>
    </xf>
    <xf numFmtId="0" fontId="3" fillId="0" borderId="65" xfId="0" applyNumberFormat="1" applyFont="1" applyFill="1" applyBorder="1" applyAlignment="1">
      <alignment horizontal="left" vertical="top" wrapText="1"/>
    </xf>
    <xf numFmtId="0" fontId="3" fillId="0" borderId="52" xfId="0" applyNumberFormat="1" applyFont="1" applyBorder="1" applyAlignment="1">
      <alignment horizontal="left" vertical="top"/>
    </xf>
    <xf numFmtId="0" fontId="3" fillId="4" borderId="53" xfId="0" applyFont="1" applyFill="1" applyBorder="1" applyAlignment="1">
      <alignment horizontal="left" vertical="top"/>
    </xf>
    <xf numFmtId="0" fontId="3" fillId="4" borderId="33" xfId="0" applyFont="1" applyFill="1" applyBorder="1" applyAlignment="1">
      <alignment horizontal="left" vertical="top"/>
    </xf>
    <xf numFmtId="0" fontId="3" fillId="6" borderId="15" xfId="0" applyFont="1" applyFill="1" applyBorder="1" applyAlignment="1">
      <alignment horizontal="left" vertical="top"/>
    </xf>
    <xf numFmtId="0" fontId="3" fillId="6" borderId="46" xfId="0" applyFont="1" applyFill="1" applyBorder="1" applyAlignment="1">
      <alignment horizontal="left" vertical="top"/>
    </xf>
    <xf numFmtId="0" fontId="3" fillId="0" borderId="19" xfId="0" applyNumberFormat="1" applyFont="1" applyFill="1" applyBorder="1" applyAlignment="1">
      <alignment horizontal="left" vertical="top"/>
    </xf>
    <xf numFmtId="0" fontId="3" fillId="0" borderId="34" xfId="0" applyNumberFormat="1" applyFont="1" applyFill="1" applyBorder="1" applyAlignment="1">
      <alignment horizontal="left" vertical="top"/>
    </xf>
    <xf numFmtId="0" fontId="3" fillId="0" borderId="33" xfId="0" applyNumberFormat="1" applyFont="1" applyFill="1" applyBorder="1" applyAlignment="1">
      <alignment horizontal="left" vertical="top"/>
    </xf>
    <xf numFmtId="0" fontId="3" fillId="6" borderId="14" xfId="0" applyFont="1" applyFill="1" applyBorder="1" applyAlignment="1">
      <alignment horizontal="left" vertical="top"/>
    </xf>
    <xf numFmtId="0" fontId="3" fillId="6" borderId="33" xfId="0" applyFont="1" applyFill="1" applyBorder="1" applyAlignment="1">
      <alignment horizontal="left" vertical="top"/>
    </xf>
    <xf numFmtId="0" fontId="3" fillId="4" borderId="14" xfId="1" applyFont="1" applyFill="1" applyBorder="1" applyAlignment="1">
      <alignment horizontal="left" vertical="top"/>
    </xf>
    <xf numFmtId="0" fontId="3" fillId="4" borderId="33" xfId="1" applyFont="1" applyFill="1" applyBorder="1" applyAlignment="1">
      <alignment horizontal="left" vertical="top"/>
    </xf>
    <xf numFmtId="0" fontId="3" fillId="4" borderId="15" xfId="0" applyFont="1" applyFill="1" applyBorder="1" applyAlignment="1">
      <alignment horizontal="left" vertical="top"/>
    </xf>
    <xf numFmtId="0" fontId="3" fillId="4" borderId="46" xfId="0" applyFont="1" applyFill="1" applyBorder="1" applyAlignment="1">
      <alignment horizontal="left" vertical="top"/>
    </xf>
    <xf numFmtId="0" fontId="3" fillId="4" borderId="19" xfId="0" applyFont="1" applyFill="1" applyBorder="1" applyAlignment="1">
      <alignment horizontal="left" vertical="top"/>
    </xf>
    <xf numFmtId="0" fontId="3" fillId="4" borderId="34" xfId="0" applyFont="1" applyFill="1" applyBorder="1" applyAlignment="1">
      <alignment horizontal="left" vertical="top"/>
    </xf>
    <xf numFmtId="0" fontId="1" fillId="4" borderId="0" xfId="0" applyNumberFormat="1" applyFont="1" applyFill="1" applyBorder="1" applyAlignment="1">
      <alignment horizontal="left" vertical="center" wrapText="1"/>
    </xf>
    <xf numFmtId="0" fontId="1" fillId="4" borderId="0" xfId="0" applyNumberFormat="1" applyFont="1" applyFill="1" applyBorder="1" applyAlignment="1">
      <alignment horizontal="left" vertical="top" wrapText="1"/>
    </xf>
    <xf numFmtId="0" fontId="1" fillId="0" borderId="0" xfId="0" applyNumberFormat="1" applyFont="1" applyFill="1" applyBorder="1" applyAlignment="1">
      <alignment horizontal="left" vertical="top" wrapText="1"/>
    </xf>
    <xf numFmtId="0" fontId="3" fillId="0" borderId="54" xfId="0" applyNumberFormat="1" applyFont="1" applyFill="1" applyBorder="1" applyAlignment="1">
      <alignment horizontal="left" vertical="top" wrapText="1"/>
    </xf>
    <xf numFmtId="0" fontId="3" fillId="0" borderId="53" xfId="0" applyNumberFormat="1" applyFont="1" applyFill="1" applyBorder="1" applyAlignment="1">
      <alignment horizontal="left" vertical="top" wrapText="1"/>
    </xf>
    <xf numFmtId="0" fontId="3" fillId="6" borderId="8" xfId="0" applyFont="1" applyFill="1" applyBorder="1" applyAlignment="1">
      <alignment horizontal="center" wrapText="1"/>
    </xf>
    <xf numFmtId="3" fontId="4" fillId="7" borderId="4" xfId="0" applyNumberFormat="1" applyFont="1" applyFill="1" applyBorder="1" applyAlignment="1">
      <alignment horizontal="center" vertical="top" wrapText="1"/>
    </xf>
    <xf numFmtId="0" fontId="3" fillId="0" borderId="14" xfId="0" applyNumberFormat="1" applyFont="1" applyFill="1" applyBorder="1" applyAlignment="1">
      <alignment vertical="top" wrapText="1"/>
    </xf>
    <xf numFmtId="3" fontId="3" fillId="6" borderId="0" xfId="0" applyNumberFormat="1" applyFont="1" applyFill="1" applyBorder="1" applyAlignment="1">
      <alignment horizontal="left" vertical="top"/>
    </xf>
    <xf numFmtId="3" fontId="3" fillId="4" borderId="8" xfId="0" applyNumberFormat="1" applyFont="1" applyFill="1" applyBorder="1" applyAlignment="1">
      <alignment horizontal="center" vertical="top" wrapText="1"/>
    </xf>
    <xf numFmtId="0" fontId="3" fillId="4" borderId="45" xfId="0" applyFont="1" applyFill="1" applyBorder="1" applyAlignment="1">
      <alignment horizontal="center" vertical="top"/>
    </xf>
    <xf numFmtId="0" fontId="3" fillId="4" borderId="20" xfId="0" applyFont="1" applyFill="1" applyBorder="1" applyAlignment="1">
      <alignment horizontal="center" vertical="top"/>
    </xf>
    <xf numFmtId="0" fontId="3" fillId="6" borderId="18" xfId="0" applyFont="1" applyFill="1" applyBorder="1" applyAlignment="1">
      <alignment horizontal="center" vertical="top"/>
    </xf>
    <xf numFmtId="0" fontId="3" fillId="0" borderId="53" xfId="0" applyFont="1" applyFill="1" applyBorder="1" applyAlignment="1">
      <alignment horizontal="left" vertical="top" wrapText="1"/>
    </xf>
    <xf numFmtId="0" fontId="4" fillId="0" borderId="28" xfId="0" applyFont="1" applyBorder="1" applyAlignment="1">
      <alignment vertical="top"/>
    </xf>
    <xf numFmtId="0" fontId="3" fillId="0" borderId="53" xfId="0" applyNumberFormat="1" applyFont="1" applyFill="1" applyBorder="1" applyAlignment="1">
      <alignment horizontal="left" vertical="top"/>
    </xf>
    <xf numFmtId="0" fontId="3" fillId="6" borderId="46" xfId="0" applyNumberFormat="1" applyFont="1" applyFill="1" applyBorder="1" applyAlignment="1">
      <alignment horizontal="left" vertical="top"/>
    </xf>
    <xf numFmtId="0" fontId="3" fillId="6" borderId="15" xfId="0" applyNumberFormat="1" applyFont="1" applyFill="1" applyBorder="1" applyAlignment="1">
      <alignment horizontal="left" vertical="top"/>
    </xf>
    <xf numFmtId="0" fontId="3" fillId="6" borderId="3" xfId="0" applyNumberFormat="1" applyFont="1" applyFill="1" applyBorder="1" applyAlignment="1">
      <alignment horizontal="center" vertical="top"/>
    </xf>
    <xf numFmtId="0" fontId="3" fillId="6" borderId="65" xfId="0" applyNumberFormat="1" applyFont="1" applyFill="1" applyBorder="1" applyAlignment="1">
      <alignment horizontal="center" vertical="top"/>
    </xf>
    <xf numFmtId="164" fontId="3" fillId="6" borderId="13" xfId="0" applyNumberFormat="1" applyFont="1" applyFill="1" applyBorder="1" applyAlignment="1">
      <alignment vertical="top" wrapText="1"/>
    </xf>
    <xf numFmtId="0" fontId="3" fillId="8" borderId="23" xfId="0" applyFont="1" applyFill="1" applyBorder="1" applyAlignment="1">
      <alignment horizontal="left" vertical="top" wrapText="1"/>
    </xf>
    <xf numFmtId="49" fontId="4" fillId="8" borderId="13" xfId="0" applyNumberFormat="1" applyFont="1" applyFill="1" applyBorder="1" applyAlignment="1">
      <alignment vertical="top"/>
    </xf>
    <xf numFmtId="49" fontId="4" fillId="0" borderId="44" xfId="0" applyNumberFormat="1" applyFont="1" applyFill="1" applyBorder="1" applyAlignment="1">
      <alignment vertical="top" wrapText="1"/>
    </xf>
    <xf numFmtId="49" fontId="3" fillId="0" borderId="36" xfId="0" applyNumberFormat="1" applyFont="1" applyFill="1" applyBorder="1" applyAlignment="1">
      <alignment horizontal="center" vertical="top" wrapText="1"/>
    </xf>
    <xf numFmtId="3" fontId="3" fillId="0" borderId="43" xfId="0" applyNumberFormat="1" applyFont="1" applyFill="1" applyBorder="1" applyAlignment="1">
      <alignment horizontal="center" vertical="top" wrapText="1"/>
    </xf>
    <xf numFmtId="3" fontId="3" fillId="6" borderId="36" xfId="0" applyNumberFormat="1" applyFont="1" applyFill="1" applyBorder="1" applyAlignment="1">
      <alignment horizontal="center" vertical="top" wrapText="1"/>
    </xf>
    <xf numFmtId="3" fontId="3" fillId="4" borderId="43" xfId="0" applyNumberFormat="1" applyFont="1" applyFill="1" applyBorder="1" applyAlignment="1">
      <alignment horizontal="center" vertical="top" wrapText="1"/>
    </xf>
    <xf numFmtId="0" fontId="4" fillId="4" borderId="53" xfId="0" applyFont="1" applyFill="1" applyBorder="1" applyAlignment="1">
      <alignment vertical="top" textRotation="90" wrapText="1"/>
    </xf>
    <xf numFmtId="3" fontId="3" fillId="0" borderId="48" xfId="0" applyNumberFormat="1" applyFont="1" applyBorder="1" applyAlignment="1">
      <alignment horizontal="center" vertical="top"/>
    </xf>
    <xf numFmtId="3" fontId="3" fillId="6" borderId="50" xfId="0" applyNumberFormat="1" applyFont="1" applyFill="1" applyBorder="1" applyAlignment="1">
      <alignment horizontal="center" vertical="top"/>
    </xf>
    <xf numFmtId="0" fontId="3" fillId="0" borderId="49" xfId="0" applyFont="1" applyBorder="1" applyAlignment="1">
      <alignment horizontal="left" vertical="top" wrapText="1"/>
    </xf>
    <xf numFmtId="1" fontId="3" fillId="0" borderId="45" xfId="0" applyNumberFormat="1" applyFont="1" applyFill="1" applyBorder="1" applyAlignment="1">
      <alignment horizontal="center" vertical="top"/>
    </xf>
    <xf numFmtId="49" fontId="3" fillId="0" borderId="62" xfId="0" applyNumberFormat="1" applyFont="1" applyFill="1" applyBorder="1" applyAlignment="1">
      <alignment horizontal="center" vertical="top"/>
    </xf>
    <xf numFmtId="49" fontId="3" fillId="0" borderId="50" xfId="0" applyNumberFormat="1" applyFont="1" applyFill="1" applyBorder="1" applyAlignment="1">
      <alignment horizontal="left" vertical="top" wrapText="1"/>
    </xf>
    <xf numFmtId="0" fontId="3" fillId="4" borderId="43" xfId="1" applyFont="1" applyFill="1" applyBorder="1" applyAlignment="1">
      <alignment horizontal="center" vertical="top" wrapText="1"/>
    </xf>
    <xf numFmtId="3" fontId="3" fillId="4" borderId="36" xfId="1" applyNumberFormat="1" applyFont="1" applyFill="1" applyBorder="1" applyAlignment="1">
      <alignment horizontal="center" vertical="top" wrapText="1"/>
    </xf>
    <xf numFmtId="3" fontId="3" fillId="6" borderId="42" xfId="1" applyNumberFormat="1" applyFont="1" applyFill="1" applyBorder="1" applyAlignment="1">
      <alignment horizontal="center" vertical="top" wrapText="1"/>
    </xf>
    <xf numFmtId="0" fontId="3" fillId="0" borderId="43" xfId="0" applyFont="1" applyFill="1" applyBorder="1" applyAlignment="1">
      <alignment horizontal="left" vertical="top" wrapText="1"/>
    </xf>
    <xf numFmtId="1" fontId="3" fillId="0" borderId="44" xfId="0" applyNumberFormat="1" applyFont="1" applyFill="1" applyBorder="1" applyAlignment="1">
      <alignment horizontal="center" vertical="top"/>
    </xf>
    <xf numFmtId="49" fontId="3" fillId="0" borderId="68" xfId="0" applyNumberFormat="1" applyFont="1" applyFill="1" applyBorder="1" applyAlignment="1">
      <alignment horizontal="center" vertical="top"/>
    </xf>
    <xf numFmtId="49" fontId="3" fillId="0" borderId="42" xfId="0" applyNumberFormat="1" applyFont="1" applyFill="1" applyBorder="1" applyAlignment="1">
      <alignment horizontal="left" vertical="top" wrapText="1"/>
    </xf>
    <xf numFmtId="0" fontId="3" fillId="0" borderId="0" xfId="0" applyFont="1" applyBorder="1" applyAlignment="1">
      <alignment horizontal="center" vertical="top"/>
    </xf>
    <xf numFmtId="49" fontId="4" fillId="2" borderId="45" xfId="0" applyNumberFormat="1" applyFont="1" applyFill="1" applyBorder="1" applyAlignment="1">
      <alignment vertical="top"/>
    </xf>
    <xf numFmtId="0" fontId="4" fillId="0" borderId="48" xfId="0" applyNumberFormat="1" applyFont="1" applyBorder="1" applyAlignment="1">
      <alignment vertical="top"/>
    </xf>
    <xf numFmtId="0" fontId="3" fillId="4" borderId="49" xfId="0" applyFont="1" applyFill="1" applyBorder="1" applyAlignment="1">
      <alignment horizontal="center" vertical="top" wrapText="1"/>
    </xf>
    <xf numFmtId="3" fontId="3" fillId="6" borderId="50" xfId="0" applyNumberFormat="1" applyFont="1" applyFill="1" applyBorder="1" applyAlignment="1">
      <alignment horizontal="center" vertical="top" wrapText="1"/>
    </xf>
    <xf numFmtId="0" fontId="3" fillId="0" borderId="45" xfId="0" applyFont="1" applyFill="1" applyBorder="1" applyAlignment="1">
      <alignment vertical="top" wrapText="1"/>
    </xf>
    <xf numFmtId="49" fontId="3" fillId="0" borderId="45" xfId="0" applyNumberFormat="1" applyFont="1" applyFill="1" applyBorder="1" applyAlignment="1">
      <alignment vertical="top" wrapText="1"/>
    </xf>
    <xf numFmtId="3" fontId="3" fillId="4" borderId="57" xfId="0" applyNumberFormat="1" applyFont="1" applyFill="1" applyBorder="1" applyAlignment="1">
      <alignment horizontal="center" vertical="top"/>
    </xf>
    <xf numFmtId="0" fontId="8" fillId="0" borderId="45" xfId="0" applyFont="1" applyFill="1" applyBorder="1" applyAlignment="1">
      <alignment vertical="top" wrapText="1"/>
    </xf>
    <xf numFmtId="0" fontId="4" fillId="4" borderId="57" xfId="0" applyFont="1" applyFill="1" applyBorder="1" applyAlignment="1">
      <alignment vertical="top" textRotation="90" wrapText="1"/>
    </xf>
    <xf numFmtId="0" fontId="10" fillId="0" borderId="44" xfId="0" applyFont="1" applyFill="1" applyBorder="1" applyAlignment="1">
      <alignment horizontal="left" vertical="top" wrapText="1"/>
    </xf>
    <xf numFmtId="0" fontId="3" fillId="6" borderId="45" xfId="0" applyFont="1" applyFill="1" applyBorder="1" applyAlignment="1">
      <alignment horizontal="center" wrapText="1"/>
    </xf>
    <xf numFmtId="0" fontId="3" fillId="0" borderId="57" xfId="0" applyNumberFormat="1" applyFont="1" applyBorder="1" applyAlignment="1">
      <alignment horizontal="center" vertical="top"/>
    </xf>
    <xf numFmtId="0" fontId="2" fillId="0" borderId="63" xfId="0" applyNumberFormat="1" applyFont="1" applyBorder="1" applyAlignment="1">
      <alignment horizontal="left" vertical="top"/>
    </xf>
    <xf numFmtId="0" fontId="3" fillId="6" borderId="45" xfId="0" applyFont="1" applyFill="1" applyBorder="1" applyAlignment="1">
      <alignment vertical="top" wrapText="1"/>
    </xf>
    <xf numFmtId="49" fontId="3" fillId="0" borderId="28" xfId="0" applyNumberFormat="1" applyFont="1" applyBorder="1" applyAlignment="1">
      <alignment vertical="top"/>
    </xf>
    <xf numFmtId="3" fontId="4" fillId="2" borderId="67" xfId="0" applyNumberFormat="1" applyFont="1" applyFill="1" applyBorder="1" applyAlignment="1">
      <alignment horizontal="center" vertical="top"/>
    </xf>
    <xf numFmtId="0" fontId="3" fillId="6" borderId="11" xfId="0" applyFont="1" applyFill="1" applyBorder="1" applyAlignment="1">
      <alignment horizontal="left" vertical="top" wrapText="1"/>
    </xf>
    <xf numFmtId="49" fontId="4" fillId="0" borderId="35" xfId="0" applyNumberFormat="1" applyFont="1" applyBorder="1" applyAlignment="1">
      <alignment horizontal="center" vertical="top"/>
    </xf>
    <xf numFmtId="0" fontId="3" fillId="4" borderId="8" xfId="0" applyFont="1" applyFill="1" applyBorder="1" applyAlignment="1">
      <alignment horizontal="center" vertical="top"/>
    </xf>
    <xf numFmtId="0" fontId="3" fillId="4" borderId="20" xfId="0" applyFont="1" applyFill="1" applyBorder="1" applyAlignment="1">
      <alignment horizontal="center" vertical="top"/>
    </xf>
    <xf numFmtId="0" fontId="3" fillId="9" borderId="61" xfId="0" applyFont="1" applyFill="1" applyBorder="1" applyAlignment="1">
      <alignment vertical="top" wrapText="1"/>
    </xf>
    <xf numFmtId="0" fontId="3" fillId="9" borderId="40" xfId="0" applyFont="1" applyFill="1" applyBorder="1" applyAlignment="1">
      <alignment horizontal="center" vertical="top" wrapText="1"/>
    </xf>
    <xf numFmtId="0" fontId="3" fillId="9" borderId="11" xfId="0" applyFont="1" applyFill="1" applyBorder="1" applyAlignment="1">
      <alignment vertical="top" wrapText="1"/>
    </xf>
    <xf numFmtId="0" fontId="3" fillId="9" borderId="8" xfId="0" applyFont="1" applyFill="1" applyBorder="1" applyAlignment="1">
      <alignment horizontal="center" wrapText="1"/>
    </xf>
    <xf numFmtId="0" fontId="9" fillId="9" borderId="53" xfId="0" applyFont="1" applyFill="1" applyBorder="1" applyAlignment="1">
      <alignment horizontal="center" vertical="top" wrapText="1"/>
    </xf>
    <xf numFmtId="0" fontId="3" fillId="9" borderId="14" xfId="0" applyFont="1" applyFill="1" applyBorder="1" applyAlignment="1">
      <alignment horizontal="left"/>
    </xf>
    <xf numFmtId="0" fontId="3" fillId="9" borderId="8" xfId="0" applyNumberFormat="1" applyFont="1" applyFill="1" applyBorder="1" applyAlignment="1">
      <alignment horizontal="center" vertical="top"/>
    </xf>
    <xf numFmtId="0" fontId="9" fillId="9" borderId="53" xfId="0" applyNumberFormat="1" applyFont="1" applyFill="1" applyBorder="1" applyAlignment="1">
      <alignment horizontal="center" vertical="top"/>
    </xf>
    <xf numFmtId="0" fontId="3" fillId="9" borderId="14" xfId="0" applyNumberFormat="1" applyFont="1" applyFill="1" applyBorder="1" applyAlignment="1">
      <alignment horizontal="left" vertical="top"/>
    </xf>
    <xf numFmtId="0" fontId="3" fillId="9" borderId="41" xfId="0" applyNumberFormat="1" applyFont="1" applyFill="1" applyBorder="1" applyAlignment="1">
      <alignment horizontal="center" vertical="top"/>
    </xf>
    <xf numFmtId="0" fontId="3" fillId="9" borderId="49" xfId="0" applyFont="1" applyFill="1" applyBorder="1" applyAlignment="1">
      <alignment vertical="top" wrapText="1"/>
    </xf>
    <xf numFmtId="0" fontId="3" fillId="9" borderId="45" xfId="0" applyFont="1" applyFill="1" applyBorder="1" applyAlignment="1">
      <alignment horizontal="center" vertical="top" wrapText="1"/>
    </xf>
    <xf numFmtId="0" fontId="3" fillId="9" borderId="57" xfId="0" applyFont="1" applyFill="1" applyBorder="1" applyAlignment="1">
      <alignment horizontal="center" vertical="top"/>
    </xf>
    <xf numFmtId="0" fontId="14" fillId="0" borderId="0" xfId="0" applyFont="1" applyFill="1" applyBorder="1" applyAlignment="1">
      <alignment horizontal="center" vertical="top" wrapText="1"/>
    </xf>
    <xf numFmtId="0" fontId="3" fillId="6" borderId="8" xfId="0" applyFont="1" applyFill="1" applyBorder="1" applyAlignment="1">
      <alignment horizontal="left" vertical="top" wrapText="1"/>
    </xf>
    <xf numFmtId="164" fontId="3" fillId="0" borderId="11" xfId="0" applyNumberFormat="1" applyFont="1" applyFill="1" applyBorder="1" applyAlignment="1">
      <alignment horizontal="left" vertical="top" wrapText="1"/>
    </xf>
    <xf numFmtId="0" fontId="3" fillId="4" borderId="8" xfId="0" applyFont="1" applyFill="1" applyBorder="1" applyAlignment="1">
      <alignment horizontal="center" vertical="top"/>
    </xf>
    <xf numFmtId="164" fontId="2" fillId="0" borderId="0" xfId="0" applyNumberFormat="1" applyFont="1" applyFill="1" applyBorder="1" applyAlignment="1">
      <alignment vertical="top" wrapText="1"/>
    </xf>
    <xf numFmtId="0" fontId="2" fillId="6" borderId="3" xfId="0" applyFont="1" applyFill="1" applyBorder="1" applyAlignment="1">
      <alignment vertical="top" wrapText="1"/>
    </xf>
    <xf numFmtId="164" fontId="3" fillId="10" borderId="49" xfId="0" applyNumberFormat="1" applyFont="1" applyFill="1" applyBorder="1" applyAlignment="1">
      <alignment vertical="top" wrapText="1"/>
    </xf>
    <xf numFmtId="0" fontId="3" fillId="10" borderId="45" xfId="0" applyNumberFormat="1" applyFont="1" applyFill="1" applyBorder="1" applyAlignment="1">
      <alignment horizontal="center" vertical="top"/>
    </xf>
    <xf numFmtId="0" fontId="3" fillId="10" borderId="57" xfId="0" applyNumberFormat="1" applyFont="1" applyFill="1" applyBorder="1" applyAlignment="1">
      <alignment horizontal="center" vertical="top"/>
    </xf>
    <xf numFmtId="0" fontId="3" fillId="10" borderId="8" xfId="0" applyFont="1" applyFill="1" applyBorder="1" applyAlignment="1">
      <alignment horizontal="center" vertical="top" wrapText="1"/>
    </xf>
    <xf numFmtId="0" fontId="3" fillId="10" borderId="53" xfId="0" applyNumberFormat="1" applyFont="1" applyFill="1" applyBorder="1" applyAlignment="1">
      <alignment horizontal="center" vertical="top"/>
    </xf>
    <xf numFmtId="0" fontId="2" fillId="10" borderId="53" xfId="0" applyNumberFormat="1" applyFont="1" applyFill="1" applyBorder="1" applyAlignment="1">
      <alignment horizontal="left" vertical="top" wrapText="1"/>
    </xf>
    <xf numFmtId="0" fontId="3" fillId="10" borderId="8" xfId="0" applyFont="1" applyFill="1" applyBorder="1" applyAlignment="1">
      <alignment horizontal="center" wrapText="1"/>
    </xf>
    <xf numFmtId="0" fontId="3" fillId="10" borderId="53" xfId="0" applyFont="1" applyFill="1" applyBorder="1" applyAlignment="1">
      <alignment horizontal="center" vertical="top" wrapText="1"/>
    </xf>
    <xf numFmtId="0" fontId="3" fillId="10" borderId="8" xfId="0" applyFont="1" applyFill="1" applyBorder="1" applyAlignment="1">
      <alignment horizontal="center" vertical="top"/>
    </xf>
    <xf numFmtId="0" fontId="3" fillId="10" borderId="53" xfId="0" applyFont="1" applyFill="1" applyBorder="1" applyAlignment="1">
      <alignment horizontal="center" vertical="top"/>
    </xf>
    <xf numFmtId="0" fontId="3" fillId="10" borderId="3" xfId="0" applyFont="1" applyFill="1" applyBorder="1" applyAlignment="1">
      <alignment horizontal="center" vertical="top"/>
    </xf>
    <xf numFmtId="0" fontId="3" fillId="10" borderId="65" xfId="0" applyFont="1" applyFill="1" applyBorder="1" applyAlignment="1">
      <alignment horizontal="center" vertical="top"/>
    </xf>
    <xf numFmtId="49" fontId="4" fillId="0" borderId="8" xfId="0" applyNumberFormat="1" applyFont="1" applyFill="1" applyBorder="1" applyAlignment="1">
      <alignment vertical="center" textRotation="90" wrapText="1"/>
    </xf>
    <xf numFmtId="0" fontId="3" fillId="0" borderId="14" xfId="0" applyFont="1" applyFill="1" applyBorder="1" applyAlignment="1">
      <alignment vertical="top" wrapText="1"/>
    </xf>
    <xf numFmtId="49" fontId="3" fillId="0" borderId="8" xfId="0" applyNumberFormat="1" applyFont="1" applyFill="1" applyBorder="1" applyAlignment="1">
      <alignment horizontal="center" vertical="top"/>
    </xf>
    <xf numFmtId="49" fontId="3" fillId="0" borderId="53" xfId="0" applyNumberFormat="1" applyFont="1" applyFill="1" applyBorder="1" applyAlignment="1">
      <alignment horizontal="center" vertical="top"/>
    </xf>
    <xf numFmtId="0" fontId="8" fillId="0" borderId="12" xfId="0" applyFont="1" applyFill="1" applyBorder="1" applyAlignment="1">
      <alignment vertical="top" wrapText="1"/>
    </xf>
    <xf numFmtId="0" fontId="4" fillId="4" borderId="52" xfId="0" applyFont="1" applyFill="1" applyBorder="1" applyAlignment="1">
      <alignment vertical="top" textRotation="90" wrapText="1"/>
    </xf>
    <xf numFmtId="0" fontId="4" fillId="0" borderId="35" xfId="0" applyNumberFormat="1" applyFont="1" applyBorder="1" applyAlignment="1">
      <alignment horizontal="center" vertical="top"/>
    </xf>
    <xf numFmtId="0" fontId="4" fillId="0" borderId="26" xfId="0" applyFont="1" applyFill="1" applyBorder="1" applyAlignment="1">
      <alignment horizontal="center" vertical="top" wrapText="1"/>
    </xf>
    <xf numFmtId="164" fontId="3" fillId="0" borderId="10" xfId="0" applyNumberFormat="1" applyFont="1" applyFill="1" applyBorder="1" applyAlignment="1">
      <alignment horizontal="left" vertical="top"/>
    </xf>
    <xf numFmtId="0" fontId="3" fillId="4" borderId="14" xfId="0" applyFont="1" applyFill="1" applyBorder="1" applyAlignment="1">
      <alignment vertical="top" wrapText="1"/>
    </xf>
    <xf numFmtId="49" fontId="4" fillId="8" borderId="49" xfId="0" applyNumberFormat="1" applyFont="1" applyFill="1" applyBorder="1" applyAlignment="1">
      <alignment horizontal="center" vertical="top"/>
    </xf>
    <xf numFmtId="49" fontId="4" fillId="2" borderId="45" xfId="0" applyNumberFormat="1" applyFont="1" applyFill="1" applyBorder="1" applyAlignment="1">
      <alignment horizontal="center" vertical="top"/>
    </xf>
    <xf numFmtId="0" fontId="4" fillId="7" borderId="64" xfId="0" applyFont="1" applyFill="1" applyBorder="1" applyAlignment="1">
      <alignment horizontal="center" vertical="top" wrapText="1"/>
    </xf>
    <xf numFmtId="3" fontId="4" fillId="7" borderId="13" xfId="0" applyNumberFormat="1" applyFont="1" applyFill="1" applyBorder="1" applyAlignment="1">
      <alignment horizontal="center" vertical="top" wrapText="1"/>
    </xf>
    <xf numFmtId="3" fontId="4" fillId="7" borderId="64" xfId="0" applyNumberFormat="1" applyFont="1" applyFill="1" applyBorder="1" applyAlignment="1">
      <alignment horizontal="center" vertical="top" wrapText="1"/>
    </xf>
    <xf numFmtId="0" fontId="3" fillId="0" borderId="57" xfId="0" applyFont="1" applyBorder="1" applyAlignment="1">
      <alignment horizontal="center" vertical="top"/>
    </xf>
    <xf numFmtId="3" fontId="3" fillId="0" borderId="63" xfId="0" applyNumberFormat="1" applyFont="1" applyBorder="1" applyAlignment="1">
      <alignment horizontal="center" vertical="top"/>
    </xf>
    <xf numFmtId="0" fontId="3" fillId="6" borderId="37" xfId="0" applyFont="1" applyFill="1" applyBorder="1" applyAlignment="1">
      <alignment horizontal="center" vertical="top"/>
    </xf>
    <xf numFmtId="3" fontId="3" fillId="6" borderId="61" xfId="0" applyNumberFormat="1" applyFont="1" applyFill="1" applyBorder="1" applyAlignment="1">
      <alignment horizontal="center" vertical="top"/>
    </xf>
    <xf numFmtId="0" fontId="3" fillId="6" borderId="48" xfId="0" applyFont="1" applyFill="1" applyBorder="1" applyAlignment="1">
      <alignment horizontal="center" vertical="top" wrapText="1"/>
    </xf>
    <xf numFmtId="3" fontId="3" fillId="6" borderId="49" xfId="0" applyNumberFormat="1" applyFont="1" applyFill="1" applyBorder="1" applyAlignment="1">
      <alignment horizontal="center" vertical="top" wrapText="1"/>
    </xf>
    <xf numFmtId="3" fontId="3" fillId="6" borderId="48" xfId="0" applyNumberFormat="1" applyFont="1" applyFill="1" applyBorder="1" applyAlignment="1">
      <alignment horizontal="center" vertical="top" wrapText="1"/>
    </xf>
    <xf numFmtId="49" fontId="4" fillId="6" borderId="48" xfId="0" applyNumberFormat="1" applyFont="1" applyFill="1" applyBorder="1" applyAlignment="1">
      <alignment vertical="top"/>
    </xf>
    <xf numFmtId="0" fontId="3" fillId="6" borderId="0" xfId="0" applyFont="1" applyFill="1" applyBorder="1"/>
    <xf numFmtId="49" fontId="4" fillId="6" borderId="28" xfId="0" applyNumberFormat="1" applyFont="1" applyFill="1" applyBorder="1" applyAlignment="1">
      <alignment horizontal="center" vertical="top"/>
    </xf>
    <xf numFmtId="0" fontId="3" fillId="6" borderId="28" xfId="0" applyFont="1" applyFill="1" applyBorder="1" applyAlignment="1">
      <alignment horizontal="center" vertical="top" wrapText="1"/>
    </xf>
    <xf numFmtId="3" fontId="3" fillId="6" borderId="11" xfId="0" applyNumberFormat="1" applyFont="1" applyFill="1" applyBorder="1" applyAlignment="1">
      <alignment horizontal="center" vertical="top" wrapText="1"/>
    </xf>
    <xf numFmtId="0" fontId="3" fillId="6" borderId="37" xfId="0" applyFont="1" applyFill="1" applyBorder="1" applyAlignment="1">
      <alignment horizontal="center" vertical="top" wrapText="1"/>
    </xf>
    <xf numFmtId="3" fontId="3" fillId="6" borderId="61" xfId="0" applyNumberFormat="1" applyFont="1" applyFill="1" applyBorder="1" applyAlignment="1">
      <alignment horizontal="center" vertical="top" wrapText="1"/>
    </xf>
    <xf numFmtId="3" fontId="3" fillId="6" borderId="37" xfId="0" applyNumberFormat="1" applyFont="1" applyFill="1" applyBorder="1" applyAlignment="1">
      <alignment horizontal="center" vertical="top" wrapText="1"/>
    </xf>
    <xf numFmtId="0" fontId="3" fillId="6" borderId="20" xfId="0" applyFont="1" applyFill="1" applyBorder="1"/>
    <xf numFmtId="0" fontId="4" fillId="6" borderId="41" xfId="0" applyFont="1" applyFill="1" applyBorder="1" applyAlignment="1">
      <alignment vertical="center" textRotation="90" wrapText="1"/>
    </xf>
    <xf numFmtId="49" fontId="3" fillId="6" borderId="37" xfId="0" applyNumberFormat="1" applyFont="1" applyFill="1" applyBorder="1" applyAlignment="1">
      <alignment vertical="top"/>
    </xf>
    <xf numFmtId="0" fontId="3" fillId="6" borderId="53" xfId="0" applyFont="1" applyFill="1" applyBorder="1" applyAlignment="1">
      <alignment vertical="top" textRotation="90" wrapText="1"/>
    </xf>
    <xf numFmtId="0" fontId="4" fillId="6" borderId="28" xfId="0" applyFont="1" applyFill="1" applyBorder="1" applyAlignment="1">
      <alignment horizontal="center" vertical="top"/>
    </xf>
    <xf numFmtId="0" fontId="3" fillId="6" borderId="11" xfId="0" applyFont="1" applyFill="1" applyBorder="1"/>
    <xf numFmtId="3" fontId="3" fillId="6" borderId="11" xfId="0" applyNumberFormat="1" applyFont="1" applyFill="1" applyBorder="1" applyAlignment="1">
      <alignment horizontal="center"/>
    </xf>
    <xf numFmtId="3" fontId="2" fillId="6" borderId="28" xfId="0" applyNumberFormat="1" applyFont="1" applyFill="1" applyBorder="1" applyAlignment="1">
      <alignment horizontal="center"/>
    </xf>
    <xf numFmtId="0" fontId="4" fillId="6" borderId="53" xfId="0" applyFont="1" applyFill="1" applyBorder="1" applyAlignment="1">
      <alignment vertical="top" textRotation="90" wrapText="1"/>
    </xf>
    <xf numFmtId="0" fontId="2" fillId="6" borderId="8" xfId="0" applyFont="1" applyFill="1" applyBorder="1" applyAlignment="1">
      <alignment vertical="top" wrapText="1"/>
    </xf>
    <xf numFmtId="0" fontId="3" fillId="6" borderId="49" xfId="0" applyFont="1" applyFill="1" applyBorder="1" applyAlignment="1">
      <alignment horizontal="center" vertical="top"/>
    </xf>
    <xf numFmtId="3" fontId="2" fillId="6" borderId="48" xfId="0" applyNumberFormat="1" applyFont="1" applyFill="1" applyBorder="1" applyAlignment="1">
      <alignment horizontal="center" vertical="top" wrapText="1"/>
    </xf>
    <xf numFmtId="0" fontId="3" fillId="6" borderId="3" xfId="0" applyFont="1" applyFill="1" applyBorder="1" applyAlignment="1">
      <alignment horizontal="left" vertical="top" wrapText="1"/>
    </xf>
    <xf numFmtId="0" fontId="3" fillId="4" borderId="11" xfId="0" applyFont="1" applyFill="1" applyBorder="1" applyAlignment="1">
      <alignment horizontal="left" vertical="top" wrapText="1"/>
    </xf>
    <xf numFmtId="0" fontId="3" fillId="4" borderId="8" xfId="0" applyFont="1" applyFill="1" applyBorder="1" applyAlignment="1">
      <alignment horizontal="center" vertical="top"/>
    </xf>
    <xf numFmtId="0" fontId="3" fillId="4" borderId="20" xfId="0" applyFont="1" applyFill="1" applyBorder="1" applyAlignment="1">
      <alignment horizontal="center" vertical="top"/>
    </xf>
    <xf numFmtId="0" fontId="3" fillId="0" borderId="8" xfId="0" applyFont="1" applyFill="1" applyBorder="1" applyAlignment="1">
      <alignment horizontal="left" vertical="top" wrapText="1"/>
    </xf>
    <xf numFmtId="0" fontId="3" fillId="10" borderId="11" xfId="0" applyFont="1" applyFill="1" applyBorder="1" applyAlignment="1">
      <alignment horizontal="left" vertical="top" wrapText="1"/>
    </xf>
    <xf numFmtId="0" fontId="2" fillId="9" borderId="0" xfId="0" applyFont="1" applyFill="1" applyBorder="1" applyAlignment="1">
      <alignment horizontal="left" vertical="top" wrapText="1"/>
    </xf>
    <xf numFmtId="0" fontId="2" fillId="9" borderId="8" xfId="0" applyFont="1" applyFill="1" applyBorder="1" applyAlignment="1">
      <alignment horizontal="center" vertical="top"/>
    </xf>
    <xf numFmtId="0" fontId="2" fillId="9" borderId="53" xfId="0" applyFont="1" applyFill="1" applyBorder="1" applyAlignment="1">
      <alignment horizontal="center" vertical="top"/>
    </xf>
    <xf numFmtId="0" fontId="3" fillId="9" borderId="14" xfId="0" applyNumberFormat="1" applyFont="1" applyFill="1" applyBorder="1" applyAlignment="1">
      <alignment vertical="top" wrapText="1"/>
    </xf>
    <xf numFmtId="164" fontId="2" fillId="9" borderId="0" xfId="0" applyNumberFormat="1" applyFont="1" applyFill="1" applyBorder="1" applyAlignment="1">
      <alignment horizontal="left" vertical="top" wrapText="1"/>
    </xf>
    <xf numFmtId="0" fontId="2" fillId="9" borderId="14" xfId="0" applyFont="1" applyFill="1" applyBorder="1" applyAlignment="1">
      <alignment horizontal="left" vertical="top"/>
    </xf>
    <xf numFmtId="0" fontId="3" fillId="9" borderId="66" xfId="0" applyFont="1" applyFill="1" applyBorder="1"/>
    <xf numFmtId="0" fontId="3" fillId="9" borderId="3" xfId="0" applyFont="1" applyFill="1" applyBorder="1" applyAlignment="1">
      <alignment horizontal="center"/>
    </xf>
    <xf numFmtId="0" fontId="3" fillId="9" borderId="65" xfId="0" applyFont="1" applyFill="1" applyBorder="1" applyAlignment="1">
      <alignment horizontal="center"/>
    </xf>
    <xf numFmtId="0" fontId="3" fillId="9" borderId="15" xfId="0" applyFont="1" applyFill="1" applyBorder="1" applyAlignment="1">
      <alignment horizontal="left"/>
    </xf>
    <xf numFmtId="0" fontId="5" fillId="0" borderId="53" xfId="0" applyFont="1" applyBorder="1" applyAlignment="1">
      <alignment vertical="top"/>
    </xf>
    <xf numFmtId="0" fontId="3" fillId="0" borderId="37" xfId="0" applyFont="1" applyFill="1" applyBorder="1" applyAlignment="1">
      <alignment horizontal="center" vertical="top" wrapText="1"/>
    </xf>
    <xf numFmtId="3" fontId="3" fillId="0" borderId="61" xfId="0" applyNumberFormat="1" applyFont="1" applyFill="1" applyBorder="1" applyAlignment="1">
      <alignment horizontal="center" vertical="top" wrapText="1"/>
    </xf>
    <xf numFmtId="3" fontId="3" fillId="4" borderId="37" xfId="0" applyNumberFormat="1" applyFont="1" applyFill="1" applyBorder="1" applyAlignment="1">
      <alignment horizontal="center" vertical="top" wrapText="1"/>
    </xf>
    <xf numFmtId="49" fontId="3" fillId="0" borderId="0" xfId="0" applyNumberFormat="1" applyFont="1" applyBorder="1"/>
    <xf numFmtId="0" fontId="3" fillId="6" borderId="8" xfId="0" applyFont="1" applyFill="1" applyBorder="1"/>
    <xf numFmtId="3" fontId="4" fillId="6" borderId="48" xfId="0" applyNumberFormat="1" applyFont="1" applyFill="1" applyBorder="1" applyAlignment="1">
      <alignment horizontal="center" vertical="top"/>
    </xf>
    <xf numFmtId="0" fontId="9" fillId="9" borderId="57" xfId="0" applyFont="1" applyFill="1" applyBorder="1" applyAlignment="1">
      <alignment horizontal="center" vertical="top" wrapText="1"/>
    </xf>
    <xf numFmtId="0" fontId="3" fillId="9" borderId="56" xfId="0" applyFont="1" applyFill="1" applyBorder="1" applyAlignment="1">
      <alignment horizontal="left" vertical="top" wrapText="1"/>
    </xf>
    <xf numFmtId="0" fontId="2" fillId="9" borderId="57" xfId="0" applyNumberFormat="1" applyFont="1" applyFill="1" applyBorder="1" applyAlignment="1">
      <alignment horizontal="left" vertical="top" wrapText="1"/>
    </xf>
    <xf numFmtId="0" fontId="4" fillId="6" borderId="53" xfId="0" applyFont="1" applyFill="1" applyBorder="1" applyAlignment="1">
      <alignment vertical="center" textRotation="90" wrapText="1"/>
    </xf>
    <xf numFmtId="49" fontId="3" fillId="6" borderId="28" xfId="0" applyNumberFormat="1" applyFont="1" applyFill="1" applyBorder="1" applyAlignment="1">
      <alignment vertical="top"/>
    </xf>
    <xf numFmtId="0" fontId="3" fillId="10" borderId="13" xfId="0" applyFont="1" applyFill="1" applyBorder="1" applyAlignment="1">
      <alignment vertical="top" wrapText="1"/>
    </xf>
    <xf numFmtId="3" fontId="4" fillId="2" borderId="6" xfId="0" applyNumberFormat="1" applyFont="1" applyFill="1" applyBorder="1" applyAlignment="1">
      <alignment horizontal="center" vertical="top"/>
    </xf>
    <xf numFmtId="164" fontId="3" fillId="0" borderId="10" xfId="0" applyNumberFormat="1" applyFont="1" applyFill="1" applyBorder="1" applyAlignment="1">
      <alignment horizontal="left" vertical="top" wrapText="1"/>
    </xf>
    <xf numFmtId="0" fontId="3" fillId="10" borderId="53" xfId="0" applyNumberFormat="1" applyFont="1" applyFill="1" applyBorder="1" applyAlignment="1">
      <alignment horizontal="left" vertical="top" wrapText="1"/>
    </xf>
    <xf numFmtId="0" fontId="3" fillId="4" borderId="11" xfId="0" applyFont="1" applyFill="1" applyBorder="1" applyAlignment="1">
      <alignment horizontal="left" vertical="top" wrapText="1"/>
    </xf>
    <xf numFmtId="0" fontId="3" fillId="4" borderId="8" xfId="0" applyFont="1" applyFill="1" applyBorder="1" applyAlignment="1">
      <alignment horizontal="center" vertical="top"/>
    </xf>
    <xf numFmtId="0" fontId="3" fillId="4" borderId="20" xfId="0" applyFont="1" applyFill="1" applyBorder="1" applyAlignment="1">
      <alignment horizontal="center" vertical="top"/>
    </xf>
    <xf numFmtId="0" fontId="3" fillId="6" borderId="51" xfId="0" applyNumberFormat="1" applyFont="1" applyFill="1" applyBorder="1" applyAlignment="1">
      <alignment vertical="top" wrapText="1"/>
    </xf>
    <xf numFmtId="49" fontId="4" fillId="8" borderId="19" xfId="0" applyNumberFormat="1" applyFont="1" applyFill="1" applyBorder="1" applyAlignment="1">
      <alignment vertical="top"/>
    </xf>
    <xf numFmtId="49" fontId="4" fillId="0" borderId="28" xfId="0" applyNumberFormat="1" applyFont="1" applyBorder="1" applyAlignment="1">
      <alignment horizontal="center" vertical="top" wrapText="1"/>
    </xf>
    <xf numFmtId="49" fontId="4" fillId="0" borderId="12" xfId="0" applyNumberFormat="1" applyFont="1" applyFill="1" applyBorder="1" applyAlignment="1">
      <alignment vertical="center" textRotation="90" wrapText="1"/>
    </xf>
    <xf numFmtId="49" fontId="4" fillId="0" borderId="35" xfId="0" applyNumberFormat="1" applyFont="1" applyBorder="1" applyAlignment="1">
      <alignment horizontal="center" vertical="top" wrapText="1"/>
    </xf>
    <xf numFmtId="164" fontId="3" fillId="0" borderId="49" xfId="0" applyNumberFormat="1" applyFont="1" applyFill="1" applyBorder="1" applyAlignment="1">
      <alignment horizontal="left" vertical="top" wrapText="1"/>
    </xf>
    <xf numFmtId="3" fontId="3" fillId="4" borderId="52" xfId="0" applyNumberFormat="1" applyFont="1" applyFill="1" applyBorder="1" applyAlignment="1">
      <alignment horizontal="center" vertical="top"/>
    </xf>
    <xf numFmtId="3" fontId="3" fillId="0" borderId="11" xfId="0" applyNumberFormat="1" applyFont="1" applyBorder="1"/>
    <xf numFmtId="0" fontId="3" fillId="6" borderId="51" xfId="0" applyFont="1" applyFill="1" applyBorder="1" applyAlignment="1">
      <alignment horizontal="left" vertical="top" wrapText="1"/>
    </xf>
    <xf numFmtId="165" fontId="20" fillId="6" borderId="69" xfId="2" applyNumberFormat="1" applyFont="1" applyFill="1" applyBorder="1" applyAlignment="1">
      <alignment horizontal="left" vertical="top" wrapText="1"/>
    </xf>
    <xf numFmtId="0" fontId="3" fillId="8" borderId="71" xfId="0" applyFont="1" applyFill="1" applyBorder="1" applyAlignment="1">
      <alignment horizontal="left" vertical="top" wrapText="1"/>
    </xf>
    <xf numFmtId="0" fontId="3" fillId="8" borderId="23" xfId="0" applyFont="1" applyFill="1" applyBorder="1" applyAlignment="1">
      <alignment horizontal="center" vertical="top"/>
    </xf>
    <xf numFmtId="0" fontId="3" fillId="10" borderId="57" xfId="0" applyNumberFormat="1" applyFont="1" applyFill="1" applyBorder="1" applyAlignment="1">
      <alignment horizontal="left" vertical="top"/>
    </xf>
    <xf numFmtId="164" fontId="3" fillId="6" borderId="27" xfId="0" applyNumberFormat="1" applyFont="1" applyFill="1" applyBorder="1" applyAlignment="1">
      <alignment horizontal="left" vertical="top" wrapText="1"/>
    </xf>
    <xf numFmtId="0" fontId="3" fillId="4" borderId="22" xfId="0" applyFont="1" applyFill="1" applyBorder="1" applyAlignment="1">
      <alignment horizontal="center" vertical="top"/>
    </xf>
    <xf numFmtId="3" fontId="3" fillId="4" borderId="23" xfId="0" applyNumberFormat="1" applyFont="1" applyFill="1" applyBorder="1" applyAlignment="1">
      <alignment horizontal="center" vertical="top"/>
    </xf>
    <xf numFmtId="0" fontId="3" fillId="4" borderId="24" xfId="0" applyFont="1" applyFill="1" applyBorder="1" applyAlignment="1">
      <alignment horizontal="left" vertical="top" wrapText="1"/>
    </xf>
    <xf numFmtId="0" fontId="3" fillId="0" borderId="23" xfId="0" applyFont="1" applyFill="1" applyBorder="1" applyAlignment="1">
      <alignment horizontal="left" vertical="top" wrapText="1"/>
    </xf>
    <xf numFmtId="49" fontId="4" fillId="8" borderId="56" xfId="0" applyNumberFormat="1" applyFont="1" applyFill="1" applyBorder="1" applyAlignment="1">
      <alignment vertical="top"/>
    </xf>
    <xf numFmtId="49" fontId="4" fillId="0" borderId="45" xfId="0" applyNumberFormat="1" applyFont="1" applyFill="1" applyBorder="1" applyAlignment="1">
      <alignment vertical="center" textRotation="90" wrapText="1"/>
    </xf>
    <xf numFmtId="49" fontId="4" fillId="0" borderId="48" xfId="0" applyNumberFormat="1" applyFont="1" applyBorder="1" applyAlignment="1">
      <alignment horizontal="center" vertical="top" wrapText="1"/>
    </xf>
    <xf numFmtId="0" fontId="3" fillId="0" borderId="48" xfId="0" applyFont="1" applyFill="1" applyBorder="1" applyAlignment="1">
      <alignment horizontal="center" vertical="top" wrapText="1"/>
    </xf>
    <xf numFmtId="3" fontId="3" fillId="0" borderId="49" xfId="0" applyNumberFormat="1" applyFont="1" applyFill="1" applyBorder="1" applyAlignment="1">
      <alignment horizontal="center" vertical="top" wrapText="1"/>
    </xf>
    <xf numFmtId="0" fontId="3" fillId="6" borderId="48" xfId="0" applyFont="1" applyFill="1" applyBorder="1" applyAlignment="1">
      <alignment horizontal="center" vertical="top"/>
    </xf>
    <xf numFmtId="164" fontId="3" fillId="10" borderId="11" xfId="0" applyNumberFormat="1" applyFont="1" applyFill="1" applyBorder="1" applyAlignment="1">
      <alignment horizontal="left" vertical="top" wrapText="1"/>
    </xf>
    <xf numFmtId="3" fontId="3" fillId="10" borderId="53" xfId="0" applyNumberFormat="1" applyFont="1" applyFill="1" applyBorder="1" applyAlignment="1">
      <alignment horizontal="center" vertical="top"/>
    </xf>
    <xf numFmtId="0" fontId="1" fillId="0" borderId="45" xfId="0" applyFont="1" applyFill="1" applyBorder="1" applyAlignment="1">
      <alignment horizontal="left" vertical="top" wrapText="1"/>
    </xf>
    <xf numFmtId="0" fontId="4" fillId="0" borderId="57" xfId="0" applyFont="1" applyFill="1" applyBorder="1" applyAlignment="1">
      <alignment vertical="center" textRotation="90" wrapText="1"/>
    </xf>
    <xf numFmtId="49" fontId="4" fillId="0" borderId="48" xfId="0" applyNumberFormat="1" applyFont="1" applyBorder="1" applyAlignment="1">
      <alignment horizontal="center" vertical="top"/>
    </xf>
    <xf numFmtId="0" fontId="3" fillId="0" borderId="48" xfId="0" applyFont="1" applyBorder="1" applyAlignment="1">
      <alignment horizontal="center" vertical="top"/>
    </xf>
    <xf numFmtId="164" fontId="3" fillId="0" borderId="49" xfId="0" applyNumberFormat="1" applyFont="1" applyFill="1" applyBorder="1" applyAlignment="1">
      <alignment horizontal="left" vertical="top"/>
    </xf>
    <xf numFmtId="0" fontId="3" fillId="4" borderId="45" xfId="0" applyNumberFormat="1" applyFont="1" applyFill="1" applyBorder="1" applyAlignment="1">
      <alignment horizontal="center" vertical="top"/>
    </xf>
    <xf numFmtId="0" fontId="3" fillId="0" borderId="57" xfId="0" applyNumberFormat="1" applyFont="1" applyFill="1" applyBorder="1" applyAlignment="1">
      <alignment horizontal="center" vertical="top"/>
    </xf>
    <xf numFmtId="0" fontId="3" fillId="0" borderId="56" xfId="0" applyNumberFormat="1" applyFont="1" applyFill="1" applyBorder="1" applyAlignment="1">
      <alignment horizontal="left" vertical="top"/>
    </xf>
    <xf numFmtId="0" fontId="3" fillId="0" borderId="50" xfId="0" applyNumberFormat="1" applyFont="1" applyFill="1" applyBorder="1" applyAlignment="1">
      <alignment horizontal="left" vertical="top"/>
    </xf>
    <xf numFmtId="49" fontId="4" fillId="8" borderId="43" xfId="0" applyNumberFormat="1" applyFont="1" applyFill="1" applyBorder="1" applyAlignment="1">
      <alignment vertical="top"/>
    </xf>
    <xf numFmtId="49" fontId="4" fillId="2" borderId="44" xfId="0" applyNumberFormat="1" applyFont="1" applyFill="1" applyBorder="1" applyAlignment="1">
      <alignment vertical="top"/>
    </xf>
    <xf numFmtId="49" fontId="4" fillId="0" borderId="44" xfId="0" applyNumberFormat="1" applyFont="1" applyBorder="1" applyAlignment="1">
      <alignment vertical="top"/>
    </xf>
    <xf numFmtId="0" fontId="4" fillId="0" borderId="44" xfId="0" applyFont="1" applyFill="1" applyBorder="1" applyAlignment="1">
      <alignment vertical="top" wrapText="1"/>
    </xf>
    <xf numFmtId="0" fontId="3" fillId="0" borderId="54" xfId="0" applyFont="1" applyFill="1" applyBorder="1" applyAlignment="1">
      <alignment vertical="center" textRotation="90" wrapText="1"/>
    </xf>
    <xf numFmtId="49" fontId="4" fillId="0" borderId="36" xfId="0" applyNumberFormat="1" applyFont="1" applyBorder="1" applyAlignment="1">
      <alignment horizontal="center" vertical="top"/>
    </xf>
    <xf numFmtId="0" fontId="3" fillId="0" borderId="36" xfId="0" applyFont="1" applyBorder="1" applyAlignment="1">
      <alignment horizontal="center" vertical="top"/>
    </xf>
    <xf numFmtId="3" fontId="3" fillId="0" borderId="31" xfId="0" applyNumberFormat="1" applyFont="1" applyBorder="1" applyAlignment="1">
      <alignment horizontal="center" vertical="top"/>
    </xf>
    <xf numFmtId="3" fontId="3" fillId="4" borderId="36" xfId="0" applyNumberFormat="1" applyFont="1" applyFill="1" applyBorder="1" applyAlignment="1">
      <alignment horizontal="center" vertical="top"/>
    </xf>
    <xf numFmtId="0" fontId="16" fillId="0" borderId="0" xfId="1" applyFont="1" applyAlignment="1">
      <alignment horizontal="left" vertical="center" wrapText="1"/>
    </xf>
    <xf numFmtId="0" fontId="7" fillId="0" borderId="0" xfId="0" applyFont="1" applyFill="1" applyBorder="1" applyAlignment="1">
      <alignment horizontal="right" vertical="top"/>
    </xf>
    <xf numFmtId="0" fontId="14" fillId="0" borderId="0" xfId="0" applyFont="1" applyFill="1" applyBorder="1" applyAlignment="1">
      <alignment vertical="top" wrapText="1"/>
    </xf>
    <xf numFmtId="0" fontId="5" fillId="0" borderId="0" xfId="0" applyFont="1" applyFill="1" applyAlignment="1">
      <alignment vertical="top" wrapText="1"/>
    </xf>
    <xf numFmtId="0" fontId="16" fillId="0" borderId="0" xfId="1" applyFont="1" applyBorder="1" applyAlignment="1">
      <alignment horizontal="left" vertical="top" wrapText="1"/>
    </xf>
    <xf numFmtId="0" fontId="7" fillId="0" borderId="0" xfId="0" applyFont="1" applyAlignment="1">
      <alignment horizontal="center" vertical="top" wrapText="1"/>
    </xf>
    <xf numFmtId="0" fontId="12" fillId="4" borderId="0" xfId="0" applyFont="1" applyFill="1" applyBorder="1" applyAlignment="1">
      <alignment horizontal="center" vertical="top" wrapText="1"/>
    </xf>
    <xf numFmtId="0" fontId="13" fillId="4" borderId="0" xfId="0" applyFont="1" applyFill="1" applyBorder="1" applyAlignment="1">
      <alignment wrapText="1"/>
    </xf>
    <xf numFmtId="0" fontId="5" fillId="4" borderId="0" xfId="0" applyFont="1" applyFill="1" applyAlignment="1">
      <alignment wrapText="1"/>
    </xf>
    <xf numFmtId="0" fontId="13" fillId="4" borderId="0" xfId="0" applyFont="1" applyFill="1" applyBorder="1" applyAlignment="1">
      <alignment horizontal="left" wrapText="1"/>
    </xf>
    <xf numFmtId="0" fontId="5" fillId="0" borderId="0" xfId="0" applyFont="1"/>
    <xf numFmtId="0" fontId="5" fillId="0" borderId="0" xfId="0" applyFont="1" applyAlignment="1">
      <alignment horizontal="left" wrapText="1"/>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164" fontId="3" fillId="0" borderId="11" xfId="0" applyNumberFormat="1" applyFont="1" applyFill="1" applyBorder="1" applyAlignment="1">
      <alignment horizontal="left" vertical="top" wrapText="1"/>
    </xf>
    <xf numFmtId="164" fontId="3" fillId="0" borderId="13" xfId="0" applyNumberFormat="1" applyFont="1" applyFill="1" applyBorder="1" applyAlignment="1">
      <alignment horizontal="left" vertical="top" wrapText="1"/>
    </xf>
    <xf numFmtId="0" fontId="2" fillId="0" borderId="37" xfId="0" applyFont="1" applyBorder="1" applyAlignment="1">
      <alignment horizontal="center" vertical="center" wrapText="1"/>
    </xf>
    <xf numFmtId="0" fontId="2" fillId="0" borderId="64" xfId="0" applyFont="1" applyBorder="1" applyAlignment="1">
      <alignment horizontal="center" vertical="center" wrapText="1"/>
    </xf>
    <xf numFmtId="0" fontId="4" fillId="8" borderId="25" xfId="0" applyFont="1" applyFill="1" applyBorder="1" applyAlignment="1">
      <alignment horizontal="left" vertical="top" wrapText="1"/>
    </xf>
    <xf numFmtId="0" fontId="4" fillId="8" borderId="24" xfId="0" applyFont="1" applyFill="1" applyBorder="1" applyAlignment="1">
      <alignment horizontal="left" vertical="top" wrapText="1"/>
    </xf>
    <xf numFmtId="0" fontId="2" fillId="0" borderId="35" xfId="0" applyNumberFormat="1" applyFont="1" applyBorder="1" applyAlignment="1">
      <alignment horizontal="center" vertical="center" textRotation="90" wrapText="1"/>
    </xf>
    <xf numFmtId="0" fontId="2" fillId="0" borderId="28" xfId="0" applyNumberFormat="1" applyFont="1" applyBorder="1" applyAlignment="1">
      <alignment horizontal="center" vertical="center" textRotation="90" wrapText="1"/>
    </xf>
    <xf numFmtId="0" fontId="2" fillId="0" borderId="64" xfId="0" applyNumberFormat="1" applyFont="1" applyBorder="1" applyAlignment="1">
      <alignment horizontal="center" vertical="center" textRotation="90" wrapText="1"/>
    </xf>
    <xf numFmtId="0" fontId="3" fillId="0" borderId="35" xfId="0" applyFont="1" applyBorder="1" applyAlignment="1">
      <alignment horizontal="center" vertical="center" textRotation="90" wrapText="1"/>
    </xf>
    <xf numFmtId="0" fontId="3" fillId="0" borderId="28" xfId="0" applyFont="1" applyBorder="1" applyAlignment="1">
      <alignment horizontal="center" vertical="center" textRotation="90" wrapText="1"/>
    </xf>
    <xf numFmtId="0" fontId="3" fillId="0" borderId="64" xfId="0" applyFont="1" applyBorder="1" applyAlignment="1">
      <alignment horizontal="center" vertical="center" textRotation="90" wrapText="1"/>
    </xf>
    <xf numFmtId="3" fontId="1" fillId="0" borderId="10" xfId="0" applyNumberFormat="1" applyFont="1" applyBorder="1" applyAlignment="1">
      <alignment horizontal="center" vertical="center" wrapText="1"/>
    </xf>
    <xf numFmtId="3" fontId="1" fillId="0" borderId="21" xfId="0" applyNumberFormat="1" applyFont="1" applyBorder="1" applyAlignment="1">
      <alignment horizontal="center" vertical="center" wrapText="1"/>
    </xf>
    <xf numFmtId="3" fontId="1" fillId="0" borderId="34" xfId="0" applyNumberFormat="1" applyFont="1" applyBorder="1" applyAlignment="1">
      <alignment horizontal="center" vertical="center" wrapText="1"/>
    </xf>
    <xf numFmtId="3" fontId="2" fillId="0" borderId="39" xfId="0" applyNumberFormat="1" applyFont="1" applyBorder="1" applyAlignment="1">
      <alignment horizontal="center" vertical="center" wrapText="1"/>
    </xf>
    <xf numFmtId="3" fontId="2" fillId="0" borderId="15" xfId="0" applyNumberFormat="1" applyFont="1" applyBorder="1" applyAlignment="1">
      <alignment horizontal="center" vertical="center" wrapText="1"/>
    </xf>
    <xf numFmtId="3" fontId="3" fillId="0" borderId="37" xfId="0" applyNumberFormat="1" applyFont="1" applyBorder="1" applyAlignment="1">
      <alignment horizontal="center" vertical="center" wrapText="1"/>
    </xf>
    <xf numFmtId="3" fontId="3" fillId="0" borderId="64"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21" xfId="0" applyFont="1" applyBorder="1" applyAlignment="1">
      <alignment horizontal="center" vertical="center" wrapText="1"/>
    </xf>
    <xf numFmtId="0" fontId="3" fillId="0" borderId="61" xfId="0" applyFont="1" applyBorder="1" applyAlignment="1">
      <alignment horizontal="center" vertical="center" textRotation="90"/>
    </xf>
    <xf numFmtId="0" fontId="3" fillId="0" borderId="13" xfId="0" applyFont="1" applyBorder="1" applyAlignment="1">
      <alignment horizontal="center" vertical="center" textRotation="90"/>
    </xf>
    <xf numFmtId="0" fontId="3" fillId="0" borderId="40" xfId="0" applyFont="1" applyBorder="1" applyAlignment="1">
      <alignment horizontal="center" vertical="center" textRotation="90"/>
    </xf>
    <xf numFmtId="0" fontId="3" fillId="0" borderId="3" xfId="0" applyFont="1" applyBorder="1" applyAlignment="1">
      <alignment horizontal="center" vertical="center" textRotation="90"/>
    </xf>
    <xf numFmtId="0" fontId="2" fillId="0" borderId="0" xfId="0" applyFont="1" applyAlignment="1">
      <alignment horizontal="center" vertical="top"/>
    </xf>
    <xf numFmtId="0" fontId="4" fillId="0" borderId="0" xfId="0" applyFont="1" applyAlignment="1">
      <alignment horizontal="center" vertical="center" wrapText="1"/>
    </xf>
    <xf numFmtId="0" fontId="3" fillId="0" borderId="66" xfId="0" applyNumberFormat="1" applyFont="1" applyBorder="1" applyAlignment="1">
      <alignment horizontal="right" vertical="top"/>
    </xf>
    <xf numFmtId="0" fontId="2" fillId="0" borderId="51" xfId="0" applyFont="1" applyBorder="1" applyAlignment="1">
      <alignment horizontal="center" vertical="center" textRotation="90" wrapText="1"/>
    </xf>
    <xf numFmtId="0" fontId="2" fillId="0" borderId="55" xfId="0" applyFont="1" applyBorder="1" applyAlignment="1">
      <alignment horizontal="center" vertical="center" textRotation="90" wrapText="1"/>
    </xf>
    <xf numFmtId="0" fontId="2" fillId="0" borderId="47" xfId="0" applyFont="1" applyBorder="1" applyAlignment="1">
      <alignment horizontal="center" vertical="center" textRotation="90" wrapText="1"/>
    </xf>
    <xf numFmtId="0" fontId="2" fillId="0" borderId="44" xfId="0" applyFont="1" applyBorder="1" applyAlignment="1">
      <alignment horizontal="center" vertical="center" textRotation="90" wrapText="1"/>
    </xf>
    <xf numFmtId="0" fontId="2" fillId="0" borderId="22"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center" vertical="center" textRotation="90" wrapText="1"/>
    </xf>
    <xf numFmtId="0" fontId="2" fillId="0" borderId="2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28" xfId="0" applyFont="1" applyBorder="1" applyAlignment="1">
      <alignment horizontal="center" vertical="center" wrapText="1"/>
    </xf>
    <xf numFmtId="0" fontId="11" fillId="7" borderId="59" xfId="0" applyFont="1" applyFill="1" applyBorder="1" applyAlignment="1">
      <alignment horizontal="right" vertical="top" wrapText="1"/>
    </xf>
    <xf numFmtId="0" fontId="11" fillId="7" borderId="4" xfId="0" applyFont="1" applyFill="1" applyBorder="1" applyAlignment="1">
      <alignment horizontal="right" vertical="top" wrapText="1"/>
    </xf>
    <xf numFmtId="0" fontId="11" fillId="7" borderId="32" xfId="0" applyFont="1" applyFill="1" applyBorder="1" applyAlignment="1">
      <alignment horizontal="right" vertical="top" wrapText="1"/>
    </xf>
    <xf numFmtId="0" fontId="3" fillId="6" borderId="20" xfId="0" applyFont="1" applyFill="1" applyBorder="1" applyAlignment="1">
      <alignment horizontal="left" vertical="top" wrapText="1"/>
    </xf>
    <xf numFmtId="0" fontId="3" fillId="6" borderId="18" xfId="0" applyFont="1" applyFill="1" applyBorder="1" applyAlignment="1">
      <alignment horizontal="left" vertical="top" wrapText="1"/>
    </xf>
    <xf numFmtId="0" fontId="3" fillId="9" borderId="11" xfId="0" applyFont="1" applyFill="1" applyBorder="1" applyAlignment="1">
      <alignment horizontal="left" vertical="top" wrapText="1"/>
    </xf>
    <xf numFmtId="3" fontId="3" fillId="10" borderId="11" xfId="0" applyNumberFormat="1" applyFont="1" applyFill="1" applyBorder="1" applyAlignment="1">
      <alignment horizontal="left" vertical="top" wrapText="1"/>
    </xf>
    <xf numFmtId="3" fontId="3" fillId="10" borderId="49" xfId="0" applyNumberFormat="1" applyFont="1" applyFill="1" applyBorder="1" applyAlignment="1">
      <alignment horizontal="left" vertical="top" wrapText="1"/>
    </xf>
    <xf numFmtId="0" fontId="3" fillId="0" borderId="27" xfId="0" applyFont="1" applyBorder="1" applyAlignment="1">
      <alignment horizontal="left" vertical="top" wrapText="1"/>
    </xf>
    <xf numFmtId="0" fontId="3" fillId="0" borderId="24" xfId="0" applyFont="1" applyBorder="1" applyAlignment="1">
      <alignment horizontal="left" vertical="top" wrapText="1"/>
    </xf>
    <xf numFmtId="0" fontId="3" fillId="0" borderId="30" xfId="0" applyFont="1" applyBorder="1" applyAlignment="1">
      <alignment horizontal="left" vertical="top" wrapText="1"/>
    </xf>
    <xf numFmtId="49" fontId="3" fillId="6" borderId="21" xfId="0" applyNumberFormat="1" applyFont="1" applyFill="1" applyBorder="1" applyAlignment="1">
      <alignment horizontal="left" vertical="top"/>
    </xf>
    <xf numFmtId="0" fontId="4" fillId="4" borderId="0" xfId="0" applyNumberFormat="1" applyFont="1" applyFill="1" applyBorder="1" applyAlignment="1">
      <alignment horizontal="center" vertical="center" wrapText="1"/>
    </xf>
    <xf numFmtId="0" fontId="3" fillId="0" borderId="27" xfId="0" applyFont="1" applyBorder="1" applyAlignment="1">
      <alignment horizontal="left" vertical="top"/>
    </xf>
    <xf numFmtId="0" fontId="3" fillId="0" borderId="24" xfId="0" applyFont="1" applyBorder="1" applyAlignment="1">
      <alignment horizontal="left" vertical="top"/>
    </xf>
    <xf numFmtId="0" fontId="3" fillId="0" borderId="30" xfId="0" applyFont="1" applyBorder="1" applyAlignment="1">
      <alignment horizontal="left" vertical="top"/>
    </xf>
    <xf numFmtId="49" fontId="4" fillId="5" borderId="10" xfId="0" applyNumberFormat="1" applyFont="1" applyFill="1" applyBorder="1" applyAlignment="1">
      <alignment horizontal="left" vertical="top" wrapText="1"/>
    </xf>
    <xf numFmtId="49" fontId="4" fillId="5" borderId="21" xfId="0" applyNumberFormat="1" applyFont="1" applyFill="1" applyBorder="1" applyAlignment="1">
      <alignment horizontal="left" vertical="top" wrapText="1"/>
    </xf>
    <xf numFmtId="49" fontId="4" fillId="5" borderId="34" xfId="0" applyNumberFormat="1" applyFont="1" applyFill="1" applyBorder="1" applyAlignment="1">
      <alignment horizontal="left" vertical="top" wrapText="1"/>
    </xf>
    <xf numFmtId="0" fontId="4" fillId="3" borderId="27" xfId="0" applyFont="1" applyFill="1" applyBorder="1" applyAlignment="1">
      <alignment horizontal="left" vertical="top" wrapText="1"/>
    </xf>
    <xf numFmtId="0" fontId="4" fillId="3" borderId="24" xfId="0" applyFont="1" applyFill="1" applyBorder="1" applyAlignment="1">
      <alignment horizontal="left" vertical="top" wrapText="1"/>
    </xf>
    <xf numFmtId="0" fontId="4" fillId="3" borderId="58" xfId="0" applyFont="1" applyFill="1" applyBorder="1" applyAlignment="1">
      <alignment horizontal="left" vertical="top" wrapText="1"/>
    </xf>
    <xf numFmtId="0" fontId="4" fillId="3" borderId="30"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66" xfId="0" applyFont="1" applyFill="1" applyBorder="1" applyAlignment="1">
      <alignment horizontal="left" vertical="top" wrapText="1"/>
    </xf>
    <xf numFmtId="0" fontId="4" fillId="2" borderId="46" xfId="0" applyFont="1" applyFill="1" applyBorder="1" applyAlignment="1">
      <alignment horizontal="left" vertical="top" wrapText="1"/>
    </xf>
    <xf numFmtId="0" fontId="3" fillId="0" borderId="53" xfId="0" applyNumberFormat="1" applyFont="1" applyFill="1" applyBorder="1" applyAlignment="1">
      <alignment horizontal="left" vertical="top" wrapText="1"/>
    </xf>
    <xf numFmtId="3" fontId="3" fillId="0" borderId="52" xfId="0" applyNumberFormat="1" applyFont="1" applyFill="1" applyBorder="1" applyAlignment="1">
      <alignment horizontal="center" vertical="top"/>
    </xf>
    <xf numFmtId="0" fontId="3" fillId="0" borderId="65" xfId="0" applyNumberFormat="1" applyFont="1" applyFill="1" applyBorder="1" applyAlignment="1">
      <alignment horizontal="center" vertical="top"/>
    </xf>
    <xf numFmtId="0" fontId="3" fillId="0" borderId="19" xfId="0" applyNumberFormat="1" applyFont="1" applyBorder="1" applyAlignment="1">
      <alignment horizontal="left" vertical="top" wrapText="1"/>
    </xf>
    <xf numFmtId="0" fontId="3" fillId="0" borderId="15" xfId="0" applyNumberFormat="1" applyFont="1" applyBorder="1" applyAlignment="1">
      <alignment horizontal="left" vertical="top" wrapText="1"/>
    </xf>
    <xf numFmtId="0" fontId="3" fillId="4" borderId="11" xfId="0" applyFont="1" applyFill="1" applyBorder="1" applyAlignment="1">
      <alignment horizontal="left" vertical="top" wrapText="1"/>
    </xf>
    <xf numFmtId="0" fontId="3" fillId="4" borderId="8" xfId="0" applyFont="1" applyFill="1" applyBorder="1" applyAlignment="1">
      <alignment horizontal="center" vertical="top"/>
    </xf>
    <xf numFmtId="0" fontId="3" fillId="4" borderId="20" xfId="0" applyFont="1" applyFill="1" applyBorder="1" applyAlignment="1">
      <alignment horizontal="center" vertical="top"/>
    </xf>
    <xf numFmtId="49" fontId="4" fillId="0" borderId="35" xfId="0" applyNumberFormat="1" applyFont="1" applyBorder="1" applyAlignment="1">
      <alignment horizontal="center" vertical="top"/>
    </xf>
    <xf numFmtId="49" fontId="4" fillId="0" borderId="64" xfId="0" applyNumberFormat="1" applyFont="1" applyBorder="1" applyAlignment="1">
      <alignment horizontal="center" vertical="top"/>
    </xf>
    <xf numFmtId="0" fontId="3" fillId="0" borderId="8" xfId="0" applyFont="1" applyFill="1" applyBorder="1" applyAlignment="1">
      <alignment horizontal="left" vertical="top" wrapText="1"/>
    </xf>
    <xf numFmtId="0" fontId="3" fillId="6" borderId="19" xfId="0" applyNumberFormat="1" applyFont="1" applyFill="1" applyBorder="1" applyAlignment="1">
      <alignment horizontal="left" vertical="top" wrapText="1"/>
    </xf>
    <xf numFmtId="0" fontId="3" fillId="6" borderId="15" xfId="0" applyNumberFormat="1" applyFont="1" applyFill="1" applyBorder="1" applyAlignment="1">
      <alignment horizontal="left" vertical="top" wrapText="1"/>
    </xf>
    <xf numFmtId="0" fontId="3" fillId="4" borderId="33" xfId="0" applyFont="1" applyFill="1" applyBorder="1" applyAlignment="1">
      <alignment horizontal="left" vertical="top" wrapText="1"/>
    </xf>
    <xf numFmtId="0" fontId="3" fillId="4" borderId="13" xfId="0" applyFont="1" applyFill="1" applyBorder="1" applyAlignment="1">
      <alignment horizontal="left" vertical="top" wrapText="1"/>
    </xf>
    <xf numFmtId="0" fontId="3" fillId="4" borderId="46" xfId="0" applyFont="1" applyFill="1" applyBorder="1" applyAlignment="1">
      <alignment horizontal="left" vertical="top" wrapText="1"/>
    </xf>
    <xf numFmtId="49" fontId="3" fillId="0" borderId="14" xfId="0" applyNumberFormat="1" applyFont="1" applyFill="1" applyBorder="1" applyAlignment="1">
      <alignment horizontal="left" vertical="top" wrapText="1"/>
    </xf>
    <xf numFmtId="0" fontId="5" fillId="0" borderId="56" xfId="0" applyFont="1" applyBorder="1" applyAlignment="1">
      <alignment horizontal="left" vertical="top"/>
    </xf>
    <xf numFmtId="0" fontId="3" fillId="0" borderId="52" xfId="0" applyFont="1" applyFill="1" applyBorder="1" applyAlignment="1">
      <alignment horizontal="left" vertical="top" wrapText="1"/>
    </xf>
    <xf numFmtId="0" fontId="3" fillId="0" borderId="57" xfId="0" applyFont="1" applyFill="1" applyBorder="1" applyAlignment="1">
      <alignment horizontal="left" vertical="top" wrapText="1"/>
    </xf>
    <xf numFmtId="0" fontId="3" fillId="4" borderId="0" xfId="0" applyNumberFormat="1" applyFont="1" applyFill="1" applyBorder="1" applyAlignment="1">
      <alignment horizontal="center" vertical="top" wrapText="1"/>
    </xf>
    <xf numFmtId="0" fontId="4" fillId="0" borderId="0" xfId="0" applyNumberFormat="1" applyFont="1" applyFill="1" applyBorder="1" applyAlignment="1">
      <alignment horizontal="center" vertical="top" wrapText="1"/>
    </xf>
    <xf numFmtId="0" fontId="4" fillId="7" borderId="60" xfId="0" applyFont="1" applyFill="1" applyBorder="1" applyAlignment="1">
      <alignment horizontal="right" vertical="top"/>
    </xf>
    <xf numFmtId="0" fontId="4" fillId="7" borderId="4" xfId="0" applyFont="1" applyFill="1" applyBorder="1" applyAlignment="1">
      <alignment horizontal="right" vertical="top"/>
    </xf>
    <xf numFmtId="0" fontId="4" fillId="7" borderId="32" xfId="0" applyFont="1" applyFill="1" applyBorder="1" applyAlignment="1">
      <alignment horizontal="right" vertical="top"/>
    </xf>
    <xf numFmtId="0" fontId="4" fillId="4" borderId="0" xfId="0" applyNumberFormat="1" applyFont="1" applyFill="1" applyBorder="1" applyAlignment="1">
      <alignment horizontal="center" vertical="top" wrapText="1"/>
    </xf>
    <xf numFmtId="0" fontId="4" fillId="3" borderId="27" xfId="0" applyFont="1" applyFill="1" applyBorder="1" applyAlignment="1">
      <alignment horizontal="left" vertical="top"/>
    </xf>
    <xf numFmtId="0" fontId="4" fillId="3" borderId="24" xfId="0" applyFont="1" applyFill="1" applyBorder="1" applyAlignment="1">
      <alignment horizontal="left" vertical="top"/>
    </xf>
    <xf numFmtId="0" fontId="4" fillId="3" borderId="30" xfId="0" applyFont="1" applyFill="1" applyBorder="1" applyAlignment="1">
      <alignment horizontal="left" vertical="top"/>
    </xf>
    <xf numFmtId="49" fontId="4" fillId="0" borderId="66" xfId="0" applyNumberFormat="1" applyFont="1" applyFill="1" applyBorder="1" applyAlignment="1">
      <alignment horizontal="center" wrapText="1"/>
    </xf>
    <xf numFmtId="0" fontId="4" fillId="0" borderId="43" xfId="0" applyFont="1" applyBorder="1" applyAlignment="1">
      <alignment horizontal="center" vertical="center"/>
    </xf>
    <xf numFmtId="0" fontId="4" fillId="0" borderId="31" xfId="0" applyFont="1" applyBorder="1" applyAlignment="1">
      <alignment horizontal="center" vertical="center"/>
    </xf>
    <xf numFmtId="0" fontId="4" fillId="0" borderId="42" xfId="0" applyFont="1" applyBorder="1" applyAlignment="1">
      <alignment horizontal="center" vertical="center"/>
    </xf>
    <xf numFmtId="0" fontId="3" fillId="4" borderId="19" xfId="0" applyFont="1" applyFill="1" applyBorder="1" applyAlignment="1">
      <alignment horizontal="left" vertical="top" wrapText="1"/>
    </xf>
    <xf numFmtId="0" fontId="3" fillId="4" borderId="15" xfId="0" applyFont="1" applyFill="1" applyBorder="1" applyAlignment="1">
      <alignment horizontal="left" vertical="top" wrapText="1"/>
    </xf>
    <xf numFmtId="164" fontId="4" fillId="8" borderId="27" xfId="0" applyNumberFormat="1" applyFont="1" applyFill="1" applyBorder="1" applyAlignment="1">
      <alignment horizontal="center" vertical="top" wrapText="1"/>
    </xf>
    <xf numFmtId="164" fontId="4" fillId="8" borderId="24" xfId="0" applyNumberFormat="1" applyFont="1" applyFill="1" applyBorder="1" applyAlignment="1">
      <alignment horizontal="center" vertical="top" wrapText="1"/>
    </xf>
    <xf numFmtId="164" fontId="4" fillId="8" borderId="30" xfId="0" applyNumberFormat="1" applyFont="1" applyFill="1" applyBorder="1" applyAlignment="1">
      <alignment horizontal="center" vertical="top" wrapText="1"/>
    </xf>
    <xf numFmtId="164" fontId="4" fillId="2" borderId="10" xfId="0" applyNumberFormat="1" applyFont="1" applyFill="1" applyBorder="1" applyAlignment="1">
      <alignment horizontal="center" vertical="top" wrapText="1"/>
    </xf>
    <xf numFmtId="164" fontId="4" fillId="2" borderId="21" xfId="0" applyNumberFormat="1" applyFont="1" applyFill="1" applyBorder="1" applyAlignment="1">
      <alignment horizontal="center" vertical="top" wrapText="1"/>
    </xf>
    <xf numFmtId="164" fontId="4" fillId="2" borderId="34" xfId="0" applyNumberFormat="1" applyFont="1" applyFill="1" applyBorder="1" applyAlignment="1">
      <alignment horizontal="center" vertical="top" wrapText="1"/>
    </xf>
    <xf numFmtId="0" fontId="4" fillId="0" borderId="35" xfId="0" applyFont="1" applyBorder="1" applyAlignment="1">
      <alignment horizontal="center" vertical="top" wrapText="1"/>
    </xf>
    <xf numFmtId="0" fontId="4" fillId="0" borderId="28" xfId="0" applyFont="1" applyBorder="1" applyAlignment="1">
      <alignment horizontal="center" vertical="top" wrapText="1"/>
    </xf>
    <xf numFmtId="0" fontId="4" fillId="0" borderId="64" xfId="0" applyFont="1" applyBorder="1" applyAlignment="1">
      <alignment horizontal="center" vertical="top" wrapText="1"/>
    </xf>
    <xf numFmtId="0" fontId="3" fillId="0" borderId="3" xfId="0" applyFont="1" applyFill="1" applyBorder="1" applyAlignment="1">
      <alignment horizontal="left" vertical="top" wrapText="1"/>
    </xf>
    <xf numFmtId="0" fontId="3" fillId="0" borderId="8" xfId="0" applyFont="1" applyFill="1" applyBorder="1" applyAlignment="1">
      <alignment horizontal="center" vertical="center" textRotation="90" wrapText="1"/>
    </xf>
    <xf numFmtId="0" fontId="3" fillId="0" borderId="3" xfId="0" applyFont="1" applyFill="1" applyBorder="1" applyAlignment="1">
      <alignment horizontal="center" vertical="center" textRotation="90" wrapText="1"/>
    </xf>
    <xf numFmtId="0" fontId="3" fillId="4" borderId="0" xfId="1" applyFont="1" applyFill="1" applyBorder="1" applyAlignment="1">
      <alignment horizontal="left" vertical="top" wrapText="1"/>
    </xf>
    <xf numFmtId="0" fontId="3" fillId="4" borderId="66" xfId="1" applyFont="1" applyFill="1" applyBorder="1" applyAlignment="1">
      <alignment horizontal="left" vertical="top" wrapText="1"/>
    </xf>
    <xf numFmtId="0" fontId="3" fillId="4" borderId="52" xfId="0" applyFont="1" applyFill="1" applyBorder="1" applyAlignment="1">
      <alignment horizontal="left" vertical="top" wrapText="1"/>
    </xf>
    <xf numFmtId="0" fontId="5" fillId="0" borderId="65" xfId="0" applyFont="1" applyBorder="1" applyAlignment="1">
      <alignment horizontal="left" vertical="top"/>
    </xf>
    <xf numFmtId="164" fontId="3" fillId="0" borderId="10" xfId="0" applyNumberFormat="1"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2" xfId="0" applyFont="1" applyFill="1" applyBorder="1" applyAlignment="1">
      <alignment horizontal="center" vertical="center" textRotation="90" wrapText="1"/>
    </xf>
    <xf numFmtId="49" fontId="1" fillId="0" borderId="35" xfId="0" applyNumberFormat="1" applyFont="1" applyBorder="1" applyAlignment="1">
      <alignment horizontal="center" vertical="top"/>
    </xf>
    <xf numFmtId="49" fontId="1" fillId="0" borderId="64" xfId="0" applyNumberFormat="1" applyFont="1" applyBorder="1" applyAlignment="1">
      <alignment horizontal="center" vertical="top"/>
    </xf>
    <xf numFmtId="49" fontId="4" fillId="2" borderId="9" xfId="0" applyNumberFormat="1" applyFont="1" applyFill="1" applyBorder="1" applyAlignment="1">
      <alignment horizontal="right" vertical="top"/>
    </xf>
    <xf numFmtId="49" fontId="4" fillId="2" borderId="6" xfId="0" applyNumberFormat="1" applyFont="1" applyFill="1" applyBorder="1" applyAlignment="1">
      <alignment horizontal="right" vertical="top"/>
    </xf>
    <xf numFmtId="49" fontId="4" fillId="2" borderId="67" xfId="0" applyNumberFormat="1" applyFont="1" applyFill="1" applyBorder="1" applyAlignment="1">
      <alignment horizontal="right" vertical="top"/>
    </xf>
    <xf numFmtId="164" fontId="4" fillId="3" borderId="13" xfId="0" applyNumberFormat="1" applyFont="1" applyFill="1" applyBorder="1" applyAlignment="1">
      <alignment horizontal="center" vertical="top" wrapText="1"/>
    </xf>
    <xf numFmtId="164" fontId="4" fillId="3" borderId="66" xfId="0" applyNumberFormat="1" applyFont="1" applyFill="1" applyBorder="1" applyAlignment="1">
      <alignment horizontal="center" vertical="top" wrapText="1"/>
    </xf>
    <xf numFmtId="164" fontId="4" fillId="3" borderId="46" xfId="0" applyNumberFormat="1" applyFont="1" applyFill="1" applyBorder="1" applyAlignment="1">
      <alignment horizontal="center" vertical="top" wrapText="1"/>
    </xf>
    <xf numFmtId="0" fontId="3" fillId="4" borderId="14" xfId="0" applyFont="1" applyFill="1" applyBorder="1" applyAlignment="1">
      <alignment horizontal="left" vertical="top" wrapText="1"/>
    </xf>
    <xf numFmtId="49" fontId="4" fillId="8" borderId="9" xfId="0" applyNumberFormat="1" applyFont="1" applyFill="1" applyBorder="1" applyAlignment="1">
      <alignment horizontal="right" vertical="top"/>
    </xf>
    <xf numFmtId="49" fontId="4" fillId="8" borderId="6" xfId="0" applyNumberFormat="1" applyFont="1" applyFill="1" applyBorder="1" applyAlignment="1">
      <alignment horizontal="right" vertical="top"/>
    </xf>
    <xf numFmtId="49" fontId="4" fillId="8" borderId="67" xfId="0" applyNumberFormat="1" applyFont="1" applyFill="1" applyBorder="1" applyAlignment="1">
      <alignment horizontal="right" vertical="top"/>
    </xf>
    <xf numFmtId="0" fontId="4" fillId="3" borderId="9" xfId="0" applyFont="1" applyFill="1" applyBorder="1" applyAlignment="1">
      <alignment horizontal="right" vertical="top"/>
    </xf>
    <xf numFmtId="0" fontId="4" fillId="3" borderId="6" xfId="0" applyFont="1" applyFill="1" applyBorder="1" applyAlignment="1">
      <alignment horizontal="right" vertical="top"/>
    </xf>
    <xf numFmtId="0" fontId="4" fillId="3" borderId="67" xfId="0" applyFont="1" applyFill="1" applyBorder="1" applyAlignment="1">
      <alignment horizontal="right" vertical="top"/>
    </xf>
    <xf numFmtId="49" fontId="4" fillId="0" borderId="28" xfId="0" applyNumberFormat="1" applyFont="1" applyBorder="1" applyAlignment="1">
      <alignment horizontal="center" vertical="top"/>
    </xf>
    <xf numFmtId="0" fontId="4" fillId="0" borderId="20" xfId="0" applyFont="1" applyFill="1" applyBorder="1" applyAlignment="1">
      <alignment horizontal="center" vertical="center" textRotation="90" wrapText="1"/>
    </xf>
    <xf numFmtId="0" fontId="3" fillId="6" borderId="12" xfId="0" applyFont="1" applyFill="1" applyBorder="1" applyAlignment="1">
      <alignment horizontal="left" vertical="top" wrapText="1"/>
    </xf>
    <xf numFmtId="0" fontId="3" fillId="6" borderId="8" xfId="0" applyFont="1" applyFill="1" applyBorder="1" applyAlignment="1">
      <alignment horizontal="center" vertical="top"/>
    </xf>
    <xf numFmtId="0" fontId="3" fillId="6" borderId="11" xfId="0" applyFont="1" applyFill="1" applyBorder="1" applyAlignment="1">
      <alignment horizontal="left" vertical="top" wrapText="1"/>
    </xf>
    <xf numFmtId="0" fontId="4" fillId="0" borderId="12" xfId="0" applyFont="1" applyFill="1" applyBorder="1" applyAlignment="1">
      <alignment horizontal="center" vertical="center" textRotation="90" wrapText="1"/>
    </xf>
    <xf numFmtId="0" fontId="4" fillId="0" borderId="3" xfId="0" applyFont="1" applyFill="1" applyBorder="1" applyAlignment="1">
      <alignment horizontal="center" vertical="center" textRotation="90" wrapText="1"/>
    </xf>
    <xf numFmtId="0" fontId="3" fillId="6" borderId="45" xfId="0" applyFont="1" applyFill="1" applyBorder="1" applyAlignment="1">
      <alignment horizontal="left" vertical="top" wrapText="1"/>
    </xf>
    <xf numFmtId="0" fontId="3" fillId="6" borderId="53" xfId="0" applyFont="1" applyFill="1" applyBorder="1" applyAlignment="1">
      <alignment horizontal="center" vertical="center" textRotation="90" wrapText="1"/>
    </xf>
    <xf numFmtId="0" fontId="3" fillId="6" borderId="57" xfId="0" applyFont="1" applyFill="1" applyBorder="1" applyAlignment="1">
      <alignment horizontal="center" vertical="center" textRotation="90" wrapText="1"/>
    </xf>
    <xf numFmtId="0" fontId="3" fillId="0" borderId="12" xfId="0" applyNumberFormat="1" applyFont="1" applyBorder="1" applyAlignment="1">
      <alignment horizontal="center" vertical="top"/>
    </xf>
    <xf numFmtId="0" fontId="3" fillId="0" borderId="3" xfId="0" applyNumberFormat="1" applyFont="1" applyBorder="1" applyAlignment="1">
      <alignment horizontal="center" vertical="top"/>
    </xf>
    <xf numFmtId="0" fontId="3" fillId="6" borderId="33" xfId="0" applyFont="1" applyFill="1" applyBorder="1" applyAlignment="1">
      <alignment horizontal="left" vertical="top"/>
    </xf>
    <xf numFmtId="0" fontId="3" fillId="0" borderId="52" xfId="0" applyNumberFormat="1" applyFont="1" applyFill="1" applyBorder="1" applyAlignment="1">
      <alignment horizontal="left" vertical="top"/>
    </xf>
    <xf numFmtId="0" fontId="3" fillId="0" borderId="65" xfId="0" applyNumberFormat="1" applyFont="1" applyFill="1" applyBorder="1" applyAlignment="1">
      <alignment horizontal="left" vertical="top"/>
    </xf>
    <xf numFmtId="164" fontId="4" fillId="2" borderId="7" xfId="0" applyNumberFormat="1" applyFont="1" applyFill="1" applyBorder="1" applyAlignment="1">
      <alignment horizontal="center" vertical="top" wrapText="1"/>
    </xf>
    <xf numFmtId="164" fontId="4" fillId="2" borderId="6" xfId="0" applyNumberFormat="1" applyFont="1" applyFill="1" applyBorder="1" applyAlignment="1">
      <alignment horizontal="center" vertical="top" wrapText="1"/>
    </xf>
    <xf numFmtId="164" fontId="4" fillId="2" borderId="67" xfId="0" applyNumberFormat="1" applyFont="1" applyFill="1" applyBorder="1" applyAlignment="1">
      <alignment horizontal="center" vertical="top" wrapText="1"/>
    </xf>
    <xf numFmtId="0" fontId="4" fillId="2" borderId="7"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67" xfId="0" applyFont="1" applyFill="1" applyBorder="1" applyAlignment="1">
      <alignment horizontal="left" vertical="top" wrapText="1"/>
    </xf>
    <xf numFmtId="0" fontId="3" fillId="6" borderId="20" xfId="0" applyFont="1" applyFill="1" applyBorder="1" applyAlignment="1">
      <alignment horizontal="center" vertical="top"/>
    </xf>
    <xf numFmtId="0" fontId="3" fillId="6" borderId="14" xfId="0" applyFont="1" applyFill="1" applyBorder="1" applyAlignment="1">
      <alignment horizontal="left" vertical="top"/>
    </xf>
    <xf numFmtId="0" fontId="3" fillId="0" borderId="53" xfId="0" applyFont="1" applyFill="1" applyBorder="1" applyAlignment="1">
      <alignment horizontal="center" vertical="center" textRotation="90" wrapText="1"/>
    </xf>
    <xf numFmtId="0" fontId="3" fillId="0" borderId="10" xfId="0" applyFont="1" applyBorder="1" applyAlignment="1">
      <alignment horizontal="left" vertical="top" wrapText="1"/>
    </xf>
    <xf numFmtId="0" fontId="3" fillId="0" borderId="13" xfId="0" applyFont="1" applyBorder="1" applyAlignment="1">
      <alignment horizontal="left" vertical="top" wrapText="1"/>
    </xf>
    <xf numFmtId="49" fontId="3" fillId="0" borderId="53" xfId="0" applyNumberFormat="1" applyFont="1" applyFill="1" applyBorder="1" applyAlignment="1">
      <alignment horizontal="left" vertical="top" wrapText="1"/>
    </xf>
    <xf numFmtId="0" fontId="5" fillId="0" borderId="57" xfId="0" applyFont="1" applyBorder="1" applyAlignment="1">
      <alignment horizontal="left" vertical="top"/>
    </xf>
    <xf numFmtId="0" fontId="3" fillId="6" borderId="53"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56" xfId="0" applyFont="1" applyFill="1" applyBorder="1" applyAlignment="1">
      <alignment horizontal="left" vertical="top" wrapText="1"/>
    </xf>
    <xf numFmtId="0" fontId="2" fillId="6" borderId="8" xfId="0" applyFont="1" applyFill="1" applyBorder="1" applyAlignment="1">
      <alignment horizontal="left" vertical="top" wrapText="1"/>
    </xf>
    <xf numFmtId="0" fontId="3" fillId="0" borderId="52" xfId="0" applyFont="1" applyFill="1" applyBorder="1" applyAlignment="1">
      <alignment horizontal="center" vertical="top" textRotation="90" wrapText="1"/>
    </xf>
    <xf numFmtId="0" fontId="3" fillId="0" borderId="53" xfId="0" applyFont="1" applyFill="1" applyBorder="1" applyAlignment="1">
      <alignment horizontal="center" vertical="top" textRotation="90" wrapText="1"/>
    </xf>
    <xf numFmtId="0" fontId="2" fillId="9" borderId="53" xfId="0" applyFont="1" applyFill="1" applyBorder="1" applyAlignment="1">
      <alignment horizontal="left" vertical="top" wrapText="1"/>
    </xf>
    <xf numFmtId="0" fontId="2" fillId="9" borderId="65" xfId="0" applyFont="1" applyFill="1" applyBorder="1" applyAlignment="1">
      <alignment horizontal="left" vertical="top" wrapText="1"/>
    </xf>
    <xf numFmtId="0" fontId="3" fillId="9" borderId="53" xfId="0" applyNumberFormat="1" applyFont="1" applyFill="1" applyBorder="1" applyAlignment="1">
      <alignment horizontal="left" vertical="top" wrapText="1"/>
    </xf>
    <xf numFmtId="0" fontId="3" fillId="0" borderId="19" xfId="0" applyNumberFormat="1"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3" fillId="9" borderId="39" xfId="0" applyNumberFormat="1" applyFont="1" applyFill="1" applyBorder="1" applyAlignment="1">
      <alignment horizontal="left" vertical="top" wrapText="1"/>
    </xf>
    <xf numFmtId="0" fontId="3" fillId="9" borderId="56" xfId="0" applyNumberFormat="1" applyFont="1" applyFill="1" applyBorder="1" applyAlignment="1">
      <alignment horizontal="left" vertical="top" wrapText="1"/>
    </xf>
    <xf numFmtId="0" fontId="3" fillId="9" borderId="41" xfId="0" applyNumberFormat="1" applyFont="1" applyFill="1" applyBorder="1" applyAlignment="1">
      <alignment horizontal="left" vertical="top" wrapText="1"/>
    </xf>
    <xf numFmtId="0" fontId="3" fillId="9" borderId="57" xfId="0" applyNumberFormat="1" applyFont="1" applyFill="1" applyBorder="1" applyAlignment="1">
      <alignment horizontal="left" vertical="top" wrapText="1"/>
    </xf>
    <xf numFmtId="0" fontId="3" fillId="0" borderId="14" xfId="0" applyFont="1" applyFill="1" applyBorder="1" applyAlignment="1">
      <alignment horizontal="left" vertical="top" wrapText="1"/>
    </xf>
    <xf numFmtId="0" fontId="3" fillId="6" borderId="57" xfId="0" applyFont="1" applyFill="1" applyBorder="1" applyAlignment="1">
      <alignment horizontal="left" vertical="top" wrapText="1"/>
    </xf>
    <xf numFmtId="0" fontId="3" fillId="10" borderId="53" xfId="0" applyNumberFormat="1" applyFont="1" applyFill="1" applyBorder="1" applyAlignment="1">
      <alignment horizontal="left" vertical="top" wrapText="1"/>
    </xf>
    <xf numFmtId="0" fontId="3" fillId="10" borderId="65" xfId="0" applyNumberFormat="1" applyFont="1" applyFill="1" applyBorder="1" applyAlignment="1">
      <alignment horizontal="left" vertical="top" wrapText="1"/>
    </xf>
    <xf numFmtId="0" fontId="3" fillId="10" borderId="14" xfId="0" applyFont="1" applyFill="1" applyBorder="1" applyAlignment="1">
      <alignment horizontal="left" vertical="top" wrapText="1"/>
    </xf>
    <xf numFmtId="0" fontId="3" fillId="10" borderId="15" xfId="0" applyFont="1" applyFill="1" applyBorder="1" applyAlignment="1">
      <alignment horizontal="left" vertical="top" wrapText="1"/>
    </xf>
    <xf numFmtId="0" fontId="2" fillId="4" borderId="52" xfId="0" applyFont="1" applyFill="1" applyBorder="1" applyAlignment="1">
      <alignment horizontal="left" vertical="top" wrapText="1"/>
    </xf>
    <xf numFmtId="0" fontId="5" fillId="0" borderId="53" xfId="0" applyFont="1" applyBorder="1" applyAlignment="1">
      <alignment horizontal="left" vertical="top"/>
    </xf>
    <xf numFmtId="0" fontId="3" fillId="6" borderId="70" xfId="0" applyFont="1" applyFill="1" applyBorder="1" applyAlignment="1">
      <alignment horizontal="left" vertical="top" wrapText="1"/>
    </xf>
    <xf numFmtId="0" fontId="3" fillId="6" borderId="62" xfId="0" applyFont="1" applyFill="1" applyBorder="1" applyAlignment="1">
      <alignment horizontal="left" vertical="top" wrapText="1"/>
    </xf>
    <xf numFmtId="0" fontId="3" fillId="6" borderId="41" xfId="0" applyFont="1" applyFill="1" applyBorder="1" applyAlignment="1">
      <alignment horizontal="left" vertical="top" wrapText="1"/>
    </xf>
    <xf numFmtId="0" fontId="3" fillId="10" borderId="11" xfId="0" applyFont="1" applyFill="1" applyBorder="1" applyAlignment="1">
      <alignment horizontal="left" vertical="top" wrapText="1"/>
    </xf>
    <xf numFmtId="0" fontId="3" fillId="6" borderId="40" xfId="0" applyFont="1" applyFill="1" applyBorder="1" applyAlignment="1">
      <alignment horizontal="left" vertical="top" wrapText="1"/>
    </xf>
    <xf numFmtId="0" fontId="8" fillId="0" borderId="12" xfId="0" applyFont="1" applyBorder="1" applyAlignment="1">
      <alignment horizontal="left" vertical="top" wrapText="1"/>
    </xf>
    <xf numFmtId="0" fontId="8" fillId="0" borderId="8" xfId="0" applyFont="1" applyBorder="1" applyAlignment="1">
      <alignment horizontal="left" vertical="top" wrapText="1"/>
    </xf>
    <xf numFmtId="0" fontId="3" fillId="6" borderId="14" xfId="0" applyNumberFormat="1" applyFont="1" applyFill="1" applyBorder="1" applyAlignment="1">
      <alignment horizontal="left" vertical="top" wrapText="1"/>
    </xf>
    <xf numFmtId="0" fontId="7" fillId="0" borderId="22" xfId="0" applyFont="1" applyBorder="1" applyAlignment="1">
      <alignment horizontal="center" vertical="center"/>
    </xf>
    <xf numFmtId="0" fontId="3" fillId="0" borderId="0" xfId="0" applyFont="1" applyFill="1" applyBorder="1" applyAlignment="1">
      <alignment horizontal="left" vertical="top" wrapText="1"/>
    </xf>
  </cellXfs>
  <cellStyles count="3">
    <cellStyle name="Įprastas" xfId="0" builtinId="0"/>
    <cellStyle name="Įprastas 2" xfId="1"/>
    <cellStyle name="Normal" xfId="2"/>
  </cellStyles>
  <dxfs count="0"/>
  <tableStyles count="0" defaultTableStyle="TableStyleMedium2" defaultPivotStyle="PivotStyleLight16"/>
  <colors>
    <mruColors>
      <color rgb="FFFFCCFF"/>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lt-LT" sz="1200">
                <a:latin typeface="Times New Roman" panose="02020603050405020304" pitchFamily="18" charset="0"/>
                <a:cs typeface="Times New Roman" panose="02020603050405020304" pitchFamily="18" charset="0"/>
              </a:rPr>
              <a:t>2015 m. SVP programos</a:t>
            </a:r>
            <a:r>
              <a:rPr lang="lt-LT" sz="1200" baseline="0">
                <a:latin typeface="Times New Roman" panose="02020603050405020304" pitchFamily="18" charset="0"/>
                <a:cs typeface="Times New Roman" panose="02020603050405020304" pitchFamily="18" charset="0"/>
              </a:rPr>
              <a:t> Nr. 08 įvykdymas</a:t>
            </a:r>
            <a:endParaRPr lang="lt-LT" sz="1200">
              <a:latin typeface="Times New Roman" panose="02020603050405020304" pitchFamily="18" charset="0"/>
              <a:cs typeface="Times New Roman" panose="02020603050405020304" pitchFamily="18" charset="0"/>
            </a:endParaRPr>
          </a:p>
        </c:rich>
      </c:tx>
      <c:layout/>
      <c:overlay val="0"/>
    </c:title>
    <c:autoTitleDeleted val="0"/>
    <c:view3D>
      <c:rotX val="30"/>
      <c:rotY val="0"/>
      <c:rAngAx val="0"/>
    </c:view3D>
    <c:floor>
      <c:thickness val="0"/>
    </c:floor>
    <c:sideWall>
      <c:thickness val="0"/>
    </c:sideWall>
    <c:backWall>
      <c:thickness val="0"/>
    </c:backWall>
    <c:plotArea>
      <c:layout/>
      <c:pie3DChart>
        <c:varyColors val="1"/>
        <c:ser>
          <c:idx val="0"/>
          <c:order val="0"/>
          <c:spPr>
            <a:solidFill>
              <a:srgbClr val="FFCCFF"/>
            </a:solidFill>
            <a:ln>
              <a:noFill/>
            </a:ln>
          </c:spPr>
          <c:explosion val="25"/>
          <c:dPt>
            <c:idx val="0"/>
            <c:bubble3D val="0"/>
            <c:spPr>
              <a:solidFill>
                <a:sysClr val="window" lastClr="FFFFFF"/>
              </a:solidFill>
              <a:ln>
                <a:solidFill>
                  <a:sysClr val="windowText" lastClr="000000"/>
                </a:solidFill>
              </a:ln>
            </c:spPr>
            <c:extLst xmlns:c16r2="http://schemas.microsoft.com/office/drawing/2015/06/chart">
              <c:ext xmlns:c16="http://schemas.microsoft.com/office/drawing/2014/chart" uri="{C3380CC4-5D6E-409C-BE32-E72D297353CC}">
                <c16:uniqueId val="{00000001-315F-4CDC-B8FB-B1895EB9E429}"/>
              </c:ext>
            </c:extLst>
          </c:dPt>
          <c:dPt>
            <c:idx val="1"/>
            <c:bubble3D val="0"/>
            <c:spPr>
              <a:solidFill>
                <a:srgbClr val="CCECFF"/>
              </a:solidFill>
              <a:ln>
                <a:noFill/>
              </a:ln>
            </c:spPr>
            <c:extLst xmlns:c16r2="http://schemas.microsoft.com/office/drawing/2015/06/chart">
              <c:ext xmlns:c16="http://schemas.microsoft.com/office/drawing/2014/chart" uri="{C3380CC4-5D6E-409C-BE32-E72D297353CC}">
                <c16:uniqueId val="{00000003-315F-4CDC-B8FB-B1895EB9E429}"/>
              </c:ext>
            </c:extLst>
          </c:dPt>
          <c:dLbls>
            <c:dLbl>
              <c:idx val="0"/>
              <c:layout>
                <c:manualLayout>
                  <c:x val="2.4568488344897482E-2"/>
                  <c:y val="6.1895623664480377E-2"/>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315F-4CDC-B8FB-B1895EB9E429}"/>
                </c:ext>
                <c:ext xmlns:c15="http://schemas.microsoft.com/office/drawing/2012/chart" uri="{CE6537A1-D6FC-4f65-9D91-7224C49458BB}">
                  <c15:layout/>
                </c:ext>
              </c:extLst>
            </c:dLbl>
            <c:dLbl>
              <c:idx val="1"/>
              <c:layout>
                <c:manualLayout>
                  <c:x val="-7.1322990566773214E-2"/>
                  <c:y val="9.8068275829915168E-3"/>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3-315F-4CDC-B8FB-B1895EB9E429}"/>
                </c:ext>
                <c:ext xmlns:c15="http://schemas.microsoft.com/office/drawing/2012/chart" uri="{CE6537A1-D6FC-4f65-9D91-7224C49458BB}">
                  <c15:layout/>
                </c:ext>
              </c:extLst>
            </c:dLbl>
            <c:spPr>
              <a:noFill/>
              <a:ln>
                <a:noFill/>
              </a:ln>
              <a:effectLst/>
            </c:spPr>
            <c:txPr>
              <a:bodyPr/>
              <a:lstStyle/>
              <a:p>
                <a:pPr>
                  <a:defRPr sz="1200">
                    <a:latin typeface="Times New Roman" panose="02020603050405020304" pitchFamily="18" charset="0"/>
                    <a:cs typeface="Times New Roman" panose="02020603050405020304" pitchFamily="18" charset="0"/>
                  </a:defRPr>
                </a:pPr>
                <a:endParaRPr lang="lt-LT"/>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Aprašymas!$B$12:$B$13</c:f>
              <c:strCache>
                <c:ptCount val="2"/>
                <c:pt idx="0">
                  <c:v>faktiškai įvykdyta</c:v>
                </c:pt>
                <c:pt idx="1">
                  <c:v>iš dalies įvykdyta</c:v>
                </c:pt>
              </c:strCache>
            </c:strRef>
          </c:cat>
          <c:val>
            <c:numRef>
              <c:f>Aprašymas!$C$12:$C$13</c:f>
              <c:numCache>
                <c:formatCode>General</c:formatCode>
                <c:ptCount val="2"/>
                <c:pt idx="0">
                  <c:v>7</c:v>
                </c:pt>
                <c:pt idx="1">
                  <c:v>2</c:v>
                </c:pt>
              </c:numCache>
            </c:numRef>
          </c:val>
          <c:extLst xmlns:c16r2="http://schemas.microsoft.com/office/drawing/2015/06/chart">
            <c:ext xmlns:c16="http://schemas.microsoft.com/office/drawing/2014/chart" uri="{C3380CC4-5D6E-409C-BE32-E72D297353CC}">
              <c16:uniqueId val="{00000004-315F-4CDC-B8FB-B1895EB9E429}"/>
            </c:ext>
          </c:extLst>
        </c:ser>
        <c:dLbls>
          <c:showLegendKey val="0"/>
          <c:showVal val="0"/>
          <c:showCatName val="1"/>
          <c:showSerName val="0"/>
          <c:showPercent val="1"/>
          <c:showBubbleSize val="0"/>
          <c:showLeaderLines val="1"/>
        </c:dLbls>
      </c:pie3DChart>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133349</xdr:colOff>
      <xdr:row>9</xdr:row>
      <xdr:rowOff>138110</xdr:rowOff>
    </xdr:from>
    <xdr:to>
      <xdr:col>7</xdr:col>
      <xdr:colOff>695325</xdr:colOff>
      <xdr:row>18</xdr:row>
      <xdr:rowOff>142874</xdr:rowOff>
    </xdr:to>
    <xdr:graphicFrame macro="">
      <xdr:nvGraphicFramePr>
        <xdr:cNvPr id="7" name="Diagrama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tabSelected="1" zoomScaleNormal="100" workbookViewId="0">
      <selection activeCell="H7" sqref="H7"/>
    </sheetView>
  </sheetViews>
  <sheetFormatPr defaultRowHeight="12.75" x14ac:dyDescent="0.2"/>
  <cols>
    <col min="1" max="1" width="7.5703125" customWidth="1"/>
    <col min="2" max="2" width="18.140625" customWidth="1"/>
    <col min="3" max="3" width="9.85546875" customWidth="1"/>
    <col min="4" max="4" width="11.5703125" customWidth="1"/>
    <col min="6" max="6" width="10.140625" customWidth="1"/>
    <col min="8" max="8" width="17.7109375" customWidth="1"/>
    <col min="259" max="259" width="9.85546875" customWidth="1"/>
    <col min="260" max="260" width="11.5703125" customWidth="1"/>
    <col min="262" max="262" width="10.140625" customWidth="1"/>
    <col min="264" max="264" width="17.7109375" customWidth="1"/>
    <col min="515" max="515" width="9.85546875" customWidth="1"/>
    <col min="516" max="516" width="11.5703125" customWidth="1"/>
    <col min="518" max="518" width="10.140625" customWidth="1"/>
    <col min="520" max="520" width="17.7109375" customWidth="1"/>
    <col min="771" max="771" width="9.85546875" customWidth="1"/>
    <col min="772" max="772" width="11.5703125" customWidth="1"/>
    <col min="774" max="774" width="10.140625" customWidth="1"/>
    <col min="776" max="776" width="17.7109375" customWidth="1"/>
    <col min="1027" max="1027" width="9.85546875" customWidth="1"/>
    <col min="1028" max="1028" width="11.5703125" customWidth="1"/>
    <col min="1030" max="1030" width="10.140625" customWidth="1"/>
    <col min="1032" max="1032" width="17.7109375" customWidth="1"/>
    <col min="1283" max="1283" width="9.85546875" customWidth="1"/>
    <col min="1284" max="1284" width="11.5703125" customWidth="1"/>
    <col min="1286" max="1286" width="10.140625" customWidth="1"/>
    <col min="1288" max="1288" width="17.7109375" customWidth="1"/>
    <col min="1539" max="1539" width="9.85546875" customWidth="1"/>
    <col min="1540" max="1540" width="11.5703125" customWidth="1"/>
    <col min="1542" max="1542" width="10.140625" customWidth="1"/>
    <col min="1544" max="1544" width="17.7109375" customWidth="1"/>
    <col min="1795" max="1795" width="9.85546875" customWidth="1"/>
    <col min="1796" max="1796" width="11.5703125" customWidth="1"/>
    <col min="1798" max="1798" width="10.140625" customWidth="1"/>
    <col min="1800" max="1800" width="17.7109375" customWidth="1"/>
    <col min="2051" max="2051" width="9.85546875" customWidth="1"/>
    <col min="2052" max="2052" width="11.5703125" customWidth="1"/>
    <col min="2054" max="2054" width="10.140625" customWidth="1"/>
    <col min="2056" max="2056" width="17.7109375" customWidth="1"/>
    <col min="2307" max="2307" width="9.85546875" customWidth="1"/>
    <col min="2308" max="2308" width="11.5703125" customWidth="1"/>
    <col min="2310" max="2310" width="10.140625" customWidth="1"/>
    <col min="2312" max="2312" width="17.7109375" customWidth="1"/>
    <col min="2563" max="2563" width="9.85546875" customWidth="1"/>
    <col min="2564" max="2564" width="11.5703125" customWidth="1"/>
    <col min="2566" max="2566" width="10.140625" customWidth="1"/>
    <col min="2568" max="2568" width="17.7109375" customWidth="1"/>
    <col min="2819" max="2819" width="9.85546875" customWidth="1"/>
    <col min="2820" max="2820" width="11.5703125" customWidth="1"/>
    <col min="2822" max="2822" width="10.140625" customWidth="1"/>
    <col min="2824" max="2824" width="17.7109375" customWidth="1"/>
    <col min="3075" max="3075" width="9.85546875" customWidth="1"/>
    <col min="3076" max="3076" width="11.5703125" customWidth="1"/>
    <col min="3078" max="3078" width="10.140625" customWidth="1"/>
    <col min="3080" max="3080" width="17.7109375" customWidth="1"/>
    <col min="3331" max="3331" width="9.85546875" customWidth="1"/>
    <col min="3332" max="3332" width="11.5703125" customWidth="1"/>
    <col min="3334" max="3334" width="10.140625" customWidth="1"/>
    <col min="3336" max="3336" width="17.7109375" customWidth="1"/>
    <col min="3587" max="3587" width="9.85546875" customWidth="1"/>
    <col min="3588" max="3588" width="11.5703125" customWidth="1"/>
    <col min="3590" max="3590" width="10.140625" customWidth="1"/>
    <col min="3592" max="3592" width="17.7109375" customWidth="1"/>
    <col min="3843" max="3843" width="9.85546875" customWidth="1"/>
    <col min="3844" max="3844" width="11.5703125" customWidth="1"/>
    <col min="3846" max="3846" width="10.140625" customWidth="1"/>
    <col min="3848" max="3848" width="17.7109375" customWidth="1"/>
    <col min="4099" max="4099" width="9.85546875" customWidth="1"/>
    <col min="4100" max="4100" width="11.5703125" customWidth="1"/>
    <col min="4102" max="4102" width="10.140625" customWidth="1"/>
    <col min="4104" max="4104" width="17.7109375" customWidth="1"/>
    <col min="4355" max="4355" width="9.85546875" customWidth="1"/>
    <col min="4356" max="4356" width="11.5703125" customWidth="1"/>
    <col min="4358" max="4358" width="10.140625" customWidth="1"/>
    <col min="4360" max="4360" width="17.7109375" customWidth="1"/>
    <col min="4611" max="4611" width="9.85546875" customWidth="1"/>
    <col min="4612" max="4612" width="11.5703125" customWidth="1"/>
    <col min="4614" max="4614" width="10.140625" customWidth="1"/>
    <col min="4616" max="4616" width="17.7109375" customWidth="1"/>
    <col min="4867" max="4867" width="9.85546875" customWidth="1"/>
    <col min="4868" max="4868" width="11.5703125" customWidth="1"/>
    <col min="4870" max="4870" width="10.140625" customWidth="1"/>
    <col min="4872" max="4872" width="17.7109375" customWidth="1"/>
    <col min="5123" max="5123" width="9.85546875" customWidth="1"/>
    <col min="5124" max="5124" width="11.5703125" customWidth="1"/>
    <col min="5126" max="5126" width="10.140625" customWidth="1"/>
    <col min="5128" max="5128" width="17.7109375" customWidth="1"/>
    <col min="5379" max="5379" width="9.85546875" customWidth="1"/>
    <col min="5380" max="5380" width="11.5703125" customWidth="1"/>
    <col min="5382" max="5382" width="10.140625" customWidth="1"/>
    <col min="5384" max="5384" width="17.7109375" customWidth="1"/>
    <col min="5635" max="5635" width="9.85546875" customWidth="1"/>
    <col min="5636" max="5636" width="11.5703125" customWidth="1"/>
    <col min="5638" max="5638" width="10.140625" customWidth="1"/>
    <col min="5640" max="5640" width="17.7109375" customWidth="1"/>
    <col min="5891" max="5891" width="9.85546875" customWidth="1"/>
    <col min="5892" max="5892" width="11.5703125" customWidth="1"/>
    <col min="5894" max="5894" width="10.140625" customWidth="1"/>
    <col min="5896" max="5896" width="17.7109375" customWidth="1"/>
    <col min="6147" max="6147" width="9.85546875" customWidth="1"/>
    <col min="6148" max="6148" width="11.5703125" customWidth="1"/>
    <col min="6150" max="6150" width="10.140625" customWidth="1"/>
    <col min="6152" max="6152" width="17.7109375" customWidth="1"/>
    <col min="6403" max="6403" width="9.85546875" customWidth="1"/>
    <col min="6404" max="6404" width="11.5703125" customWidth="1"/>
    <col min="6406" max="6406" width="10.140625" customWidth="1"/>
    <col min="6408" max="6408" width="17.7109375" customWidth="1"/>
    <col min="6659" max="6659" width="9.85546875" customWidth="1"/>
    <col min="6660" max="6660" width="11.5703125" customWidth="1"/>
    <col min="6662" max="6662" width="10.140625" customWidth="1"/>
    <col min="6664" max="6664" width="17.7109375" customWidth="1"/>
    <col min="6915" max="6915" width="9.85546875" customWidth="1"/>
    <col min="6916" max="6916" width="11.5703125" customWidth="1"/>
    <col min="6918" max="6918" width="10.140625" customWidth="1"/>
    <col min="6920" max="6920" width="17.7109375" customWidth="1"/>
    <col min="7171" max="7171" width="9.85546875" customWidth="1"/>
    <col min="7172" max="7172" width="11.5703125" customWidth="1"/>
    <col min="7174" max="7174" width="10.140625" customWidth="1"/>
    <col min="7176" max="7176" width="17.7109375" customWidth="1"/>
    <col min="7427" max="7427" width="9.85546875" customWidth="1"/>
    <col min="7428" max="7428" width="11.5703125" customWidth="1"/>
    <col min="7430" max="7430" width="10.140625" customWidth="1"/>
    <col min="7432" max="7432" width="17.7109375" customWidth="1"/>
    <col min="7683" max="7683" width="9.85546875" customWidth="1"/>
    <col min="7684" max="7684" width="11.5703125" customWidth="1"/>
    <col min="7686" max="7686" width="10.140625" customWidth="1"/>
    <col min="7688" max="7688" width="17.7109375" customWidth="1"/>
    <col min="7939" max="7939" width="9.85546875" customWidth="1"/>
    <col min="7940" max="7940" width="11.5703125" customWidth="1"/>
    <col min="7942" max="7942" width="10.140625" customWidth="1"/>
    <col min="7944" max="7944" width="17.7109375" customWidth="1"/>
    <col min="8195" max="8195" width="9.85546875" customWidth="1"/>
    <col min="8196" max="8196" width="11.5703125" customWidth="1"/>
    <col min="8198" max="8198" width="10.140625" customWidth="1"/>
    <col min="8200" max="8200" width="17.7109375" customWidth="1"/>
    <col min="8451" max="8451" width="9.85546875" customWidth="1"/>
    <col min="8452" max="8452" width="11.5703125" customWidth="1"/>
    <col min="8454" max="8454" width="10.140625" customWidth="1"/>
    <col min="8456" max="8456" width="17.7109375" customWidth="1"/>
    <col min="8707" max="8707" width="9.85546875" customWidth="1"/>
    <col min="8708" max="8708" width="11.5703125" customWidth="1"/>
    <col min="8710" max="8710" width="10.140625" customWidth="1"/>
    <col min="8712" max="8712" width="17.7109375" customWidth="1"/>
    <col min="8963" max="8963" width="9.85546875" customWidth="1"/>
    <col min="8964" max="8964" width="11.5703125" customWidth="1"/>
    <col min="8966" max="8966" width="10.140625" customWidth="1"/>
    <col min="8968" max="8968" width="17.7109375" customWidth="1"/>
    <col min="9219" max="9219" width="9.85546875" customWidth="1"/>
    <col min="9220" max="9220" width="11.5703125" customWidth="1"/>
    <col min="9222" max="9222" width="10.140625" customWidth="1"/>
    <col min="9224" max="9224" width="17.7109375" customWidth="1"/>
    <col min="9475" max="9475" width="9.85546875" customWidth="1"/>
    <col min="9476" max="9476" width="11.5703125" customWidth="1"/>
    <col min="9478" max="9478" width="10.140625" customWidth="1"/>
    <col min="9480" max="9480" width="17.7109375" customWidth="1"/>
    <col min="9731" max="9731" width="9.85546875" customWidth="1"/>
    <col min="9732" max="9732" width="11.5703125" customWidth="1"/>
    <col min="9734" max="9734" width="10.140625" customWidth="1"/>
    <col min="9736" max="9736" width="17.7109375" customWidth="1"/>
    <col min="9987" max="9987" width="9.85546875" customWidth="1"/>
    <col min="9988" max="9988" width="11.5703125" customWidth="1"/>
    <col min="9990" max="9990" width="10.140625" customWidth="1"/>
    <col min="9992" max="9992" width="17.7109375" customWidth="1"/>
    <col min="10243" max="10243" width="9.85546875" customWidth="1"/>
    <col min="10244" max="10244" width="11.5703125" customWidth="1"/>
    <col min="10246" max="10246" width="10.140625" customWidth="1"/>
    <col min="10248" max="10248" width="17.7109375" customWidth="1"/>
    <col min="10499" max="10499" width="9.85546875" customWidth="1"/>
    <col min="10500" max="10500" width="11.5703125" customWidth="1"/>
    <col min="10502" max="10502" width="10.140625" customWidth="1"/>
    <col min="10504" max="10504" width="17.7109375" customWidth="1"/>
    <col min="10755" max="10755" width="9.85546875" customWidth="1"/>
    <col min="10756" max="10756" width="11.5703125" customWidth="1"/>
    <col min="10758" max="10758" width="10.140625" customWidth="1"/>
    <col min="10760" max="10760" width="17.7109375" customWidth="1"/>
    <col min="11011" max="11011" width="9.85546875" customWidth="1"/>
    <col min="11012" max="11012" width="11.5703125" customWidth="1"/>
    <col min="11014" max="11014" width="10.140625" customWidth="1"/>
    <col min="11016" max="11016" width="17.7109375" customWidth="1"/>
    <col min="11267" max="11267" width="9.85546875" customWidth="1"/>
    <col min="11268" max="11268" width="11.5703125" customWidth="1"/>
    <col min="11270" max="11270" width="10.140625" customWidth="1"/>
    <col min="11272" max="11272" width="17.7109375" customWidth="1"/>
    <col min="11523" max="11523" width="9.85546875" customWidth="1"/>
    <col min="11524" max="11524" width="11.5703125" customWidth="1"/>
    <col min="11526" max="11526" width="10.140625" customWidth="1"/>
    <col min="11528" max="11528" width="17.7109375" customWidth="1"/>
    <col min="11779" max="11779" width="9.85546875" customWidth="1"/>
    <col min="11780" max="11780" width="11.5703125" customWidth="1"/>
    <col min="11782" max="11782" width="10.140625" customWidth="1"/>
    <col min="11784" max="11784" width="17.7109375" customWidth="1"/>
    <col min="12035" max="12035" width="9.85546875" customWidth="1"/>
    <col min="12036" max="12036" width="11.5703125" customWidth="1"/>
    <col min="12038" max="12038" width="10.140625" customWidth="1"/>
    <col min="12040" max="12040" width="17.7109375" customWidth="1"/>
    <col min="12291" max="12291" width="9.85546875" customWidth="1"/>
    <col min="12292" max="12292" width="11.5703125" customWidth="1"/>
    <col min="12294" max="12294" width="10.140625" customWidth="1"/>
    <col min="12296" max="12296" width="17.7109375" customWidth="1"/>
    <col min="12547" max="12547" width="9.85546875" customWidth="1"/>
    <col min="12548" max="12548" width="11.5703125" customWidth="1"/>
    <col min="12550" max="12550" width="10.140625" customWidth="1"/>
    <col min="12552" max="12552" width="17.7109375" customWidth="1"/>
    <col min="12803" max="12803" width="9.85546875" customWidth="1"/>
    <col min="12804" max="12804" width="11.5703125" customWidth="1"/>
    <col min="12806" max="12806" width="10.140625" customWidth="1"/>
    <col min="12808" max="12808" width="17.7109375" customWidth="1"/>
    <col min="13059" max="13059" width="9.85546875" customWidth="1"/>
    <col min="13060" max="13060" width="11.5703125" customWidth="1"/>
    <col min="13062" max="13062" width="10.140625" customWidth="1"/>
    <col min="13064" max="13064" width="17.7109375" customWidth="1"/>
    <col min="13315" max="13315" width="9.85546875" customWidth="1"/>
    <col min="13316" max="13316" width="11.5703125" customWidth="1"/>
    <col min="13318" max="13318" width="10.140625" customWidth="1"/>
    <col min="13320" max="13320" width="17.7109375" customWidth="1"/>
    <col min="13571" max="13571" width="9.85546875" customWidth="1"/>
    <col min="13572" max="13572" width="11.5703125" customWidth="1"/>
    <col min="13574" max="13574" width="10.140625" customWidth="1"/>
    <col min="13576" max="13576" width="17.7109375" customWidth="1"/>
    <col min="13827" max="13827" width="9.85546875" customWidth="1"/>
    <col min="13828" max="13828" width="11.5703125" customWidth="1"/>
    <col min="13830" max="13830" width="10.140625" customWidth="1"/>
    <col min="13832" max="13832" width="17.7109375" customWidth="1"/>
    <col min="14083" max="14083" width="9.85546875" customWidth="1"/>
    <col min="14084" max="14084" width="11.5703125" customWidth="1"/>
    <col min="14086" max="14086" width="10.140625" customWidth="1"/>
    <col min="14088" max="14088" width="17.7109375" customWidth="1"/>
    <col min="14339" max="14339" width="9.85546875" customWidth="1"/>
    <col min="14340" max="14340" width="11.5703125" customWidth="1"/>
    <col min="14342" max="14342" width="10.140625" customWidth="1"/>
    <col min="14344" max="14344" width="17.7109375" customWidth="1"/>
    <col min="14595" max="14595" width="9.85546875" customWidth="1"/>
    <col min="14596" max="14596" width="11.5703125" customWidth="1"/>
    <col min="14598" max="14598" width="10.140625" customWidth="1"/>
    <col min="14600" max="14600" width="17.7109375" customWidth="1"/>
    <col min="14851" max="14851" width="9.85546875" customWidth="1"/>
    <col min="14852" max="14852" width="11.5703125" customWidth="1"/>
    <col min="14854" max="14854" width="10.140625" customWidth="1"/>
    <col min="14856" max="14856" width="17.7109375" customWidth="1"/>
    <col min="15107" max="15107" width="9.85546875" customWidth="1"/>
    <col min="15108" max="15108" width="11.5703125" customWidth="1"/>
    <col min="15110" max="15110" width="10.140625" customWidth="1"/>
    <col min="15112" max="15112" width="17.7109375" customWidth="1"/>
    <col min="15363" max="15363" width="9.85546875" customWidth="1"/>
    <col min="15364" max="15364" width="11.5703125" customWidth="1"/>
    <col min="15366" max="15366" width="10.140625" customWidth="1"/>
    <col min="15368" max="15368" width="17.7109375" customWidth="1"/>
    <col min="15619" max="15619" width="9.85546875" customWidth="1"/>
    <col min="15620" max="15620" width="11.5703125" customWidth="1"/>
    <col min="15622" max="15622" width="10.140625" customWidth="1"/>
    <col min="15624" max="15624" width="17.7109375" customWidth="1"/>
    <col min="15875" max="15875" width="9.85546875" customWidth="1"/>
    <col min="15876" max="15876" width="11.5703125" customWidth="1"/>
    <col min="15878" max="15878" width="10.140625" customWidth="1"/>
    <col min="15880" max="15880" width="17.7109375" customWidth="1"/>
    <col min="16131" max="16131" width="9.85546875" customWidth="1"/>
    <col min="16132" max="16132" width="11.5703125" customWidth="1"/>
    <col min="16134" max="16134" width="10.140625" customWidth="1"/>
    <col min="16136" max="16136" width="17.7109375" customWidth="1"/>
  </cols>
  <sheetData>
    <row r="1" spans="1:13" s="211" customFormat="1" ht="48" customHeight="1" x14ac:dyDescent="0.2">
      <c r="A1" s="505" t="s">
        <v>143</v>
      </c>
      <c r="B1" s="505"/>
      <c r="C1" s="505"/>
      <c r="D1" s="505"/>
      <c r="E1" s="505"/>
      <c r="F1" s="505"/>
      <c r="G1" s="505"/>
      <c r="H1" s="505"/>
    </row>
    <row r="2" spans="1:13" s="211" customFormat="1" ht="24" customHeight="1" x14ac:dyDescent="0.2">
      <c r="A2" s="505" t="s">
        <v>134</v>
      </c>
      <c r="B2" s="505"/>
      <c r="C2" s="505"/>
      <c r="D2" s="505"/>
      <c r="E2" s="505"/>
      <c r="F2" s="505"/>
      <c r="G2" s="505"/>
      <c r="H2" s="505"/>
    </row>
    <row r="3" spans="1:13" s="211" customFormat="1" ht="29.25" customHeight="1" x14ac:dyDescent="0.25">
      <c r="A3" s="506" t="s">
        <v>135</v>
      </c>
      <c r="B3" s="507"/>
      <c r="C3" s="507"/>
      <c r="D3" s="507"/>
      <c r="E3" s="507"/>
      <c r="F3" s="507"/>
      <c r="G3" s="507"/>
      <c r="H3" s="507"/>
    </row>
    <row r="4" spans="1:13" s="211" customFormat="1" ht="58.5" customHeight="1" x14ac:dyDescent="0.25">
      <c r="A4" s="508" t="s">
        <v>167</v>
      </c>
      <c r="B4" s="509"/>
      <c r="C4" s="509"/>
      <c r="D4" s="509"/>
      <c r="E4" s="509"/>
      <c r="F4" s="509"/>
      <c r="G4" s="509"/>
      <c r="H4" s="509"/>
    </row>
    <row r="5" spans="1:13" s="211" customFormat="1" ht="24.75" customHeight="1" x14ac:dyDescent="0.25">
      <c r="A5" s="508" t="s">
        <v>144</v>
      </c>
      <c r="B5" s="510"/>
      <c r="C5" s="510"/>
      <c r="D5" s="510"/>
      <c r="E5" s="510"/>
      <c r="F5" s="510"/>
      <c r="G5" s="510"/>
      <c r="H5" s="510"/>
      <c r="I5" s="504"/>
      <c r="J5" s="504"/>
      <c r="K5" s="504"/>
      <c r="L5" s="504"/>
      <c r="M5" s="504"/>
    </row>
    <row r="6" spans="1:13" s="211" customFormat="1" ht="15.75" x14ac:dyDescent="0.25">
      <c r="A6" s="212"/>
      <c r="B6" s="213"/>
      <c r="C6" s="213"/>
      <c r="D6" s="213"/>
      <c r="E6" s="213"/>
      <c r="F6" s="213"/>
      <c r="G6" s="213"/>
      <c r="H6" s="213"/>
      <c r="I6" s="214"/>
      <c r="J6" s="214"/>
      <c r="K6" s="214"/>
      <c r="L6" s="214"/>
      <c r="M6" s="214"/>
    </row>
    <row r="7" spans="1:13" s="211" customFormat="1" ht="15.75" x14ac:dyDescent="0.2">
      <c r="A7" s="500" t="s">
        <v>136</v>
      </c>
      <c r="B7" s="500"/>
      <c r="C7" s="360">
        <v>7</v>
      </c>
      <c r="D7" s="215" t="s">
        <v>137</v>
      </c>
      <c r="E7" s="215"/>
      <c r="F7" s="215"/>
      <c r="G7" s="215"/>
      <c r="H7" s="216"/>
    </row>
    <row r="8" spans="1:13" s="211" customFormat="1" ht="15.75" x14ac:dyDescent="0.2">
      <c r="B8" s="215" t="s">
        <v>138</v>
      </c>
      <c r="C8" s="360">
        <v>2</v>
      </c>
      <c r="D8" s="217" t="s">
        <v>153</v>
      </c>
      <c r="E8" s="217"/>
      <c r="F8" s="217"/>
      <c r="G8" s="217"/>
      <c r="H8" s="218"/>
    </row>
    <row r="9" spans="1:13" s="211" customFormat="1" ht="15.75" x14ac:dyDescent="0.2">
      <c r="B9" s="215"/>
      <c r="C9" s="221"/>
      <c r="D9" s="216"/>
      <c r="E9" s="216"/>
      <c r="F9" s="216"/>
      <c r="G9" s="216"/>
      <c r="H9" s="216"/>
    </row>
    <row r="10" spans="1:13" s="211" customFormat="1" ht="15.75" x14ac:dyDescent="0.2">
      <c r="A10" s="501"/>
      <c r="B10" s="502"/>
      <c r="C10" s="502"/>
      <c r="D10" s="502"/>
      <c r="E10" s="502"/>
      <c r="F10" s="502"/>
      <c r="G10" s="502"/>
      <c r="H10" s="502"/>
    </row>
    <row r="11" spans="1:13" s="211" customFormat="1" ht="32.25" customHeight="1" x14ac:dyDescent="0.2">
      <c r="A11" s="501"/>
      <c r="B11" s="502"/>
      <c r="C11" s="502"/>
      <c r="D11" s="502"/>
      <c r="E11" s="502"/>
      <c r="F11" s="502"/>
      <c r="G11" s="502"/>
      <c r="H11" s="502"/>
    </row>
    <row r="12" spans="1:13" ht="32.25" customHeight="1" x14ac:dyDescent="0.2">
      <c r="B12" s="260" t="s">
        <v>151</v>
      </c>
      <c r="C12">
        <v>7</v>
      </c>
    </row>
    <row r="13" spans="1:13" ht="32.25" customHeight="1" x14ac:dyDescent="0.2">
      <c r="B13" s="260" t="s">
        <v>152</v>
      </c>
      <c r="C13">
        <v>2</v>
      </c>
    </row>
    <row r="14" spans="1:13" ht="32.25" customHeight="1" x14ac:dyDescent="0.2"/>
    <row r="15" spans="1:13" ht="32.25" customHeight="1" x14ac:dyDescent="0.2"/>
    <row r="16" spans="1:13" ht="32.25" customHeight="1" x14ac:dyDescent="0.2"/>
    <row r="17" spans="1:13" ht="32.25" customHeight="1" x14ac:dyDescent="0.2"/>
    <row r="18" spans="1:13" ht="32.25" customHeight="1" x14ac:dyDescent="0.2"/>
    <row r="19" spans="1:13" ht="32.25" customHeight="1" x14ac:dyDescent="0.2"/>
    <row r="20" spans="1:13" ht="37.5" customHeight="1" x14ac:dyDescent="0.2">
      <c r="A20" s="503" t="s">
        <v>139</v>
      </c>
      <c r="B20" s="503"/>
      <c r="C20" s="503"/>
      <c r="D20" s="503"/>
      <c r="E20" s="503"/>
      <c r="F20" s="503"/>
      <c r="G20" s="503"/>
      <c r="H20" s="503"/>
      <c r="I20" s="219"/>
      <c r="J20" s="219"/>
      <c r="K20" s="219"/>
      <c r="L20" s="219"/>
      <c r="M20" s="219"/>
    </row>
    <row r="21" spans="1:13" ht="29.25" customHeight="1" x14ac:dyDescent="0.2">
      <c r="A21" s="499" t="s">
        <v>140</v>
      </c>
      <c r="B21" s="499"/>
      <c r="C21" s="499"/>
      <c r="D21" s="499"/>
      <c r="E21" s="499"/>
      <c r="F21" s="499"/>
      <c r="G21" s="499"/>
      <c r="H21" s="499"/>
      <c r="I21" s="220"/>
      <c r="J21" s="220"/>
      <c r="K21" s="220"/>
      <c r="L21" s="220"/>
      <c r="M21" s="220"/>
    </row>
    <row r="22" spans="1:13" ht="39" customHeight="1" x14ac:dyDescent="0.2">
      <c r="A22" s="499" t="s">
        <v>141</v>
      </c>
      <c r="B22" s="499"/>
      <c r="C22" s="499"/>
      <c r="D22" s="499"/>
      <c r="E22" s="499"/>
      <c r="F22" s="499"/>
      <c r="G22" s="499"/>
      <c r="H22" s="499"/>
      <c r="I22" s="220"/>
      <c r="J22" s="220"/>
      <c r="K22" s="220"/>
      <c r="L22" s="220"/>
      <c r="M22" s="220"/>
    </row>
    <row r="23" spans="1:13" ht="38.25" customHeight="1" x14ac:dyDescent="0.2">
      <c r="A23" s="499" t="s">
        <v>142</v>
      </c>
      <c r="B23" s="499"/>
      <c r="C23" s="499"/>
      <c r="D23" s="499"/>
      <c r="E23" s="499"/>
      <c r="F23" s="499"/>
      <c r="G23" s="499"/>
      <c r="H23" s="499"/>
      <c r="I23" s="220"/>
      <c r="J23" s="220"/>
      <c r="K23" s="220"/>
      <c r="L23" s="220"/>
      <c r="M23" s="220"/>
    </row>
  </sheetData>
  <mergeCells count="13">
    <mergeCell ref="I5:M5"/>
    <mergeCell ref="A1:H1"/>
    <mergeCell ref="A2:H2"/>
    <mergeCell ref="A3:H3"/>
    <mergeCell ref="A4:H4"/>
    <mergeCell ref="A5:H5"/>
    <mergeCell ref="A23:H23"/>
    <mergeCell ref="A7:B7"/>
    <mergeCell ref="A10:H10"/>
    <mergeCell ref="A11:H11"/>
    <mergeCell ref="A20:H20"/>
    <mergeCell ref="A21:H21"/>
    <mergeCell ref="A22:H22"/>
  </mergeCells>
  <pageMargins left="0.70866141732283472"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26"/>
  <sheetViews>
    <sheetView zoomScaleNormal="100" zoomScaleSheetLayoutView="100" workbookViewId="0">
      <selection sqref="A1:O1"/>
    </sheetView>
  </sheetViews>
  <sheetFormatPr defaultColWidth="9.140625" defaultRowHeight="12.75" x14ac:dyDescent="0.2"/>
  <cols>
    <col min="1" max="1" width="2.28515625" style="2" customWidth="1"/>
    <col min="2" max="2" width="2.42578125" style="2" customWidth="1"/>
    <col min="3" max="3" width="2.5703125" style="2" customWidth="1"/>
    <col min="4" max="4" width="27.28515625" style="2" customWidth="1"/>
    <col min="5" max="5" width="3.5703125" style="147" customWidth="1"/>
    <col min="6" max="6" width="2.7109375" style="18" customWidth="1"/>
    <col min="7" max="7" width="8.5703125" style="147" customWidth="1"/>
    <col min="8" max="8" width="9.5703125" style="97" customWidth="1"/>
    <col min="9" max="9" width="10.140625" style="97" customWidth="1"/>
    <col min="10" max="10" width="10" style="97" customWidth="1"/>
    <col min="11" max="11" width="23.5703125" style="25" customWidth="1"/>
    <col min="12" max="12" width="5.7109375" style="18" customWidth="1"/>
    <col min="13" max="13" width="4.5703125" style="18" customWidth="1"/>
    <col min="14" max="15" width="21.28515625" style="250" customWidth="1"/>
    <col min="16" max="16" width="9.140625" style="96"/>
    <col min="17" max="16384" width="9.140625" style="1"/>
  </cols>
  <sheetData>
    <row r="1" spans="1:21" s="5" customFormat="1" x14ac:dyDescent="0.2">
      <c r="A1" s="538" t="s">
        <v>122</v>
      </c>
      <c r="B1" s="538"/>
      <c r="C1" s="538"/>
      <c r="D1" s="538"/>
      <c r="E1" s="538"/>
      <c r="F1" s="538"/>
      <c r="G1" s="538"/>
      <c r="H1" s="538"/>
      <c r="I1" s="538"/>
      <c r="J1" s="538"/>
      <c r="K1" s="538"/>
      <c r="L1" s="538"/>
      <c r="M1" s="538"/>
      <c r="N1" s="538"/>
      <c r="O1" s="538"/>
      <c r="P1" s="3"/>
      <c r="Q1" s="3"/>
    </row>
    <row r="2" spans="1:21" s="5" customFormat="1" ht="14.25" customHeight="1" x14ac:dyDescent="0.2">
      <c r="A2" s="539" t="s">
        <v>123</v>
      </c>
      <c r="B2" s="539"/>
      <c r="C2" s="539"/>
      <c r="D2" s="539"/>
      <c r="E2" s="539"/>
      <c r="F2" s="539"/>
      <c r="G2" s="539"/>
      <c r="H2" s="539"/>
      <c r="I2" s="539"/>
      <c r="J2" s="539"/>
      <c r="K2" s="539"/>
      <c r="L2" s="539"/>
      <c r="M2" s="539"/>
      <c r="N2" s="539"/>
      <c r="O2" s="539"/>
      <c r="P2" s="162"/>
      <c r="Q2" s="162"/>
    </row>
    <row r="3" spans="1:21" s="5" customFormat="1" ht="13.5" thickBot="1" x14ac:dyDescent="0.25">
      <c r="A3" s="3"/>
      <c r="B3" s="3"/>
      <c r="C3" s="3"/>
      <c r="D3" s="3"/>
      <c r="E3" s="259"/>
      <c r="F3" s="19"/>
      <c r="G3" s="147"/>
      <c r="H3" s="97"/>
      <c r="I3" s="97"/>
      <c r="J3" s="182"/>
      <c r="K3" s="23"/>
      <c r="L3" s="19"/>
      <c r="M3" s="540"/>
      <c r="N3" s="540"/>
      <c r="O3" s="246"/>
      <c r="P3" s="145"/>
    </row>
    <row r="4" spans="1:21" s="5" customFormat="1" ht="13.5" customHeight="1" x14ac:dyDescent="0.2">
      <c r="A4" s="541" t="s">
        <v>0</v>
      </c>
      <c r="B4" s="544" t="s">
        <v>1</v>
      </c>
      <c r="C4" s="544" t="s">
        <v>2</v>
      </c>
      <c r="D4" s="547" t="s">
        <v>21</v>
      </c>
      <c r="E4" s="550" t="s">
        <v>3</v>
      </c>
      <c r="F4" s="519" t="s">
        <v>4</v>
      </c>
      <c r="G4" s="522" t="s">
        <v>5</v>
      </c>
      <c r="H4" s="525" t="s">
        <v>133</v>
      </c>
      <c r="I4" s="526"/>
      <c r="J4" s="527"/>
      <c r="K4" s="532" t="s">
        <v>127</v>
      </c>
      <c r="L4" s="533"/>
      <c r="M4" s="533"/>
      <c r="N4" s="553" t="s">
        <v>130</v>
      </c>
      <c r="O4" s="556" t="s">
        <v>131</v>
      </c>
      <c r="P4" s="145"/>
    </row>
    <row r="5" spans="1:21" s="5" customFormat="1" ht="12.75" customHeight="1" x14ac:dyDescent="0.2">
      <c r="A5" s="542"/>
      <c r="B5" s="545"/>
      <c r="C5" s="545"/>
      <c r="D5" s="548"/>
      <c r="E5" s="551"/>
      <c r="F5" s="520"/>
      <c r="G5" s="523"/>
      <c r="H5" s="528" t="s">
        <v>124</v>
      </c>
      <c r="I5" s="530" t="s">
        <v>125</v>
      </c>
      <c r="J5" s="530" t="s">
        <v>126</v>
      </c>
      <c r="K5" s="515" t="s">
        <v>166</v>
      </c>
      <c r="L5" s="534" t="s">
        <v>128</v>
      </c>
      <c r="M5" s="536" t="s">
        <v>129</v>
      </c>
      <c r="N5" s="554"/>
      <c r="O5" s="557"/>
      <c r="P5" s="145"/>
    </row>
    <row r="6" spans="1:21" s="5" customFormat="1" ht="80.25" customHeight="1" thickBot="1" x14ac:dyDescent="0.25">
      <c r="A6" s="543"/>
      <c r="B6" s="546"/>
      <c r="C6" s="546"/>
      <c r="D6" s="549"/>
      <c r="E6" s="552"/>
      <c r="F6" s="521"/>
      <c r="G6" s="524"/>
      <c r="H6" s="529"/>
      <c r="I6" s="531"/>
      <c r="J6" s="531"/>
      <c r="K6" s="516"/>
      <c r="L6" s="535"/>
      <c r="M6" s="537"/>
      <c r="N6" s="555"/>
      <c r="O6" s="516"/>
      <c r="P6" s="145"/>
    </row>
    <row r="7" spans="1:21" ht="13.5" customHeight="1" x14ac:dyDescent="0.2">
      <c r="A7" s="574" t="s">
        <v>24</v>
      </c>
      <c r="B7" s="575"/>
      <c r="C7" s="575"/>
      <c r="D7" s="575"/>
      <c r="E7" s="575"/>
      <c r="F7" s="575"/>
      <c r="G7" s="575"/>
      <c r="H7" s="575"/>
      <c r="I7" s="575"/>
      <c r="J7" s="575"/>
      <c r="K7" s="575"/>
      <c r="L7" s="575"/>
      <c r="M7" s="575"/>
      <c r="N7" s="575"/>
      <c r="O7" s="576"/>
    </row>
    <row r="8" spans="1:21" ht="13.5" customHeight="1" x14ac:dyDescent="0.2">
      <c r="A8" s="577" t="s">
        <v>28</v>
      </c>
      <c r="B8" s="578"/>
      <c r="C8" s="578"/>
      <c r="D8" s="578"/>
      <c r="E8" s="578"/>
      <c r="F8" s="578"/>
      <c r="G8" s="578"/>
      <c r="H8" s="578"/>
      <c r="I8" s="578"/>
      <c r="J8" s="578"/>
      <c r="K8" s="579"/>
      <c r="L8" s="579"/>
      <c r="M8" s="579"/>
      <c r="N8" s="578"/>
      <c r="O8" s="580"/>
    </row>
    <row r="9" spans="1:21" ht="183" customHeight="1" x14ac:dyDescent="0.2">
      <c r="A9" s="201" t="s">
        <v>6</v>
      </c>
      <c r="B9" s="517" t="s">
        <v>69</v>
      </c>
      <c r="C9" s="518"/>
      <c r="D9" s="518"/>
      <c r="E9" s="518"/>
      <c r="F9" s="518"/>
      <c r="G9" s="518"/>
      <c r="H9" s="518"/>
      <c r="I9" s="518"/>
      <c r="J9" s="518"/>
      <c r="K9" s="243" t="s">
        <v>132</v>
      </c>
      <c r="L9" s="244">
        <v>750</v>
      </c>
      <c r="M9" s="466">
        <v>716</v>
      </c>
      <c r="N9" s="465"/>
      <c r="O9" s="305" t="s">
        <v>168</v>
      </c>
    </row>
    <row r="10" spans="1:21" ht="13.5" customHeight="1" thickBot="1" x14ac:dyDescent="0.25">
      <c r="A10" s="206" t="s">
        <v>6</v>
      </c>
      <c r="B10" s="6" t="s">
        <v>6</v>
      </c>
      <c r="C10" s="581" t="s">
        <v>32</v>
      </c>
      <c r="D10" s="582"/>
      <c r="E10" s="582"/>
      <c r="F10" s="582"/>
      <c r="G10" s="582"/>
      <c r="H10" s="582"/>
      <c r="I10" s="582"/>
      <c r="J10" s="582"/>
      <c r="K10" s="582"/>
      <c r="L10" s="582"/>
      <c r="M10" s="582"/>
      <c r="N10" s="582"/>
      <c r="O10" s="583"/>
      <c r="S10" s="35"/>
    </row>
    <row r="11" spans="1:21" ht="119.25" customHeight="1" x14ac:dyDescent="0.2">
      <c r="A11" s="490" t="s">
        <v>6</v>
      </c>
      <c r="B11" s="491" t="s">
        <v>6</v>
      </c>
      <c r="C11" s="492" t="s">
        <v>6</v>
      </c>
      <c r="D11" s="493" t="s">
        <v>33</v>
      </c>
      <c r="E11" s="494" t="s">
        <v>90</v>
      </c>
      <c r="F11" s="495" t="s">
        <v>29</v>
      </c>
      <c r="G11" s="496" t="s">
        <v>9</v>
      </c>
      <c r="H11" s="497">
        <v>202735</v>
      </c>
      <c r="I11" s="167">
        <v>202735</v>
      </c>
      <c r="J11" s="498">
        <v>201629</v>
      </c>
      <c r="K11" s="222" t="s">
        <v>95</v>
      </c>
      <c r="L11" s="227">
        <v>58</v>
      </c>
      <c r="M11" s="207">
        <v>72</v>
      </c>
      <c r="N11" s="455" t="s">
        <v>164</v>
      </c>
      <c r="O11" s="287" t="s">
        <v>169</v>
      </c>
      <c r="S11" s="35"/>
      <c r="T11" s="35"/>
      <c r="U11" s="35"/>
    </row>
    <row r="12" spans="1:21" ht="27.75" customHeight="1" x14ac:dyDescent="0.2">
      <c r="A12" s="195"/>
      <c r="B12" s="11"/>
      <c r="C12" s="7"/>
      <c r="D12" s="424" t="s">
        <v>73</v>
      </c>
      <c r="E12" s="148"/>
      <c r="F12" s="54"/>
      <c r="G12" s="43"/>
      <c r="H12" s="102"/>
      <c r="I12" s="101"/>
      <c r="J12" s="99"/>
      <c r="K12" s="223" t="s">
        <v>96</v>
      </c>
      <c r="L12" s="229">
        <v>2</v>
      </c>
      <c r="M12" s="44">
        <v>5</v>
      </c>
      <c r="N12" s="291"/>
      <c r="O12" s="584" t="s">
        <v>170</v>
      </c>
    </row>
    <row r="13" spans="1:21" ht="15" customHeight="1" x14ac:dyDescent="0.2">
      <c r="A13" s="195"/>
      <c r="B13" s="11"/>
      <c r="C13" s="7"/>
      <c r="D13" s="39" t="s">
        <v>49</v>
      </c>
      <c r="E13" s="42"/>
      <c r="F13" s="54"/>
      <c r="G13" s="43"/>
      <c r="H13" s="141"/>
      <c r="I13" s="166"/>
      <c r="J13" s="101"/>
      <c r="K13" s="152"/>
      <c r="L13" s="228"/>
      <c r="M13" s="208"/>
      <c r="N13" s="291"/>
      <c r="O13" s="584"/>
      <c r="Q13" s="35"/>
    </row>
    <row r="14" spans="1:21" ht="54" customHeight="1" x14ac:dyDescent="0.2">
      <c r="A14" s="195"/>
      <c r="B14" s="11"/>
      <c r="C14" s="7"/>
      <c r="D14" s="83" t="s">
        <v>108</v>
      </c>
      <c r="E14" s="42"/>
      <c r="F14" s="54"/>
      <c r="G14" s="43"/>
      <c r="H14" s="141"/>
      <c r="I14" s="166"/>
      <c r="J14" s="101"/>
      <c r="K14" s="223"/>
      <c r="L14" s="229"/>
      <c r="M14" s="44"/>
      <c r="N14" s="291"/>
      <c r="O14" s="584"/>
      <c r="Q14" s="35"/>
    </row>
    <row r="15" spans="1:21" ht="40.5" customHeight="1" x14ac:dyDescent="0.2">
      <c r="A15" s="195"/>
      <c r="B15" s="11"/>
      <c r="C15" s="7"/>
      <c r="D15" s="252" t="s">
        <v>88</v>
      </c>
      <c r="E15" s="42"/>
      <c r="F15" s="54"/>
      <c r="G15" s="43"/>
      <c r="H15" s="141"/>
      <c r="I15" s="166"/>
      <c r="J15" s="101"/>
      <c r="K15" s="223"/>
      <c r="L15" s="229"/>
      <c r="M15" s="44"/>
      <c r="N15" s="291"/>
      <c r="O15" s="436"/>
      <c r="Q15" s="35"/>
    </row>
    <row r="16" spans="1:21" ht="14.25" customHeight="1" x14ac:dyDescent="0.2">
      <c r="A16" s="195"/>
      <c r="B16" s="11"/>
      <c r="C16" s="7"/>
      <c r="D16" s="511" t="s">
        <v>75</v>
      </c>
      <c r="E16" s="42"/>
      <c r="F16" s="54"/>
      <c r="G16" s="62"/>
      <c r="H16" s="174"/>
      <c r="I16" s="170"/>
      <c r="J16" s="103"/>
      <c r="K16" s="513"/>
      <c r="L16" s="229"/>
      <c r="M16" s="44"/>
      <c r="N16" s="265"/>
      <c r="O16" s="288"/>
      <c r="Q16" s="35"/>
    </row>
    <row r="17" spans="1:24" ht="13.5" thickBot="1" x14ac:dyDescent="0.25">
      <c r="A17" s="195"/>
      <c r="B17" s="11"/>
      <c r="C17" s="7"/>
      <c r="D17" s="512"/>
      <c r="E17" s="157"/>
      <c r="F17" s="55"/>
      <c r="G17" s="56" t="s">
        <v>13</v>
      </c>
      <c r="H17" s="104">
        <f>SUM(H11:H16)</f>
        <v>202735</v>
      </c>
      <c r="I17" s="111">
        <f>SUM(I11:I16)</f>
        <v>202735</v>
      </c>
      <c r="J17" s="111">
        <f>SUM(J11:J16)</f>
        <v>201629</v>
      </c>
      <c r="K17" s="514"/>
      <c r="L17" s="230"/>
      <c r="M17" s="261"/>
      <c r="N17" s="266"/>
      <c r="O17" s="267"/>
      <c r="Q17" s="35"/>
    </row>
    <row r="18" spans="1:24" ht="32.25" customHeight="1" x14ac:dyDescent="0.2">
      <c r="A18" s="194" t="s">
        <v>6</v>
      </c>
      <c r="B18" s="9" t="s">
        <v>6</v>
      </c>
      <c r="C18" s="8" t="s">
        <v>7</v>
      </c>
      <c r="D18" s="655" t="s">
        <v>50</v>
      </c>
      <c r="E18" s="658"/>
      <c r="F18" s="592" t="s">
        <v>29</v>
      </c>
      <c r="G18" s="30" t="s">
        <v>9</v>
      </c>
      <c r="H18" s="175">
        <v>144810</v>
      </c>
      <c r="I18" s="171">
        <f>500/3.4528*1000</f>
        <v>144810</v>
      </c>
      <c r="J18" s="98">
        <v>143000</v>
      </c>
      <c r="K18" s="224" t="s">
        <v>97</v>
      </c>
      <c r="L18" s="255">
        <v>4</v>
      </c>
      <c r="M18" s="262">
        <v>4</v>
      </c>
      <c r="N18" s="595" t="s">
        <v>171</v>
      </c>
      <c r="O18" s="268"/>
    </row>
    <row r="19" spans="1:24" ht="13.5" thickBot="1" x14ac:dyDescent="0.25">
      <c r="A19" s="195"/>
      <c r="B19" s="11"/>
      <c r="C19" s="7"/>
      <c r="D19" s="512"/>
      <c r="E19" s="659"/>
      <c r="F19" s="593"/>
      <c r="G19" s="56" t="s">
        <v>13</v>
      </c>
      <c r="H19" s="104">
        <f>H18</f>
        <v>144810</v>
      </c>
      <c r="I19" s="111">
        <f>I18</f>
        <v>144810</v>
      </c>
      <c r="J19" s="111">
        <f>J18</f>
        <v>143000</v>
      </c>
      <c r="K19" s="225"/>
      <c r="L19" s="230"/>
      <c r="M19" s="77"/>
      <c r="N19" s="596"/>
      <c r="O19" s="267"/>
      <c r="Q19" s="35"/>
    </row>
    <row r="20" spans="1:24" ht="53.25" customHeight="1" x14ac:dyDescent="0.2">
      <c r="A20" s="194" t="s">
        <v>6</v>
      </c>
      <c r="B20" s="9" t="s">
        <v>6</v>
      </c>
      <c r="C20" s="8" t="s">
        <v>8</v>
      </c>
      <c r="D20" s="636" t="s">
        <v>48</v>
      </c>
      <c r="E20" s="658"/>
      <c r="F20" s="592" t="s">
        <v>29</v>
      </c>
      <c r="G20" s="30" t="s">
        <v>9</v>
      </c>
      <c r="H20" s="176">
        <v>9036</v>
      </c>
      <c r="I20" s="171">
        <v>9037</v>
      </c>
      <c r="J20" s="107">
        <v>9035</v>
      </c>
      <c r="K20" s="677" t="s">
        <v>98</v>
      </c>
      <c r="L20" s="663">
        <v>6</v>
      </c>
      <c r="M20" s="585">
        <v>8</v>
      </c>
      <c r="N20" s="587" t="s">
        <v>155</v>
      </c>
      <c r="O20" s="666"/>
    </row>
    <row r="21" spans="1:24" ht="13.5" thickBot="1" x14ac:dyDescent="0.25">
      <c r="A21" s="306"/>
      <c r="B21" s="51"/>
      <c r="C21" s="52"/>
      <c r="D21" s="628"/>
      <c r="E21" s="659"/>
      <c r="F21" s="593"/>
      <c r="G21" s="56" t="s">
        <v>13</v>
      </c>
      <c r="H21" s="104">
        <f>H20</f>
        <v>9036</v>
      </c>
      <c r="I21" s="111">
        <f>I20</f>
        <v>9037</v>
      </c>
      <c r="J21" s="111">
        <f>J20</f>
        <v>9035</v>
      </c>
      <c r="K21" s="678"/>
      <c r="L21" s="664"/>
      <c r="M21" s="586"/>
      <c r="N21" s="588"/>
      <c r="O21" s="667"/>
    </row>
    <row r="22" spans="1:24" ht="36.75" customHeight="1" x14ac:dyDescent="0.2">
      <c r="A22" s="456" t="s">
        <v>6</v>
      </c>
      <c r="B22" s="9" t="s">
        <v>6</v>
      </c>
      <c r="C22" s="8" t="s">
        <v>10</v>
      </c>
      <c r="D22" s="307" t="s">
        <v>68</v>
      </c>
      <c r="E22" s="458"/>
      <c r="F22" s="459" t="s">
        <v>29</v>
      </c>
      <c r="G22" s="308" t="s">
        <v>63</v>
      </c>
      <c r="H22" s="309">
        <v>134413</v>
      </c>
      <c r="I22" s="310">
        <f>464.1/3.4528*1000+11129</f>
        <v>145542</v>
      </c>
      <c r="J22" s="311">
        <v>145542</v>
      </c>
      <c r="K22" s="450" t="s">
        <v>99</v>
      </c>
      <c r="L22" s="242">
        <v>16</v>
      </c>
      <c r="M22" s="461">
        <v>30</v>
      </c>
      <c r="N22" s="682" t="s">
        <v>174</v>
      </c>
      <c r="O22" s="602" t="s">
        <v>172</v>
      </c>
      <c r="S22" s="35"/>
      <c r="T22" s="35"/>
    </row>
    <row r="23" spans="1:24" ht="159" customHeight="1" x14ac:dyDescent="0.2">
      <c r="A23" s="196"/>
      <c r="B23" s="11"/>
      <c r="C23" s="7"/>
      <c r="D23" s="332" t="s">
        <v>109</v>
      </c>
      <c r="E23" s="378"/>
      <c r="F23" s="457"/>
      <c r="G23" s="437" t="s">
        <v>9</v>
      </c>
      <c r="H23" s="438">
        <v>121061</v>
      </c>
      <c r="I23" s="407">
        <f>418/3.4528*1000</f>
        <v>121061</v>
      </c>
      <c r="J23" s="439">
        <v>119494</v>
      </c>
      <c r="K23" s="460"/>
      <c r="L23" s="294"/>
      <c r="M23" s="333"/>
      <c r="N23" s="683"/>
      <c r="O23" s="603"/>
      <c r="Q23" s="35"/>
      <c r="S23" s="35"/>
      <c r="T23" s="35"/>
    </row>
    <row r="24" spans="1:24" ht="182.25" customHeight="1" x14ac:dyDescent="0.2">
      <c r="A24" s="473"/>
      <c r="B24" s="327"/>
      <c r="C24" s="75"/>
      <c r="D24" s="332" t="s">
        <v>76</v>
      </c>
      <c r="E24" s="474"/>
      <c r="F24" s="475"/>
      <c r="G24" s="476"/>
      <c r="H24" s="477"/>
      <c r="I24" s="399"/>
      <c r="J24" s="113"/>
      <c r="K24" s="468" t="s">
        <v>158</v>
      </c>
      <c r="L24" s="469">
        <v>16</v>
      </c>
      <c r="M24" s="470">
        <v>16</v>
      </c>
      <c r="N24" s="471" t="s">
        <v>175</v>
      </c>
      <c r="O24" s="472" t="s">
        <v>173</v>
      </c>
      <c r="P24" s="462"/>
      <c r="Q24" s="440"/>
      <c r="R24" s="35"/>
      <c r="S24" s="35"/>
      <c r="T24" s="35"/>
      <c r="V24" s="35"/>
      <c r="X24" s="35"/>
    </row>
    <row r="25" spans="1:24" ht="93.75" customHeight="1" x14ac:dyDescent="0.2">
      <c r="A25" s="196"/>
      <c r="B25" s="70"/>
      <c r="C25" s="7"/>
      <c r="D25" s="39"/>
      <c r="E25" s="378"/>
      <c r="F25" s="49"/>
      <c r="G25" s="33"/>
      <c r="H25" s="177"/>
      <c r="I25" s="124"/>
      <c r="J25" s="108"/>
      <c r="K25" s="379" t="s">
        <v>100</v>
      </c>
      <c r="L25" s="380" t="s">
        <v>35</v>
      </c>
      <c r="M25" s="381" t="s">
        <v>35</v>
      </c>
      <c r="N25" s="600" t="s">
        <v>176</v>
      </c>
      <c r="O25" s="679" t="s">
        <v>177</v>
      </c>
      <c r="Q25" s="71"/>
      <c r="R25" s="71"/>
      <c r="S25" s="71"/>
      <c r="T25" s="71"/>
    </row>
    <row r="26" spans="1:24" ht="90.75" customHeight="1" x14ac:dyDescent="0.2">
      <c r="A26" s="196"/>
      <c r="B26" s="70"/>
      <c r="C26" s="7"/>
      <c r="D26" s="331"/>
      <c r="E26" s="378"/>
      <c r="F26" s="49"/>
      <c r="G26" s="33"/>
      <c r="H26" s="177"/>
      <c r="I26" s="124"/>
      <c r="J26" s="108"/>
      <c r="K26" s="379"/>
      <c r="L26" s="380"/>
      <c r="M26" s="381"/>
      <c r="N26" s="601"/>
      <c r="O26" s="680"/>
    </row>
    <row r="27" spans="1:24" ht="83.25" customHeight="1" x14ac:dyDescent="0.2">
      <c r="A27" s="195"/>
      <c r="B27" s="11"/>
      <c r="C27" s="7"/>
      <c r="D27" s="511" t="s">
        <v>67</v>
      </c>
      <c r="E27" s="81"/>
      <c r="F27" s="82"/>
      <c r="G27" s="158"/>
      <c r="H27" s="163"/>
      <c r="I27" s="166"/>
      <c r="J27" s="110"/>
      <c r="K27" s="256"/>
      <c r="L27" s="257"/>
      <c r="M27" s="258"/>
      <c r="N27" s="589" t="s">
        <v>178</v>
      </c>
      <c r="O27" s="597"/>
      <c r="R27" s="35" t="s">
        <v>157</v>
      </c>
    </row>
    <row r="28" spans="1:24" ht="13.5" thickBot="1" x14ac:dyDescent="0.25">
      <c r="A28" s="197"/>
      <c r="B28" s="6"/>
      <c r="C28" s="16"/>
      <c r="D28" s="512"/>
      <c r="E28" s="48"/>
      <c r="F28" s="50"/>
      <c r="G28" s="57" t="s">
        <v>13</v>
      </c>
      <c r="H28" s="104">
        <f>SUM(H22:H27)</f>
        <v>255474</v>
      </c>
      <c r="I28" s="111">
        <f>SUM(I22:I27)</f>
        <v>266603</v>
      </c>
      <c r="J28" s="111">
        <f>SUM(J22:J27)</f>
        <v>265036</v>
      </c>
      <c r="K28" s="226"/>
      <c r="L28" s="231"/>
      <c r="M28" s="66"/>
      <c r="N28" s="598"/>
      <c r="O28" s="599"/>
      <c r="Q28" s="35"/>
      <c r="S28" s="35"/>
    </row>
    <row r="29" spans="1:24" ht="13.5" thickBot="1" x14ac:dyDescent="0.25">
      <c r="A29" s="203" t="s">
        <v>6</v>
      </c>
      <c r="B29" s="169" t="s">
        <v>6</v>
      </c>
      <c r="C29" s="640" t="s">
        <v>12</v>
      </c>
      <c r="D29" s="641"/>
      <c r="E29" s="641"/>
      <c r="F29" s="641"/>
      <c r="G29" s="642"/>
      <c r="H29" s="449">
        <f>H28+H21+H19+H17</f>
        <v>612055</v>
      </c>
      <c r="I29" s="112">
        <f>I28+I21+I19+I17</f>
        <v>623185</v>
      </c>
      <c r="J29" s="112">
        <f>J28+J21+J19+J17</f>
        <v>618700</v>
      </c>
      <c r="K29" s="668"/>
      <c r="L29" s="669"/>
      <c r="M29" s="669"/>
      <c r="N29" s="669"/>
      <c r="O29" s="670"/>
    </row>
    <row r="30" spans="1:24" ht="13.5" customHeight="1" thickBot="1" x14ac:dyDescent="0.25">
      <c r="A30" s="203" t="s">
        <v>6</v>
      </c>
      <c r="B30" s="169" t="s">
        <v>7</v>
      </c>
      <c r="C30" s="671" t="s">
        <v>54</v>
      </c>
      <c r="D30" s="672"/>
      <c r="E30" s="672"/>
      <c r="F30" s="672"/>
      <c r="G30" s="672"/>
      <c r="H30" s="672"/>
      <c r="I30" s="672"/>
      <c r="J30" s="672"/>
      <c r="K30" s="672"/>
      <c r="L30" s="672"/>
      <c r="M30" s="672"/>
      <c r="N30" s="672"/>
      <c r="O30" s="673"/>
    </row>
    <row r="31" spans="1:24" ht="170.25" customHeight="1" x14ac:dyDescent="0.2">
      <c r="A31" s="198" t="s">
        <v>6</v>
      </c>
      <c r="B31" s="10" t="s">
        <v>7</v>
      </c>
      <c r="C31" s="8" t="s">
        <v>6</v>
      </c>
      <c r="D31" s="382" t="s">
        <v>46</v>
      </c>
      <c r="E31" s="383"/>
      <c r="F31" s="384">
        <v>2</v>
      </c>
      <c r="G31" s="319" t="s">
        <v>9</v>
      </c>
      <c r="H31" s="320">
        <v>2649328</v>
      </c>
      <c r="I31" s="321">
        <f>2649328+50000+925</f>
        <v>2700253</v>
      </c>
      <c r="J31" s="311">
        <v>2699203</v>
      </c>
      <c r="K31" s="322" t="s">
        <v>99</v>
      </c>
      <c r="L31" s="323">
        <v>1214</v>
      </c>
      <c r="M31" s="324" t="s">
        <v>146</v>
      </c>
      <c r="N31" s="463" t="s">
        <v>165</v>
      </c>
      <c r="O31" s="325" t="s">
        <v>179</v>
      </c>
      <c r="Q31" s="71"/>
      <c r="R31" s="71"/>
      <c r="S31" s="71"/>
      <c r="T31" s="86"/>
      <c r="U31" s="71"/>
      <c r="V31" s="35"/>
    </row>
    <row r="32" spans="1:24" ht="181.5" customHeight="1" x14ac:dyDescent="0.2">
      <c r="A32" s="388"/>
      <c r="B32" s="389"/>
      <c r="C32" s="75"/>
      <c r="D32" s="334"/>
      <c r="E32" s="335"/>
      <c r="F32" s="328"/>
      <c r="G32" s="85" t="s">
        <v>22</v>
      </c>
      <c r="H32" s="313">
        <v>342331</v>
      </c>
      <c r="I32" s="314">
        <v>379148</v>
      </c>
      <c r="J32" s="126">
        <v>351075</v>
      </c>
      <c r="K32" s="315" t="s">
        <v>34</v>
      </c>
      <c r="L32" s="316">
        <v>823</v>
      </c>
      <c r="M32" s="317" t="s">
        <v>147</v>
      </c>
      <c r="N32" s="464" t="s">
        <v>159</v>
      </c>
      <c r="O32" s="318" t="s">
        <v>180</v>
      </c>
      <c r="P32" s="150"/>
      <c r="Q32" s="86"/>
      <c r="R32" s="86"/>
      <c r="S32" s="71"/>
      <c r="T32" s="71"/>
      <c r="U32" s="71"/>
    </row>
    <row r="33" spans="1:23" ht="12.75" customHeight="1" x14ac:dyDescent="0.2">
      <c r="A33" s="199"/>
      <c r="B33" s="70"/>
      <c r="C33" s="7"/>
      <c r="D33" s="594" t="s">
        <v>30</v>
      </c>
      <c r="E33" s="312"/>
      <c r="F33" s="53"/>
      <c r="G33" s="329" t="s">
        <v>116</v>
      </c>
      <c r="H33" s="113">
        <v>90887</v>
      </c>
      <c r="I33" s="330">
        <v>90887</v>
      </c>
      <c r="J33" s="126">
        <v>90887</v>
      </c>
      <c r="K33" s="589" t="s">
        <v>101</v>
      </c>
      <c r="L33" s="590">
        <v>2</v>
      </c>
      <c r="M33" s="591">
        <v>2</v>
      </c>
      <c r="N33" s="646" t="s">
        <v>181</v>
      </c>
      <c r="O33" s="681"/>
      <c r="Q33" s="71"/>
      <c r="R33" s="71"/>
      <c r="S33" s="71"/>
      <c r="T33" s="71"/>
      <c r="U33" s="71"/>
    </row>
    <row r="34" spans="1:23" ht="12.75" customHeight="1" x14ac:dyDescent="0.2">
      <c r="A34" s="199"/>
      <c r="B34" s="70"/>
      <c r="C34" s="7"/>
      <c r="D34" s="594"/>
      <c r="E34" s="312"/>
      <c r="F34" s="53"/>
      <c r="G34" s="183" t="s">
        <v>121</v>
      </c>
      <c r="H34" s="186">
        <v>0</v>
      </c>
      <c r="I34" s="155">
        <f>60903+13120</f>
        <v>74023</v>
      </c>
      <c r="J34" s="140">
        <v>72708</v>
      </c>
      <c r="K34" s="589"/>
      <c r="L34" s="590"/>
      <c r="M34" s="591"/>
      <c r="N34" s="646"/>
      <c r="O34" s="681"/>
      <c r="P34" s="150"/>
      <c r="Q34" s="86"/>
      <c r="R34" s="86"/>
      <c r="S34" s="86"/>
      <c r="T34" s="71"/>
      <c r="U34" s="71"/>
    </row>
    <row r="35" spans="1:23" ht="12.75" customHeight="1" x14ac:dyDescent="0.2">
      <c r="A35" s="199"/>
      <c r="B35" s="70"/>
      <c r="C35" s="15"/>
      <c r="D35" s="594"/>
      <c r="E35" s="312"/>
      <c r="F35" s="53"/>
      <c r="G35" s="153" t="s">
        <v>23</v>
      </c>
      <c r="H35" s="109">
        <v>88073</v>
      </c>
      <c r="I35" s="156">
        <v>88073</v>
      </c>
      <c r="J35" s="188">
        <v>67924</v>
      </c>
      <c r="K35" s="589"/>
      <c r="L35" s="590"/>
      <c r="M35" s="591"/>
      <c r="N35" s="646"/>
      <c r="O35" s="681"/>
      <c r="Q35" s="71"/>
      <c r="R35" s="71"/>
      <c r="S35" s="71"/>
      <c r="T35" s="71"/>
      <c r="U35" s="71"/>
    </row>
    <row r="36" spans="1:23" ht="27.75" customHeight="1" x14ac:dyDescent="0.2">
      <c r="A36" s="196"/>
      <c r="B36" s="11"/>
      <c r="C36" s="7"/>
      <c r="D36" s="594" t="s">
        <v>119</v>
      </c>
      <c r="E36" s="312"/>
      <c r="F36" s="53"/>
      <c r="G36" s="326"/>
      <c r="H36" s="99"/>
      <c r="I36" s="100"/>
      <c r="J36" s="187"/>
      <c r="K36" s="589"/>
      <c r="L36" s="590"/>
      <c r="M36" s="591"/>
      <c r="N36" s="646"/>
      <c r="O36" s="681"/>
      <c r="Q36" s="71"/>
      <c r="R36" s="71"/>
      <c r="S36" s="86"/>
      <c r="T36" s="71"/>
      <c r="U36" s="71"/>
    </row>
    <row r="37" spans="1:23" ht="27.75" customHeight="1" x14ac:dyDescent="0.2">
      <c r="A37" s="196"/>
      <c r="B37" s="11"/>
      <c r="C37" s="7"/>
      <c r="D37" s="594"/>
      <c r="E37" s="40"/>
      <c r="F37" s="53"/>
      <c r="G37" s="61"/>
      <c r="H37" s="187"/>
      <c r="I37" s="144"/>
      <c r="J37" s="141"/>
      <c r="K37" s="421"/>
      <c r="L37" s="422"/>
      <c r="M37" s="423"/>
      <c r="N37" s="646"/>
      <c r="O37" s="681"/>
      <c r="Q37" s="71"/>
      <c r="R37" s="71"/>
      <c r="S37" s="71"/>
      <c r="T37" s="71"/>
      <c r="U37" s="71"/>
    </row>
    <row r="38" spans="1:23" ht="12.75" customHeight="1" x14ac:dyDescent="0.2">
      <c r="A38" s="199"/>
      <c r="B38" s="70"/>
      <c r="C38" s="17"/>
      <c r="D38" s="594" t="s">
        <v>110</v>
      </c>
      <c r="E38" s="40"/>
      <c r="F38" s="53"/>
      <c r="G38" s="72"/>
      <c r="H38" s="99"/>
      <c r="I38" s="144"/>
      <c r="J38" s="108"/>
      <c r="K38" s="421"/>
      <c r="L38" s="422"/>
      <c r="M38" s="423"/>
      <c r="N38" s="646"/>
      <c r="O38" s="681"/>
    </row>
    <row r="39" spans="1:23" ht="12.75" customHeight="1" x14ac:dyDescent="0.2">
      <c r="A39" s="199"/>
      <c r="B39" s="70"/>
      <c r="C39" s="17"/>
      <c r="D39" s="594"/>
      <c r="E39" s="40"/>
      <c r="F39" s="53"/>
      <c r="G39" s="72"/>
      <c r="H39" s="99"/>
      <c r="I39" s="144"/>
      <c r="J39" s="108"/>
      <c r="K39" s="421"/>
      <c r="L39" s="422"/>
      <c r="M39" s="423"/>
      <c r="N39" s="646"/>
      <c r="O39" s="681"/>
      <c r="U39" s="35"/>
      <c r="W39" s="35"/>
    </row>
    <row r="40" spans="1:23" ht="15" customHeight="1" x14ac:dyDescent="0.2">
      <c r="A40" s="199"/>
      <c r="B40" s="70"/>
      <c r="C40" s="7"/>
      <c r="D40" s="594"/>
      <c r="E40" s="40"/>
      <c r="F40" s="53"/>
      <c r="G40" s="72"/>
      <c r="H40" s="99"/>
      <c r="I40" s="144"/>
      <c r="J40" s="108"/>
      <c r="K40" s="452"/>
      <c r="L40" s="453"/>
      <c r="M40" s="454"/>
      <c r="N40" s="646"/>
      <c r="O40" s="681"/>
      <c r="Q40" s="71"/>
      <c r="R40" s="71"/>
    </row>
    <row r="41" spans="1:23" ht="15" customHeight="1" x14ac:dyDescent="0.2">
      <c r="A41" s="195"/>
      <c r="B41" s="11"/>
      <c r="C41" s="7"/>
      <c r="D41" s="594" t="s">
        <v>74</v>
      </c>
      <c r="E41" s="40"/>
      <c r="F41" s="53"/>
      <c r="G41" s="72"/>
      <c r="H41" s="99"/>
      <c r="I41" s="144"/>
      <c r="J41" s="109"/>
      <c r="K41" s="256"/>
      <c r="L41" s="257"/>
      <c r="M41" s="295"/>
      <c r="N41" s="646" t="s">
        <v>163</v>
      </c>
      <c r="O41" s="297"/>
    </row>
    <row r="42" spans="1:23" ht="12.75" customHeight="1" x14ac:dyDescent="0.2">
      <c r="A42" s="195"/>
      <c r="B42" s="11"/>
      <c r="C42" s="7"/>
      <c r="D42" s="594"/>
      <c r="E42" s="40"/>
      <c r="F42" s="53"/>
      <c r="G42" s="72"/>
      <c r="H42" s="99"/>
      <c r="I42" s="144"/>
      <c r="J42" s="109"/>
      <c r="K42" s="256"/>
      <c r="L42" s="257"/>
      <c r="M42" s="295"/>
      <c r="N42" s="646"/>
      <c r="O42" s="297"/>
      <c r="S42" s="35"/>
    </row>
    <row r="43" spans="1:23" ht="40.5" customHeight="1" x14ac:dyDescent="0.2">
      <c r="A43" s="195"/>
      <c r="B43" s="11"/>
      <c r="C43" s="7"/>
      <c r="D43" s="594" t="s">
        <v>111</v>
      </c>
      <c r="E43" s="40"/>
      <c r="F43" s="53"/>
      <c r="G43" s="72"/>
      <c r="H43" s="99"/>
      <c r="I43" s="144"/>
      <c r="J43" s="109"/>
      <c r="K43" s="256"/>
      <c r="L43" s="251"/>
      <c r="M43" s="295"/>
      <c r="N43" s="646"/>
      <c r="O43" s="584"/>
      <c r="Q43" s="35"/>
      <c r="S43" s="35"/>
    </row>
    <row r="44" spans="1:23" ht="39.75" customHeight="1" x14ac:dyDescent="0.2">
      <c r="A44" s="195"/>
      <c r="B44" s="11"/>
      <c r="C44" s="7"/>
      <c r="D44" s="594"/>
      <c r="E44" s="40"/>
      <c r="F44" s="53"/>
      <c r="G44" s="72"/>
      <c r="H44" s="99"/>
      <c r="I44" s="144"/>
      <c r="J44" s="293"/>
      <c r="K44" s="256"/>
      <c r="L44" s="257"/>
      <c r="M44" s="295"/>
      <c r="N44" s="646"/>
      <c r="O44" s="584"/>
      <c r="Q44" s="71"/>
      <c r="S44" s="35"/>
    </row>
    <row r="45" spans="1:23" ht="18" customHeight="1" x14ac:dyDescent="0.2">
      <c r="A45" s="195"/>
      <c r="B45" s="11"/>
      <c r="C45" s="7"/>
      <c r="D45" s="594" t="s">
        <v>115</v>
      </c>
      <c r="E45" s="40"/>
      <c r="F45" s="53"/>
      <c r="G45" s="184"/>
      <c r="H45" s="166"/>
      <c r="I45" s="144"/>
      <c r="J45" s="109"/>
      <c r="K45" s="657"/>
      <c r="L45" s="257"/>
      <c r="M45" s="295"/>
      <c r="N45" s="646"/>
      <c r="O45" s="584"/>
      <c r="S45" s="35"/>
    </row>
    <row r="46" spans="1:23" ht="18" customHeight="1" x14ac:dyDescent="0.2">
      <c r="A46" s="195"/>
      <c r="B46" s="11"/>
      <c r="C46" s="7"/>
      <c r="D46" s="594"/>
      <c r="E46" s="40"/>
      <c r="F46" s="53"/>
      <c r="G46" s="184"/>
      <c r="H46" s="166"/>
      <c r="I46" s="144"/>
      <c r="J46" s="293"/>
      <c r="K46" s="657"/>
      <c r="L46" s="257"/>
      <c r="M46" s="295"/>
      <c r="N46" s="646"/>
      <c r="O46" s="584"/>
      <c r="S46" s="35"/>
    </row>
    <row r="47" spans="1:23" ht="19.5" customHeight="1" x14ac:dyDescent="0.2">
      <c r="A47" s="195"/>
      <c r="B47" s="11"/>
      <c r="C47" s="7"/>
      <c r="D47" s="594"/>
      <c r="E47" s="87"/>
      <c r="F47" s="53"/>
      <c r="G47" s="184"/>
      <c r="H47" s="166"/>
      <c r="I47" s="144"/>
      <c r="J47" s="109"/>
      <c r="K47" s="657"/>
      <c r="L47" s="257"/>
      <c r="M47" s="295"/>
      <c r="N47" s="646"/>
      <c r="O47" s="269"/>
    </row>
    <row r="48" spans="1:23" ht="12.75" customHeight="1" x14ac:dyDescent="0.2">
      <c r="A48" s="196"/>
      <c r="B48" s="11"/>
      <c r="C48" s="7"/>
      <c r="D48" s="594" t="s">
        <v>62</v>
      </c>
      <c r="E48" s="676" t="s">
        <v>91</v>
      </c>
      <c r="F48" s="53"/>
      <c r="G48" s="72"/>
      <c r="H48" s="99"/>
      <c r="I48" s="144"/>
      <c r="J48" s="109"/>
      <c r="K48" s="256"/>
      <c r="L48" s="257"/>
      <c r="M48" s="295"/>
      <c r="N48" s="646"/>
      <c r="O48" s="269"/>
      <c r="T48" s="35"/>
      <c r="U48" s="35"/>
    </row>
    <row r="49" spans="1:22" ht="12.75" customHeight="1" x14ac:dyDescent="0.2">
      <c r="A49" s="196"/>
      <c r="B49" s="11"/>
      <c r="C49" s="7"/>
      <c r="D49" s="594"/>
      <c r="E49" s="676"/>
      <c r="F49" s="53"/>
      <c r="G49" s="72"/>
      <c r="H49" s="99"/>
      <c r="I49" s="144"/>
      <c r="J49" s="109"/>
      <c r="K49" s="256"/>
      <c r="L49" s="257"/>
      <c r="M49" s="295"/>
      <c r="N49" s="646"/>
      <c r="O49" s="270"/>
      <c r="Q49" s="35"/>
      <c r="U49" s="35"/>
    </row>
    <row r="50" spans="1:22" ht="18.75" customHeight="1" x14ac:dyDescent="0.2">
      <c r="A50" s="196"/>
      <c r="B50" s="11"/>
      <c r="C50" s="7"/>
      <c r="D50" s="594"/>
      <c r="E50" s="676"/>
      <c r="F50" s="53"/>
      <c r="G50" s="153"/>
      <c r="H50" s="109"/>
      <c r="I50" s="156"/>
      <c r="J50" s="108"/>
      <c r="K50" s="343"/>
      <c r="L50" s="345"/>
      <c r="M50" s="346"/>
      <c r="N50" s="387"/>
      <c r="O50" s="270"/>
      <c r="Q50" s="35"/>
      <c r="S50" s="35"/>
      <c r="T50" s="35"/>
    </row>
    <row r="51" spans="1:22" ht="12.75" customHeight="1" x14ac:dyDescent="0.2">
      <c r="A51" s="196"/>
      <c r="B51" s="11"/>
      <c r="C51" s="7"/>
      <c r="D51" s="594" t="s">
        <v>31</v>
      </c>
      <c r="E51" s="87"/>
      <c r="F51" s="53"/>
      <c r="G51" s="72"/>
      <c r="H51" s="99"/>
      <c r="I51" s="144"/>
      <c r="J51" s="108"/>
      <c r="K51" s="657"/>
      <c r="L51" s="656"/>
      <c r="M51" s="674"/>
      <c r="N51" s="675"/>
      <c r="O51" s="665"/>
      <c r="V51" s="35"/>
    </row>
    <row r="52" spans="1:22" ht="15" customHeight="1" x14ac:dyDescent="0.2">
      <c r="A52" s="196"/>
      <c r="B52" s="11"/>
      <c r="C52" s="7"/>
      <c r="D52" s="594"/>
      <c r="E52" s="40"/>
      <c r="F52" s="53"/>
      <c r="G52" s="72"/>
      <c r="H52" s="99"/>
      <c r="I52" s="144"/>
      <c r="J52" s="108"/>
      <c r="K52" s="657"/>
      <c r="L52" s="656"/>
      <c r="M52" s="674"/>
      <c r="N52" s="675"/>
      <c r="O52" s="665"/>
    </row>
    <row r="53" spans="1:22" ht="13.5" customHeight="1" thickBot="1" x14ac:dyDescent="0.25">
      <c r="A53" s="197"/>
      <c r="B53" s="51"/>
      <c r="C53" s="52"/>
      <c r="D53" s="628"/>
      <c r="E53" s="67"/>
      <c r="F53" s="69"/>
      <c r="G53" s="185" t="s">
        <v>13</v>
      </c>
      <c r="H53" s="105">
        <f>SUM(H31:H52)</f>
        <v>3170619</v>
      </c>
      <c r="I53" s="149">
        <f>SUM(I31:I52)</f>
        <v>3332384</v>
      </c>
      <c r="J53" s="114">
        <f>SUM(J31:J52)</f>
        <v>3281797</v>
      </c>
      <c r="K53" s="232"/>
      <c r="L53" s="233"/>
      <c r="M53" s="296"/>
      <c r="N53" s="271"/>
      <c r="O53" s="272"/>
    </row>
    <row r="54" spans="1:22" ht="39.75" customHeight="1" x14ac:dyDescent="0.2">
      <c r="A54" s="198" t="s">
        <v>6</v>
      </c>
      <c r="B54" s="10" t="s">
        <v>7</v>
      </c>
      <c r="C54" s="8" t="s">
        <v>7</v>
      </c>
      <c r="D54" s="336" t="s">
        <v>47</v>
      </c>
      <c r="E54" s="385"/>
      <c r="F54" s="344"/>
      <c r="G54" s="34"/>
      <c r="H54" s="179"/>
      <c r="I54" s="171"/>
      <c r="J54" s="98"/>
      <c r="K54" s="386"/>
      <c r="L54" s="234"/>
      <c r="M54" s="209"/>
      <c r="N54" s="273"/>
      <c r="O54" s="274"/>
    </row>
    <row r="55" spans="1:22" ht="42" customHeight="1" x14ac:dyDescent="0.2">
      <c r="A55" s="388"/>
      <c r="B55" s="389"/>
      <c r="C55" s="75"/>
      <c r="D55" s="481" t="s">
        <v>66</v>
      </c>
      <c r="E55" s="482"/>
      <c r="F55" s="483"/>
      <c r="G55" s="484"/>
      <c r="H55" s="180"/>
      <c r="I55" s="170"/>
      <c r="J55" s="103"/>
      <c r="K55" s="485"/>
      <c r="L55" s="486"/>
      <c r="M55" s="487"/>
      <c r="N55" s="488"/>
      <c r="O55" s="489"/>
      <c r="Q55" s="35"/>
      <c r="R55" s="35"/>
    </row>
    <row r="56" spans="1:22" ht="54" customHeight="1" x14ac:dyDescent="0.2">
      <c r="A56" s="199"/>
      <c r="B56" s="70"/>
      <c r="C56" s="7"/>
      <c r="D56" s="511" t="s">
        <v>89</v>
      </c>
      <c r="E56" s="661" t="s">
        <v>60</v>
      </c>
      <c r="F56" s="402" t="s">
        <v>29</v>
      </c>
      <c r="G56" s="478" t="s">
        <v>9</v>
      </c>
      <c r="H56" s="164">
        <v>5792</v>
      </c>
      <c r="I56" s="170">
        <f>20/3.4528*1000</f>
        <v>5792</v>
      </c>
      <c r="J56" s="170">
        <v>2444</v>
      </c>
      <c r="K56" s="479" t="s">
        <v>102</v>
      </c>
      <c r="L56" s="374">
        <v>1</v>
      </c>
      <c r="M56" s="480">
        <v>0</v>
      </c>
      <c r="N56" s="564" t="s">
        <v>160</v>
      </c>
      <c r="O56" s="451" t="s">
        <v>182</v>
      </c>
      <c r="S56" s="35"/>
    </row>
    <row r="57" spans="1:22" x14ac:dyDescent="0.2">
      <c r="A57" s="200"/>
      <c r="B57" s="70"/>
      <c r="C57" s="20"/>
      <c r="D57" s="660"/>
      <c r="E57" s="662"/>
      <c r="F57" s="400"/>
      <c r="G57" s="59" t="s">
        <v>13</v>
      </c>
      <c r="H57" s="117">
        <f>SUM(H56)</f>
        <v>5792</v>
      </c>
      <c r="I57" s="172">
        <f>I56</f>
        <v>5792</v>
      </c>
      <c r="J57" s="118">
        <f>SUM(J54:J56)</f>
        <v>2444</v>
      </c>
      <c r="K57" s="366"/>
      <c r="L57" s="367"/>
      <c r="M57" s="368"/>
      <c r="N57" s="565"/>
      <c r="O57" s="467"/>
      <c r="Q57" s="35"/>
      <c r="T57" s="35"/>
    </row>
    <row r="58" spans="1:22" ht="27.75" customHeight="1" x14ac:dyDescent="0.2">
      <c r="A58" s="200"/>
      <c r="B58" s="70"/>
      <c r="C58" s="20"/>
      <c r="D58" s="511" t="s">
        <v>86</v>
      </c>
      <c r="E58" s="441"/>
      <c r="F58" s="402" t="s">
        <v>81</v>
      </c>
      <c r="G58" s="397" t="s">
        <v>9</v>
      </c>
      <c r="H58" s="398">
        <v>10513</v>
      </c>
      <c r="I58" s="399">
        <f>36.3/3.4528*1000-7513</f>
        <v>3000</v>
      </c>
      <c r="J58" s="442">
        <v>0</v>
      </c>
      <c r="K58" s="357" t="s">
        <v>117</v>
      </c>
      <c r="L58" s="358">
        <v>1</v>
      </c>
      <c r="M58" s="443">
        <v>0</v>
      </c>
      <c r="N58" s="444"/>
      <c r="O58" s="445" t="s">
        <v>183</v>
      </c>
      <c r="Q58" s="150"/>
    </row>
    <row r="59" spans="1:22" ht="22.5" customHeight="1" x14ac:dyDescent="0.2">
      <c r="A59" s="200"/>
      <c r="B59" s="70"/>
      <c r="C59" s="20"/>
      <c r="D59" s="511"/>
      <c r="E59" s="401"/>
      <c r="F59" s="402"/>
      <c r="G59" s="403" t="s">
        <v>23</v>
      </c>
      <c r="H59" s="404"/>
      <c r="I59" s="124"/>
      <c r="J59" s="166"/>
      <c r="K59" s="349" t="s">
        <v>85</v>
      </c>
      <c r="L59" s="350"/>
      <c r="M59" s="351"/>
      <c r="N59" s="352"/>
      <c r="O59" s="689" t="s">
        <v>184</v>
      </c>
      <c r="Q59" s="35"/>
    </row>
    <row r="60" spans="1:22" ht="22.5" customHeight="1" x14ac:dyDescent="0.2">
      <c r="A60" s="200"/>
      <c r="B60" s="70"/>
      <c r="C60" s="20"/>
      <c r="D60" s="83"/>
      <c r="E60" s="401"/>
      <c r="F60" s="402"/>
      <c r="G60" s="405" t="s">
        <v>82</v>
      </c>
      <c r="H60" s="406"/>
      <c r="I60" s="407"/>
      <c r="J60" s="119"/>
      <c r="K60" s="563" t="s">
        <v>154</v>
      </c>
      <c r="L60" s="353"/>
      <c r="M60" s="354"/>
      <c r="N60" s="355"/>
      <c r="O60" s="689"/>
      <c r="Q60" s="35"/>
    </row>
    <row r="61" spans="1:22" ht="22.5" customHeight="1" x14ac:dyDescent="0.2">
      <c r="A61" s="200"/>
      <c r="B61" s="70"/>
      <c r="C61" s="20"/>
      <c r="D61" s="340"/>
      <c r="E61" s="408"/>
      <c r="F61" s="402"/>
      <c r="G61" s="58" t="s">
        <v>13</v>
      </c>
      <c r="H61" s="115">
        <f>SUM(H58:H60)</f>
        <v>10513</v>
      </c>
      <c r="I61" s="173">
        <f>SUM(I58:I60)</f>
        <v>3000</v>
      </c>
      <c r="J61" s="116">
        <f>SUM(J58:J60)</f>
        <v>0</v>
      </c>
      <c r="K61" s="563"/>
      <c r="L61" s="353"/>
      <c r="M61" s="354"/>
      <c r="N61" s="355"/>
      <c r="O61" s="689"/>
      <c r="Q61" s="35"/>
    </row>
    <row r="62" spans="1:22" ht="29.25" customHeight="1" x14ac:dyDescent="0.2">
      <c r="A62" s="199"/>
      <c r="B62" s="70"/>
      <c r="C62" s="7"/>
      <c r="D62" s="708" t="s">
        <v>112</v>
      </c>
      <c r="E62" s="409"/>
      <c r="F62" s="410"/>
      <c r="G62" s="395" t="s">
        <v>9</v>
      </c>
      <c r="H62" s="396">
        <v>4344</v>
      </c>
      <c r="I62" s="119">
        <f>15/3.4528*1000-1344</f>
        <v>3000</v>
      </c>
      <c r="J62" s="119">
        <v>0</v>
      </c>
      <c r="K62" s="347" t="s">
        <v>117</v>
      </c>
      <c r="L62" s="348">
        <v>1</v>
      </c>
      <c r="M62" s="356">
        <v>0</v>
      </c>
      <c r="N62" s="692" t="s">
        <v>186</v>
      </c>
      <c r="O62" s="694" t="s">
        <v>185</v>
      </c>
      <c r="Q62" s="35"/>
    </row>
    <row r="63" spans="1:22" ht="91.5" customHeight="1" x14ac:dyDescent="0.2">
      <c r="A63" s="199"/>
      <c r="B63" s="70"/>
      <c r="C63" s="7"/>
      <c r="D63" s="511"/>
      <c r="E63" s="446"/>
      <c r="F63" s="447"/>
      <c r="G63" s="158"/>
      <c r="H63" s="163"/>
      <c r="I63" s="166"/>
      <c r="J63" s="166"/>
      <c r="K63" s="357" t="s">
        <v>118</v>
      </c>
      <c r="L63" s="358">
        <v>1</v>
      </c>
      <c r="M63" s="359"/>
      <c r="N63" s="693"/>
      <c r="O63" s="695"/>
      <c r="Q63" s="35"/>
      <c r="S63" s="35"/>
    </row>
    <row r="64" spans="1:22" ht="56.25" customHeight="1" x14ac:dyDescent="0.2">
      <c r="A64" s="199"/>
      <c r="B64" s="70"/>
      <c r="C64" s="7"/>
      <c r="D64" s="83"/>
      <c r="E64" s="87"/>
      <c r="F64" s="341"/>
      <c r="G64" s="31"/>
      <c r="H64" s="110"/>
      <c r="I64" s="166"/>
      <c r="J64" s="100"/>
      <c r="K64" s="696" t="s">
        <v>83</v>
      </c>
      <c r="L64" s="289"/>
      <c r="M64" s="151"/>
      <c r="N64" s="291"/>
      <c r="O64" s="681" t="s">
        <v>145</v>
      </c>
      <c r="Q64" s="35"/>
      <c r="R64" s="35"/>
      <c r="S64" s="35"/>
    </row>
    <row r="65" spans="1:21" ht="12.75" customHeight="1" x14ac:dyDescent="0.2">
      <c r="A65" s="201"/>
      <c r="B65" s="13"/>
      <c r="C65" s="20"/>
      <c r="D65" s="340"/>
      <c r="E65" s="87"/>
      <c r="F65" s="341"/>
      <c r="G65" s="59" t="s">
        <v>13</v>
      </c>
      <c r="H65" s="117">
        <f>SUM(H62:H63)</f>
        <v>4344</v>
      </c>
      <c r="I65" s="172">
        <f>I62</f>
        <v>3000</v>
      </c>
      <c r="J65" s="118">
        <f>SUM(J62:J63)</f>
        <v>0</v>
      </c>
      <c r="K65" s="683"/>
      <c r="L65" s="337"/>
      <c r="M65" s="338"/>
      <c r="N65" s="339"/>
      <c r="O65" s="697"/>
      <c r="Q65" s="35"/>
      <c r="R65" s="35"/>
    </row>
    <row r="66" spans="1:21" ht="30" customHeight="1" x14ac:dyDescent="0.2">
      <c r="A66" s="199"/>
      <c r="B66" s="70"/>
      <c r="C66" s="7"/>
      <c r="D66" s="561" t="s">
        <v>84</v>
      </c>
      <c r="E66" s="704"/>
      <c r="F66" s="706"/>
      <c r="G66" s="395" t="s">
        <v>9</v>
      </c>
      <c r="H66" s="396">
        <v>8978</v>
      </c>
      <c r="I66" s="119">
        <f>31/3.4528*1000-5978</f>
        <v>3000</v>
      </c>
      <c r="J66" s="119">
        <v>0</v>
      </c>
      <c r="K66" s="425" t="s">
        <v>117</v>
      </c>
      <c r="L66" s="369">
        <v>1</v>
      </c>
      <c r="M66" s="370">
        <v>1</v>
      </c>
      <c r="N66" s="700"/>
      <c r="O66" s="371" t="s">
        <v>156</v>
      </c>
      <c r="Q66" s="35"/>
      <c r="T66" s="35"/>
    </row>
    <row r="67" spans="1:21" ht="18" customHeight="1" x14ac:dyDescent="0.2">
      <c r="A67" s="201"/>
      <c r="B67" s="13"/>
      <c r="C67" s="20"/>
      <c r="D67" s="561"/>
      <c r="E67" s="561"/>
      <c r="F67" s="681"/>
      <c r="G67" s="397"/>
      <c r="H67" s="398"/>
      <c r="I67" s="399"/>
      <c r="J67" s="170"/>
      <c r="K67" s="707" t="s">
        <v>85</v>
      </c>
      <c r="L67" s="372"/>
      <c r="M67" s="373"/>
      <c r="N67" s="700"/>
      <c r="O67" s="698" t="s">
        <v>187</v>
      </c>
    </row>
    <row r="68" spans="1:21" ht="18" customHeight="1" x14ac:dyDescent="0.2">
      <c r="A68" s="201"/>
      <c r="B68" s="13"/>
      <c r="C68" s="20"/>
      <c r="D68" s="561"/>
      <c r="E68" s="705"/>
      <c r="F68" s="697"/>
      <c r="G68" s="58" t="s">
        <v>13</v>
      </c>
      <c r="H68" s="115">
        <f>SUM(H66:H67)</f>
        <v>8978</v>
      </c>
      <c r="I68" s="173">
        <f>SUM(I66:I67)</f>
        <v>3000</v>
      </c>
      <c r="J68" s="116">
        <f>SUM(J65:J67)</f>
        <v>0</v>
      </c>
      <c r="K68" s="707"/>
      <c r="L68" s="374"/>
      <c r="M68" s="375"/>
      <c r="N68" s="700"/>
      <c r="O68" s="698"/>
      <c r="Q68" s="35"/>
    </row>
    <row r="69" spans="1:21" ht="34.5" customHeight="1" thickBot="1" x14ac:dyDescent="0.25">
      <c r="A69" s="202"/>
      <c r="B69" s="14"/>
      <c r="C69" s="21"/>
      <c r="D69" s="562"/>
      <c r="E69" s="558" t="s">
        <v>92</v>
      </c>
      <c r="F69" s="559"/>
      <c r="G69" s="560"/>
      <c r="H69" s="290">
        <f>H68+H65+H61+H57</f>
        <v>29627</v>
      </c>
      <c r="I69" s="111">
        <f>I68+I65+I61+I57</f>
        <v>14792</v>
      </c>
      <c r="J69" s="111">
        <f>J68+J65+J61+J57</f>
        <v>2444</v>
      </c>
      <c r="K69" s="448" t="s">
        <v>154</v>
      </c>
      <c r="L69" s="376"/>
      <c r="M69" s="377"/>
      <c r="N69" s="701"/>
      <c r="O69" s="699"/>
      <c r="Q69" s="35"/>
    </row>
    <row r="70" spans="1:21" ht="15.75" customHeight="1" x14ac:dyDescent="0.2">
      <c r="A70" s="198" t="s">
        <v>6</v>
      </c>
      <c r="B70" s="10" t="s">
        <v>7</v>
      </c>
      <c r="C70" s="8" t="s">
        <v>8</v>
      </c>
      <c r="D70" s="709" t="s">
        <v>36</v>
      </c>
      <c r="E70" s="88"/>
      <c r="F70" s="160">
        <v>6</v>
      </c>
      <c r="G70" s="34" t="s">
        <v>9</v>
      </c>
      <c r="H70" s="179">
        <v>142985</v>
      </c>
      <c r="I70" s="171">
        <f>107159-3948</f>
        <v>103211</v>
      </c>
      <c r="J70" s="98">
        <v>103211</v>
      </c>
      <c r="K70" s="635" t="s">
        <v>70</v>
      </c>
      <c r="L70" s="234">
        <v>2</v>
      </c>
      <c r="M70" s="209">
        <v>2</v>
      </c>
      <c r="N70" s="690" t="s">
        <v>150</v>
      </c>
      <c r="O70" s="274"/>
      <c r="Q70" s="71"/>
      <c r="R70" s="71"/>
      <c r="S70" s="71"/>
    </row>
    <row r="71" spans="1:21" ht="25.5" customHeight="1" x14ac:dyDescent="0.2">
      <c r="A71" s="199"/>
      <c r="B71" s="70"/>
      <c r="C71" s="7"/>
      <c r="D71" s="710"/>
      <c r="E71" s="89"/>
      <c r="F71" s="161"/>
      <c r="G71" s="32" t="s">
        <v>16</v>
      </c>
      <c r="H71" s="178">
        <v>47237</v>
      </c>
      <c r="I71" s="119">
        <v>0</v>
      </c>
      <c r="J71" s="120"/>
      <c r="K71" s="513"/>
      <c r="L71" s="236"/>
      <c r="M71" s="76"/>
      <c r="N71" s="691"/>
      <c r="O71" s="275"/>
      <c r="Q71" s="71"/>
      <c r="R71" s="71"/>
      <c r="S71" s="71"/>
    </row>
    <row r="72" spans="1:21" ht="39" customHeight="1" x14ac:dyDescent="0.2">
      <c r="A72" s="199"/>
      <c r="B72" s="70"/>
      <c r="C72" s="7"/>
      <c r="D72" s="361" t="s">
        <v>87</v>
      </c>
      <c r="E72" s="89"/>
      <c r="F72" s="298"/>
      <c r="G72" s="68"/>
      <c r="H72" s="100"/>
      <c r="I72" s="166"/>
      <c r="J72" s="101"/>
      <c r="K72" s="362"/>
      <c r="L72" s="236"/>
      <c r="M72" s="76"/>
      <c r="N72" s="691"/>
      <c r="O72" s="275"/>
      <c r="R72" s="35"/>
      <c r="S72" s="35"/>
    </row>
    <row r="73" spans="1:21" ht="21" customHeight="1" x14ac:dyDescent="0.2">
      <c r="A73" s="199"/>
      <c r="B73" s="70"/>
      <c r="C73" s="7"/>
      <c r="D73" s="511" t="s">
        <v>113</v>
      </c>
      <c r="E73" s="654"/>
      <c r="F73" s="653"/>
      <c r="G73" s="31"/>
      <c r="H73" s="110"/>
      <c r="I73" s="166"/>
      <c r="J73" s="101"/>
      <c r="K73" s="513"/>
      <c r="L73" s="363"/>
      <c r="M73" s="210"/>
      <c r="N73" s="691"/>
      <c r="O73" s="299"/>
      <c r="Q73" s="35"/>
    </row>
    <row r="74" spans="1:21" ht="32.25" customHeight="1" x14ac:dyDescent="0.2">
      <c r="A74" s="199"/>
      <c r="B74" s="70"/>
      <c r="C74" s="7"/>
      <c r="D74" s="511"/>
      <c r="E74" s="654"/>
      <c r="F74" s="653"/>
      <c r="G74" s="393"/>
      <c r="H74" s="394"/>
      <c r="I74" s="170"/>
      <c r="J74" s="103"/>
      <c r="K74" s="513"/>
      <c r="L74" s="422"/>
      <c r="M74" s="258"/>
      <c r="N74" s="691"/>
      <c r="O74" s="275"/>
      <c r="Q74" s="35"/>
      <c r="S74" s="35"/>
      <c r="U74" s="35"/>
    </row>
    <row r="75" spans="1:21" ht="28.5" customHeight="1" thickBot="1" x14ac:dyDescent="0.25">
      <c r="A75" s="192"/>
      <c r="B75" s="6"/>
      <c r="C75" s="21"/>
      <c r="D75" s="420" t="s">
        <v>93</v>
      </c>
      <c r="E75" s="90"/>
      <c r="F75" s="91"/>
      <c r="G75" s="390" t="s">
        <v>13</v>
      </c>
      <c r="H75" s="391">
        <f>SUM(H70:H74)</f>
        <v>190222</v>
      </c>
      <c r="I75" s="392">
        <f>SUM(I70:I74)</f>
        <v>103211</v>
      </c>
      <c r="J75" s="392">
        <f>SUM(J70:J74)</f>
        <v>103211</v>
      </c>
      <c r="K75" s="304"/>
      <c r="L75" s="302"/>
      <c r="M75" s="303"/>
      <c r="N75" s="301"/>
      <c r="O75" s="300"/>
    </row>
    <row r="76" spans="1:21" ht="13.5" thickBot="1" x14ac:dyDescent="0.25">
      <c r="A76" s="191" t="s">
        <v>6</v>
      </c>
      <c r="B76" s="14" t="s">
        <v>7</v>
      </c>
      <c r="C76" s="640" t="s">
        <v>12</v>
      </c>
      <c r="D76" s="641"/>
      <c r="E76" s="641"/>
      <c r="F76" s="641"/>
      <c r="G76" s="642"/>
      <c r="H76" s="342">
        <f>H75+H69+H53</f>
        <v>3390468</v>
      </c>
      <c r="I76" s="112">
        <f>I75+I69+I53</f>
        <v>3450387</v>
      </c>
      <c r="J76" s="112">
        <f>J75+J69+J53</f>
        <v>3387452</v>
      </c>
      <c r="K76" s="668"/>
      <c r="L76" s="669"/>
      <c r="M76" s="669"/>
      <c r="N76" s="669"/>
      <c r="O76" s="670"/>
    </row>
    <row r="77" spans="1:21" ht="13.5" customHeight="1" thickBot="1" x14ac:dyDescent="0.25">
      <c r="A77" s="203" t="s">
        <v>6</v>
      </c>
      <c r="B77" s="169" t="s">
        <v>8</v>
      </c>
      <c r="C77" s="671" t="s">
        <v>72</v>
      </c>
      <c r="D77" s="672"/>
      <c r="E77" s="672"/>
      <c r="F77" s="672"/>
      <c r="G77" s="672"/>
      <c r="H77" s="672"/>
      <c r="I77" s="672"/>
      <c r="J77" s="672"/>
      <c r="K77" s="672"/>
      <c r="L77" s="672"/>
      <c r="M77" s="672"/>
      <c r="N77" s="672"/>
      <c r="O77" s="673"/>
    </row>
    <row r="78" spans="1:21" ht="42.75" customHeight="1" x14ac:dyDescent="0.2">
      <c r="A78" s="198" t="s">
        <v>6</v>
      </c>
      <c r="B78" s="10" t="s">
        <v>8</v>
      </c>
      <c r="C78" s="8" t="s">
        <v>6</v>
      </c>
      <c r="D78" s="63" t="s">
        <v>51</v>
      </c>
      <c r="E78" s="685" t="s">
        <v>94</v>
      </c>
      <c r="F78" s="160">
        <v>2</v>
      </c>
      <c r="G78" s="92" t="s">
        <v>9</v>
      </c>
      <c r="H78" s="179">
        <v>17377</v>
      </c>
      <c r="I78" s="165">
        <f>60/3.4528*1000</f>
        <v>17377</v>
      </c>
      <c r="J78" s="98">
        <v>13475</v>
      </c>
      <c r="K78" s="237"/>
      <c r="L78" s="234"/>
      <c r="M78" s="263"/>
      <c r="N78" s="595" t="s">
        <v>161</v>
      </c>
      <c r="O78" s="702" t="s">
        <v>188</v>
      </c>
    </row>
    <row r="79" spans="1:21" ht="53.25" customHeight="1" x14ac:dyDescent="0.2">
      <c r="A79" s="199"/>
      <c r="B79" s="70"/>
      <c r="C79" s="7"/>
      <c r="D79" s="74" t="s">
        <v>65</v>
      </c>
      <c r="E79" s="686"/>
      <c r="F79" s="161"/>
      <c r="G79" s="72"/>
      <c r="H79" s="110"/>
      <c r="I79" s="163"/>
      <c r="J79" s="121"/>
      <c r="K79" s="364" t="s">
        <v>103</v>
      </c>
      <c r="L79" s="240">
        <v>1</v>
      </c>
      <c r="M79" s="45">
        <v>1</v>
      </c>
      <c r="N79" s="711"/>
      <c r="O79" s="703"/>
      <c r="P79" s="150"/>
      <c r="Q79" s="35"/>
    </row>
    <row r="80" spans="1:21" ht="28.5" customHeight="1" x14ac:dyDescent="0.2">
      <c r="A80" s="199"/>
      <c r="B80" s="70"/>
      <c r="C80" s="7"/>
      <c r="D80" s="684" t="s">
        <v>77</v>
      </c>
      <c r="E80" s="411"/>
      <c r="F80" s="412"/>
      <c r="G80" s="413"/>
      <c r="H80" s="414"/>
      <c r="I80" s="414"/>
      <c r="J80" s="415"/>
      <c r="K80" s="426" t="s">
        <v>104</v>
      </c>
      <c r="L80" s="427">
        <v>1</v>
      </c>
      <c r="M80" s="428">
        <v>0</v>
      </c>
      <c r="N80" s="429"/>
      <c r="O80" s="687" t="s">
        <v>148</v>
      </c>
      <c r="Q80" s="35"/>
    </row>
    <row r="81" spans="1:19" x14ac:dyDescent="0.2">
      <c r="A81" s="199"/>
      <c r="B81" s="70"/>
      <c r="C81" s="7"/>
      <c r="D81" s="684"/>
      <c r="E81" s="416"/>
      <c r="F81" s="412"/>
      <c r="G81" s="184"/>
      <c r="H81" s="163"/>
      <c r="I81" s="163"/>
      <c r="J81" s="122"/>
      <c r="K81" s="430"/>
      <c r="L81" s="427"/>
      <c r="M81" s="428"/>
      <c r="N81" s="429"/>
      <c r="O81" s="687"/>
      <c r="Q81" s="35"/>
      <c r="S81" s="35"/>
    </row>
    <row r="82" spans="1:19" ht="24" customHeight="1" x14ac:dyDescent="0.2">
      <c r="A82" s="199"/>
      <c r="B82" s="70"/>
      <c r="C82" s="7"/>
      <c r="D82" s="417"/>
      <c r="E82" s="416"/>
      <c r="F82" s="412"/>
      <c r="G82" s="418"/>
      <c r="H82" s="164"/>
      <c r="I82" s="164"/>
      <c r="J82" s="419"/>
      <c r="K82" s="430"/>
      <c r="L82" s="427"/>
      <c r="M82" s="428"/>
      <c r="N82" s="431"/>
      <c r="O82" s="687"/>
    </row>
    <row r="83" spans="1:19" ht="17.25" customHeight="1" thickBot="1" x14ac:dyDescent="0.25">
      <c r="A83" s="192"/>
      <c r="B83" s="6"/>
      <c r="C83" s="21"/>
      <c r="D83" s="365"/>
      <c r="E83" s="94"/>
      <c r="F83" s="60"/>
      <c r="G83" s="73" t="s">
        <v>13</v>
      </c>
      <c r="H83" s="104">
        <f>SUM(H78:H82)</f>
        <v>17377</v>
      </c>
      <c r="I83" s="104">
        <f>SUM(I78:I82)</f>
        <v>17377</v>
      </c>
      <c r="J83" s="111">
        <f>SUM(J78:J82)</f>
        <v>13475</v>
      </c>
      <c r="K83" s="432"/>
      <c r="L83" s="433"/>
      <c r="M83" s="434"/>
      <c r="N83" s="435"/>
      <c r="O83" s="688"/>
    </row>
    <row r="84" spans="1:19" ht="51" hidden="1" x14ac:dyDescent="0.2">
      <c r="A84" s="198" t="s">
        <v>6</v>
      </c>
      <c r="B84" s="10" t="s">
        <v>8</v>
      </c>
      <c r="C84" s="8" t="s">
        <v>7</v>
      </c>
      <c r="D84" s="93" t="s">
        <v>52</v>
      </c>
      <c r="E84" s="64"/>
      <c r="F84" s="625">
        <v>2</v>
      </c>
      <c r="G84" s="92" t="s">
        <v>9</v>
      </c>
      <c r="H84" s="179"/>
      <c r="I84" s="165"/>
      <c r="J84" s="123"/>
      <c r="K84" s="237"/>
      <c r="L84" s="234"/>
      <c r="M84" s="209"/>
      <c r="N84" s="273"/>
      <c r="O84" s="274"/>
    </row>
    <row r="85" spans="1:19" ht="42" hidden="1" customHeight="1" x14ac:dyDescent="0.2">
      <c r="A85" s="195"/>
      <c r="B85" s="11"/>
      <c r="C85" s="7"/>
      <c r="D85" s="39" t="s">
        <v>78</v>
      </c>
      <c r="E85" s="148" t="s">
        <v>61</v>
      </c>
      <c r="F85" s="626"/>
      <c r="G85" s="61"/>
      <c r="H85" s="141"/>
      <c r="I85" s="163"/>
      <c r="J85" s="109"/>
      <c r="K85" s="238" t="s">
        <v>71</v>
      </c>
      <c r="L85" s="257"/>
      <c r="M85" s="258"/>
      <c r="N85" s="276"/>
      <c r="O85" s="277"/>
      <c r="P85" s="146"/>
      <c r="Q85" s="35"/>
      <c r="S85" s="35"/>
    </row>
    <row r="86" spans="1:19" ht="23.25" hidden="1" customHeight="1" x14ac:dyDescent="0.2">
      <c r="A86" s="199"/>
      <c r="B86" s="70"/>
      <c r="C86" s="7"/>
      <c r="D86" s="594" t="s">
        <v>79</v>
      </c>
      <c r="E86" s="629" t="s">
        <v>53</v>
      </c>
      <c r="F86" s="626"/>
      <c r="G86" s="85"/>
      <c r="H86" s="180"/>
      <c r="I86" s="164"/>
      <c r="J86" s="113"/>
      <c r="K86" s="631" t="s">
        <v>105</v>
      </c>
      <c r="L86" s="241"/>
      <c r="M86" s="65"/>
      <c r="N86" s="278"/>
      <c r="O86" s="279"/>
      <c r="P86" s="146"/>
    </row>
    <row r="87" spans="1:19" ht="17.25" hidden="1" customHeight="1" thickBot="1" x14ac:dyDescent="0.25">
      <c r="A87" s="192"/>
      <c r="B87" s="6"/>
      <c r="C87" s="21"/>
      <c r="D87" s="628"/>
      <c r="E87" s="630"/>
      <c r="F87" s="627"/>
      <c r="G87" s="73" t="s">
        <v>13</v>
      </c>
      <c r="H87" s="104"/>
      <c r="I87" s="104"/>
      <c r="J87" s="105"/>
      <c r="K87" s="632"/>
      <c r="L87" s="235"/>
      <c r="M87" s="159"/>
      <c r="N87" s="280"/>
      <c r="O87" s="281"/>
      <c r="P87" s="146"/>
    </row>
    <row r="88" spans="1:19" ht="29.25" hidden="1" customHeight="1" x14ac:dyDescent="0.2">
      <c r="A88" s="198" t="s">
        <v>6</v>
      </c>
      <c r="B88" s="10" t="s">
        <v>8</v>
      </c>
      <c r="C88" s="8" t="s">
        <v>8</v>
      </c>
      <c r="D88" s="63" t="s">
        <v>57</v>
      </c>
      <c r="E88" s="637" t="s">
        <v>59</v>
      </c>
      <c r="F88" s="592" t="s">
        <v>29</v>
      </c>
      <c r="G88" s="92" t="s">
        <v>9</v>
      </c>
      <c r="H88" s="179"/>
      <c r="I88" s="165"/>
      <c r="J88" s="125"/>
      <c r="K88" s="239"/>
      <c r="L88" s="242"/>
      <c r="M88" s="46"/>
      <c r="N88" s="282"/>
      <c r="O88" s="283"/>
    </row>
    <row r="89" spans="1:19" ht="17.25" hidden="1" customHeight="1" x14ac:dyDescent="0.2">
      <c r="A89" s="199"/>
      <c r="B89" s="70"/>
      <c r="C89" s="7"/>
      <c r="D89" s="254" t="s">
        <v>114</v>
      </c>
      <c r="E89" s="629"/>
      <c r="F89" s="653"/>
      <c r="G89" s="72"/>
      <c r="H89" s="110"/>
      <c r="I89" s="163"/>
      <c r="J89" s="109"/>
      <c r="K89" s="168" t="s">
        <v>106</v>
      </c>
      <c r="L89" s="241"/>
      <c r="M89" s="65"/>
      <c r="N89" s="278"/>
      <c r="O89" s="279"/>
    </row>
    <row r="90" spans="1:19" ht="15.75" hidden="1" customHeight="1" x14ac:dyDescent="0.2">
      <c r="A90" s="199"/>
      <c r="B90" s="70"/>
      <c r="C90" s="7"/>
      <c r="D90" s="594" t="s">
        <v>58</v>
      </c>
      <c r="E90" s="629"/>
      <c r="F90" s="653"/>
      <c r="G90" s="85"/>
      <c r="H90" s="180"/>
      <c r="I90" s="164"/>
      <c r="J90" s="113"/>
      <c r="K90" s="631" t="s">
        <v>95</v>
      </c>
      <c r="L90" s="241"/>
      <c r="M90" s="65"/>
      <c r="N90" s="278"/>
      <c r="O90" s="279"/>
    </row>
    <row r="91" spans="1:19" ht="13.5" hidden="1" thickBot="1" x14ac:dyDescent="0.25">
      <c r="A91" s="192"/>
      <c r="B91" s="6"/>
      <c r="C91" s="21"/>
      <c r="D91" s="628"/>
      <c r="E91" s="630"/>
      <c r="F91" s="593"/>
      <c r="G91" s="73" t="s">
        <v>13</v>
      </c>
      <c r="H91" s="104"/>
      <c r="I91" s="104"/>
      <c r="J91" s="105"/>
      <c r="K91" s="632"/>
      <c r="L91" s="235"/>
      <c r="M91" s="159"/>
      <c r="N91" s="280"/>
      <c r="O91" s="281"/>
      <c r="Q91" s="35"/>
    </row>
    <row r="92" spans="1:19" ht="121.5" customHeight="1" x14ac:dyDescent="0.2">
      <c r="A92" s="198" t="s">
        <v>6</v>
      </c>
      <c r="B92" s="10" t="s">
        <v>8</v>
      </c>
      <c r="C92" s="8" t="s">
        <v>10</v>
      </c>
      <c r="D92" s="636" t="s">
        <v>80</v>
      </c>
      <c r="E92" s="637" t="s">
        <v>55</v>
      </c>
      <c r="F92" s="638" t="s">
        <v>29</v>
      </c>
      <c r="G92" s="84" t="s">
        <v>9</v>
      </c>
      <c r="H92" s="181">
        <v>11585</v>
      </c>
      <c r="I92" s="167">
        <v>11584</v>
      </c>
      <c r="J92" s="107">
        <v>11359</v>
      </c>
      <c r="K92" s="142" t="s">
        <v>107</v>
      </c>
      <c r="L92" s="242">
        <v>4</v>
      </c>
      <c r="M92" s="264">
        <v>8</v>
      </c>
      <c r="N92" s="617" t="s">
        <v>149</v>
      </c>
      <c r="O92" s="633" t="s">
        <v>189</v>
      </c>
      <c r="P92" s="146"/>
    </row>
    <row r="93" spans="1:19" ht="13.5" thickBot="1" x14ac:dyDescent="0.25">
      <c r="A93" s="192"/>
      <c r="B93" s="6"/>
      <c r="C93" s="21"/>
      <c r="D93" s="628"/>
      <c r="E93" s="630"/>
      <c r="F93" s="639"/>
      <c r="G93" s="73" t="s">
        <v>13</v>
      </c>
      <c r="H93" s="104">
        <f>H92</f>
        <v>11585</v>
      </c>
      <c r="I93" s="111">
        <f>I92</f>
        <v>11584</v>
      </c>
      <c r="J93" s="111">
        <f>J92</f>
        <v>11359</v>
      </c>
      <c r="K93" s="143"/>
      <c r="L93" s="235"/>
      <c r="M93" s="159"/>
      <c r="N93" s="618"/>
      <c r="O93" s="634"/>
      <c r="P93" s="146"/>
    </row>
    <row r="94" spans="1:19" ht="14.25" customHeight="1" thickBot="1" x14ac:dyDescent="0.25">
      <c r="A94" s="191" t="s">
        <v>6</v>
      </c>
      <c r="B94" s="14" t="s">
        <v>8</v>
      </c>
      <c r="C94" s="640" t="s">
        <v>12</v>
      </c>
      <c r="D94" s="641"/>
      <c r="E94" s="641"/>
      <c r="F94" s="641"/>
      <c r="G94" s="642"/>
      <c r="H94" s="127">
        <f>H93+H91+H87+H83</f>
        <v>28962</v>
      </c>
      <c r="I94" s="112">
        <f>I93+I91+I87+I83</f>
        <v>28961</v>
      </c>
      <c r="J94" s="112">
        <f>J93+J91+J87+J83</f>
        <v>24834</v>
      </c>
      <c r="K94" s="622"/>
      <c r="L94" s="623"/>
      <c r="M94" s="623"/>
      <c r="N94" s="623"/>
      <c r="O94" s="624"/>
    </row>
    <row r="95" spans="1:19" ht="14.25" customHeight="1" thickBot="1" x14ac:dyDescent="0.25">
      <c r="A95" s="193" t="s">
        <v>6</v>
      </c>
      <c r="B95" s="647" t="s">
        <v>14</v>
      </c>
      <c r="C95" s="648"/>
      <c r="D95" s="648"/>
      <c r="E95" s="648"/>
      <c r="F95" s="648"/>
      <c r="G95" s="649"/>
      <c r="H95" s="204">
        <f>H94+H76+H29</f>
        <v>4031485</v>
      </c>
      <c r="I95" s="205">
        <f>I94+I76+I29</f>
        <v>4102533</v>
      </c>
      <c r="J95" s="205">
        <f>J94+J76+J29</f>
        <v>4030986</v>
      </c>
      <c r="K95" s="619"/>
      <c r="L95" s="620"/>
      <c r="M95" s="620"/>
      <c r="N95" s="620"/>
      <c r="O95" s="621"/>
    </row>
    <row r="96" spans="1:19" ht="14.25" customHeight="1" thickBot="1" x14ac:dyDescent="0.25">
      <c r="A96" s="12" t="s">
        <v>11</v>
      </c>
      <c r="B96" s="650" t="s">
        <v>56</v>
      </c>
      <c r="C96" s="651"/>
      <c r="D96" s="651"/>
      <c r="E96" s="651"/>
      <c r="F96" s="651"/>
      <c r="G96" s="652"/>
      <c r="H96" s="128">
        <f>H95</f>
        <v>4031485</v>
      </c>
      <c r="I96" s="129">
        <f>I95</f>
        <v>4102533</v>
      </c>
      <c r="J96" s="129">
        <f>J95</f>
        <v>4030986</v>
      </c>
      <c r="K96" s="643"/>
      <c r="L96" s="644"/>
      <c r="M96" s="644"/>
      <c r="N96" s="644"/>
      <c r="O96" s="645"/>
    </row>
    <row r="97" spans="1:15" ht="14.25" customHeight="1" x14ac:dyDescent="0.2">
      <c r="A97" s="569" t="s">
        <v>190</v>
      </c>
      <c r="B97" s="569"/>
      <c r="C97" s="569"/>
      <c r="D97" s="569"/>
      <c r="E97" s="569"/>
      <c r="F97" s="569"/>
      <c r="G97" s="569"/>
      <c r="H97" s="569"/>
      <c r="I97" s="569"/>
      <c r="J97" s="569"/>
      <c r="K97" s="569"/>
      <c r="L97" s="569"/>
      <c r="M97" s="569"/>
      <c r="N97" s="569"/>
      <c r="O97" s="569"/>
    </row>
    <row r="98" spans="1:15" ht="14.25" customHeight="1" x14ac:dyDescent="0.2">
      <c r="A98" s="190" t="s">
        <v>191</v>
      </c>
      <c r="B98" s="190"/>
      <c r="C98" s="190"/>
      <c r="D98" s="190"/>
      <c r="E98" s="190"/>
      <c r="F98" s="190"/>
      <c r="G98" s="190"/>
      <c r="H98" s="190"/>
      <c r="I98" s="190"/>
      <c r="J98" s="292"/>
      <c r="K98" s="190"/>
      <c r="L98" s="190"/>
      <c r="M98" s="190"/>
      <c r="N98" s="245"/>
      <c r="O98" s="245"/>
    </row>
    <row r="99" spans="1:15" ht="21.75" customHeight="1" thickBot="1" x14ac:dyDescent="0.25">
      <c r="A99" s="613" t="s">
        <v>17</v>
      </c>
      <c r="B99" s="613"/>
      <c r="C99" s="613"/>
      <c r="D99" s="613"/>
      <c r="E99" s="613"/>
      <c r="F99" s="613"/>
      <c r="G99" s="613"/>
      <c r="H99" s="613"/>
      <c r="I99" s="613"/>
      <c r="J99" s="613"/>
      <c r="K99" s="47"/>
      <c r="L99" s="78"/>
      <c r="M99" s="78"/>
      <c r="N99" s="247"/>
      <c r="O99" s="247"/>
    </row>
    <row r="100" spans="1:15" ht="66.75" customHeight="1" x14ac:dyDescent="0.2">
      <c r="A100" s="614" t="s">
        <v>15</v>
      </c>
      <c r="B100" s="615"/>
      <c r="C100" s="615"/>
      <c r="D100" s="615"/>
      <c r="E100" s="615"/>
      <c r="F100" s="615"/>
      <c r="G100" s="616"/>
      <c r="H100" s="189" t="s">
        <v>124</v>
      </c>
      <c r="I100" s="130" t="s">
        <v>125</v>
      </c>
      <c r="J100" s="131" t="s">
        <v>126</v>
      </c>
      <c r="K100" s="27"/>
      <c r="L100" s="570"/>
      <c r="M100" s="570"/>
      <c r="N100" s="570"/>
      <c r="O100" s="284"/>
    </row>
    <row r="101" spans="1:15" x14ac:dyDescent="0.2">
      <c r="A101" s="610" t="s">
        <v>26</v>
      </c>
      <c r="B101" s="611"/>
      <c r="C101" s="611"/>
      <c r="D101" s="611"/>
      <c r="E101" s="611"/>
      <c r="F101" s="611"/>
      <c r="G101" s="612"/>
      <c r="H101" s="138">
        <f>SUM(H102:H106)</f>
        <v>3896175</v>
      </c>
      <c r="I101" s="132">
        <f>SUM(I102:I106)</f>
        <v>4014460</v>
      </c>
      <c r="J101" s="133">
        <f>SUM(J102:J106)</f>
        <v>3963062</v>
      </c>
      <c r="K101" s="28"/>
      <c r="L101" s="609"/>
      <c r="M101" s="609"/>
      <c r="N101" s="609"/>
      <c r="O101" s="285"/>
    </row>
    <row r="102" spans="1:15" x14ac:dyDescent="0.2">
      <c r="A102" s="571" t="s">
        <v>18</v>
      </c>
      <c r="B102" s="572"/>
      <c r="C102" s="572"/>
      <c r="D102" s="572"/>
      <c r="E102" s="572"/>
      <c r="F102" s="572"/>
      <c r="G102" s="573"/>
      <c r="H102" s="135">
        <f>SUMIF(G11:G92,"sb",H11:H92)</f>
        <v>3328544</v>
      </c>
      <c r="I102" s="134">
        <f>SUMIF(G11:G92,"sb",I11:I92)</f>
        <v>3324860</v>
      </c>
      <c r="J102" s="135">
        <f>SUMIF(G11:G92,"sb",J11:J92)</f>
        <v>3302850</v>
      </c>
      <c r="K102" s="41"/>
      <c r="L102" s="604"/>
      <c r="M102" s="604"/>
      <c r="N102" s="604"/>
      <c r="O102" s="248"/>
    </row>
    <row r="103" spans="1:15" x14ac:dyDescent="0.2">
      <c r="A103" s="571" t="s">
        <v>64</v>
      </c>
      <c r="B103" s="572"/>
      <c r="C103" s="572"/>
      <c r="D103" s="572"/>
      <c r="E103" s="572"/>
      <c r="F103" s="572"/>
      <c r="G103" s="573"/>
      <c r="H103" s="135">
        <f>SUMIF(G11:G92,"sb(vr)",H11:H92)</f>
        <v>134413</v>
      </c>
      <c r="I103" s="134">
        <f>SUMIF(G11:G92,"sb(vr)",I11:I92)</f>
        <v>145542</v>
      </c>
      <c r="J103" s="135">
        <f>SUMIF(G12:G92,"sb(vr)",J12:J92)</f>
        <v>145542</v>
      </c>
      <c r="K103" s="71"/>
      <c r="L103" s="253"/>
      <c r="M103" s="253"/>
      <c r="N103" s="248"/>
      <c r="O103" s="248"/>
    </row>
    <row r="104" spans="1:15" ht="27" customHeight="1" x14ac:dyDescent="0.2">
      <c r="A104" s="566" t="s">
        <v>25</v>
      </c>
      <c r="B104" s="567"/>
      <c r="C104" s="567"/>
      <c r="D104" s="567"/>
      <c r="E104" s="567"/>
      <c r="F104" s="567"/>
      <c r="G104" s="568"/>
      <c r="H104" s="137">
        <f>SUMIF(G11:G92,"sb(sp)",H11:H92)</f>
        <v>342331</v>
      </c>
      <c r="I104" s="136">
        <f>SUMIF(G11:G92,"sb(sp)",I11:I92)</f>
        <v>379148</v>
      </c>
      <c r="J104" s="137">
        <f>SUMIF(G12:G92,"sb(sp)",J12:J92)</f>
        <v>351075</v>
      </c>
      <c r="K104" s="154"/>
      <c r="L104" s="604"/>
      <c r="M104" s="604"/>
      <c r="N104" s="604"/>
      <c r="O104" s="248"/>
    </row>
    <row r="105" spans="1:15" ht="27" customHeight="1" x14ac:dyDescent="0.2">
      <c r="A105" s="566" t="s">
        <v>120</v>
      </c>
      <c r="B105" s="567"/>
      <c r="C105" s="567"/>
      <c r="D105" s="567"/>
      <c r="E105" s="567"/>
      <c r="F105" s="567"/>
      <c r="G105" s="568"/>
      <c r="H105" s="137">
        <f>SUMIF(G11:G92,"sb(vb)",H11:H92)</f>
        <v>0</v>
      </c>
      <c r="I105" s="136">
        <f>SUMIF(G11:G92,"sb(vb)",I11:I92)</f>
        <v>74023</v>
      </c>
      <c r="J105" s="137">
        <f>SUMIF(G11:G92,"sb(vb)",J11:J92)</f>
        <v>72708</v>
      </c>
      <c r="K105" s="154"/>
      <c r="L105" s="253"/>
      <c r="M105" s="253"/>
      <c r="N105" s="248"/>
      <c r="O105" s="248"/>
    </row>
    <row r="106" spans="1:15" ht="14.25" customHeight="1" x14ac:dyDescent="0.2">
      <c r="A106" s="566" t="s">
        <v>162</v>
      </c>
      <c r="B106" s="567"/>
      <c r="C106" s="567"/>
      <c r="D106" s="567"/>
      <c r="E106" s="567"/>
      <c r="F106" s="567"/>
      <c r="G106" s="568"/>
      <c r="H106" s="137">
        <f>SUMIF(G11:G92,"SB(SPL)",H11:H92)</f>
        <v>90887</v>
      </c>
      <c r="I106" s="136">
        <f>SUMIF(G11:G92,"SB(SPL)",I11:I92)</f>
        <v>90887</v>
      </c>
      <c r="J106" s="137">
        <f>SUMIF(G11:G92,"SB(SPL)",J11:J92)</f>
        <v>90887</v>
      </c>
      <c r="K106" s="154"/>
      <c r="L106" s="253"/>
      <c r="M106" s="253"/>
      <c r="N106" s="248"/>
      <c r="O106" s="248"/>
    </row>
    <row r="107" spans="1:15" x14ac:dyDescent="0.2">
      <c r="A107" s="610" t="s">
        <v>27</v>
      </c>
      <c r="B107" s="611"/>
      <c r="C107" s="611"/>
      <c r="D107" s="611"/>
      <c r="E107" s="611"/>
      <c r="F107" s="611"/>
      <c r="G107" s="612"/>
      <c r="H107" s="138">
        <f>SUM(H108:H109)</f>
        <v>135310</v>
      </c>
      <c r="I107" s="132">
        <f>SUM(I108:I109)</f>
        <v>88073</v>
      </c>
      <c r="J107" s="138">
        <f>SUM(J108:J109)</f>
        <v>67924</v>
      </c>
      <c r="K107" s="28"/>
      <c r="L107" s="609"/>
      <c r="M107" s="609"/>
      <c r="N107" s="609"/>
      <c r="O107" s="285"/>
    </row>
    <row r="108" spans="1:15" x14ac:dyDescent="0.2">
      <c r="A108" s="571" t="s">
        <v>19</v>
      </c>
      <c r="B108" s="572"/>
      <c r="C108" s="572"/>
      <c r="D108" s="572"/>
      <c r="E108" s="572"/>
      <c r="F108" s="572"/>
      <c r="G108" s="573"/>
      <c r="H108" s="135">
        <f>SUMIF(G11:G92,"es",H11:H92)</f>
        <v>88073</v>
      </c>
      <c r="I108" s="134">
        <f>SUMIF(G11:G92,"es",I11:I92)</f>
        <v>88073</v>
      </c>
      <c r="J108" s="135">
        <f>SUMIF(G12:G92,"es",J12:J92)</f>
        <v>67924</v>
      </c>
      <c r="K108" s="41"/>
      <c r="L108" s="604"/>
      <c r="M108" s="604"/>
      <c r="N108" s="604"/>
      <c r="O108" s="248"/>
    </row>
    <row r="109" spans="1:15" x14ac:dyDescent="0.2">
      <c r="A109" s="571" t="s">
        <v>20</v>
      </c>
      <c r="B109" s="572"/>
      <c r="C109" s="572"/>
      <c r="D109" s="572"/>
      <c r="E109" s="572"/>
      <c r="F109" s="572"/>
      <c r="G109" s="573"/>
      <c r="H109" s="135">
        <f>SUMIF(G11:G92,"lrvb",H11:H92)</f>
        <v>47237</v>
      </c>
      <c r="I109" s="134">
        <f>SUMIF(G11:G92,"lrvb",I11:I92)</f>
        <v>0</v>
      </c>
      <c r="J109" s="135">
        <f>SUMIF(G12:G92,"lrvb",J12:J92)</f>
        <v>0</v>
      </c>
      <c r="K109" s="41"/>
      <c r="L109" s="604"/>
      <c r="M109" s="604"/>
      <c r="N109" s="604"/>
      <c r="O109" s="248"/>
    </row>
    <row r="110" spans="1:15" ht="13.5" thickBot="1" x14ac:dyDescent="0.25">
      <c r="A110" s="606" t="s">
        <v>13</v>
      </c>
      <c r="B110" s="607"/>
      <c r="C110" s="607"/>
      <c r="D110" s="607"/>
      <c r="E110" s="607"/>
      <c r="F110" s="607"/>
      <c r="G110" s="608"/>
      <c r="H110" s="105">
        <f>H107+H101</f>
        <v>4031485</v>
      </c>
      <c r="I110" s="106">
        <f>I107+I101</f>
        <v>4102533</v>
      </c>
      <c r="J110" s="105">
        <f>J107+J101</f>
        <v>4030986</v>
      </c>
      <c r="K110" s="28"/>
      <c r="L110" s="609"/>
      <c r="M110" s="609"/>
      <c r="N110" s="609"/>
      <c r="O110" s="285"/>
    </row>
    <row r="111" spans="1:15" x14ac:dyDescent="0.2">
      <c r="A111" s="22"/>
      <c r="B111" s="22"/>
      <c r="C111" s="22"/>
      <c r="D111" s="22"/>
      <c r="K111" s="29"/>
      <c r="L111" s="604"/>
      <c r="M111" s="604"/>
      <c r="N111" s="604"/>
      <c r="O111" s="248"/>
    </row>
    <row r="112" spans="1:15" x14ac:dyDescent="0.2">
      <c r="L112" s="605"/>
      <c r="M112" s="605"/>
      <c r="N112" s="605"/>
      <c r="O112" s="286"/>
    </row>
    <row r="113" spans="1:15" x14ac:dyDescent="0.2">
      <c r="K113" s="4"/>
      <c r="L113" s="79"/>
      <c r="M113" s="79"/>
      <c r="N113" s="246"/>
      <c r="O113" s="246"/>
    </row>
    <row r="114" spans="1:15" x14ac:dyDescent="0.2">
      <c r="A114" s="1"/>
      <c r="B114" s="1"/>
      <c r="C114" s="1"/>
      <c r="D114" s="1"/>
      <c r="E114" s="1"/>
      <c r="F114" s="1"/>
      <c r="G114" s="1"/>
      <c r="H114" s="139"/>
      <c r="I114" s="139"/>
      <c r="J114" s="139"/>
      <c r="K114" s="26"/>
      <c r="L114" s="80"/>
      <c r="M114" s="80"/>
      <c r="N114" s="249"/>
      <c r="O114" s="249"/>
    </row>
    <row r="115" spans="1:15" x14ac:dyDescent="0.2">
      <c r="A115" s="1"/>
      <c r="B115" s="1"/>
      <c r="C115" s="1"/>
      <c r="D115" s="1"/>
      <c r="E115" s="1"/>
      <c r="F115" s="1"/>
      <c r="G115" s="1"/>
      <c r="H115" s="139"/>
      <c r="I115" s="139"/>
      <c r="J115" s="139"/>
      <c r="K115" s="24"/>
      <c r="L115" s="80"/>
      <c r="M115" s="80"/>
      <c r="N115" s="249"/>
      <c r="O115" s="249"/>
    </row>
    <row r="116" spans="1:15" x14ac:dyDescent="0.2">
      <c r="A116" s="1"/>
      <c r="B116" s="1"/>
      <c r="C116" s="1"/>
      <c r="D116" s="1"/>
      <c r="E116" s="1"/>
      <c r="F116" s="1"/>
      <c r="G116" s="1"/>
      <c r="H116" s="139"/>
      <c r="I116" s="139"/>
      <c r="J116" s="139"/>
      <c r="K116" s="24"/>
      <c r="L116" s="80"/>
      <c r="M116" s="80"/>
      <c r="N116" s="249"/>
      <c r="O116" s="249"/>
    </row>
    <row r="117" spans="1:15" x14ac:dyDescent="0.2">
      <c r="A117" s="1"/>
      <c r="B117" s="1"/>
      <c r="C117" s="1"/>
      <c r="D117" s="1"/>
      <c r="E117" s="1"/>
      <c r="F117" s="1"/>
      <c r="G117" s="1"/>
      <c r="H117" s="139"/>
      <c r="I117" s="139"/>
      <c r="J117" s="139"/>
      <c r="K117" s="24"/>
      <c r="L117" s="80"/>
      <c r="M117" s="80"/>
      <c r="N117" s="249"/>
      <c r="O117" s="249"/>
    </row>
    <row r="126" spans="1:15" x14ac:dyDescent="0.2">
      <c r="A126" s="1"/>
      <c r="B126" s="1"/>
      <c r="C126" s="1"/>
      <c r="D126" s="1"/>
      <c r="E126" s="1"/>
      <c r="F126" s="1"/>
      <c r="G126" s="1"/>
      <c r="H126" s="139"/>
      <c r="I126" s="139"/>
      <c r="J126" s="139"/>
      <c r="K126" s="95"/>
      <c r="L126" s="1"/>
      <c r="M126" s="1"/>
      <c r="N126" s="249"/>
      <c r="O126" s="249"/>
    </row>
  </sheetData>
  <mergeCells count="145">
    <mergeCell ref="D80:D81"/>
    <mergeCell ref="E78:E79"/>
    <mergeCell ref="O80:O83"/>
    <mergeCell ref="O59:O61"/>
    <mergeCell ref="N70:N74"/>
    <mergeCell ref="N62:N63"/>
    <mergeCell ref="O62:O63"/>
    <mergeCell ref="K64:K65"/>
    <mergeCell ref="O64:O65"/>
    <mergeCell ref="O67:O69"/>
    <mergeCell ref="N66:N69"/>
    <mergeCell ref="O78:O79"/>
    <mergeCell ref="C76:G76"/>
    <mergeCell ref="C77:O77"/>
    <mergeCell ref="K76:O76"/>
    <mergeCell ref="E66:E68"/>
    <mergeCell ref="F66:F68"/>
    <mergeCell ref="K67:K68"/>
    <mergeCell ref="D62:D63"/>
    <mergeCell ref="D58:D59"/>
    <mergeCell ref="D70:D71"/>
    <mergeCell ref="F73:F74"/>
    <mergeCell ref="K73:K74"/>
    <mergeCell ref="N78:N79"/>
    <mergeCell ref="O51:O52"/>
    <mergeCell ref="O20:O21"/>
    <mergeCell ref="K29:O29"/>
    <mergeCell ref="C30:O30"/>
    <mergeCell ref="M51:M52"/>
    <mergeCell ref="N51:N52"/>
    <mergeCell ref="D43:D44"/>
    <mergeCell ref="D48:D50"/>
    <mergeCell ref="E48:E50"/>
    <mergeCell ref="D33:D35"/>
    <mergeCell ref="K20:K21"/>
    <mergeCell ref="D45:D47"/>
    <mergeCell ref="K45:K47"/>
    <mergeCell ref="O25:O26"/>
    <mergeCell ref="O33:O40"/>
    <mergeCell ref="N33:N40"/>
    <mergeCell ref="N22:N23"/>
    <mergeCell ref="D18:D19"/>
    <mergeCell ref="L51:L52"/>
    <mergeCell ref="D51:D53"/>
    <mergeCell ref="K51:K52"/>
    <mergeCell ref="E18:E19"/>
    <mergeCell ref="F18:F19"/>
    <mergeCell ref="D20:D21"/>
    <mergeCell ref="D56:D57"/>
    <mergeCell ref="E56:E57"/>
    <mergeCell ref="D38:D40"/>
    <mergeCell ref="E20:E21"/>
    <mergeCell ref="C29:G29"/>
    <mergeCell ref="L20:L21"/>
    <mergeCell ref="A105:G105"/>
    <mergeCell ref="K70:K71"/>
    <mergeCell ref="A103:G103"/>
    <mergeCell ref="A104:G104"/>
    <mergeCell ref="A101:G101"/>
    <mergeCell ref="L101:N101"/>
    <mergeCell ref="D41:D42"/>
    <mergeCell ref="D92:D93"/>
    <mergeCell ref="E92:E93"/>
    <mergeCell ref="F92:F93"/>
    <mergeCell ref="C94:G94"/>
    <mergeCell ref="K96:O96"/>
    <mergeCell ref="N41:N49"/>
    <mergeCell ref="L104:N104"/>
    <mergeCell ref="B95:G95"/>
    <mergeCell ref="B96:G96"/>
    <mergeCell ref="O43:O46"/>
    <mergeCell ref="E88:E91"/>
    <mergeCell ref="F88:F91"/>
    <mergeCell ref="D90:D91"/>
    <mergeCell ref="K90:K91"/>
    <mergeCell ref="D73:D74"/>
    <mergeCell ref="E73:E74"/>
    <mergeCell ref="L102:N102"/>
    <mergeCell ref="A99:J99"/>
    <mergeCell ref="A100:G100"/>
    <mergeCell ref="N92:N93"/>
    <mergeCell ref="K95:O95"/>
    <mergeCell ref="K94:O94"/>
    <mergeCell ref="F84:F87"/>
    <mergeCell ref="D86:D87"/>
    <mergeCell ref="E86:E87"/>
    <mergeCell ref="K86:K87"/>
    <mergeCell ref="O92:O93"/>
    <mergeCell ref="L111:N111"/>
    <mergeCell ref="L112:N112"/>
    <mergeCell ref="A109:G109"/>
    <mergeCell ref="L109:N109"/>
    <mergeCell ref="A110:G110"/>
    <mergeCell ref="L110:N110"/>
    <mergeCell ref="A107:G107"/>
    <mergeCell ref="L107:N107"/>
    <mergeCell ref="A108:G108"/>
    <mergeCell ref="L108:N108"/>
    <mergeCell ref="E69:G69"/>
    <mergeCell ref="D66:D69"/>
    <mergeCell ref="K60:K61"/>
    <mergeCell ref="N56:N57"/>
    <mergeCell ref="A106:G106"/>
    <mergeCell ref="A97:O97"/>
    <mergeCell ref="L100:N100"/>
    <mergeCell ref="A102:G102"/>
    <mergeCell ref="A7:O7"/>
    <mergeCell ref="A8:O8"/>
    <mergeCell ref="C10:O10"/>
    <mergeCell ref="O12:O14"/>
    <mergeCell ref="M20:M21"/>
    <mergeCell ref="N20:N21"/>
    <mergeCell ref="D27:D28"/>
    <mergeCell ref="K33:K36"/>
    <mergeCell ref="L33:L36"/>
    <mergeCell ref="M33:M36"/>
    <mergeCell ref="F20:F21"/>
    <mergeCell ref="D36:D37"/>
    <mergeCell ref="N18:N19"/>
    <mergeCell ref="N27:O28"/>
    <mergeCell ref="N25:N26"/>
    <mergeCell ref="O22:O23"/>
    <mergeCell ref="A1:O1"/>
    <mergeCell ref="A2:O2"/>
    <mergeCell ref="M3:N3"/>
    <mergeCell ref="A4:A6"/>
    <mergeCell ref="B4:B6"/>
    <mergeCell ref="C4:C6"/>
    <mergeCell ref="D4:D6"/>
    <mergeCell ref="E4:E6"/>
    <mergeCell ref="N4:N6"/>
    <mergeCell ref="O4:O6"/>
    <mergeCell ref="D16:D17"/>
    <mergeCell ref="K16:K17"/>
    <mergeCell ref="K5:K6"/>
    <mergeCell ref="B9:J9"/>
    <mergeCell ref="F4:F6"/>
    <mergeCell ref="G4:G6"/>
    <mergeCell ref="H4:J4"/>
    <mergeCell ref="H5:H6"/>
    <mergeCell ref="I5:I6"/>
    <mergeCell ref="J5:J6"/>
    <mergeCell ref="K4:M4"/>
    <mergeCell ref="L5:L6"/>
    <mergeCell ref="M5:M6"/>
  </mergeCells>
  <printOptions horizontalCentered="1"/>
  <pageMargins left="0" right="0" top="0.78740157480314965" bottom="0.19685039370078741" header="0.31496062992125984" footer="0.31496062992125984"/>
  <pageSetup paperSize="9" scale="95" orientation="landscape" r:id="rId1"/>
  <rowBreaks count="7" manualBreakCount="7">
    <brk id="11" max="14" man="1"/>
    <brk id="21" max="14" man="1"/>
    <brk id="24" max="14" man="1"/>
    <brk id="29" max="14" man="1"/>
    <brk id="32" max="14" man="1"/>
    <brk id="55" max="14" man="1"/>
    <brk id="69" max="1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4" sqref="B4"/>
    </sheetView>
  </sheetViews>
  <sheetFormatPr defaultColWidth="9.140625" defaultRowHeight="15.75" x14ac:dyDescent="0.25"/>
  <cols>
    <col min="1" max="1" width="22.7109375" style="36" customWidth="1"/>
    <col min="2" max="2" width="60.7109375" style="36" customWidth="1"/>
    <col min="3" max="16384" width="9.140625" style="36"/>
  </cols>
  <sheetData>
    <row r="1" spans="1:2" x14ac:dyDescent="0.25">
      <c r="A1" s="712" t="s">
        <v>37</v>
      </c>
      <c r="B1" s="712"/>
    </row>
    <row r="2" spans="1:2" ht="31.5" x14ac:dyDescent="0.25">
      <c r="A2" s="37" t="s">
        <v>4</v>
      </c>
      <c r="B2" s="38" t="s">
        <v>38</v>
      </c>
    </row>
    <row r="3" spans="1:2" x14ac:dyDescent="0.25">
      <c r="A3" s="37">
        <v>1</v>
      </c>
      <c r="B3" s="38" t="s">
        <v>39</v>
      </c>
    </row>
    <row r="4" spans="1:2" x14ac:dyDescent="0.25">
      <c r="A4" s="37">
        <v>2</v>
      </c>
      <c r="B4" s="38" t="s">
        <v>40</v>
      </c>
    </row>
    <row r="5" spans="1:2" x14ac:dyDescent="0.25">
      <c r="A5" s="37">
        <v>3</v>
      </c>
      <c r="B5" s="38" t="s">
        <v>41</v>
      </c>
    </row>
    <row r="6" spans="1:2" x14ac:dyDescent="0.25">
      <c r="A6" s="37">
        <v>4</v>
      </c>
      <c r="B6" s="38" t="s">
        <v>42</v>
      </c>
    </row>
    <row r="7" spans="1:2" x14ac:dyDescent="0.25">
      <c r="A7" s="37">
        <v>5</v>
      </c>
      <c r="B7" s="38" t="s">
        <v>43</v>
      </c>
    </row>
    <row r="8" spans="1:2" x14ac:dyDescent="0.25">
      <c r="A8" s="37">
        <v>6</v>
      </c>
      <c r="B8" s="38" t="s">
        <v>44</v>
      </c>
    </row>
    <row r="9" spans="1:2" ht="15.75" customHeight="1" x14ac:dyDescent="0.25"/>
    <row r="10" spans="1:2" ht="15.75" customHeight="1" x14ac:dyDescent="0.25">
      <c r="A10" s="713" t="s">
        <v>45</v>
      </c>
      <c r="B10" s="713"/>
    </row>
  </sheetData>
  <mergeCells count="2">
    <mergeCell ref="A1:B1"/>
    <mergeCell ref="A10:B10"/>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3</vt:i4>
      </vt:variant>
    </vt:vector>
  </HeadingPairs>
  <TitlesOfParts>
    <vt:vector size="6" baseType="lpstr">
      <vt:lpstr>Aprašymas</vt:lpstr>
      <vt:lpstr>Ataskaita</vt:lpstr>
      <vt:lpstr>Asignavimų valdytojų kodai</vt:lpstr>
      <vt:lpstr>Aprašymas!Print_Area</vt:lpstr>
      <vt:lpstr>Ataskaita!Print_Area</vt:lpstr>
      <vt:lpstr>Ataskaita!Print_Titles</vt:lpstr>
    </vt:vector>
  </TitlesOfParts>
  <Company>valdyba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Virginija Palaimiene</cp:lastModifiedBy>
  <cp:lastPrinted>2016-03-10T07:57:39Z</cp:lastPrinted>
  <dcterms:created xsi:type="dcterms:W3CDTF">2004-04-19T12:01:47Z</dcterms:created>
  <dcterms:modified xsi:type="dcterms:W3CDTF">2016-03-14T07:29:38Z</dcterms:modified>
</cp:coreProperties>
</file>