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T1-81\"/>
    </mc:Choice>
  </mc:AlternateContent>
  <bookViews>
    <workbookView xWindow="0" yWindow="900" windowWidth="19320" windowHeight="10980" firstSheet="1" activeTab="1"/>
  </bookViews>
  <sheets>
    <sheet name="Asignavimu valdytoju kodai" sheetId="2" state="hidden" r:id="rId1"/>
    <sheet name="Aprašymas" sheetId="10" r:id="rId2"/>
    <sheet name="Ataskaita" sheetId="7" r:id="rId3"/>
  </sheets>
  <definedNames>
    <definedName name="_xlnm.Print_Area" localSheetId="2">Ataskaita!$A$1:$O$103</definedName>
    <definedName name="_xlnm.Print_Titles" localSheetId="2">Ataskaita!$4:$5</definedName>
  </definedNames>
  <calcPr calcId="152511" fullPrecision="0"/>
</workbook>
</file>

<file path=xl/calcChain.xml><?xml version="1.0" encoding="utf-8"?>
<calcChain xmlns="http://schemas.openxmlformats.org/spreadsheetml/2006/main">
  <c r="J69" i="7" l="1"/>
  <c r="J64" i="7"/>
  <c r="J59" i="7"/>
  <c r="J53" i="7"/>
  <c r="J50" i="7"/>
  <c r="J85" i="7" l="1"/>
  <c r="J83" i="7"/>
  <c r="J79" i="7"/>
  <c r="J77" i="7"/>
  <c r="J71" i="7"/>
  <c r="J41" i="7"/>
  <c r="J39" i="7"/>
  <c r="J33" i="7"/>
  <c r="J19" i="7"/>
  <c r="J17" i="7"/>
  <c r="J15" i="7"/>
  <c r="J86" i="7" l="1"/>
  <c r="J42" i="7"/>
  <c r="J20" i="7"/>
  <c r="J95" i="7"/>
  <c r="J102" i="7" l="1"/>
  <c r="J101" i="7"/>
  <c r="J99" i="7"/>
  <c r="J98" i="7"/>
  <c r="J97" i="7"/>
  <c r="J96" i="7"/>
  <c r="H102" i="7"/>
  <c r="H101" i="7"/>
  <c r="H99" i="7"/>
  <c r="H98" i="7"/>
  <c r="H97" i="7"/>
  <c r="H96" i="7"/>
  <c r="J94" i="7" l="1"/>
  <c r="J100" i="7"/>
  <c r="J103" i="7" s="1"/>
  <c r="H100" i="7"/>
  <c r="H85" i="7" l="1"/>
  <c r="H83" i="7"/>
  <c r="H79" i="7"/>
  <c r="H77" i="7"/>
  <c r="H71" i="7"/>
  <c r="H69" i="7"/>
  <c r="H64" i="7"/>
  <c r="H59" i="7"/>
  <c r="J48" i="7"/>
  <c r="J54" i="7" s="1"/>
  <c r="J80" i="7" s="1"/>
  <c r="J87" i="7" s="1"/>
  <c r="J88" i="7" s="1"/>
  <c r="H48" i="7"/>
  <c r="H53" i="7"/>
  <c r="H50" i="7"/>
  <c r="H41" i="7"/>
  <c r="H39" i="7"/>
  <c r="H33" i="7"/>
  <c r="H19" i="7"/>
  <c r="H17" i="7"/>
  <c r="H15" i="7"/>
  <c r="H86" i="7" l="1"/>
  <c r="H20" i="7"/>
  <c r="H95" i="7" s="1"/>
  <c r="H94" i="7" s="1"/>
  <c r="H103" i="7" s="1"/>
  <c r="H42" i="7"/>
  <c r="H54" i="7"/>
  <c r="H80" i="7" s="1"/>
  <c r="H87" i="7" l="1"/>
  <c r="H88" i="7" s="1"/>
  <c r="I23" i="7" l="1"/>
  <c r="I45" i="7" l="1"/>
  <c r="I72" i="7" l="1"/>
  <c r="I22" i="7" l="1"/>
  <c r="I33" i="7" s="1"/>
  <c r="I40" i="7" l="1"/>
  <c r="I34" i="7"/>
  <c r="I59" i="7" l="1"/>
  <c r="I97" i="7" l="1"/>
  <c r="I53" i="7" l="1"/>
  <c r="I82" i="7" l="1"/>
  <c r="I84" i="7" l="1"/>
  <c r="I78" i="7"/>
  <c r="I70" i="7"/>
  <c r="I65" i="7"/>
  <c r="I60" i="7"/>
  <c r="I46" i="7"/>
  <c r="I18" i="7" l="1"/>
  <c r="I16" i="7"/>
  <c r="I14" i="7"/>
  <c r="I102" i="7"/>
  <c r="I101" i="7"/>
  <c r="I99" i="7"/>
  <c r="I98" i="7"/>
  <c r="I96" i="7"/>
  <c r="I85" i="7"/>
  <c r="I79" i="7"/>
  <c r="I83" i="7"/>
  <c r="I77" i="7"/>
  <c r="I71" i="7"/>
  <c r="I69" i="7"/>
  <c r="I64" i="7"/>
  <c r="I50" i="7"/>
  <c r="I48" i="7"/>
  <c r="I41" i="7"/>
  <c r="I39" i="7"/>
  <c r="I19" i="7"/>
  <c r="I17" i="7"/>
  <c r="I15" i="7"/>
  <c r="I54" i="7" l="1"/>
  <c r="I80" i="7" s="1"/>
  <c r="I42" i="7"/>
  <c r="I86" i="7"/>
  <c r="I20" i="7"/>
  <c r="I100" i="7"/>
  <c r="I95" i="7" l="1"/>
  <c r="I94" i="7" s="1"/>
  <c r="I87" i="7"/>
  <c r="I88" i="7" s="1"/>
  <c r="I103" i="7" l="1"/>
</calcChain>
</file>

<file path=xl/comments1.xml><?xml version="1.0" encoding="utf-8"?>
<comments xmlns="http://schemas.openxmlformats.org/spreadsheetml/2006/main">
  <authors>
    <author>Sniega</author>
    <author>Snieguole Kacerauskaite</author>
  </authors>
  <commentList>
    <comment ref="E14" authorId="0" shapeId="0">
      <text>
        <r>
          <rPr>
            <sz val="9"/>
            <color indexed="81"/>
            <rFont val="Tahoma"/>
            <family val="2"/>
            <charset val="186"/>
          </rPr>
          <t>"Pritraukti į Klaipėdą prestižinius šalies ir tarptautinius sporto renginius"</t>
        </r>
      </text>
    </comment>
    <comment ref="N78" authorId="1" shapeId="0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Įvertinimo išvada - kapitalinis remontas kainuotų 170 tūkst. Eur vertės kapitaliniam remontui</t>
        </r>
      </text>
    </comment>
  </commentList>
</comments>
</file>

<file path=xl/sharedStrings.xml><?xml version="1.0" encoding="utf-8"?>
<sst xmlns="http://schemas.openxmlformats.org/spreadsheetml/2006/main" count="310" uniqueCount="187">
  <si>
    <t>Programos tikslo kodas</t>
  </si>
  <si>
    <t>Uždavinio kodas</t>
  </si>
  <si>
    <t>Priemonės kodas</t>
  </si>
  <si>
    <t>Pavadinimas</t>
  </si>
  <si>
    <t>Priemonės požymis</t>
  </si>
  <si>
    <t>Asignavimų valdytojo kodas</t>
  </si>
  <si>
    <t>Finansavimo šaltinis</t>
  </si>
  <si>
    <t>Strateginis tikslas 03. Užtikrinti gyventojams aukštą švietimo, kultūros, socialinių, sporto ir sveikatos apsaugos paslaugų kokybę ir prieinamumą</t>
  </si>
  <si>
    <t>11 Kūno kultūros ir sporto plėtros programa</t>
  </si>
  <si>
    <t>01</t>
  </si>
  <si>
    <t>2</t>
  </si>
  <si>
    <t>SB</t>
  </si>
  <si>
    <t>Iš viso:</t>
  </si>
  <si>
    <t>02</t>
  </si>
  <si>
    <t>6</t>
  </si>
  <si>
    <t>Kt</t>
  </si>
  <si>
    <t>03</t>
  </si>
  <si>
    <t>Iš viso uždaviniui:</t>
  </si>
  <si>
    <t>Asmenų, lankančių sporto mokyklas, skaičius</t>
  </si>
  <si>
    <t>SB(SP)</t>
  </si>
  <si>
    <t>BĮ Klaipėdos kūno kultūros ir rekreacijos centro išlaikymas ir  veiklos organizavimas</t>
  </si>
  <si>
    <t>Sportinės veiklos programų dalinis finansavimas:</t>
  </si>
  <si>
    <t>04</t>
  </si>
  <si>
    <t>ES</t>
  </si>
  <si>
    <t>Įrengti naujas ir modernizuoti esamas sporto bazes</t>
  </si>
  <si>
    <t>5</t>
  </si>
  <si>
    <t>SB(VB)</t>
  </si>
  <si>
    <t xml:space="preserve">Sporto infrastruktūros objektų einamasis remontas ir techninis aptarnavimas:                                    </t>
  </si>
  <si>
    <t>SB(P)</t>
  </si>
  <si>
    <t>Individualių sporto šakų sportininkų pasirengimas dalyvauti atrankos varžybose dėl patekimo į nacionalines rinktines</t>
  </si>
  <si>
    <t>Iš viso tikslui:</t>
  </si>
  <si>
    <t>11</t>
  </si>
  <si>
    <t>Iš viso programai:</t>
  </si>
  <si>
    <t>Finansavimo šaltinių suvestinė</t>
  </si>
  <si>
    <t>Finansavimo šaltiniai</t>
  </si>
  <si>
    <t>SAVIVALDYBĖS LĖŠOS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</si>
  <si>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</si>
  <si>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</si>
  <si>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r>
      <t xml:space="preserve">Paskolos lėšos </t>
    </r>
    <r>
      <rPr>
        <b/>
        <sz val="10"/>
        <rFont val="Times New Roman"/>
        <family val="1"/>
      </rPr>
      <t>SB(P)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</si>
  <si>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</si>
  <si>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KITOS LĖŠOS</t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</si>
  <si>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</si>
  <si>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</si>
  <si>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05</t>
  </si>
  <si>
    <t>Sąlygų ugdytis biudžetinėse sporto įstaigose sudarymas:</t>
  </si>
  <si>
    <t>Pasirenkamojo vaikų ugdymo programų finansavimas iš sportininko krepšelio lėšų</t>
  </si>
  <si>
    <t>Prioritetinių sporto šakų didelio sportinio meistriškumo klubų veiklos dalinis finansavimas</t>
  </si>
  <si>
    <t>Sudaryti sąlygas sportuoti visų amžiaus grupių miestiečiams, įgyvendinant sveikos gyvensenos ir fizinio aktyvumo programas</t>
  </si>
  <si>
    <t>Sudaryti sąlygas ugdyti sveiką ir fiziškai aktyvią miesto bendruomenę, profesionaliai atrinkti ir ugdyti talentingus olimpinės pamainos sportininkus</t>
  </si>
  <si>
    <t xml:space="preserve"> Tinkamai reprezentuoti miestą šalies ir tarptautiniuose sporto renginiuose</t>
  </si>
  <si>
    <t xml:space="preserve">Prestižinių tarptautinių sporto renginių pritraukimas ir organizavimas </t>
  </si>
  <si>
    <t>BĮ Klaipėdos „Viesulo“ sporto centre</t>
  </si>
  <si>
    <t>BĮ Klaipėdos „Gintaro“ sporto centre</t>
  </si>
  <si>
    <t>BĮ Klaipėdos Vlado Knašiaus krepšinio mokykloje</t>
  </si>
  <si>
    <t>BĮ Klaipėdos futbolo sporto mokykloje</t>
  </si>
  <si>
    <t>Pritraukti didesnį dalyvių skaičių, užtikrinant sporto renginių organizavimo kokybę</t>
  </si>
  <si>
    <t>Vidutinis sportininkų, dalyvavusių programose, skaičius</t>
  </si>
  <si>
    <t>Miestą reprezentuojančių komandų, garsinančių miestą individualių sporto šakų sportininkų ir trenerių pagerbimas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</si>
  <si>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</si>
  <si>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</si>
  <si>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</si>
  <si>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</si>
  <si>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</si>
  <si>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</si>
  <si>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</si>
  <si>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</si>
  <si>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</si>
  <si>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Finansuota programų, vnt.</t>
  </si>
  <si>
    <t>P1.6.3.2</t>
  </si>
  <si>
    <t>P1.6.1.5</t>
  </si>
  <si>
    <t>miesto jachtų su jaunųjų buriuotojų įgulomis dalyvavimo tarptautinėse regatose</t>
  </si>
  <si>
    <t>Melnragės sporto salės (Burių g. 19) nuotekų vamzdyno remontas</t>
  </si>
  <si>
    <t xml:space="preserve">Kamuolių gaudyklių įrengimas, tribūnos aptvėrimas bei kiaurymių užtaisymas stadiono (Sportininkų g. 46) dirbtinėje aikštėje       </t>
  </si>
  <si>
    <t xml:space="preserve">Irklavimo bazės (Gluosnių g. 8) modernizavimas </t>
  </si>
  <si>
    <t>I</t>
  </si>
  <si>
    <t>LRVB</t>
  </si>
  <si>
    <t>P1.6.3.6</t>
  </si>
  <si>
    <t>1.6.3.3</t>
  </si>
  <si>
    <t xml:space="preserve">Parengtas techninis projektas, vnt.
</t>
  </si>
  <si>
    <t>Atlikta statybos darbų, proc.</t>
  </si>
  <si>
    <t>Atlikta modernizavimo darbų, proc.</t>
  </si>
  <si>
    <t>Atlikta darbų, proc.</t>
  </si>
  <si>
    <r>
      <rPr>
        <b/>
        <sz val="10"/>
        <rFont val="Times New Roman"/>
        <family val="1"/>
        <charset val="186"/>
      </rPr>
      <t>Klaipėdos miesto baseinas (50 metrų) su sveikatingumo centru:</t>
    </r>
    <r>
      <rPr>
        <sz val="10"/>
        <rFont val="Times New Roman"/>
        <family val="1"/>
        <charset val="186"/>
      </rPr>
      <t xml:space="preserve"> techninio projekto parengimas ir įgyvendinimas</t>
    </r>
  </si>
  <si>
    <t>BĮ Klaipėdos miesto lengvosios atletikos mokykloje</t>
  </si>
  <si>
    <t>Atlikti centrinio stadiono vakarinės pusės dengtų tribūnų įrengimo darbai, proc.</t>
  </si>
  <si>
    <t xml:space="preserve">Atlikti stadiono naujų bėgimo takų įrengimo darbai, proc. </t>
  </si>
  <si>
    <t>Atlikti įėjimo vartų į centrinį stadioną įrengimo darbai, proc.</t>
  </si>
  <si>
    <t xml:space="preserve">Klaipėdos centrinio stadiono Sportininkų g. 46 rekonstrukcija (II–IV etapai) </t>
  </si>
  <si>
    <t>06</t>
  </si>
  <si>
    <t>1.6.3.4</t>
  </si>
  <si>
    <t>Klaipėdos sporto sveikatingumo bazės komplekso (Smiltynės g. 13) panaudojimo galimybių studijos parengimas</t>
  </si>
  <si>
    <t>Parengta galimybių studija, vnt.</t>
  </si>
  <si>
    <t>Atlikti centrinio stadiono rytinės pusės dengtų tribūnų įrengimo darbai, proc.</t>
  </si>
  <si>
    <t>Įsigytas autobusas, vnt.</t>
  </si>
  <si>
    <t>Futbolo aikštė paruošta dirbtinės dangos paklojimui, proc.</t>
  </si>
  <si>
    <t>07</t>
  </si>
  <si>
    <t>Miesto stadionų atnaujinimas:</t>
  </si>
  <si>
    <t>Klaipėdos miesto savivaldybės jachtos „Lietuva“ remontas</t>
  </si>
  <si>
    <t>Atlikti kasmetiniai laivo priežiūros darbai, įsigyta gelbėjimosi įranga, parengtumas dalyvauti regatoje, %</t>
  </si>
  <si>
    <t>Atlikta dirbtinės aikštės tvarkymo darbų, proc.</t>
  </si>
  <si>
    <t>Atlikta sporto salės nuotekų vamzdyno remonto darbų, proc.</t>
  </si>
  <si>
    <t>Atlikta  sporto salės stogo remonto darbų, proc.</t>
  </si>
  <si>
    <t>Atlikti Centrinio stadiono sportavimo sąlygų gerinimo darbai, proc.</t>
  </si>
  <si>
    <t>Iš viso priemonei:</t>
  </si>
  <si>
    <t>Suorganizuota pagerbimo ir viešinimo renginių, skaičius</t>
  </si>
  <si>
    <t>Suorganizuota renginių, skaičius</t>
  </si>
  <si>
    <t>Iš dalies finansuota programų, skaičius</t>
  </si>
  <si>
    <t>Skirta stipendijų sportininkams, skaičius</t>
  </si>
  <si>
    <t xml:space="preserve">Dalyvavusiųjų sporto ir sveikatingumo renginiuose skaičius, tūkst. žmonių </t>
  </si>
  <si>
    <t>Renginių „Sportas visiems“ (festivalių, akcijų, miesto sporto švenčių) programų sukūrimas ir įgyvendinimas</t>
  </si>
  <si>
    <t>sporto klubų, dalyvaujančių judėjime „Sportas visiems“</t>
  </si>
  <si>
    <t>tradicinių, tarptautinių sporto renginių</t>
  </si>
  <si>
    <r>
      <t xml:space="preserve">Futbolo mokyklos ir baseino pastatų konversija </t>
    </r>
    <r>
      <rPr>
        <sz val="10"/>
        <rFont val="Times New Roman"/>
        <family val="1"/>
      </rPr>
      <t>(taikant modernias technologijas ir atsinaujinančius energijos šaltinius), įkuriant sporto paslaugų kompleksą, skirtą įvairių amžiaus grupių kvartalo gyventojams ir sporto bendruomenei (Paryžiaus Komunos g. 16A)</t>
    </r>
  </si>
  <si>
    <t>Sporto salės stogo dangos remontas (Taikos pr. 61A)</t>
  </si>
  <si>
    <t xml:space="preserve">buriavimo, irklavimo, baidarių ir kanojų irklavimo sporto šakų </t>
  </si>
  <si>
    <t>Lengvosios atletikos mokyklos pastato vamzdyno remontas</t>
  </si>
  <si>
    <t>Atliktas pastato vamzdyno remontas, proc.</t>
  </si>
  <si>
    <t>Atnaujintas aikštynas, proc.</t>
  </si>
  <si>
    <t>SB(SPL)</t>
  </si>
  <si>
    <t>Klaipėdos „Vėtrungės“ gimnazijos (Gedminų g. 5) sporto aikštyno atnaujinimas</t>
  </si>
  <si>
    <t xml:space="preserve">Futbolo aikštės dangos įrengimas prie Klaipėdos „Pajūrio“ pagrindinės mokyklos </t>
  </si>
  <si>
    <t>Parengtas investicijų projektas, vnt.</t>
  </si>
  <si>
    <t>Atliktas energetinis auditas, vnt.</t>
  </si>
  <si>
    <t>Įrengtas metalinis konteineris inventoriaus saugojimui</t>
  </si>
  <si>
    <t>Atliktas sporto bazės  (Pilies g. 2A) patalpų ir lietaus nutekėjimo sistemos remontаs, proc.</t>
  </si>
  <si>
    <t>2015 m. asignavimų patvirtintas planas*</t>
  </si>
  <si>
    <t>2015 m. asignavimų patikslintas planas**</t>
  </si>
  <si>
    <t>2015 m. panaudotos lėšos (kasinės išlaidos)</t>
  </si>
  <si>
    <t>Asignavimai (Eur)</t>
  </si>
  <si>
    <t>Vertinimo kriterijaus</t>
  </si>
  <si>
    <t>pavadinimas</t>
  </si>
  <si>
    <t>Informacija apie pasiektus rezultatus, duomenys apie programai skirtų asignavimų panaudojimo tikslingumą</t>
  </si>
  <si>
    <t>Priežastys, dėl kurių planuotos rodiklių reikšmės nepasiektos</t>
  </si>
  <si>
    <r>
      <rPr>
        <b/>
        <sz val="12"/>
        <rFont val="Times New Roman"/>
        <family val="1"/>
        <charset val="186"/>
      </rPr>
      <t xml:space="preserve">STRATEGINIO VEIKLOS PLANO VYKDYMO ATASKAITA </t>
    </r>
    <r>
      <rPr>
        <sz val="10"/>
        <rFont val="Times New Roman"/>
        <family val="1"/>
        <charset val="186"/>
      </rPr>
      <t xml:space="preserve">
</t>
    </r>
  </si>
  <si>
    <t>(KŪNO KULTŪROS IR SPORTO PLĖTROS PROGRAMA (NR. 11))</t>
  </si>
  <si>
    <t>Organizuotai sportuojančių gyventojų dalis, proc.</t>
  </si>
  <si>
    <t>Sportavimo ar fizinio aktyvumo aikštelių skaičius 10 000-čių gyventojų, vnt.</t>
  </si>
  <si>
    <t>Parengta sportininkų nacionalinėms rinktinėms, skaičius</t>
  </si>
  <si>
    <t>Užimta prizinių vietų Lietuvos, Europos ir pasaulio čempionatuose, vnt.</t>
  </si>
  <si>
    <t>Sporto mokyklas lankančiųjų skaičius nuo bendro Klaipėdos miesto moksleivių skaičiaus, %</t>
  </si>
  <si>
    <t xml:space="preserve"> KŪNO KULTŪROS IR SPORTO PLĖTROS PROGRAMOS (NR. 11)</t>
  </si>
  <si>
    <t>ĮVYKDYMO ATASKAITA</t>
  </si>
  <si>
    <r>
      <t xml:space="preserve">   Asignavimų valdytojai: </t>
    </r>
    <r>
      <rPr>
        <sz val="12"/>
        <rFont val="Times New Roman"/>
        <family val="1"/>
      </rPr>
      <t>Ugdymo ir kultūros departamentas (2), Investicijų ir ekonomikos departamentas (5) ir Miesto ūkio departamentas (6).</t>
    </r>
    <r>
      <rPr>
        <b/>
        <sz val="12"/>
        <rFont val="Times New Roman"/>
        <family val="1"/>
      </rPr>
      <t xml:space="preserve">
</t>
    </r>
  </si>
  <si>
    <r>
      <t xml:space="preserve">    Programą vykdė:</t>
    </r>
    <r>
      <rPr>
        <sz val="12"/>
        <rFont val="Times New Roman"/>
        <family val="1"/>
      </rPr>
      <t xml:space="preserve">  Investicijų ir ekonomikos departamento Projektų skyrius,  Miesto ūkio departamento Socialinės infrastruktūros priežiūros skyrius, Ugdymo ir kultūros departamento Sporto ir kūno kultūros skyrius.</t>
    </r>
  </si>
  <si>
    <t>faktiškai įvykdyta –</t>
  </si>
  <si>
    <t>(pagal planą arba geriau);</t>
  </si>
  <si>
    <t>iš dalies įvykdyta –</t>
  </si>
  <si>
    <t xml:space="preserve">(blogiau, nei planuota); </t>
  </si>
  <si>
    <r>
      <rPr>
        <b/>
        <sz val="11"/>
        <rFont val="Times New Roman"/>
        <family val="1"/>
        <charset val="186"/>
      </rPr>
      <t>Pastaba.</t>
    </r>
    <r>
      <rPr>
        <sz val="11"/>
        <rFont val="Times New Roman"/>
        <family val="1"/>
        <charset val="186"/>
      </rPr>
      <t xml:space="preserve"> Strateginio planavimo skyrius, vertindamas programos įgyvendinimo lygį, atsižvelgia į programos priemonių įgyvendinimo lygį:</t>
    </r>
  </si>
  <si>
    <t>1) priemonė laikoma visiškai įvykdyta, jei pasiektos visos planuotų ataskaitiniais metais vertinimo  kriterijų reikšmės;</t>
  </si>
  <si>
    <t>2) priemonė laikoma iš dalies įvykdyta, jei pasiekta mažiau vertinimo kriterijų reikšmių, nei planuota ataskaitiniais metais;</t>
  </si>
  <si>
    <t>3) priemonė laikoma neįvykdyta, jei nepasiekta nė viena planuoto ataskaitinių metų produkto kriterijaus reikšmė.</t>
  </si>
  <si>
    <t xml:space="preserve">2015 M. KLAIPĖDOS MIESTO SAVIVALDYBĖS   </t>
  </si>
  <si>
    <r>
      <t xml:space="preserve">   </t>
    </r>
    <r>
      <rPr>
        <b/>
        <sz val="12"/>
        <rFont val="Times New Roman"/>
        <family val="1"/>
        <charset val="186"/>
      </rPr>
      <t>Iš 2015 m. planuotų</t>
    </r>
    <r>
      <rPr>
        <sz val="12"/>
        <rFont val="Times New Roman"/>
        <family val="1"/>
      </rPr>
      <t xml:space="preserve"> įvykdyti 15 priemonių (kurioms patvirtinti / skirti asignavimai): </t>
    </r>
  </si>
  <si>
    <t>planuotos reikšmės</t>
  </si>
  <si>
    <t>faktinės reikšmės</t>
  </si>
  <si>
    <t>100</t>
  </si>
  <si>
    <t>Didėjo meistriškumo grupių skaičius. Dalis sportininkų perėjo į klubinę sistemą</t>
  </si>
  <si>
    <t xml:space="preserve">Suorganizuota renginių, skaičius </t>
  </si>
  <si>
    <t>2015 m. suorganizuotas  Europos jaunimo sunkiosios atletikos čempionatas</t>
  </si>
  <si>
    <t>Atlikti darbai: įrengtas garažas įstaigos technikai saugoti, įrengta vaizdo ir garso sistema, įrengta švieslentė</t>
  </si>
  <si>
    <t>Statybos darbai nepradėti dėl užsitęsusių rangovo parinkimo konkurso procedūrų (pretenzijų nagrinėjimo, konkurso sąlygų koregavimo)</t>
  </si>
  <si>
    <t>Įrengta konteinerinė-modulinė VIP tribūna</t>
  </si>
  <si>
    <t>Kitus planuotus darbus buvo tikimasi atlikti iš rėmėjų lėšų, tačiau rėmėjai lėšų neskyrė</t>
  </si>
  <si>
    <t>Visi planuoti darbai atlikti, lėšos panaudotos tikslingai</t>
  </si>
  <si>
    <t>faktiškai įvykdyta</t>
  </si>
  <si>
    <t>iš dalies įvykdyta</t>
  </si>
  <si>
    <t>Viešųjų pirkimų procedūros užsitęsė dėl pretenzijų nagrinėjimo, Projektavimo darbus planuojama atlikti 2016 m.</t>
  </si>
  <si>
    <r>
      <t xml:space="preserve">Pajamų įmokų likutis </t>
    </r>
    <r>
      <rPr>
        <b/>
        <sz val="10"/>
        <rFont val="Times New Roman"/>
        <family val="1"/>
        <charset val="186"/>
      </rPr>
      <t>SB(SPL)</t>
    </r>
  </si>
  <si>
    <t>Galima statistinė paklaida. Ne visi privatūs klubai pateikė informaciją</t>
  </si>
  <si>
    <t xml:space="preserve">Kūno kultūros ir sporto departamento prie Lietuvos Respublikos Vyriausybės gen. direktoriaus įsakymu pakeisti kriterijai dėl patekimo į nacionalines rinktines. Į statistines ataskaitas įtraukti tik sportininkai, dalyvavę varžybose </t>
  </si>
  <si>
    <t>Suorganizuoti renginiai: mokinių sporto žaidynės Mero taurei laimėti, „Vilties bėgimas“, miesto krepšinio mėgėjų čempionatas, olimpinės dienos renginiai miesto sporto bazėse ir mokyklose, tarptautinis „Gintarinės jūrmylės bėgimas“ ir kiti</t>
  </si>
  <si>
    <t>Viešųjų pirkimų tarnyba sustabdė pirkimą dėl techninės specifikacijos neatitikties reikalavimams</t>
  </si>
  <si>
    <t>Iš dalies finansuotos tik reikalavimus atitinkančios programos</t>
  </si>
  <si>
    <t xml:space="preserve">2016-01-15 pasirašyta rangos sutartis darbams su projektavimu atlikti
</t>
  </si>
  <si>
    <t>Dėl per didėlės tiekėjų  pasiūlytos kainos viešo pirkimo konkursas buvo sustabdytas ir paskelbtas iš naujo</t>
  </si>
  <si>
    <t>Atliktas techninio projekto ir rangos darbų viešasis pirkimas. Parengtas techninis projektas. Gautas rašytinis pritarimas statinio projektui, atlikta 60 proc. darbų (bėgimo takų, futbolo aikštės, šuolių į tolį įsibėgėjimo takelio ir šuoliaduobės, kamuolių gaudyklės įrengimo), apšvietimas įrengtas 100 %</t>
  </si>
  <si>
    <t>Patvirtintas techninis projektas. 2015-10-05 išduotas  statybą leidžiantis dokumentas. Paskelbtas statybos darbų konkursas. Vyksta viešųjų pirkimų procedūros. Paskelbtas techninės priežiūros konkursas</t>
  </si>
  <si>
    <t xml:space="preserve">Paskelbtas konkursas techniniam projektui rengti, atplėšti vokai, vyksta pasiūlymų vertinimas  </t>
  </si>
  <si>
    <t xml:space="preserve">Paskelbtas konkursas techniniam projektui rengti, atplėšti vokai, vyksta pasiūlymų vertinimas. Parengtas investicijų projektas, energetinis auditas. Pateikta paraiška valstybės investicijų programai
</t>
  </si>
  <si>
    <t>Investicijų projekto ir energetinio audito paslaugos nupirktos pigiau, nei planuota</t>
  </si>
  <si>
    <t>Pagal panaudos sutartį jachta perduota eksploatuoti sporto klubui „Ostmarina“, kuris pagal sutarties sąlygas turi atlikti laivo remontą savo lėšomis</t>
  </si>
  <si>
    <t>Savivaldybės lėšomis buvo nupirkta tik gelbėjimosi įranga. 2015 m. atliktas jachtos techninės būklės įvertinimas</t>
  </si>
  <si>
    <t>Ne visi klubai pateikė paraiškas, ne visos pateiktos paraiškos atitiko kriterijus</t>
  </si>
  <si>
    <t>Dalis sportininkų nepateikė paraiškų, ne visos pateiktos atitiko kriterijus</t>
  </si>
  <si>
    <t>* Pagal Klaipėdos miesto savivaldybės tarybos 2015 m. vasario 19 d. sprendimą Nr. T2-12</t>
  </si>
  <si>
    <t>** Pagal Klaipėdos miesto savivaldybės tarybos 2015 m. spalio 29 d. sprendimą Nr. T2-265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</si>
</sst>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6" x14ac:knownFonts="1">
    <font>
      <sz val="10"/>
      <name val="Arial"/>
      <charset val="186"/>
    </font>
    <font>
      <sz val="10"/>
      <name val="Times New Roman"/>
      <family val="1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u/>
      <sz val="10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  <charset val="186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</font>
    <font>
      <sz val="12"/>
      <name val="Arial"/>
      <family val="2"/>
      <charset val="18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0"/>
      <color indexed="9"/>
      <name val="Arial"/>
      <family val="2"/>
      <charset val="186"/>
    </font>
    <font>
      <sz val="10"/>
      <color indexed="9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9"/>
      <color indexed="81"/>
      <name val="Tahoma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819">
    <xf numFmtId="0" fontId="0" fillId="0" borderId="0" xfId="0"/>
    <xf numFmtId="0" fontId="2" fillId="0" borderId="0" xfId="0" applyFont="1"/>
    <xf numFmtId="0" fontId="5" fillId="0" borderId="1" xfId="0" applyNumberFormat="1" applyFont="1" applyBorder="1" applyAlignment="1">
      <alignment horizontal="center" vertical="center" textRotation="90"/>
    </xf>
    <xf numFmtId="0" fontId="5" fillId="0" borderId="2" xfId="0" applyNumberFormat="1" applyFont="1" applyBorder="1" applyAlignment="1">
      <alignment horizontal="center" vertical="center" textRotation="90"/>
    </xf>
    <xf numFmtId="0" fontId="2" fillId="0" borderId="0" xfId="0" applyFont="1" applyBorder="1"/>
    <xf numFmtId="0" fontId="1" fillId="0" borderId="9" xfId="0" applyNumberFormat="1" applyFont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vertical="top"/>
    </xf>
    <xf numFmtId="164" fontId="1" fillId="0" borderId="26" xfId="0" applyNumberFormat="1" applyFont="1" applyFill="1" applyBorder="1" applyAlignment="1">
      <alignment horizontal="left" vertical="top" wrapText="1"/>
    </xf>
    <xf numFmtId="0" fontId="1" fillId="0" borderId="15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 wrapText="1"/>
    </xf>
    <xf numFmtId="0" fontId="1" fillId="0" borderId="32" xfId="0" applyNumberFormat="1" applyFont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1" fillId="0" borderId="26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/>
    </xf>
    <xf numFmtId="49" fontId="1" fillId="0" borderId="6" xfId="0" applyNumberFormat="1" applyFont="1" applyFill="1" applyBorder="1" applyAlignment="1">
      <alignment horizontal="center" vertical="top"/>
    </xf>
    <xf numFmtId="165" fontId="4" fillId="4" borderId="0" xfId="0" applyNumberFormat="1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vertical="top"/>
    </xf>
    <xf numFmtId="0" fontId="1" fillId="0" borderId="65" xfId="0" applyFont="1" applyBorder="1" applyAlignment="1">
      <alignment horizontal="center" vertical="top"/>
    </xf>
    <xf numFmtId="0" fontId="4" fillId="0" borderId="11" xfId="0" applyFont="1" applyFill="1" applyBorder="1" applyAlignment="1">
      <alignment vertical="top" textRotation="180" wrapText="1"/>
    </xf>
    <xf numFmtId="0" fontId="4" fillId="0" borderId="14" xfId="0" applyFont="1" applyFill="1" applyBorder="1" applyAlignment="1">
      <alignment vertical="top" textRotation="180" wrapText="1"/>
    </xf>
    <xf numFmtId="0" fontId="4" fillId="0" borderId="10" xfId="0" applyNumberFormat="1" applyFont="1" applyBorder="1" applyAlignment="1">
      <alignment vertical="top"/>
    </xf>
    <xf numFmtId="0" fontId="4" fillId="0" borderId="23" xfId="0" applyFont="1" applyFill="1" applyBorder="1" applyAlignment="1">
      <alignment vertical="top" textRotation="180" wrapText="1"/>
    </xf>
    <xf numFmtId="0" fontId="4" fillId="0" borderId="17" xfId="0" applyNumberFormat="1" applyFont="1" applyBorder="1" applyAlignment="1">
      <alignment vertical="top"/>
    </xf>
    <xf numFmtId="49" fontId="3" fillId="0" borderId="4" xfId="0" applyNumberFormat="1" applyFont="1" applyFill="1" applyBorder="1" applyAlignment="1">
      <alignment horizontal="center" vertical="top" wrapText="1"/>
    </xf>
    <xf numFmtId="0" fontId="5" fillId="0" borderId="41" xfId="0" applyFont="1" applyBorder="1" applyAlignment="1">
      <alignment horizontal="center" vertical="top"/>
    </xf>
    <xf numFmtId="0" fontId="1" fillId="0" borderId="24" xfId="0" applyNumberFormat="1" applyFont="1" applyFill="1" applyBorder="1" applyAlignment="1">
      <alignment horizontal="center" vertical="top"/>
    </xf>
    <xf numFmtId="0" fontId="5" fillId="0" borderId="15" xfId="0" applyNumberFormat="1" applyFont="1" applyFill="1" applyBorder="1" applyAlignment="1">
      <alignment horizontal="center" vertical="top"/>
    </xf>
    <xf numFmtId="0" fontId="4" fillId="0" borderId="6" xfId="0" applyNumberFormat="1" applyFont="1" applyBorder="1" applyAlignment="1">
      <alignment horizontal="center" vertical="top"/>
    </xf>
    <xf numFmtId="0" fontId="3" fillId="8" borderId="41" xfId="0" applyFont="1" applyFill="1" applyBorder="1" applyAlignment="1">
      <alignment horizontal="right" vertical="top"/>
    </xf>
    <xf numFmtId="0" fontId="4" fillId="8" borderId="60" xfId="0" applyFont="1" applyFill="1" applyBorder="1" applyAlignment="1">
      <alignment horizontal="center" vertical="top" wrapText="1"/>
    </xf>
    <xf numFmtId="49" fontId="3" fillId="8" borderId="60" xfId="0" applyNumberFormat="1" applyFont="1" applyFill="1" applyBorder="1" applyAlignment="1">
      <alignment horizontal="right" vertical="top"/>
    </xf>
    <xf numFmtId="0" fontId="12" fillId="0" borderId="0" xfId="0" applyFont="1"/>
    <xf numFmtId="0" fontId="12" fillId="0" borderId="45" xfId="0" applyFont="1" applyBorder="1" applyAlignment="1">
      <alignment horizontal="center" vertical="top" wrapText="1"/>
    </xf>
    <xf numFmtId="0" fontId="12" fillId="0" borderId="45" xfId="0" applyFont="1" applyBorder="1" applyAlignment="1">
      <alignment vertical="top" wrapText="1"/>
    </xf>
    <xf numFmtId="0" fontId="4" fillId="8" borderId="56" xfId="0" applyFont="1" applyFill="1" applyBorder="1" applyAlignment="1">
      <alignment horizontal="center" vertical="top"/>
    </xf>
    <xf numFmtId="0" fontId="1" fillId="0" borderId="43" xfId="0" applyFont="1" applyBorder="1" applyAlignment="1">
      <alignment horizontal="center" vertical="top"/>
    </xf>
    <xf numFmtId="0" fontId="1" fillId="4" borderId="27" xfId="0" applyNumberFormat="1" applyFont="1" applyFill="1" applyBorder="1" applyAlignment="1">
      <alignment horizontal="center" vertical="top"/>
    </xf>
    <xf numFmtId="49" fontId="4" fillId="0" borderId="6" xfId="0" applyNumberFormat="1" applyFont="1" applyFill="1" applyBorder="1" applyAlignment="1">
      <alignment horizontal="center" vertical="top" wrapText="1"/>
    </xf>
    <xf numFmtId="49" fontId="4" fillId="0" borderId="10" xfId="0" applyNumberFormat="1" applyFont="1" applyFill="1" applyBorder="1" applyAlignment="1">
      <alignment horizontal="center" vertical="top" wrapText="1"/>
    </xf>
    <xf numFmtId="49" fontId="4" fillId="0" borderId="17" xfId="0" applyNumberFormat="1" applyFont="1" applyFill="1" applyBorder="1" applyAlignment="1">
      <alignment horizontal="center" vertical="top" wrapText="1"/>
    </xf>
    <xf numFmtId="49" fontId="3" fillId="0" borderId="14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vertical="center" textRotation="90" wrapText="1"/>
    </xf>
    <xf numFmtId="49" fontId="5" fillId="0" borderId="14" xfId="0" applyNumberFormat="1" applyFont="1" applyFill="1" applyBorder="1" applyAlignment="1">
      <alignment vertical="center" textRotation="90" wrapText="1"/>
    </xf>
    <xf numFmtId="49" fontId="5" fillId="0" borderId="23" xfId="0" applyNumberFormat="1" applyFont="1" applyFill="1" applyBorder="1" applyAlignment="1">
      <alignment vertical="center" textRotation="90" wrapText="1"/>
    </xf>
    <xf numFmtId="49" fontId="1" fillId="0" borderId="65" xfId="0" applyNumberFormat="1" applyFont="1" applyFill="1" applyBorder="1" applyAlignment="1">
      <alignment horizontal="center" vertical="top"/>
    </xf>
    <xf numFmtId="49" fontId="1" fillId="7" borderId="43" xfId="0" applyNumberFormat="1" applyFont="1" applyFill="1" applyBorder="1" applyAlignment="1">
      <alignment horizontal="center" vertical="top"/>
    </xf>
    <xf numFmtId="0" fontId="1" fillId="0" borderId="35" xfId="0" applyFont="1" applyFill="1" applyBorder="1" applyAlignment="1">
      <alignment horizontal="center" vertical="top"/>
    </xf>
    <xf numFmtId="0" fontId="4" fillId="8" borderId="60" xfId="0" applyFont="1" applyFill="1" applyBorder="1" applyAlignment="1">
      <alignment horizontal="center" vertical="top"/>
    </xf>
    <xf numFmtId="0" fontId="5" fillId="4" borderId="41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49" fontId="3" fillId="0" borderId="8" xfId="0" applyNumberFormat="1" applyFont="1" applyFill="1" applyBorder="1" applyAlignment="1">
      <alignment horizontal="center" vertical="top" wrapText="1"/>
    </xf>
    <xf numFmtId="49" fontId="3" fillId="0" borderId="23" xfId="0" applyNumberFormat="1" applyFont="1" applyFill="1" applyBorder="1" applyAlignment="1">
      <alignment horizontal="center" vertical="center"/>
    </xf>
    <xf numFmtId="49" fontId="1" fillId="0" borderId="35" xfId="0" applyNumberFormat="1" applyFont="1" applyFill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164" fontId="5" fillId="0" borderId="26" xfId="0" applyNumberFormat="1" applyFont="1" applyFill="1" applyBorder="1" applyAlignment="1">
      <alignment horizontal="left" vertical="top" wrapText="1"/>
    </xf>
    <xf numFmtId="0" fontId="5" fillId="0" borderId="45" xfId="0" applyNumberFormat="1" applyFont="1" applyBorder="1" applyAlignment="1">
      <alignment horizontal="center" vertical="top"/>
    </xf>
    <xf numFmtId="49" fontId="1" fillId="7" borderId="4" xfId="0" applyNumberFormat="1" applyFont="1" applyFill="1" applyBorder="1" applyAlignment="1">
      <alignment horizontal="center" vertical="top"/>
    </xf>
    <xf numFmtId="0" fontId="1" fillId="0" borderId="52" xfId="0" applyFont="1" applyFill="1" applyBorder="1" applyAlignment="1">
      <alignment horizontal="left" vertical="top" wrapText="1"/>
    </xf>
    <xf numFmtId="0" fontId="1" fillId="0" borderId="37" xfId="0" applyFont="1" applyFill="1" applyBorder="1" applyAlignment="1">
      <alignment horizontal="center" vertical="top" wrapText="1"/>
    </xf>
    <xf numFmtId="164" fontId="5" fillId="0" borderId="32" xfId="0" applyNumberFormat="1" applyFont="1" applyFill="1" applyBorder="1" applyAlignment="1">
      <alignment horizontal="left" vertical="top" wrapText="1"/>
    </xf>
    <xf numFmtId="1" fontId="1" fillId="0" borderId="15" xfId="0" applyNumberFormat="1" applyFont="1" applyFill="1" applyBorder="1" applyAlignment="1">
      <alignment horizontal="center" vertical="top"/>
    </xf>
    <xf numFmtId="0" fontId="1" fillId="0" borderId="29" xfId="0" applyNumberFormat="1" applyFont="1" applyFill="1" applyBorder="1" applyAlignment="1">
      <alignment horizontal="center" vertical="top"/>
    </xf>
    <xf numFmtId="0" fontId="5" fillId="0" borderId="45" xfId="0" applyNumberFormat="1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164" fontId="5" fillId="0" borderId="44" xfId="0" applyNumberFormat="1" applyFont="1" applyBorder="1" applyAlignment="1">
      <alignment horizontal="left" vertical="top" wrapText="1"/>
    </xf>
    <xf numFmtId="164" fontId="5" fillId="0" borderId="44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164" fontId="4" fillId="4" borderId="0" xfId="0" applyNumberFormat="1" applyFont="1" applyFill="1" applyBorder="1" applyAlignment="1">
      <alignment horizontal="left" vertical="top" wrapText="1"/>
    </xf>
    <xf numFmtId="164" fontId="4" fillId="4" borderId="0" xfId="0" applyNumberFormat="1" applyFont="1" applyFill="1" applyBorder="1" applyAlignment="1">
      <alignment horizontal="left" vertical="top"/>
    </xf>
    <xf numFmtId="164" fontId="5" fillId="4" borderId="0" xfId="0" applyNumberFormat="1" applyFont="1" applyFill="1" applyBorder="1" applyAlignment="1">
      <alignment horizontal="left" vertical="top" wrapText="1"/>
    </xf>
    <xf numFmtId="49" fontId="1" fillId="0" borderId="18" xfId="0" applyNumberFormat="1" applyFont="1" applyFill="1" applyBorder="1" applyAlignment="1">
      <alignment horizontal="center" vertical="top"/>
    </xf>
    <xf numFmtId="164" fontId="1" fillId="0" borderId="8" xfId="0" applyNumberFormat="1" applyFont="1" applyFill="1" applyBorder="1" applyAlignment="1">
      <alignment horizontal="left" vertical="top" wrapText="1"/>
    </xf>
    <xf numFmtId="164" fontId="4" fillId="3" borderId="19" xfId="0" applyNumberFormat="1" applyFont="1" applyFill="1" applyBorder="1" applyAlignment="1">
      <alignment horizontal="left" vertical="top"/>
    </xf>
    <xf numFmtId="0" fontId="4" fillId="3" borderId="39" xfId="0" applyNumberFormat="1" applyFont="1" applyFill="1" applyBorder="1" applyAlignment="1">
      <alignment horizontal="center" vertical="top"/>
    </xf>
    <xf numFmtId="164" fontId="4" fillId="2" borderId="39" xfId="0" applyNumberFormat="1" applyFont="1" applyFill="1" applyBorder="1" applyAlignment="1">
      <alignment horizontal="left" vertical="top"/>
    </xf>
    <xf numFmtId="0" fontId="4" fillId="2" borderId="39" xfId="0" applyNumberFormat="1" applyFont="1" applyFill="1" applyBorder="1" applyAlignment="1">
      <alignment horizontal="center" vertical="top"/>
    </xf>
    <xf numFmtId="164" fontId="4" fillId="5" borderId="32" xfId="0" applyNumberFormat="1" applyFont="1" applyFill="1" applyBorder="1" applyAlignment="1">
      <alignment horizontal="left" vertical="top"/>
    </xf>
    <xf numFmtId="0" fontId="4" fillId="5" borderId="32" xfId="0" applyNumberFormat="1" applyFont="1" applyFill="1" applyBorder="1" applyAlignment="1">
      <alignment horizontal="center" vertical="top"/>
    </xf>
    <xf numFmtId="49" fontId="3" fillId="0" borderId="10" xfId="0" applyNumberFormat="1" applyFont="1" applyBorder="1" applyAlignment="1">
      <alignment vertical="top"/>
    </xf>
    <xf numFmtId="49" fontId="3" fillId="0" borderId="17" xfId="0" applyNumberFormat="1" applyFont="1" applyBorder="1" applyAlignment="1">
      <alignment vertical="top"/>
    </xf>
    <xf numFmtId="164" fontId="5" fillId="0" borderId="68" xfId="0" applyNumberFormat="1" applyFont="1" applyFill="1" applyBorder="1" applyAlignment="1">
      <alignment horizontal="left" vertical="top" wrapText="1"/>
    </xf>
    <xf numFmtId="0" fontId="5" fillId="0" borderId="37" xfId="0" applyNumberFormat="1" applyFont="1" applyBorder="1" applyAlignment="1">
      <alignment horizontal="center" vertical="top"/>
    </xf>
    <xf numFmtId="49" fontId="4" fillId="3" borderId="20" xfId="0" applyNumberFormat="1" applyFont="1" applyFill="1" applyBorder="1" applyAlignment="1">
      <alignment horizontal="center" vertical="top"/>
    </xf>
    <xf numFmtId="49" fontId="4" fillId="3" borderId="21" xfId="0" applyNumberFormat="1" applyFont="1" applyFill="1" applyBorder="1" applyAlignment="1">
      <alignment horizontal="center" vertical="top"/>
    </xf>
    <xf numFmtId="49" fontId="4" fillId="3" borderId="15" xfId="0" applyNumberFormat="1" applyFont="1" applyFill="1" applyBorder="1" applyAlignment="1">
      <alignment horizontal="center" vertical="top"/>
    </xf>
    <xf numFmtId="49" fontId="4" fillId="4" borderId="36" xfId="0" applyNumberFormat="1" applyFont="1" applyFill="1" applyBorder="1" applyAlignment="1">
      <alignment vertical="top"/>
    </xf>
    <xf numFmtId="49" fontId="4" fillId="4" borderId="34" xfId="0" applyNumberFormat="1" applyFont="1" applyFill="1" applyBorder="1" applyAlignment="1">
      <alignment vertical="top"/>
    </xf>
    <xf numFmtId="49" fontId="4" fillId="4" borderId="38" xfId="0" applyNumberFormat="1" applyFont="1" applyFill="1" applyBorder="1" applyAlignment="1">
      <alignment vertical="top"/>
    </xf>
    <xf numFmtId="49" fontId="4" fillId="4" borderId="0" xfId="0" applyNumberFormat="1" applyFont="1" applyFill="1" applyBorder="1" applyAlignment="1">
      <alignment vertical="top"/>
    </xf>
    <xf numFmtId="49" fontId="4" fillId="3" borderId="31" xfId="0" applyNumberFormat="1" applyFont="1" applyFill="1" applyBorder="1" applyAlignment="1">
      <alignment horizontal="center" vertical="top"/>
    </xf>
    <xf numFmtId="49" fontId="10" fillId="3" borderId="31" xfId="0" applyNumberFormat="1" applyFont="1" applyFill="1" applyBorder="1" applyAlignment="1">
      <alignment horizontal="center" vertical="top" wrapText="1"/>
    </xf>
    <xf numFmtId="0" fontId="6" fillId="4" borderId="34" xfId="0" applyFont="1" applyFill="1" applyBorder="1" applyAlignment="1">
      <alignment vertical="top" wrapText="1"/>
    </xf>
    <xf numFmtId="0" fontId="6" fillId="4" borderId="38" xfId="0" applyFont="1" applyFill="1" applyBorder="1" applyAlignment="1">
      <alignment vertical="top" wrapText="1"/>
    </xf>
    <xf numFmtId="49" fontId="4" fillId="5" borderId="19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top"/>
    </xf>
    <xf numFmtId="49" fontId="13" fillId="0" borderId="0" xfId="0" applyNumberFormat="1" applyFont="1" applyFill="1" applyBorder="1" applyAlignment="1">
      <alignment vertical="top" wrapText="1"/>
    </xf>
    <xf numFmtId="0" fontId="5" fillId="0" borderId="18" xfId="0" applyFont="1" applyBorder="1" applyAlignment="1">
      <alignment vertical="top"/>
    </xf>
    <xf numFmtId="0" fontId="5" fillId="0" borderId="29" xfId="0" applyNumberFormat="1" applyFont="1" applyFill="1" applyBorder="1" applyAlignment="1">
      <alignment horizontal="center" vertical="top"/>
    </xf>
    <xf numFmtId="164" fontId="5" fillId="0" borderId="23" xfId="0" applyNumberFormat="1" applyFont="1" applyFill="1" applyBorder="1" applyAlignment="1">
      <alignment vertical="top" wrapText="1"/>
    </xf>
    <xf numFmtId="0" fontId="5" fillId="0" borderId="9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2" fillId="0" borderId="26" xfId="0" applyFont="1" applyBorder="1"/>
    <xf numFmtId="0" fontId="6" fillId="7" borderId="38" xfId="0" applyFont="1" applyFill="1" applyBorder="1" applyAlignment="1">
      <alignment vertical="top" wrapText="1"/>
    </xf>
    <xf numFmtId="49" fontId="4" fillId="4" borderId="34" xfId="0" applyNumberFormat="1" applyFont="1" applyFill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49" fontId="4" fillId="7" borderId="6" xfId="0" applyNumberFormat="1" applyFont="1" applyFill="1" applyBorder="1" applyAlignment="1">
      <alignment vertical="top" wrapText="1"/>
    </xf>
    <xf numFmtId="49" fontId="1" fillId="7" borderId="10" xfId="0" applyNumberFormat="1" applyFont="1" applyFill="1" applyBorder="1" applyAlignment="1">
      <alignment vertical="top" wrapText="1"/>
    </xf>
    <xf numFmtId="49" fontId="4" fillId="7" borderId="25" xfId="0" applyNumberFormat="1" applyFont="1" applyFill="1" applyBorder="1" applyAlignment="1">
      <alignment horizontal="left" vertical="top" wrapText="1"/>
    </xf>
    <xf numFmtId="49" fontId="5" fillId="7" borderId="13" xfId="0" applyNumberFormat="1" applyFont="1" applyFill="1" applyBorder="1" applyAlignment="1">
      <alignment horizontal="left" vertical="top" wrapText="1"/>
    </xf>
    <xf numFmtId="0" fontId="5" fillId="4" borderId="13" xfId="0" applyFont="1" applyFill="1" applyBorder="1" applyAlignment="1">
      <alignment horizontal="left" vertical="top" wrapText="1"/>
    </xf>
    <xf numFmtId="0" fontId="2" fillId="0" borderId="4" xfId="0" applyFont="1" applyBorder="1"/>
    <xf numFmtId="0" fontId="4" fillId="0" borderId="4" xfId="0" applyFont="1" applyBorder="1" applyAlignment="1">
      <alignment horizontal="center" vertical="top"/>
    </xf>
    <xf numFmtId="49" fontId="4" fillId="0" borderId="4" xfId="0" applyNumberFormat="1" applyFont="1" applyFill="1" applyBorder="1" applyAlignment="1">
      <alignment vertical="center" textRotation="90" wrapText="1"/>
    </xf>
    <xf numFmtId="49" fontId="1" fillId="0" borderId="13" xfId="0" applyNumberFormat="1" applyFont="1" applyFill="1" applyBorder="1" applyAlignment="1">
      <alignment horizontal="center" vertical="top"/>
    </xf>
    <xf numFmtId="0" fontId="4" fillId="8" borderId="12" xfId="0" applyFont="1" applyFill="1" applyBorder="1" applyAlignment="1">
      <alignment horizontal="center" vertical="top"/>
    </xf>
    <xf numFmtId="164" fontId="1" fillId="7" borderId="9" xfId="0" applyNumberFormat="1" applyFont="1" applyFill="1" applyBorder="1" applyAlignment="1">
      <alignment vertical="top" wrapText="1"/>
    </xf>
    <xf numFmtId="164" fontId="1" fillId="7" borderId="8" xfId="0" applyNumberFormat="1" applyFont="1" applyFill="1" applyBorder="1" applyAlignment="1">
      <alignment vertical="top" wrapText="1"/>
    </xf>
    <xf numFmtId="0" fontId="5" fillId="7" borderId="41" xfId="0" applyFont="1" applyFill="1" applyBorder="1" applyAlignment="1">
      <alignment horizontal="left" vertical="top" wrapText="1"/>
    </xf>
    <xf numFmtId="49" fontId="4" fillId="7" borderId="0" xfId="0" applyNumberFormat="1" applyFont="1" applyFill="1" applyBorder="1" applyAlignment="1">
      <alignment vertical="top"/>
    </xf>
    <xf numFmtId="49" fontId="3" fillId="7" borderId="0" xfId="0" applyNumberFormat="1" applyFont="1" applyFill="1" applyBorder="1" applyAlignment="1">
      <alignment horizontal="right" vertical="top"/>
    </xf>
    <xf numFmtId="164" fontId="4" fillId="7" borderId="0" xfId="0" applyNumberFormat="1" applyFont="1" applyFill="1" applyBorder="1" applyAlignment="1">
      <alignment horizontal="left" vertical="top"/>
    </xf>
    <xf numFmtId="0" fontId="4" fillId="7" borderId="0" xfId="0" applyNumberFormat="1" applyFont="1" applyFill="1" applyBorder="1" applyAlignment="1">
      <alignment horizontal="center" vertical="top"/>
    </xf>
    <xf numFmtId="0" fontId="2" fillId="7" borderId="0" xfId="0" applyFont="1" applyFill="1"/>
    <xf numFmtId="49" fontId="5" fillId="0" borderId="18" xfId="0" applyNumberFormat="1" applyFont="1" applyFill="1" applyBorder="1" applyAlignment="1">
      <alignment horizontal="center" vertical="top"/>
    </xf>
    <xf numFmtId="0" fontId="5" fillId="0" borderId="65" xfId="0" applyFont="1" applyFill="1" applyBorder="1" applyAlignment="1">
      <alignment horizontal="center" vertical="top"/>
    </xf>
    <xf numFmtId="0" fontId="4" fillId="8" borderId="8" xfId="0" applyFont="1" applyFill="1" applyBorder="1" applyAlignment="1">
      <alignment horizontal="center" vertical="top"/>
    </xf>
    <xf numFmtId="0" fontId="4" fillId="0" borderId="0" xfId="0" applyFont="1"/>
    <xf numFmtId="3" fontId="5" fillId="0" borderId="0" xfId="0" applyNumberFormat="1" applyFont="1" applyAlignment="1">
      <alignment horizontal="center" vertical="top"/>
    </xf>
    <xf numFmtId="3" fontId="4" fillId="8" borderId="56" xfId="0" applyNumberFormat="1" applyFont="1" applyFill="1" applyBorder="1" applyAlignment="1">
      <alignment horizontal="center" vertical="top"/>
    </xf>
    <xf numFmtId="3" fontId="10" fillId="8" borderId="62" xfId="0" applyNumberFormat="1" applyFont="1" applyFill="1" applyBorder="1" applyAlignment="1">
      <alignment horizontal="center" vertical="top" wrapText="1"/>
    </xf>
    <xf numFmtId="3" fontId="4" fillId="8" borderId="60" xfId="0" applyNumberFormat="1" applyFont="1" applyFill="1" applyBorder="1" applyAlignment="1">
      <alignment horizontal="center" vertical="top"/>
    </xf>
    <xf numFmtId="3" fontId="3" fillId="8" borderId="60" xfId="0" applyNumberFormat="1" applyFont="1" applyFill="1" applyBorder="1" applyAlignment="1">
      <alignment horizontal="center" vertical="top"/>
    </xf>
    <xf numFmtId="3" fontId="3" fillId="7" borderId="0" xfId="0" applyNumberFormat="1" applyFont="1" applyFill="1" applyBorder="1" applyAlignment="1">
      <alignment horizontal="center" vertical="top"/>
    </xf>
    <xf numFmtId="3" fontId="1" fillId="0" borderId="42" xfId="0" applyNumberFormat="1" applyFont="1" applyBorder="1" applyAlignment="1">
      <alignment horizontal="center" vertical="top"/>
    </xf>
    <xf numFmtId="3" fontId="3" fillId="8" borderId="61" xfId="0" applyNumberFormat="1" applyFont="1" applyFill="1" applyBorder="1" applyAlignment="1">
      <alignment horizontal="center" vertical="top"/>
    </xf>
    <xf numFmtId="3" fontId="3" fillId="8" borderId="63" xfId="0" applyNumberFormat="1" applyFont="1" applyFill="1" applyBorder="1" applyAlignment="1">
      <alignment horizontal="center" vertical="top"/>
    </xf>
    <xf numFmtId="3" fontId="4" fillId="8" borderId="61" xfId="0" applyNumberFormat="1" applyFont="1" applyFill="1" applyBorder="1" applyAlignment="1">
      <alignment horizontal="center" vertical="top"/>
    </xf>
    <xf numFmtId="3" fontId="3" fillId="3" borderId="19" xfId="0" applyNumberFormat="1" applyFont="1" applyFill="1" applyBorder="1" applyAlignment="1">
      <alignment horizontal="center" vertical="top"/>
    </xf>
    <xf numFmtId="0" fontId="5" fillId="4" borderId="12" xfId="0" applyFont="1" applyFill="1" applyBorder="1" applyAlignment="1">
      <alignment horizontal="left" vertical="top" wrapText="1"/>
    </xf>
    <xf numFmtId="49" fontId="3" fillId="0" borderId="23" xfId="0" applyNumberFormat="1" applyFont="1" applyFill="1" applyBorder="1" applyAlignment="1">
      <alignment horizontal="center" vertical="top"/>
    </xf>
    <xf numFmtId="49" fontId="4" fillId="8" borderId="60" xfId="0" applyNumberFormat="1" applyFont="1" applyFill="1" applyBorder="1" applyAlignment="1">
      <alignment horizontal="center" vertical="top"/>
    </xf>
    <xf numFmtId="49" fontId="5" fillId="7" borderId="10" xfId="0" applyNumberFormat="1" applyFont="1" applyFill="1" applyBorder="1" applyAlignment="1">
      <alignment vertical="top" wrapText="1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/>
    <xf numFmtId="164" fontId="4" fillId="0" borderId="18" xfId="0" applyNumberFormat="1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49" fontId="1" fillId="7" borderId="66" xfId="0" applyNumberFormat="1" applyFont="1" applyFill="1" applyBorder="1" applyAlignment="1">
      <alignment horizontal="center" vertical="top"/>
    </xf>
    <xf numFmtId="0" fontId="3" fillId="7" borderId="43" xfId="0" applyFont="1" applyFill="1" applyBorder="1" applyAlignment="1">
      <alignment vertical="top" wrapText="1"/>
    </xf>
    <xf numFmtId="3" fontId="3" fillId="5" borderId="45" xfId="0" applyNumberFormat="1" applyFont="1" applyFill="1" applyBorder="1" applyAlignment="1">
      <alignment horizontal="center" vertical="top"/>
    </xf>
    <xf numFmtId="3" fontId="1" fillId="0" borderId="45" xfId="0" applyNumberFormat="1" applyFont="1" applyBorder="1" applyAlignment="1">
      <alignment horizontal="center" vertical="top"/>
    </xf>
    <xf numFmtId="3" fontId="1" fillId="0" borderId="45" xfId="0" applyNumberFormat="1" applyFont="1" applyBorder="1" applyAlignment="1">
      <alignment horizontal="center" vertical="top" wrapText="1"/>
    </xf>
    <xf numFmtId="3" fontId="3" fillId="8" borderId="1" xfId="0" applyNumberFormat="1" applyFont="1" applyFill="1" applyBorder="1" applyAlignment="1">
      <alignment horizontal="center" vertical="top"/>
    </xf>
    <xf numFmtId="3" fontId="1" fillId="7" borderId="5" xfId="0" applyNumberFormat="1" applyFont="1" applyFill="1" applyBorder="1" applyAlignment="1">
      <alignment horizontal="center" vertical="top"/>
    </xf>
    <xf numFmtId="3" fontId="1" fillId="7" borderId="49" xfId="0" applyNumberFormat="1" applyFont="1" applyFill="1" applyBorder="1" applyAlignment="1">
      <alignment horizontal="center" vertical="top"/>
    </xf>
    <xf numFmtId="3" fontId="3" fillId="3" borderId="31" xfId="0" applyNumberFormat="1" applyFont="1" applyFill="1" applyBorder="1" applyAlignment="1">
      <alignment horizontal="center" vertical="top"/>
    </xf>
    <xf numFmtId="3" fontId="3" fillId="3" borderId="40" xfId="0" applyNumberFormat="1" applyFont="1" applyFill="1" applyBorder="1" applyAlignment="1">
      <alignment horizontal="center" vertical="top"/>
    </xf>
    <xf numFmtId="3" fontId="1" fillId="7" borderId="15" xfId="0" applyNumberFormat="1" applyFont="1" applyFill="1" applyBorder="1" applyAlignment="1">
      <alignment horizontal="center" vertical="top"/>
    </xf>
    <xf numFmtId="3" fontId="5" fillId="7" borderId="15" xfId="0" applyNumberFormat="1" applyFont="1" applyFill="1" applyBorder="1" applyAlignment="1">
      <alignment horizontal="center" vertical="top"/>
    </xf>
    <xf numFmtId="3" fontId="4" fillId="8" borderId="1" xfId="0" applyNumberFormat="1" applyFont="1" applyFill="1" applyBorder="1" applyAlignment="1">
      <alignment horizontal="center" vertical="top" wrapText="1"/>
    </xf>
    <xf numFmtId="3" fontId="1" fillId="7" borderId="37" xfId="0" applyNumberFormat="1" applyFont="1" applyFill="1" applyBorder="1" applyAlignment="1">
      <alignment horizontal="center" vertical="top"/>
    </xf>
    <xf numFmtId="3" fontId="4" fillId="8" borderId="61" xfId="0" applyNumberFormat="1" applyFont="1" applyFill="1" applyBorder="1" applyAlignment="1">
      <alignment horizontal="center" vertical="top" wrapText="1"/>
    </xf>
    <xf numFmtId="3" fontId="1" fillId="7" borderId="45" xfId="0" applyNumberFormat="1" applyFont="1" applyFill="1" applyBorder="1" applyAlignment="1">
      <alignment horizontal="center" vertical="top"/>
    </xf>
    <xf numFmtId="3" fontId="1" fillId="7" borderId="29" xfId="0" applyNumberFormat="1" applyFont="1" applyFill="1" applyBorder="1" applyAlignment="1">
      <alignment horizontal="center" vertical="top"/>
    </xf>
    <xf numFmtId="3" fontId="4" fillId="8" borderId="29" xfId="0" applyNumberFormat="1" applyFont="1" applyFill="1" applyBorder="1" applyAlignment="1">
      <alignment horizontal="center" vertical="top"/>
    </xf>
    <xf numFmtId="3" fontId="10" fillId="8" borderId="1" xfId="0" applyNumberFormat="1" applyFont="1" applyFill="1" applyBorder="1" applyAlignment="1">
      <alignment horizontal="center" vertical="top" wrapText="1"/>
    </xf>
    <xf numFmtId="3" fontId="4" fillId="8" borderId="1" xfId="0" applyNumberFormat="1" applyFont="1" applyFill="1" applyBorder="1" applyAlignment="1">
      <alignment horizontal="center" vertical="top"/>
    </xf>
    <xf numFmtId="3" fontId="5" fillId="7" borderId="29" xfId="0" applyNumberFormat="1" applyFont="1" applyFill="1" applyBorder="1" applyAlignment="1">
      <alignment horizontal="center" vertical="top"/>
    </xf>
    <xf numFmtId="3" fontId="5" fillId="7" borderId="5" xfId="0" applyNumberFormat="1" applyFont="1" applyFill="1" applyBorder="1" applyAlignment="1">
      <alignment horizontal="center" vertical="top"/>
    </xf>
    <xf numFmtId="3" fontId="5" fillId="7" borderId="49" xfId="0" applyNumberFormat="1" applyFont="1" applyFill="1" applyBorder="1" applyAlignment="1">
      <alignment horizontal="center" vertical="top"/>
    </xf>
    <xf numFmtId="3" fontId="4" fillId="8" borderId="9" xfId="0" applyNumberFormat="1" applyFont="1" applyFill="1" applyBorder="1" applyAlignment="1">
      <alignment horizontal="center" vertical="top"/>
    </xf>
    <xf numFmtId="3" fontId="3" fillId="2" borderId="31" xfId="0" applyNumberFormat="1" applyFont="1" applyFill="1" applyBorder="1" applyAlignment="1">
      <alignment horizontal="center" vertical="top"/>
    </xf>
    <xf numFmtId="3" fontId="3" fillId="5" borderId="9" xfId="0" applyNumberFormat="1" applyFont="1" applyFill="1" applyBorder="1" applyAlignment="1">
      <alignment horizontal="center" vertical="top"/>
    </xf>
    <xf numFmtId="0" fontId="5" fillId="7" borderId="29" xfId="0" applyNumberFormat="1" applyFont="1" applyFill="1" applyBorder="1" applyAlignment="1">
      <alignment horizontal="center" vertical="top"/>
    </xf>
    <xf numFmtId="49" fontId="5" fillId="7" borderId="17" xfId="0" applyNumberFormat="1" applyFont="1" applyFill="1" applyBorder="1" applyAlignment="1">
      <alignment vertical="top" wrapText="1"/>
    </xf>
    <xf numFmtId="0" fontId="1" fillId="0" borderId="12" xfId="0" applyFont="1" applyBorder="1" applyAlignment="1">
      <alignment horizontal="center" vertical="top"/>
    </xf>
    <xf numFmtId="164" fontId="5" fillId="0" borderId="6" xfId="0" applyNumberFormat="1" applyFont="1" applyFill="1" applyBorder="1" applyAlignment="1">
      <alignment vertical="center" textRotation="90" wrapText="1"/>
    </xf>
    <xf numFmtId="164" fontId="5" fillId="0" borderId="10" xfId="0" applyNumberFormat="1" applyFont="1" applyFill="1" applyBorder="1" applyAlignment="1">
      <alignment vertical="center" textRotation="90" wrapText="1"/>
    </xf>
    <xf numFmtId="49" fontId="3" fillId="7" borderId="66" xfId="0" applyNumberFormat="1" applyFont="1" applyFill="1" applyBorder="1" applyAlignment="1">
      <alignment horizontal="center" vertical="top" wrapText="1"/>
    </xf>
    <xf numFmtId="3" fontId="1" fillId="7" borderId="47" xfId="0" applyNumberFormat="1" applyFont="1" applyFill="1" applyBorder="1" applyAlignment="1">
      <alignment horizontal="center" vertical="top"/>
    </xf>
    <xf numFmtId="3" fontId="1" fillId="7" borderId="70" xfId="0" applyNumberFormat="1" applyFont="1" applyFill="1" applyBorder="1" applyAlignment="1">
      <alignment horizontal="center" vertical="top"/>
    </xf>
    <xf numFmtId="0" fontId="1" fillId="0" borderId="9" xfId="0" applyNumberFormat="1" applyFont="1" applyFill="1" applyBorder="1" applyAlignment="1">
      <alignment horizontal="center" vertical="top" wrapText="1"/>
    </xf>
    <xf numFmtId="49" fontId="10" fillId="4" borderId="7" xfId="0" applyNumberFormat="1" applyFont="1" applyFill="1" applyBorder="1" applyAlignment="1">
      <alignment vertical="top" wrapText="1"/>
    </xf>
    <xf numFmtId="49" fontId="10" fillId="4" borderId="16" xfId="0" applyNumberFormat="1" applyFont="1" applyFill="1" applyBorder="1" applyAlignment="1">
      <alignment vertical="top" wrapText="1"/>
    </xf>
    <xf numFmtId="3" fontId="1" fillId="0" borderId="46" xfId="0" applyNumberFormat="1" applyFont="1" applyBorder="1" applyAlignment="1">
      <alignment horizontal="center" vertical="top" wrapText="1"/>
    </xf>
    <xf numFmtId="0" fontId="1" fillId="0" borderId="66" xfId="0" applyFont="1" applyBorder="1" applyAlignment="1">
      <alignment horizontal="center" vertical="top"/>
    </xf>
    <xf numFmtId="164" fontId="1" fillId="0" borderId="23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49" fontId="10" fillId="3" borderId="5" xfId="0" applyNumberFormat="1" applyFont="1" applyFill="1" applyBorder="1" applyAlignment="1">
      <alignment horizontal="center" vertical="top"/>
    </xf>
    <xf numFmtId="49" fontId="10" fillId="3" borderId="15" xfId="0" applyNumberFormat="1" applyFont="1" applyFill="1" applyBorder="1" applyAlignment="1">
      <alignment horizontal="center" vertical="top"/>
    </xf>
    <xf numFmtId="49" fontId="10" fillId="3" borderId="15" xfId="0" applyNumberFormat="1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49" fontId="10" fillId="3" borderId="9" xfId="0" applyNumberFormat="1" applyFont="1" applyFill="1" applyBorder="1" applyAlignment="1">
      <alignment horizontal="center" vertical="top"/>
    </xf>
    <xf numFmtId="49" fontId="10" fillId="3" borderId="5" xfId="0" applyNumberFormat="1" applyFont="1" applyFill="1" applyBorder="1" applyAlignment="1">
      <alignment horizontal="center" vertical="top" wrapText="1"/>
    </xf>
    <xf numFmtId="49" fontId="3" fillId="7" borderId="0" xfId="0" applyNumberFormat="1" applyFont="1" applyFill="1" applyBorder="1" applyAlignment="1">
      <alignment horizontal="center" vertical="top"/>
    </xf>
    <xf numFmtId="164" fontId="1" fillId="0" borderId="28" xfId="0" applyNumberFormat="1" applyFont="1" applyBorder="1" applyAlignment="1">
      <alignment vertical="top" wrapText="1"/>
    </xf>
    <xf numFmtId="0" fontId="1" fillId="0" borderId="35" xfId="0" applyFont="1" applyBorder="1" applyAlignment="1">
      <alignment horizontal="center" vertical="top"/>
    </xf>
    <xf numFmtId="0" fontId="5" fillId="0" borderId="49" xfId="0" applyFont="1" applyBorder="1" applyAlignment="1">
      <alignment horizontal="center" vertical="top" wrapText="1"/>
    </xf>
    <xf numFmtId="0" fontId="5" fillId="0" borderId="48" xfId="0" applyFont="1" applyFill="1" applyBorder="1" applyAlignment="1">
      <alignment horizontal="left" vertical="top" wrapText="1"/>
    </xf>
    <xf numFmtId="0" fontId="5" fillId="0" borderId="44" xfId="0" applyFont="1" applyFill="1" applyBorder="1" applyAlignment="1">
      <alignment horizontal="left" vertical="top" wrapText="1"/>
    </xf>
    <xf numFmtId="0" fontId="5" fillId="0" borderId="45" xfId="0" applyFont="1" applyBorder="1" applyAlignment="1">
      <alignment horizontal="center" vertical="top" wrapText="1"/>
    </xf>
    <xf numFmtId="3" fontId="4" fillId="8" borderId="54" xfId="0" applyNumberFormat="1" applyFont="1" applyFill="1" applyBorder="1" applyAlignment="1">
      <alignment horizontal="center" vertical="top"/>
    </xf>
    <xf numFmtId="0" fontId="1" fillId="0" borderId="61" xfId="0" applyFont="1" applyBorder="1" applyAlignment="1">
      <alignment horizontal="center" vertical="top"/>
    </xf>
    <xf numFmtId="0" fontId="1" fillId="0" borderId="14" xfId="0" applyFont="1" applyFill="1" applyBorder="1" applyAlignment="1">
      <alignment vertical="top" wrapText="1"/>
    </xf>
    <xf numFmtId="0" fontId="1" fillId="0" borderId="52" xfId="0" applyFont="1" applyFill="1" applyBorder="1" applyAlignment="1">
      <alignment vertical="top" wrapText="1"/>
    </xf>
    <xf numFmtId="0" fontId="2" fillId="0" borderId="15" xfId="0" applyFont="1" applyBorder="1"/>
    <xf numFmtId="0" fontId="2" fillId="0" borderId="22" xfId="0" applyFont="1" applyBorder="1"/>
    <xf numFmtId="3" fontId="5" fillId="0" borderId="18" xfId="0" applyNumberFormat="1" applyFont="1" applyFill="1" applyBorder="1" applyAlignment="1">
      <alignment horizontal="center" vertical="top"/>
    </xf>
    <xf numFmtId="0" fontId="5" fillId="0" borderId="63" xfId="0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horizontal="center" vertical="top"/>
    </xf>
    <xf numFmtId="0" fontId="1" fillId="4" borderId="5" xfId="0" applyNumberFormat="1" applyFont="1" applyFill="1" applyBorder="1" applyAlignment="1">
      <alignment horizontal="center" vertical="top" wrapText="1"/>
    </xf>
    <xf numFmtId="0" fontId="5" fillId="7" borderId="9" xfId="0" applyNumberFormat="1" applyFont="1" applyFill="1" applyBorder="1" applyAlignment="1">
      <alignment horizontal="center" vertical="top"/>
    </xf>
    <xf numFmtId="3" fontId="1" fillId="0" borderId="46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3" fontId="1" fillId="7" borderId="27" xfId="0" applyNumberFormat="1" applyFont="1" applyFill="1" applyBorder="1" applyAlignment="1">
      <alignment horizontal="center" vertical="top"/>
    </xf>
    <xf numFmtId="3" fontId="4" fillId="8" borderId="8" xfId="0" applyNumberFormat="1" applyFont="1" applyFill="1" applyBorder="1" applyAlignment="1">
      <alignment horizontal="center" vertical="top"/>
    </xf>
    <xf numFmtId="3" fontId="3" fillId="8" borderId="2" xfId="0" applyNumberFormat="1" applyFont="1" applyFill="1" applyBorder="1" applyAlignment="1">
      <alignment horizontal="center" vertical="top"/>
    </xf>
    <xf numFmtId="3" fontId="3" fillId="3" borderId="20" xfId="0" applyNumberFormat="1" applyFont="1" applyFill="1" applyBorder="1" applyAlignment="1">
      <alignment horizontal="center" vertical="top"/>
    </xf>
    <xf numFmtId="3" fontId="4" fillId="8" borderId="41" xfId="0" applyNumberFormat="1" applyFont="1" applyFill="1" applyBorder="1" applyAlignment="1">
      <alignment horizontal="center" vertical="top"/>
    </xf>
    <xf numFmtId="3" fontId="4" fillId="8" borderId="60" xfId="0" applyNumberFormat="1" applyFont="1" applyFill="1" applyBorder="1" applyAlignment="1">
      <alignment horizontal="center" vertical="top" wrapText="1"/>
    </xf>
    <xf numFmtId="49" fontId="4" fillId="3" borderId="5" xfId="0" applyNumberFormat="1" applyFont="1" applyFill="1" applyBorder="1" applyAlignment="1">
      <alignment horizontal="center" vertical="top"/>
    </xf>
    <xf numFmtId="49" fontId="4" fillId="3" borderId="9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/>
    </xf>
    <xf numFmtId="49" fontId="3" fillId="0" borderId="17" xfId="0" applyNumberFormat="1" applyFont="1" applyFill="1" applyBorder="1" applyAlignment="1">
      <alignment horizontal="center" vertical="top"/>
    </xf>
    <xf numFmtId="164" fontId="5" fillId="0" borderId="28" xfId="0" applyNumberFormat="1" applyFont="1" applyFill="1" applyBorder="1" applyAlignment="1">
      <alignment horizontal="left" vertical="top" wrapText="1"/>
    </xf>
    <xf numFmtId="49" fontId="5" fillId="7" borderId="10" xfId="0" applyNumberFormat="1" applyFont="1" applyFill="1" applyBorder="1" applyAlignment="1">
      <alignment horizontal="left" vertical="top" wrapText="1"/>
    </xf>
    <xf numFmtId="49" fontId="5" fillId="7" borderId="12" xfId="0" applyNumberFormat="1" applyFont="1" applyFill="1" applyBorder="1" applyAlignment="1">
      <alignment horizontal="left" vertical="top" wrapText="1"/>
    </xf>
    <xf numFmtId="49" fontId="10" fillId="4" borderId="36" xfId="0" applyNumberFormat="1" applyFont="1" applyFill="1" applyBorder="1" applyAlignment="1">
      <alignment vertical="top" wrapText="1"/>
    </xf>
    <xf numFmtId="49" fontId="10" fillId="4" borderId="34" xfId="0" applyNumberFormat="1" applyFont="1" applyFill="1" applyBorder="1" applyAlignment="1">
      <alignment vertical="top" wrapText="1"/>
    </xf>
    <xf numFmtId="49" fontId="3" fillId="7" borderId="6" xfId="0" applyNumberFormat="1" applyFont="1" applyFill="1" applyBorder="1" applyAlignment="1">
      <alignment horizontal="center" vertical="top" wrapText="1"/>
    </xf>
    <xf numFmtId="49" fontId="3" fillId="7" borderId="10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Fill="1" applyBorder="1" applyAlignment="1">
      <alignment horizontal="center" vertical="top" wrapText="1"/>
    </xf>
    <xf numFmtId="0" fontId="4" fillId="4" borderId="0" xfId="0" applyNumberFormat="1" applyFont="1" applyFill="1" applyBorder="1" applyAlignment="1">
      <alignment horizontal="center" vertical="center" wrapText="1"/>
    </xf>
    <xf numFmtId="49" fontId="4" fillId="4" borderId="36" xfId="0" applyNumberFormat="1" applyFont="1" applyFill="1" applyBorder="1" applyAlignment="1">
      <alignment horizontal="center" vertical="top"/>
    </xf>
    <xf numFmtId="0" fontId="4" fillId="4" borderId="0" xfId="0" applyNumberFormat="1" applyFont="1" applyFill="1" applyBorder="1" applyAlignment="1">
      <alignment horizontal="center" vertical="top"/>
    </xf>
    <xf numFmtId="0" fontId="4" fillId="4" borderId="0" xfId="0" applyNumberFormat="1" applyFont="1" applyFill="1" applyBorder="1" applyAlignment="1">
      <alignment horizontal="center" vertical="top" wrapText="1"/>
    </xf>
    <xf numFmtId="0" fontId="5" fillId="4" borderId="0" xfId="0" applyNumberFormat="1" applyFont="1" applyFill="1" applyBorder="1" applyAlignment="1">
      <alignment horizontal="center" vertical="top" wrapText="1"/>
    </xf>
    <xf numFmtId="0" fontId="3" fillId="8" borderId="60" xfId="0" applyFont="1" applyFill="1" applyBorder="1" applyAlignment="1">
      <alignment horizontal="right" vertical="top"/>
    </xf>
    <xf numFmtId="0" fontId="5" fillId="4" borderId="0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3" fillId="8" borderId="60" xfId="0" applyFont="1" applyFill="1" applyBorder="1" applyAlignment="1">
      <alignment horizontal="right" vertical="top"/>
    </xf>
    <xf numFmtId="3" fontId="1" fillId="7" borderId="4" xfId="0" applyNumberFormat="1" applyFont="1" applyFill="1" applyBorder="1" applyAlignment="1">
      <alignment horizontal="center" vertical="top"/>
    </xf>
    <xf numFmtId="3" fontId="1" fillId="7" borderId="68" xfId="0" applyNumberFormat="1" applyFont="1" applyFill="1" applyBorder="1" applyAlignment="1">
      <alignment horizontal="center" vertical="top"/>
    </xf>
    <xf numFmtId="3" fontId="1" fillId="7" borderId="43" xfId="0" applyNumberFormat="1" applyFont="1" applyFill="1" applyBorder="1" applyAlignment="1">
      <alignment horizontal="center" vertical="top"/>
    </xf>
    <xf numFmtId="0" fontId="2" fillId="0" borderId="0" xfId="0" applyFont="1" applyAlignment="1"/>
    <xf numFmtId="3" fontId="1" fillId="0" borderId="18" xfId="0" applyNumberFormat="1" applyFont="1" applyBorder="1" applyAlignment="1">
      <alignment horizontal="center" vertical="top"/>
    </xf>
    <xf numFmtId="3" fontId="3" fillId="8" borderId="41" xfId="0" applyNumberFormat="1" applyFont="1" applyFill="1" applyBorder="1" applyAlignment="1">
      <alignment horizontal="center" vertical="top"/>
    </xf>
    <xf numFmtId="3" fontId="1" fillId="0" borderId="65" xfId="0" applyNumberFormat="1" applyFont="1" applyBorder="1" applyAlignment="1">
      <alignment horizontal="center" vertical="top"/>
    </xf>
    <xf numFmtId="3" fontId="5" fillId="4" borderId="41" xfId="0" applyNumberFormat="1" applyFont="1" applyFill="1" applyBorder="1" applyAlignment="1">
      <alignment horizontal="center" vertical="top" wrapText="1"/>
    </xf>
    <xf numFmtId="3" fontId="1" fillId="0" borderId="35" xfId="0" applyNumberFormat="1" applyFont="1" applyBorder="1" applyAlignment="1">
      <alignment horizontal="center" vertical="top"/>
    </xf>
    <xf numFmtId="3" fontId="1" fillId="0" borderId="4" xfId="0" applyNumberFormat="1" applyFont="1" applyBorder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3" fontId="1" fillId="0" borderId="26" xfId="0" applyNumberFormat="1" applyFont="1" applyFill="1" applyBorder="1" applyAlignment="1">
      <alignment horizontal="center" vertical="top"/>
    </xf>
    <xf numFmtId="3" fontId="1" fillId="0" borderId="42" xfId="0" applyNumberFormat="1" applyFont="1" applyFill="1" applyBorder="1" applyAlignment="1">
      <alignment horizontal="center" vertical="top"/>
    </xf>
    <xf numFmtId="3" fontId="1" fillId="0" borderId="68" xfId="0" applyNumberFormat="1" applyFont="1" applyBorder="1" applyAlignment="1">
      <alignment horizontal="center" vertical="top"/>
    </xf>
    <xf numFmtId="3" fontId="1" fillId="0" borderId="0" xfId="0" applyNumberFormat="1" applyFont="1" applyBorder="1" applyAlignment="1">
      <alignment horizontal="center" vertical="top"/>
    </xf>
    <xf numFmtId="3" fontId="1" fillId="0" borderId="43" xfId="0" applyNumberFormat="1" applyFont="1" applyBorder="1" applyAlignment="1">
      <alignment horizontal="center" vertical="top"/>
    </xf>
    <xf numFmtId="3" fontId="1" fillId="0" borderId="35" xfId="0" applyNumberFormat="1" applyFont="1" applyFill="1" applyBorder="1" applyAlignment="1">
      <alignment horizontal="center" vertical="top"/>
    </xf>
    <xf numFmtId="3" fontId="1" fillId="0" borderId="41" xfId="0" applyNumberFormat="1" applyFont="1" applyBorder="1" applyAlignment="1">
      <alignment horizontal="center" vertical="top"/>
    </xf>
    <xf numFmtId="3" fontId="1" fillId="0" borderId="65" xfId="0" applyNumberFormat="1" applyFont="1" applyFill="1" applyBorder="1" applyAlignment="1">
      <alignment horizontal="center" vertical="top"/>
    </xf>
    <xf numFmtId="3" fontId="5" fillId="0" borderId="41" xfId="0" applyNumberFormat="1" applyFont="1" applyBorder="1" applyAlignment="1">
      <alignment horizontal="center" vertical="top"/>
    </xf>
    <xf numFmtId="3" fontId="5" fillId="0" borderId="65" xfId="0" applyNumberFormat="1" applyFont="1" applyFill="1" applyBorder="1" applyAlignment="1">
      <alignment horizontal="center" vertical="top"/>
    </xf>
    <xf numFmtId="3" fontId="1" fillId="0" borderId="18" xfId="0" applyNumberFormat="1" applyFont="1" applyFill="1" applyBorder="1" applyAlignment="1">
      <alignment horizontal="center" vertical="top"/>
    </xf>
    <xf numFmtId="3" fontId="2" fillId="0" borderId="4" xfId="0" applyNumberFormat="1" applyFont="1" applyBorder="1" applyAlignment="1">
      <alignment horizontal="center"/>
    </xf>
    <xf numFmtId="3" fontId="4" fillId="8" borderId="33" xfId="0" applyNumberFormat="1" applyFont="1" applyFill="1" applyBorder="1" applyAlignment="1">
      <alignment horizontal="center" vertical="top"/>
    </xf>
    <xf numFmtId="3" fontId="3" fillId="2" borderId="19" xfId="0" applyNumberFormat="1" applyFont="1" applyFill="1" applyBorder="1" applyAlignment="1">
      <alignment horizontal="center" vertical="top"/>
    </xf>
    <xf numFmtId="3" fontId="3" fillId="5" borderId="8" xfId="0" applyNumberFormat="1" applyFont="1" applyFill="1" applyBorder="1" applyAlignment="1">
      <alignment horizontal="center" vertical="top"/>
    </xf>
    <xf numFmtId="3" fontId="5" fillId="0" borderId="18" xfId="0" applyNumberFormat="1" applyFont="1" applyBorder="1" applyAlignment="1">
      <alignment horizontal="center" vertical="top"/>
    </xf>
    <xf numFmtId="3" fontId="1" fillId="0" borderId="31" xfId="0" applyNumberFormat="1" applyFont="1" applyBorder="1" applyAlignment="1">
      <alignment horizontal="center" vertical="center" wrapText="1"/>
    </xf>
    <xf numFmtId="3" fontId="5" fillId="7" borderId="45" xfId="0" applyNumberFormat="1" applyFont="1" applyFill="1" applyBorder="1" applyAlignment="1">
      <alignment horizontal="center" vertical="top" wrapText="1"/>
    </xf>
    <xf numFmtId="0" fontId="2" fillId="7" borderId="15" xfId="0" applyFont="1" applyFill="1" applyBorder="1"/>
    <xf numFmtId="3" fontId="3" fillId="2" borderId="40" xfId="0" applyNumberFormat="1" applyFont="1" applyFill="1" applyBorder="1" applyAlignment="1">
      <alignment horizontal="center" vertical="top"/>
    </xf>
    <xf numFmtId="3" fontId="3" fillId="5" borderId="24" xfId="0" applyNumberFormat="1" applyFont="1" applyFill="1" applyBorder="1" applyAlignment="1">
      <alignment horizontal="center" vertical="top"/>
    </xf>
    <xf numFmtId="3" fontId="1" fillId="0" borderId="60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" fontId="1" fillId="0" borderId="34" xfId="0" applyNumberFormat="1" applyFont="1" applyFill="1" applyBorder="1" applyAlignment="1">
      <alignment horizontal="center" vertical="top"/>
    </xf>
    <xf numFmtId="1" fontId="1" fillId="0" borderId="58" xfId="0" applyNumberFormat="1" applyFont="1" applyFill="1" applyBorder="1" applyAlignment="1">
      <alignment horizontal="center" vertical="top"/>
    </xf>
    <xf numFmtId="0" fontId="5" fillId="0" borderId="51" xfId="0" applyFont="1" applyBorder="1" applyAlignment="1">
      <alignment horizontal="center" vertical="top" wrapText="1"/>
    </xf>
    <xf numFmtId="0" fontId="1" fillId="0" borderId="70" xfId="0" applyFont="1" applyFill="1" applyBorder="1" applyAlignment="1">
      <alignment horizontal="center" vertical="top" wrapText="1"/>
    </xf>
    <xf numFmtId="0" fontId="1" fillId="0" borderId="38" xfId="0" applyNumberFormat="1" applyFont="1" applyFill="1" applyBorder="1" applyAlignment="1">
      <alignment horizontal="center" vertical="top" wrapText="1"/>
    </xf>
    <xf numFmtId="0" fontId="1" fillId="0" borderId="68" xfId="0" applyNumberFormat="1" applyFont="1" applyFill="1" applyBorder="1" applyAlignment="1">
      <alignment horizontal="center" vertical="top" wrapText="1"/>
    </xf>
    <xf numFmtId="0" fontId="1" fillId="0" borderId="42" xfId="0" applyNumberFormat="1" applyFont="1" applyFill="1" applyBorder="1" applyAlignment="1">
      <alignment horizontal="center" vertical="top" wrapText="1"/>
    </xf>
    <xf numFmtId="0" fontId="1" fillId="0" borderId="58" xfId="0" applyNumberFormat="1" applyFont="1" applyFill="1" applyBorder="1" applyAlignment="1">
      <alignment horizontal="center" vertical="top" wrapText="1"/>
    </xf>
    <xf numFmtId="0" fontId="1" fillId="0" borderId="63" xfId="0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top"/>
    </xf>
    <xf numFmtId="0" fontId="5" fillId="0" borderId="8" xfId="0" applyNumberFormat="1" applyFont="1" applyBorder="1" applyAlignment="1">
      <alignment horizontal="center" vertical="top"/>
    </xf>
    <xf numFmtId="0" fontId="1" fillId="0" borderId="34" xfId="0" applyFont="1" applyBorder="1" applyAlignment="1">
      <alignment horizontal="center" vertical="top"/>
    </xf>
    <xf numFmtId="0" fontId="1" fillId="0" borderId="34" xfId="0" applyNumberFormat="1" applyFont="1" applyFill="1" applyBorder="1" applyAlignment="1">
      <alignment horizontal="center" vertical="top"/>
    </xf>
    <xf numFmtId="0" fontId="1" fillId="0" borderId="64" xfId="0" applyNumberFormat="1" applyFont="1" applyFill="1" applyBorder="1" applyAlignment="1">
      <alignment horizontal="center" vertical="top"/>
    </xf>
    <xf numFmtId="0" fontId="1" fillId="0" borderId="38" xfId="0" applyNumberFormat="1" applyFont="1" applyFill="1" applyBorder="1" applyAlignment="1">
      <alignment horizontal="center" vertical="top"/>
    </xf>
    <xf numFmtId="0" fontId="1" fillId="4" borderId="36" xfId="0" applyNumberFormat="1" applyFont="1" applyFill="1" applyBorder="1" applyAlignment="1">
      <alignment horizontal="center" vertical="top"/>
    </xf>
    <xf numFmtId="1" fontId="1" fillId="0" borderId="22" xfId="0" applyNumberFormat="1" applyFont="1" applyFill="1" applyBorder="1" applyAlignment="1">
      <alignment horizontal="center" vertical="top"/>
    </xf>
    <xf numFmtId="1" fontId="1" fillId="0" borderId="30" xfId="0" applyNumberFormat="1" applyFont="1" applyFill="1" applyBorder="1" applyAlignment="1">
      <alignment horizontal="center" vertical="top"/>
    </xf>
    <xf numFmtId="0" fontId="1" fillId="0" borderId="22" xfId="0" applyNumberFormat="1" applyFont="1" applyFill="1" applyBorder="1" applyAlignment="1">
      <alignment horizontal="center" vertical="top" wrapText="1"/>
    </xf>
    <xf numFmtId="1" fontId="1" fillId="0" borderId="14" xfId="0" applyNumberFormat="1" applyFont="1" applyFill="1" applyBorder="1" applyAlignment="1">
      <alignment horizontal="center" vertical="top"/>
    </xf>
    <xf numFmtId="1" fontId="1" fillId="0" borderId="28" xfId="0" applyNumberFormat="1" applyFont="1" applyFill="1" applyBorder="1" applyAlignment="1">
      <alignment horizontal="center" vertical="top"/>
    </xf>
    <xf numFmtId="0" fontId="2" fillId="0" borderId="14" xfId="0" applyFont="1" applyBorder="1"/>
    <xf numFmtId="0" fontId="1" fillId="0" borderId="14" xfId="0" applyFont="1" applyBorder="1" applyAlignment="1">
      <alignment horizontal="center" vertical="top"/>
    </xf>
    <xf numFmtId="0" fontId="1" fillId="0" borderId="14" xfId="0" applyNumberFormat="1" applyFont="1" applyFill="1" applyBorder="1" applyAlignment="1">
      <alignment horizontal="center" vertical="top"/>
    </xf>
    <xf numFmtId="0" fontId="1" fillId="0" borderId="63" xfId="0" applyNumberFormat="1" applyFont="1" applyFill="1" applyBorder="1" applyAlignment="1">
      <alignment horizontal="center" vertical="top"/>
    </xf>
    <xf numFmtId="0" fontId="1" fillId="0" borderId="11" xfId="0" applyNumberFormat="1" applyFont="1" applyFill="1" applyBorder="1" applyAlignment="1">
      <alignment horizontal="center" vertical="top" wrapText="1"/>
    </xf>
    <xf numFmtId="0" fontId="1" fillId="0" borderId="14" xfId="0" applyNumberFormat="1" applyFont="1" applyFill="1" applyBorder="1" applyAlignment="1">
      <alignment horizontal="center" vertical="top" wrapText="1"/>
    </xf>
    <xf numFmtId="0" fontId="1" fillId="0" borderId="23" xfId="0" applyNumberFormat="1" applyFont="1" applyFill="1" applyBorder="1" applyAlignment="1">
      <alignment horizontal="center" vertical="top"/>
    </xf>
    <xf numFmtId="0" fontId="1" fillId="4" borderId="11" xfId="0" applyNumberFormat="1" applyFont="1" applyFill="1" applyBorder="1" applyAlignment="1">
      <alignment horizontal="center" vertical="top"/>
    </xf>
    <xf numFmtId="0" fontId="5" fillId="0" borderId="18" xfId="0" applyFont="1" applyBorder="1" applyAlignment="1">
      <alignment horizontal="center"/>
    </xf>
    <xf numFmtId="0" fontId="5" fillId="0" borderId="11" xfId="0" applyNumberFormat="1" applyFont="1" applyFill="1" applyBorder="1" applyAlignment="1">
      <alignment horizontal="center" vertical="top" wrapText="1"/>
    </xf>
    <xf numFmtId="0" fontId="1" fillId="0" borderId="23" xfId="0" applyNumberFormat="1" applyFont="1" applyFill="1" applyBorder="1" applyAlignment="1">
      <alignment horizontal="center" vertical="top" wrapText="1"/>
    </xf>
    <xf numFmtId="49" fontId="4" fillId="10" borderId="4" xfId="0" applyNumberFormat="1" applyFont="1" applyFill="1" applyBorder="1" applyAlignment="1">
      <alignment horizontal="center" vertical="top"/>
    </xf>
    <xf numFmtId="49" fontId="4" fillId="10" borderId="19" xfId="0" applyNumberFormat="1" applyFont="1" applyFill="1" applyBorder="1" applyAlignment="1">
      <alignment horizontal="center" vertical="top"/>
    </xf>
    <xf numFmtId="49" fontId="4" fillId="10" borderId="11" xfId="0" applyNumberFormat="1" applyFont="1" applyFill="1" applyBorder="1" applyAlignment="1">
      <alignment horizontal="center" vertical="top"/>
    </xf>
    <xf numFmtId="49" fontId="4" fillId="10" borderId="14" xfId="0" applyNumberFormat="1" applyFont="1" applyFill="1" applyBorder="1" applyAlignment="1">
      <alignment horizontal="center" vertical="top"/>
    </xf>
    <xf numFmtId="49" fontId="4" fillId="10" borderId="23" xfId="0" applyNumberFormat="1" applyFont="1" applyFill="1" applyBorder="1" applyAlignment="1">
      <alignment horizontal="center" vertical="top"/>
    </xf>
    <xf numFmtId="49" fontId="4" fillId="10" borderId="11" xfId="0" applyNumberFormat="1" applyFont="1" applyFill="1" applyBorder="1" applyAlignment="1">
      <alignment vertical="top"/>
    </xf>
    <xf numFmtId="49" fontId="4" fillId="10" borderId="14" xfId="0" applyNumberFormat="1" applyFont="1" applyFill="1" applyBorder="1" applyAlignment="1">
      <alignment vertical="top"/>
    </xf>
    <xf numFmtId="49" fontId="4" fillId="10" borderId="23" xfId="0" applyNumberFormat="1" applyFont="1" applyFill="1" applyBorder="1" applyAlignment="1">
      <alignment vertical="top"/>
    </xf>
    <xf numFmtId="49" fontId="4" fillId="10" borderId="4" xfId="0" applyNumberFormat="1" applyFont="1" applyFill="1" applyBorder="1" applyAlignment="1">
      <alignment vertical="top"/>
    </xf>
    <xf numFmtId="49" fontId="10" fillId="10" borderId="19" xfId="0" applyNumberFormat="1" applyFont="1" applyFill="1" applyBorder="1" applyAlignment="1">
      <alignment horizontal="center" vertical="top" wrapText="1"/>
    </xf>
    <xf numFmtId="49" fontId="10" fillId="10" borderId="18" xfId="0" applyNumberFormat="1" applyFont="1" applyFill="1" applyBorder="1" applyAlignment="1">
      <alignment vertical="top"/>
    </xf>
    <xf numFmtId="49" fontId="10" fillId="10" borderId="4" xfId="0" applyNumberFormat="1" applyFont="1" applyFill="1" applyBorder="1" applyAlignment="1">
      <alignment vertical="top"/>
    </xf>
    <xf numFmtId="49" fontId="10" fillId="10" borderId="4" xfId="0" applyNumberFormat="1" applyFont="1" applyFill="1" applyBorder="1" applyAlignment="1">
      <alignment vertical="top" wrapText="1"/>
    </xf>
    <xf numFmtId="0" fontId="6" fillId="10" borderId="4" xfId="0" applyFont="1" applyFill="1" applyBorder="1" applyAlignment="1">
      <alignment vertical="top" wrapText="1"/>
    </xf>
    <xf numFmtId="0" fontId="6" fillId="10" borderId="8" xfId="0" applyFont="1" applyFill="1" applyBorder="1" applyAlignment="1">
      <alignment vertical="top" wrapText="1"/>
    </xf>
    <xf numFmtId="49" fontId="10" fillId="10" borderId="8" xfId="0" applyNumberFormat="1" applyFont="1" applyFill="1" applyBorder="1" applyAlignment="1">
      <alignment vertical="top"/>
    </xf>
    <xf numFmtId="49" fontId="10" fillId="10" borderId="18" xfId="0" applyNumberFormat="1" applyFont="1" applyFill="1" applyBorder="1" applyAlignment="1">
      <alignment vertical="top" wrapText="1"/>
    </xf>
    <xf numFmtId="49" fontId="4" fillId="10" borderId="3" xfId="0" applyNumberFormat="1" applyFont="1" applyFill="1" applyBorder="1" applyAlignment="1">
      <alignment horizontal="center" vertical="top"/>
    </xf>
    <xf numFmtId="3" fontId="3" fillId="5" borderId="37" xfId="0" applyNumberFormat="1" applyFont="1" applyFill="1" applyBorder="1" applyAlignment="1">
      <alignment horizontal="center" vertical="top"/>
    </xf>
    <xf numFmtId="3" fontId="1" fillId="0" borderId="19" xfId="0" applyNumberFormat="1" applyFont="1" applyBorder="1" applyAlignment="1">
      <alignment horizontal="center" vertical="center" wrapText="1"/>
    </xf>
    <xf numFmtId="0" fontId="5" fillId="10" borderId="18" xfId="0" applyFont="1" applyFill="1" applyBorder="1" applyAlignment="1">
      <alignment vertical="top" wrapText="1"/>
    </xf>
    <xf numFmtId="0" fontId="5" fillId="10" borderId="35" xfId="0" applyFont="1" applyFill="1" applyBorder="1" applyAlignment="1">
      <alignment vertical="top" wrapText="1"/>
    </xf>
    <xf numFmtId="0" fontId="5" fillId="10" borderId="4" xfId="0" applyFont="1" applyFill="1" applyBorder="1" applyAlignment="1">
      <alignment vertical="top" wrapText="1"/>
    </xf>
    <xf numFmtId="0" fontId="5" fillId="10" borderId="8" xfId="0" applyFont="1" applyFill="1" applyBorder="1" applyAlignment="1">
      <alignment vertical="top" wrapText="1"/>
    </xf>
    <xf numFmtId="0" fontId="3" fillId="7" borderId="1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vertical="top" wrapText="1"/>
    </xf>
    <xf numFmtId="0" fontId="17" fillId="0" borderId="0" xfId="0" applyFont="1"/>
    <xf numFmtId="0" fontId="17" fillId="0" borderId="0" xfId="0" applyFont="1" applyFill="1"/>
    <xf numFmtId="0" fontId="16" fillId="0" borderId="0" xfId="0" applyFont="1" applyFill="1" applyBorder="1" applyAlignment="1">
      <alignment horizontal="center" vertical="top" wrapText="1"/>
    </xf>
    <xf numFmtId="0" fontId="0" fillId="0" borderId="0" xfId="0" applyFill="1" applyAlignment="1"/>
    <xf numFmtId="0" fontId="0" fillId="0" borderId="0" xfId="0" applyFill="1"/>
    <xf numFmtId="0" fontId="18" fillId="0" borderId="0" xfId="0" applyFont="1" applyFill="1" applyAlignment="1">
      <alignment vertical="top" wrapText="1"/>
    </xf>
    <xf numFmtId="0" fontId="2" fillId="0" borderId="0" xfId="0" applyFont="1" applyFill="1"/>
    <xf numFmtId="0" fontId="18" fillId="0" borderId="0" xfId="0" applyFont="1" applyBorder="1" applyAlignment="1">
      <alignment horizontal="center" vertical="top" wrapText="1"/>
    </xf>
    <xf numFmtId="0" fontId="12" fillId="0" borderId="0" xfId="0" applyFont="1" applyFill="1" applyAlignment="1">
      <alignment horizontal="center" vertical="top"/>
    </xf>
    <xf numFmtId="0" fontId="18" fillId="4" borderId="0" xfId="0" applyFont="1" applyFill="1" applyBorder="1" applyAlignment="1">
      <alignment horizontal="left" vertical="top" wrapText="1"/>
    </xf>
    <xf numFmtId="0" fontId="19" fillId="4" borderId="0" xfId="0" applyFont="1" applyFill="1" applyBorder="1" applyAlignment="1">
      <alignment horizontal="left" vertical="top" wrapText="1"/>
    </xf>
    <xf numFmtId="0" fontId="16" fillId="4" borderId="0" xfId="0" applyFont="1" applyFill="1" applyBorder="1" applyAlignment="1">
      <alignment horizontal="center" vertical="top" wrapText="1"/>
    </xf>
    <xf numFmtId="0" fontId="5" fillId="0" borderId="0" xfId="0" applyFont="1"/>
    <xf numFmtId="0" fontId="18" fillId="0" borderId="0" xfId="0" applyFont="1" applyFill="1" applyAlignment="1">
      <alignment horizontal="left" vertical="top" wrapText="1"/>
    </xf>
    <xf numFmtId="0" fontId="20" fillId="0" borderId="0" xfId="0" applyFont="1"/>
    <xf numFmtId="0" fontId="21" fillId="0" borderId="0" xfId="0" applyFont="1" applyFill="1" applyBorder="1" applyAlignment="1"/>
    <xf numFmtId="0" fontId="21" fillId="0" borderId="0" xfId="0" applyFont="1" applyFill="1" applyBorder="1"/>
    <xf numFmtId="0" fontId="20" fillId="0" borderId="0" xfId="0" applyFont="1" applyFill="1"/>
    <xf numFmtId="0" fontId="15" fillId="0" borderId="0" xfId="2" applyFont="1" applyBorder="1" applyAlignment="1">
      <alignment vertical="top" wrapText="1"/>
    </xf>
    <xf numFmtId="0" fontId="15" fillId="0" borderId="0" xfId="2" applyFont="1" applyAlignment="1">
      <alignment vertical="center" wrapText="1"/>
    </xf>
    <xf numFmtId="49" fontId="5" fillId="7" borderId="0" xfId="0" applyNumberFormat="1" applyFont="1" applyFill="1" applyBorder="1" applyAlignment="1">
      <alignment horizontal="left" vertical="top"/>
    </xf>
    <xf numFmtId="3" fontId="3" fillId="5" borderId="52" xfId="0" applyNumberFormat="1" applyFont="1" applyFill="1" applyBorder="1" applyAlignment="1">
      <alignment horizontal="center" vertical="top"/>
    </xf>
    <xf numFmtId="3" fontId="3" fillId="5" borderId="53" xfId="0" applyNumberFormat="1" applyFont="1" applyFill="1" applyBorder="1" applyAlignment="1">
      <alignment horizontal="center" vertical="top"/>
    </xf>
    <xf numFmtId="3" fontId="1" fillId="0" borderId="44" xfId="0" applyNumberFormat="1" applyFont="1" applyBorder="1" applyAlignment="1">
      <alignment horizontal="center" vertical="top"/>
    </xf>
    <xf numFmtId="3" fontId="1" fillId="0" borderId="44" xfId="0" applyNumberFormat="1" applyFont="1" applyBorder="1" applyAlignment="1">
      <alignment horizontal="center" vertical="top" wrapText="1"/>
    </xf>
    <xf numFmtId="3" fontId="3" fillId="5" borderId="44" xfId="0" applyNumberFormat="1" applyFont="1" applyFill="1" applyBorder="1" applyAlignment="1">
      <alignment horizontal="center" vertical="top"/>
    </xf>
    <xf numFmtId="3" fontId="3" fillId="5" borderId="46" xfId="0" applyNumberFormat="1" applyFont="1" applyFill="1" applyBorder="1" applyAlignment="1">
      <alignment horizontal="center" vertical="top"/>
    </xf>
    <xf numFmtId="0" fontId="5" fillId="0" borderId="36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Fill="1" applyBorder="1" applyAlignment="1">
      <alignment horizontal="center" vertical="top" wrapText="1"/>
    </xf>
    <xf numFmtId="0" fontId="1" fillId="0" borderId="34" xfId="0" applyNumberFormat="1" applyFont="1" applyFill="1" applyBorder="1" applyAlignment="1">
      <alignment horizontal="center" vertical="top" wrapText="1"/>
    </xf>
    <xf numFmtId="0" fontId="5" fillId="4" borderId="0" xfId="0" applyNumberFormat="1" applyFont="1" applyFill="1" applyBorder="1" applyAlignment="1">
      <alignment horizontal="center" vertical="top" wrapText="1"/>
    </xf>
    <xf numFmtId="16" fontId="5" fillId="10" borderId="11" xfId="0" applyNumberFormat="1" applyFont="1" applyFill="1" applyBorder="1" applyAlignment="1">
      <alignment horizontal="center" vertical="top" wrapText="1"/>
    </xf>
    <xf numFmtId="0" fontId="5" fillId="10" borderId="44" xfId="0" applyFont="1" applyFill="1" applyBorder="1" applyAlignment="1">
      <alignment horizontal="center" vertical="top" wrapText="1"/>
    </xf>
    <xf numFmtId="0" fontId="5" fillId="10" borderId="55" xfId="0" applyFont="1" applyFill="1" applyBorder="1" applyAlignment="1">
      <alignment horizontal="center" vertical="top" wrapText="1"/>
    </xf>
    <xf numFmtId="0" fontId="5" fillId="10" borderId="14" xfId="0" applyFont="1" applyFill="1" applyBorder="1" applyAlignment="1">
      <alignment horizontal="center" vertical="top" wrapText="1"/>
    </xf>
    <xf numFmtId="0" fontId="5" fillId="10" borderId="22" xfId="0" applyFont="1" applyFill="1" applyBorder="1" applyAlignment="1">
      <alignment horizontal="center" vertical="top" wrapText="1"/>
    </xf>
    <xf numFmtId="0" fontId="5" fillId="10" borderId="27" xfId="0" applyFont="1" applyFill="1" applyBorder="1" applyAlignment="1">
      <alignment horizontal="left" vertical="top" wrapText="1"/>
    </xf>
    <xf numFmtId="0" fontId="5" fillId="10" borderId="55" xfId="0" applyFont="1" applyFill="1" applyBorder="1" applyAlignment="1">
      <alignment horizontal="left" vertical="top" wrapText="1"/>
    </xf>
    <xf numFmtId="0" fontId="5" fillId="10" borderId="2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left"/>
    </xf>
    <xf numFmtId="0" fontId="5" fillId="0" borderId="46" xfId="0" applyFont="1" applyBorder="1" applyAlignment="1">
      <alignment horizontal="left"/>
    </xf>
    <xf numFmtId="0" fontId="5" fillId="0" borderId="27" xfId="0" applyNumberFormat="1" applyFont="1" applyFill="1" applyBorder="1" applyAlignment="1">
      <alignment horizontal="left" vertical="top" wrapText="1"/>
    </xf>
    <xf numFmtId="0" fontId="1" fillId="0" borderId="24" xfId="0" applyNumberFormat="1" applyFont="1" applyBorder="1" applyAlignment="1">
      <alignment horizontal="left" vertical="top" wrapText="1"/>
    </xf>
    <xf numFmtId="0" fontId="5" fillId="0" borderId="27" xfId="0" applyNumberFormat="1" applyFont="1" applyBorder="1" applyAlignment="1">
      <alignment horizontal="left" vertical="top" wrapText="1"/>
    </xf>
    <xf numFmtId="0" fontId="4" fillId="3" borderId="40" xfId="0" applyNumberFormat="1" applyFont="1" applyFill="1" applyBorder="1" applyAlignment="1">
      <alignment horizontal="left" vertical="top"/>
    </xf>
    <xf numFmtId="0" fontId="4" fillId="2" borderId="40" xfId="0" applyNumberFormat="1" applyFont="1" applyFill="1" applyBorder="1" applyAlignment="1">
      <alignment horizontal="left" vertical="top"/>
    </xf>
    <xf numFmtId="0" fontId="4" fillId="5" borderId="24" xfId="0" applyNumberFormat="1" applyFont="1" applyFill="1" applyBorder="1" applyAlignment="1">
      <alignment horizontal="left" vertical="top"/>
    </xf>
    <xf numFmtId="0" fontId="4" fillId="7" borderId="0" xfId="0" applyNumberFormat="1" applyFont="1" applyFill="1" applyBorder="1" applyAlignment="1">
      <alignment horizontal="left" vertical="top"/>
    </xf>
    <xf numFmtId="0" fontId="5" fillId="4" borderId="0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5" fillId="10" borderId="5" xfId="0" applyFont="1" applyFill="1" applyBorder="1" applyAlignment="1">
      <alignment horizontal="center" vertical="top" wrapText="1"/>
    </xf>
    <xf numFmtId="164" fontId="5" fillId="10" borderId="27" xfId="0" applyNumberFormat="1" applyFont="1" applyFill="1" applyBorder="1" applyAlignment="1">
      <alignment horizontal="center" vertical="top" wrapText="1"/>
    </xf>
    <xf numFmtId="0" fontId="5" fillId="10" borderId="45" xfId="0" applyFont="1" applyFill="1" applyBorder="1" applyAlignment="1">
      <alignment horizontal="center" vertical="top" wrapText="1"/>
    </xf>
    <xf numFmtId="0" fontId="5" fillId="10" borderId="15" xfId="0" applyFont="1" applyFill="1" applyBorder="1" applyAlignment="1">
      <alignment horizontal="center" vertical="top" wrapText="1"/>
    </xf>
    <xf numFmtId="0" fontId="5" fillId="10" borderId="9" xfId="0" applyFont="1" applyFill="1" applyBorder="1" applyAlignment="1">
      <alignment horizontal="center" vertical="top" wrapText="1"/>
    </xf>
    <xf numFmtId="49" fontId="4" fillId="3" borderId="34" xfId="0" applyNumberFormat="1" applyFont="1" applyFill="1" applyBorder="1" applyAlignment="1">
      <alignment horizontal="center" vertical="top"/>
    </xf>
    <xf numFmtId="0" fontId="24" fillId="10" borderId="22" xfId="0" applyFont="1" applyFill="1" applyBorder="1" applyAlignment="1">
      <alignment horizontal="left" vertical="top" wrapText="1"/>
    </xf>
    <xf numFmtId="0" fontId="1" fillId="0" borderId="16" xfId="0" applyNumberFormat="1" applyFont="1" applyFill="1" applyBorder="1" applyAlignment="1">
      <alignment horizontal="center" vertical="top" wrapText="1"/>
    </xf>
    <xf numFmtId="0" fontId="2" fillId="0" borderId="3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47" xfId="0" applyFont="1" applyBorder="1" applyAlignment="1">
      <alignment horizontal="center" vertical="top" wrapText="1"/>
    </xf>
    <xf numFmtId="49" fontId="5" fillId="7" borderId="0" xfId="0" applyNumberFormat="1" applyFont="1" applyFill="1" applyBorder="1" applyAlignment="1">
      <alignment horizontal="center" vertical="top"/>
    </xf>
    <xf numFmtId="3" fontId="6" fillId="0" borderId="61" xfId="0" applyNumberFormat="1" applyFont="1" applyBorder="1" applyAlignment="1">
      <alignment horizontal="center" vertical="center" wrapText="1"/>
    </xf>
    <xf numFmtId="3" fontId="5" fillId="0" borderId="57" xfId="0" applyNumberFormat="1" applyFont="1" applyFill="1" applyBorder="1" applyAlignment="1">
      <alignment horizontal="center" vertical="top"/>
    </xf>
    <xf numFmtId="3" fontId="5" fillId="7" borderId="55" xfId="0" applyNumberFormat="1" applyFont="1" applyFill="1" applyBorder="1" applyAlignment="1">
      <alignment horizontal="center" vertical="top"/>
    </xf>
    <xf numFmtId="3" fontId="5" fillId="7" borderId="22" xfId="0" applyNumberFormat="1" applyFont="1" applyFill="1" applyBorder="1" applyAlignment="1">
      <alignment horizontal="center" vertical="top"/>
    </xf>
    <xf numFmtId="3" fontId="2" fillId="0" borderId="22" xfId="0" applyNumberFormat="1" applyFont="1" applyBorder="1"/>
    <xf numFmtId="3" fontId="3" fillId="7" borderId="22" xfId="0" applyNumberFormat="1" applyFont="1" applyFill="1" applyBorder="1" applyAlignment="1">
      <alignment horizontal="center" vertical="top"/>
    </xf>
    <xf numFmtId="3" fontId="1" fillId="0" borderId="27" xfId="0" applyNumberFormat="1" applyFont="1" applyFill="1" applyBorder="1" applyAlignment="1">
      <alignment horizontal="center" vertical="top"/>
    </xf>
    <xf numFmtId="3" fontId="5" fillId="0" borderId="22" xfId="0" applyNumberFormat="1" applyFont="1" applyFill="1" applyBorder="1" applyAlignment="1">
      <alignment horizontal="center" vertical="top"/>
    </xf>
    <xf numFmtId="3" fontId="3" fillId="0" borderId="22" xfId="0" applyNumberFormat="1" applyFont="1" applyFill="1" applyBorder="1" applyAlignment="1">
      <alignment horizontal="center" vertical="top"/>
    </xf>
    <xf numFmtId="3" fontId="1" fillId="0" borderId="36" xfId="0" applyNumberFormat="1" applyFont="1" applyFill="1" applyBorder="1" applyAlignment="1">
      <alignment horizontal="center" vertical="top" wrapText="1"/>
    </xf>
    <xf numFmtId="3" fontId="1" fillId="0" borderId="47" xfId="0" applyNumberFormat="1" applyFont="1" applyFill="1" applyBorder="1" applyAlignment="1">
      <alignment horizontal="center" vertical="top" wrapText="1"/>
    </xf>
    <xf numFmtId="3" fontId="1" fillId="7" borderId="70" xfId="0" applyNumberFormat="1" applyFont="1" applyFill="1" applyBorder="1" applyAlignment="1">
      <alignment horizontal="center" vertical="top" wrapText="1"/>
    </xf>
    <xf numFmtId="3" fontId="1" fillId="0" borderId="70" xfId="0" applyNumberFormat="1" applyFont="1" applyFill="1" applyBorder="1" applyAlignment="1">
      <alignment horizontal="center" vertical="top" wrapText="1"/>
    </xf>
    <xf numFmtId="3" fontId="1" fillId="0" borderId="53" xfId="0" applyNumberFormat="1" applyFont="1" applyFill="1" applyBorder="1" applyAlignment="1">
      <alignment horizontal="center" vertical="top" wrapText="1"/>
    </xf>
    <xf numFmtId="3" fontId="1" fillId="0" borderId="46" xfId="0" applyNumberFormat="1" applyFont="1" applyFill="1" applyBorder="1" applyAlignment="1">
      <alignment horizontal="center" vertical="top"/>
    </xf>
    <xf numFmtId="3" fontId="1" fillId="0" borderId="46" xfId="0" applyNumberFormat="1" applyFont="1" applyBorder="1" applyAlignment="1">
      <alignment horizontal="center"/>
    </xf>
    <xf numFmtId="3" fontId="1" fillId="0" borderId="51" xfId="0" applyNumberFormat="1" applyFont="1" applyFill="1" applyBorder="1" applyAlignment="1">
      <alignment horizontal="center" vertical="top" wrapText="1"/>
    </xf>
    <xf numFmtId="3" fontId="1" fillId="7" borderId="47" xfId="0" applyNumberFormat="1" applyFont="1" applyFill="1" applyBorder="1" applyAlignment="1">
      <alignment horizontal="center" vertical="top" wrapText="1"/>
    </xf>
    <xf numFmtId="3" fontId="1" fillId="7" borderId="58" xfId="0" applyNumberFormat="1" applyFont="1" applyFill="1" applyBorder="1" applyAlignment="1">
      <alignment horizontal="center" vertical="top" wrapText="1"/>
    </xf>
    <xf numFmtId="3" fontId="5" fillId="7" borderId="54" xfId="0" applyNumberFormat="1" applyFont="1" applyFill="1" applyBorder="1" applyAlignment="1">
      <alignment horizontal="center" vertical="top" wrapText="1"/>
    </xf>
    <xf numFmtId="3" fontId="5" fillId="0" borderId="7" xfId="0" applyNumberFormat="1" applyFont="1" applyFill="1" applyBorder="1" applyAlignment="1">
      <alignment horizontal="center" vertical="top" wrapText="1"/>
    </xf>
    <xf numFmtId="3" fontId="5" fillId="0" borderId="16" xfId="0" applyNumberFormat="1" applyFont="1" applyFill="1" applyBorder="1" applyAlignment="1">
      <alignment horizontal="center" vertical="top"/>
    </xf>
    <xf numFmtId="3" fontId="5" fillId="0" borderId="16" xfId="0" applyNumberFormat="1" applyFont="1" applyFill="1" applyBorder="1" applyAlignment="1">
      <alignment horizontal="center" vertical="top" wrapText="1"/>
    </xf>
    <xf numFmtId="3" fontId="5" fillId="7" borderId="50" xfId="0" applyNumberFormat="1" applyFont="1" applyFill="1" applyBorder="1" applyAlignment="1">
      <alignment horizontal="center" vertical="top"/>
    </xf>
    <xf numFmtId="3" fontId="1" fillId="0" borderId="57" xfId="0" applyNumberFormat="1" applyFont="1" applyFill="1" applyBorder="1" applyAlignment="1">
      <alignment horizontal="center" vertical="top"/>
    </xf>
    <xf numFmtId="3" fontId="5" fillId="7" borderId="0" xfId="0" applyNumberFormat="1" applyFont="1" applyFill="1" applyBorder="1" applyAlignment="1">
      <alignment horizontal="left" vertical="top"/>
    </xf>
    <xf numFmtId="3" fontId="8" fillId="7" borderId="0" xfId="0" applyNumberFormat="1" applyFont="1" applyFill="1" applyBorder="1" applyAlignment="1">
      <alignment horizontal="center" vertical="top"/>
    </xf>
    <xf numFmtId="3" fontId="6" fillId="0" borderId="40" xfId="0" applyNumberFormat="1" applyFont="1" applyBorder="1" applyAlignment="1">
      <alignment horizontal="center" vertical="center" wrapText="1"/>
    </xf>
    <xf numFmtId="164" fontId="1" fillId="7" borderId="24" xfId="0" applyNumberFormat="1" applyFont="1" applyFill="1" applyBorder="1" applyAlignment="1">
      <alignment horizontal="center" vertical="top" wrapText="1"/>
    </xf>
    <xf numFmtId="3" fontId="4" fillId="8" borderId="58" xfId="0" applyNumberFormat="1" applyFont="1" applyFill="1" applyBorder="1" applyAlignment="1">
      <alignment horizontal="center" vertical="top"/>
    </xf>
    <xf numFmtId="3" fontId="10" fillId="8" borderId="64" xfId="0" applyNumberFormat="1" applyFont="1" applyFill="1" applyBorder="1" applyAlignment="1">
      <alignment horizontal="center" vertical="top" wrapText="1"/>
    </xf>
    <xf numFmtId="0" fontId="2" fillId="0" borderId="18" xfId="0" applyFont="1" applyBorder="1"/>
    <xf numFmtId="0" fontId="5" fillId="0" borderId="7" xfId="0" applyFont="1" applyBorder="1" applyAlignment="1">
      <alignment horizontal="center"/>
    </xf>
    <xf numFmtId="0" fontId="5" fillId="0" borderId="30" xfId="0" applyNumberFormat="1" applyFont="1" applyFill="1" applyBorder="1" applyAlignment="1">
      <alignment horizontal="center" vertical="top"/>
    </xf>
    <xf numFmtId="0" fontId="5" fillId="0" borderId="22" xfId="0" applyNumberFormat="1" applyFont="1" applyFill="1" applyBorder="1" applyAlignment="1">
      <alignment horizontal="center" vertical="top"/>
    </xf>
    <xf numFmtId="3" fontId="1" fillId="7" borderId="51" xfId="0" applyNumberFormat="1" applyFont="1" applyFill="1" applyBorder="1" applyAlignment="1">
      <alignment horizontal="center" vertical="top" wrapText="1"/>
    </xf>
    <xf numFmtId="164" fontId="5" fillId="10" borderId="22" xfId="0" applyNumberFormat="1" applyFont="1" applyFill="1" applyBorder="1" applyAlignment="1">
      <alignment horizontal="center" vertical="top" wrapText="1"/>
    </xf>
    <xf numFmtId="0" fontId="5" fillId="0" borderId="35" xfId="0" applyFont="1" applyBorder="1" applyAlignment="1">
      <alignment horizontal="left" vertical="top" wrapText="1"/>
    </xf>
    <xf numFmtId="0" fontId="5" fillId="0" borderId="47" xfId="0" applyFont="1" applyBorder="1" applyAlignment="1">
      <alignment horizontal="center" vertical="top"/>
    </xf>
    <xf numFmtId="1" fontId="6" fillId="11" borderId="5" xfId="0" applyNumberFormat="1" applyFont="1" applyFill="1" applyBorder="1" applyAlignment="1">
      <alignment horizontal="center" vertical="top"/>
    </xf>
    <xf numFmtId="1" fontId="6" fillId="11" borderId="36" xfId="0" applyNumberFormat="1" applyFont="1" applyFill="1" applyBorder="1" applyAlignment="1">
      <alignment horizontal="center" vertical="top"/>
    </xf>
    <xf numFmtId="3" fontId="5" fillId="11" borderId="9" xfId="0" applyNumberFormat="1" applyFont="1" applyFill="1" applyBorder="1" applyAlignment="1">
      <alignment horizontal="center" vertical="top"/>
    </xf>
    <xf numFmtId="3" fontId="5" fillId="11" borderId="38" xfId="0" applyNumberFormat="1" applyFont="1" applyFill="1" applyBorder="1" applyAlignment="1">
      <alignment horizontal="center" vertical="top"/>
    </xf>
    <xf numFmtId="0" fontId="5" fillId="11" borderId="36" xfId="0" applyNumberFormat="1" applyFont="1" applyFill="1" applyBorder="1" applyAlignment="1">
      <alignment horizontal="center" vertical="top" wrapText="1"/>
    </xf>
    <xf numFmtId="0" fontId="5" fillId="11" borderId="11" xfId="0" applyNumberFormat="1" applyFont="1" applyFill="1" applyBorder="1" applyAlignment="1">
      <alignment horizontal="center" vertical="top"/>
    </xf>
    <xf numFmtId="0" fontId="5" fillId="11" borderId="38" xfId="0" applyNumberFormat="1" applyFont="1" applyFill="1" applyBorder="1" applyAlignment="1">
      <alignment horizontal="center" vertical="top" wrapText="1"/>
    </xf>
    <xf numFmtId="0" fontId="5" fillId="11" borderId="23" xfId="0" applyNumberFormat="1" applyFont="1" applyFill="1" applyBorder="1" applyAlignment="1">
      <alignment horizontal="center" vertical="top"/>
    </xf>
    <xf numFmtId="164" fontId="5" fillId="11" borderId="11" xfId="0" applyNumberFormat="1" applyFont="1" applyFill="1" applyBorder="1" applyAlignment="1">
      <alignment horizontal="left" vertical="top" wrapText="1"/>
    </xf>
    <xf numFmtId="0" fontId="5" fillId="11" borderId="36" xfId="0" applyNumberFormat="1" applyFont="1" applyFill="1" applyBorder="1" applyAlignment="1">
      <alignment horizontal="center" vertical="top"/>
    </xf>
    <xf numFmtId="164" fontId="4" fillId="11" borderId="8" xfId="0" applyNumberFormat="1" applyFont="1" applyFill="1" applyBorder="1" applyAlignment="1">
      <alignment horizontal="left" vertical="top"/>
    </xf>
    <xf numFmtId="0" fontId="4" fillId="11" borderId="38" xfId="0" applyNumberFormat="1" applyFont="1" applyFill="1" applyBorder="1" applyAlignment="1">
      <alignment horizontal="center" vertical="top"/>
    </xf>
    <xf numFmtId="0" fontId="4" fillId="11" borderId="23" xfId="0" applyNumberFormat="1" applyFont="1" applyFill="1" applyBorder="1" applyAlignment="1">
      <alignment horizontal="center" vertical="top"/>
    </xf>
    <xf numFmtId="0" fontId="5" fillId="11" borderId="18" xfId="0" applyFont="1" applyFill="1" applyBorder="1" applyAlignment="1">
      <alignment vertical="top"/>
    </xf>
    <xf numFmtId="0" fontId="5" fillId="11" borderId="49" xfId="0" applyFont="1" applyFill="1" applyBorder="1" applyAlignment="1">
      <alignment horizontal="center" vertical="top"/>
    </xf>
    <xf numFmtId="0" fontId="5" fillId="11" borderId="26" xfId="0" applyFont="1" applyFill="1" applyBorder="1" applyAlignment="1">
      <alignment horizontal="center" vertical="top"/>
    </xf>
    <xf numFmtId="0" fontId="5" fillId="11" borderId="27" xfId="0" applyNumberFormat="1" applyFont="1" applyFill="1" applyBorder="1" applyAlignment="1">
      <alignment horizontal="center" vertical="top" wrapText="1"/>
    </xf>
    <xf numFmtId="0" fontId="1" fillId="11" borderId="44" xfId="0" applyFont="1" applyFill="1" applyBorder="1" applyAlignment="1">
      <alignment horizontal="left" vertical="top" wrapText="1"/>
    </xf>
    <xf numFmtId="0" fontId="1" fillId="11" borderId="45" xfId="0" applyFont="1" applyFill="1" applyBorder="1" applyAlignment="1">
      <alignment horizontal="center" vertical="top" wrapText="1"/>
    </xf>
    <xf numFmtId="0" fontId="1" fillId="11" borderId="47" xfId="0" applyFont="1" applyFill="1" applyBorder="1" applyAlignment="1">
      <alignment horizontal="center" vertical="top" wrapText="1"/>
    </xf>
    <xf numFmtId="0" fontId="1" fillId="11" borderId="55" xfId="0" applyNumberFormat="1" applyFont="1" applyFill="1" applyBorder="1" applyAlignment="1">
      <alignment horizontal="center" vertical="top" wrapText="1"/>
    </xf>
    <xf numFmtId="164" fontId="1" fillId="11" borderId="4" xfId="0" applyNumberFormat="1" applyFont="1" applyFill="1" applyBorder="1" applyAlignment="1">
      <alignment horizontal="left" vertical="top" wrapText="1"/>
    </xf>
    <xf numFmtId="0" fontId="1" fillId="11" borderId="15" xfId="0" applyNumberFormat="1" applyFont="1" applyFill="1" applyBorder="1" applyAlignment="1">
      <alignment horizontal="center" vertical="top" wrapText="1"/>
    </xf>
    <xf numFmtId="0" fontId="1" fillId="11" borderId="0" xfId="0" applyNumberFormat="1" applyFont="1" applyFill="1" applyBorder="1" applyAlignment="1">
      <alignment horizontal="center" vertical="top" wrapText="1"/>
    </xf>
    <xf numFmtId="0" fontId="5" fillId="11" borderId="15" xfId="0" applyNumberFormat="1" applyFont="1" applyFill="1" applyBorder="1" applyAlignment="1">
      <alignment horizontal="center" vertical="top"/>
    </xf>
    <xf numFmtId="0" fontId="5" fillId="11" borderId="22" xfId="0" applyNumberFormat="1" applyFont="1" applyFill="1" applyBorder="1" applyAlignment="1">
      <alignment horizontal="center" vertical="top"/>
    </xf>
    <xf numFmtId="0" fontId="5" fillId="11" borderId="15" xfId="0" applyNumberFormat="1" applyFont="1" applyFill="1" applyBorder="1" applyAlignment="1">
      <alignment horizontal="center" vertical="top" wrapText="1"/>
    </xf>
    <xf numFmtId="0" fontId="1" fillId="11" borderId="16" xfId="0" applyNumberFormat="1" applyFont="1" applyFill="1" applyBorder="1" applyAlignment="1">
      <alignment horizontal="center" vertical="top" wrapText="1"/>
    </xf>
    <xf numFmtId="164" fontId="1" fillId="11" borderId="18" xfId="0" applyNumberFormat="1" applyFont="1" applyFill="1" applyBorder="1" applyAlignment="1">
      <alignment horizontal="left" vertical="top" wrapText="1"/>
    </xf>
    <xf numFmtId="0" fontId="1" fillId="11" borderId="5" xfId="0" applyNumberFormat="1" applyFont="1" applyFill="1" applyBorder="1" applyAlignment="1">
      <alignment horizontal="center" vertical="top" wrapText="1"/>
    </xf>
    <xf numFmtId="0" fontId="22" fillId="11" borderId="36" xfId="0" applyNumberFormat="1" applyFont="1" applyFill="1" applyBorder="1" applyAlignment="1">
      <alignment horizontal="center" vertical="top" wrapText="1"/>
    </xf>
    <xf numFmtId="0" fontId="1" fillId="11" borderId="11" xfId="0" applyNumberFormat="1" applyFont="1" applyFill="1" applyBorder="1" applyAlignment="1">
      <alignment horizontal="center" vertical="top" wrapText="1"/>
    </xf>
    <xf numFmtId="0" fontId="1" fillId="11" borderId="14" xfId="0" applyNumberFormat="1" applyFont="1" applyFill="1" applyBorder="1" applyAlignment="1">
      <alignment horizontal="center" vertical="top" wrapText="1"/>
    </xf>
    <xf numFmtId="0" fontId="3" fillId="8" borderId="8" xfId="0" applyFont="1" applyFill="1" applyBorder="1" applyAlignment="1">
      <alignment horizontal="right" vertical="top"/>
    </xf>
    <xf numFmtId="0" fontId="5" fillId="0" borderId="36" xfId="0" applyNumberFormat="1" applyFont="1" applyFill="1" applyBorder="1" applyAlignment="1">
      <alignment horizontal="center" vertical="top" wrapText="1"/>
    </xf>
    <xf numFmtId="0" fontId="5" fillId="0" borderId="38" xfId="0" applyNumberFormat="1" applyFont="1" applyFill="1" applyBorder="1" applyAlignment="1">
      <alignment horizontal="center" vertical="top" wrapText="1"/>
    </xf>
    <xf numFmtId="0" fontId="5" fillId="0" borderId="36" xfId="0" applyNumberFormat="1" applyFont="1" applyBorder="1" applyAlignment="1">
      <alignment horizontal="center" vertical="top"/>
    </xf>
    <xf numFmtId="0" fontId="5" fillId="0" borderId="38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left" vertical="top"/>
    </xf>
    <xf numFmtId="0" fontId="5" fillId="0" borderId="33" xfId="0" applyNumberFormat="1" applyFont="1" applyBorder="1" applyAlignment="1">
      <alignment horizontal="left" vertical="top"/>
    </xf>
    <xf numFmtId="1" fontId="1" fillId="11" borderId="5" xfId="0" applyNumberFormat="1" applyFont="1" applyFill="1" applyBorder="1" applyAlignment="1">
      <alignment horizontal="center" vertical="top" wrapText="1"/>
    </xf>
    <xf numFmtId="1" fontId="1" fillId="11" borderId="36" xfId="0" applyNumberFormat="1" applyFont="1" applyFill="1" applyBorder="1" applyAlignment="1">
      <alignment horizontal="center" vertical="top" wrapText="1"/>
    </xf>
    <xf numFmtId="1" fontId="1" fillId="11" borderId="11" xfId="0" applyNumberFormat="1" applyFont="1" applyFill="1" applyBorder="1" applyAlignment="1">
      <alignment horizontal="center" vertical="top" wrapText="1"/>
    </xf>
    <xf numFmtId="1" fontId="1" fillId="11" borderId="15" xfId="0" applyNumberFormat="1" applyFont="1" applyFill="1" applyBorder="1" applyAlignment="1">
      <alignment horizontal="center" vertical="top"/>
    </xf>
    <xf numFmtId="1" fontId="1" fillId="11" borderId="34" xfId="0" applyNumberFormat="1" applyFont="1" applyFill="1" applyBorder="1" applyAlignment="1">
      <alignment horizontal="center" vertical="top"/>
    </xf>
    <xf numFmtId="1" fontId="1" fillId="11" borderId="14" xfId="0" applyNumberFormat="1" applyFont="1" applyFill="1" applyBorder="1" applyAlignment="1">
      <alignment horizontal="center" vertical="top"/>
    </xf>
    <xf numFmtId="0" fontId="1" fillId="11" borderId="28" xfId="0" applyFont="1" applyFill="1" applyBorder="1" applyAlignment="1">
      <alignment horizontal="left" vertical="top" wrapText="1"/>
    </xf>
    <xf numFmtId="1" fontId="1" fillId="11" borderId="29" xfId="0" applyNumberFormat="1" applyFont="1" applyFill="1" applyBorder="1" applyAlignment="1">
      <alignment horizontal="center" vertical="top"/>
    </xf>
    <xf numFmtId="0" fontId="1" fillId="11" borderId="58" xfId="0" applyNumberFormat="1" applyFont="1" applyFill="1" applyBorder="1" applyAlignment="1">
      <alignment horizontal="center" vertical="top"/>
    </xf>
    <xf numFmtId="0" fontId="1" fillId="11" borderId="28" xfId="0" applyNumberFormat="1" applyFont="1" applyFill="1" applyBorder="1" applyAlignment="1">
      <alignment horizontal="center" vertical="top"/>
    </xf>
    <xf numFmtId="1" fontId="5" fillId="11" borderId="37" xfId="0" applyNumberFormat="1" applyFont="1" applyFill="1" applyBorder="1" applyAlignment="1">
      <alignment horizontal="center" vertical="top"/>
    </xf>
    <xf numFmtId="164" fontId="5" fillId="11" borderId="52" xfId="0" applyNumberFormat="1" applyFont="1" applyFill="1" applyBorder="1" applyAlignment="1">
      <alignment horizontal="left" vertical="top" wrapText="1"/>
    </xf>
    <xf numFmtId="0" fontId="5" fillId="11" borderId="37" xfId="0" applyNumberFormat="1" applyFont="1" applyFill="1" applyBorder="1" applyAlignment="1">
      <alignment horizontal="center" vertical="top" wrapText="1"/>
    </xf>
    <xf numFmtId="0" fontId="5" fillId="11" borderId="53" xfId="0" applyFont="1" applyFill="1" applyBorder="1" applyAlignment="1">
      <alignment horizontal="center" vertical="top"/>
    </xf>
    <xf numFmtId="0" fontId="3" fillId="7" borderId="18" xfId="0" applyFont="1" applyFill="1" applyBorder="1" applyAlignment="1">
      <alignment vertical="top" wrapText="1"/>
    </xf>
    <xf numFmtId="49" fontId="1" fillId="0" borderId="10" xfId="0" applyNumberFormat="1" applyFont="1" applyFill="1" applyBorder="1" applyAlignment="1">
      <alignment vertical="top" wrapText="1"/>
    </xf>
    <xf numFmtId="49" fontId="1" fillId="0" borderId="17" xfId="0" applyNumberFormat="1" applyFont="1" applyFill="1" applyBorder="1" applyAlignment="1">
      <alignment vertical="top" wrapText="1"/>
    </xf>
    <xf numFmtId="0" fontId="5" fillId="0" borderId="14" xfId="0" applyFont="1" applyFill="1" applyBorder="1" applyAlignment="1">
      <alignment vertical="top" wrapText="1"/>
    </xf>
    <xf numFmtId="49" fontId="1" fillId="0" borderId="34" xfId="0" applyNumberFormat="1" applyFont="1" applyFill="1" applyBorder="1" applyAlignment="1">
      <alignment horizontal="center" vertical="top"/>
    </xf>
    <xf numFmtId="49" fontId="1" fillId="0" borderId="14" xfId="0" applyNumberFormat="1" applyFont="1" applyFill="1" applyBorder="1" applyAlignment="1">
      <alignment horizontal="center" vertical="top"/>
    </xf>
    <xf numFmtId="0" fontId="1" fillId="0" borderId="22" xfId="0" applyNumberFormat="1" applyFont="1" applyFill="1" applyBorder="1" applyAlignment="1">
      <alignment horizontal="justify" vertical="top"/>
    </xf>
    <xf numFmtId="49" fontId="4" fillId="10" borderId="52" xfId="0" applyNumberFormat="1" applyFont="1" applyFill="1" applyBorder="1" applyAlignment="1">
      <alignment horizontal="center" vertical="top"/>
    </xf>
    <xf numFmtId="49" fontId="4" fillId="3" borderId="37" xfId="0" applyNumberFormat="1" applyFont="1" applyFill="1" applyBorder="1" applyAlignment="1">
      <alignment horizontal="center" vertical="top"/>
    </xf>
    <xf numFmtId="49" fontId="4" fillId="4" borderId="70" xfId="0" applyNumberFormat="1" applyFont="1" applyFill="1" applyBorder="1" applyAlignment="1">
      <alignment horizontal="center" vertical="top"/>
    </xf>
    <xf numFmtId="0" fontId="4" fillId="0" borderId="66" xfId="0" applyNumberFormat="1" applyFont="1" applyBorder="1" applyAlignment="1">
      <alignment vertical="top"/>
    </xf>
    <xf numFmtId="49" fontId="10" fillId="10" borderId="43" xfId="0" applyNumberFormat="1" applyFont="1" applyFill="1" applyBorder="1" applyAlignment="1">
      <alignment vertical="top"/>
    </xf>
    <xf numFmtId="49" fontId="10" fillId="3" borderId="37" xfId="0" applyNumberFormat="1" applyFont="1" applyFill="1" applyBorder="1" applyAlignment="1">
      <alignment horizontal="center" vertical="top"/>
    </xf>
    <xf numFmtId="49" fontId="10" fillId="4" borderId="53" xfId="0" applyNumberFormat="1" applyFont="1" applyFill="1" applyBorder="1" applyAlignment="1">
      <alignment vertical="top" wrapText="1"/>
    </xf>
    <xf numFmtId="164" fontId="5" fillId="0" borderId="66" xfId="0" applyNumberFormat="1" applyFont="1" applyFill="1" applyBorder="1" applyAlignment="1">
      <alignment vertical="center" textRotation="90" wrapText="1"/>
    </xf>
    <xf numFmtId="3" fontId="3" fillId="8" borderId="8" xfId="0" applyNumberFormat="1" applyFont="1" applyFill="1" applyBorder="1" applyAlignment="1">
      <alignment horizontal="center" vertical="top"/>
    </xf>
    <xf numFmtId="3" fontId="3" fillId="8" borderId="9" xfId="0" applyNumberFormat="1" applyFont="1" applyFill="1" applyBorder="1" applyAlignment="1">
      <alignment horizontal="center" vertical="top"/>
    </xf>
    <xf numFmtId="3" fontId="3" fillId="8" borderId="24" xfId="0" applyNumberFormat="1" applyFont="1" applyFill="1" applyBorder="1" applyAlignment="1">
      <alignment horizontal="center" vertical="top"/>
    </xf>
    <xf numFmtId="0" fontId="5" fillId="11" borderId="18" xfId="0" applyFont="1" applyFill="1" applyBorder="1" applyAlignment="1">
      <alignment vertical="top" wrapText="1"/>
    </xf>
    <xf numFmtId="0" fontId="5" fillId="11" borderId="49" xfId="0" applyFont="1" applyFill="1" applyBorder="1" applyAlignment="1">
      <alignment vertical="top" wrapText="1"/>
    </xf>
    <xf numFmtId="0" fontId="5" fillId="11" borderId="51" xfId="0" applyFont="1" applyFill="1" applyBorder="1" applyAlignment="1">
      <alignment horizontal="center" vertical="top" wrapText="1"/>
    </xf>
    <xf numFmtId="0" fontId="1" fillId="11" borderId="45" xfId="0" applyFont="1" applyFill="1" applyBorder="1" applyAlignment="1">
      <alignment horizontal="center" vertical="center" wrapText="1"/>
    </xf>
    <xf numFmtId="0" fontId="1" fillId="11" borderId="29" xfId="0" applyFont="1" applyFill="1" applyBorder="1" applyAlignment="1">
      <alignment horizontal="center" vertical="center" wrapText="1"/>
    </xf>
    <xf numFmtId="0" fontId="1" fillId="11" borderId="58" xfId="0" applyFont="1" applyFill="1" applyBorder="1" applyAlignment="1">
      <alignment horizontal="center" vertical="top" wrapText="1"/>
    </xf>
    <xf numFmtId="0" fontId="1" fillId="11" borderId="14" xfId="0" applyFont="1" applyFill="1" applyBorder="1" applyAlignment="1">
      <alignment horizontal="left" vertical="top" wrapText="1"/>
    </xf>
    <xf numFmtId="0" fontId="1" fillId="11" borderId="15" xfId="0" applyFont="1" applyFill="1" applyBorder="1" applyAlignment="1">
      <alignment horizontal="center" vertical="center" wrapText="1"/>
    </xf>
    <xf numFmtId="0" fontId="1" fillId="11" borderId="34" xfId="0" applyFont="1" applyFill="1" applyBorder="1" applyAlignment="1">
      <alignment horizontal="center" vertical="top" wrapText="1"/>
    </xf>
    <xf numFmtId="0" fontId="1" fillId="11" borderId="23" xfId="0" applyFont="1" applyFill="1" applyBorder="1" applyAlignment="1">
      <alignment horizontal="left" vertical="top" wrapText="1"/>
    </xf>
    <xf numFmtId="0" fontId="1" fillId="11" borderId="9" xfId="0" applyFont="1" applyFill="1" applyBorder="1" applyAlignment="1">
      <alignment horizontal="center" vertical="center" wrapText="1"/>
    </xf>
    <xf numFmtId="0" fontId="1" fillId="11" borderId="38" xfId="0" applyFont="1" applyFill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36" xfId="0" applyNumberFormat="1" applyFont="1" applyFill="1" applyBorder="1" applyAlignment="1">
      <alignment horizontal="center" vertical="top" wrapText="1"/>
    </xf>
    <xf numFmtId="0" fontId="5" fillId="0" borderId="38" xfId="0" applyNumberFormat="1" applyFont="1" applyFill="1" applyBorder="1" applyAlignment="1">
      <alignment horizontal="center" vertical="top" wrapText="1"/>
    </xf>
    <xf numFmtId="0" fontId="5" fillId="0" borderId="36" xfId="0" applyNumberFormat="1" applyFont="1" applyBorder="1" applyAlignment="1">
      <alignment horizontal="center" vertical="top"/>
    </xf>
    <xf numFmtId="0" fontId="5" fillId="0" borderId="38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left" vertical="top"/>
    </xf>
    <xf numFmtId="0" fontId="5" fillId="0" borderId="33" xfId="0" applyNumberFormat="1" applyFont="1" applyBorder="1" applyAlignment="1">
      <alignment horizontal="left" vertical="top"/>
    </xf>
    <xf numFmtId="49" fontId="3" fillId="7" borderId="10" xfId="0" applyNumberFormat="1" applyFont="1" applyFill="1" applyBorder="1" applyAlignment="1">
      <alignment horizontal="center" vertical="top" wrapText="1"/>
    </xf>
    <xf numFmtId="0" fontId="5" fillId="0" borderId="52" xfId="0" applyFont="1" applyFill="1" applyBorder="1" applyAlignment="1">
      <alignment vertical="top" wrapText="1"/>
    </xf>
    <xf numFmtId="0" fontId="5" fillId="0" borderId="37" xfId="0" applyNumberFormat="1" applyFont="1" applyFill="1" applyBorder="1" applyAlignment="1">
      <alignment horizontal="center" vertical="top"/>
    </xf>
    <xf numFmtId="49" fontId="1" fillId="0" borderId="70" xfId="0" applyNumberFormat="1" applyFont="1" applyFill="1" applyBorder="1" applyAlignment="1">
      <alignment horizontal="center" vertical="top"/>
    </xf>
    <xf numFmtId="49" fontId="1" fillId="7" borderId="52" xfId="0" applyNumberFormat="1" applyFont="1" applyFill="1" applyBorder="1" applyAlignment="1">
      <alignment horizontal="left" vertical="top" wrapText="1"/>
    </xf>
    <xf numFmtId="0" fontId="1" fillId="0" borderId="69" xfId="0" applyNumberFormat="1" applyFont="1" applyFill="1" applyBorder="1" applyAlignment="1">
      <alignment horizontal="center" vertical="top"/>
    </xf>
    <xf numFmtId="0" fontId="4" fillId="0" borderId="52" xfId="0" applyFont="1" applyFill="1" applyBorder="1" applyAlignment="1">
      <alignment vertical="top" wrapText="1"/>
    </xf>
    <xf numFmtId="3" fontId="5" fillId="7" borderId="69" xfId="0" applyNumberFormat="1" applyFont="1" applyFill="1" applyBorder="1" applyAlignment="1">
      <alignment horizontal="center" vertical="top" wrapText="1"/>
    </xf>
    <xf numFmtId="0" fontId="5" fillId="11" borderId="52" xfId="0" applyFont="1" applyFill="1" applyBorder="1" applyAlignment="1">
      <alignment horizontal="left" vertical="top" wrapText="1"/>
    </xf>
    <xf numFmtId="0" fontId="1" fillId="11" borderId="70" xfId="0" applyNumberFormat="1" applyFont="1" applyFill="1" applyBorder="1" applyAlignment="1">
      <alignment horizontal="center" vertical="top"/>
    </xf>
    <xf numFmtId="0" fontId="1" fillId="11" borderId="52" xfId="0" applyNumberFormat="1" applyFont="1" applyFill="1" applyBorder="1" applyAlignment="1">
      <alignment horizontal="center" vertical="top"/>
    </xf>
    <xf numFmtId="49" fontId="4" fillId="10" borderId="28" xfId="0" applyNumberFormat="1" applyFont="1" applyFill="1" applyBorder="1" applyAlignment="1">
      <alignment horizontal="center" vertical="top"/>
    </xf>
    <xf numFmtId="49" fontId="4" fillId="3" borderId="29" xfId="0" applyNumberFormat="1" applyFont="1" applyFill="1" applyBorder="1" applyAlignment="1">
      <alignment horizontal="center" vertical="top"/>
    </xf>
    <xf numFmtId="49" fontId="4" fillId="4" borderId="58" xfId="0" applyNumberFormat="1" applyFont="1" applyFill="1" applyBorder="1" applyAlignment="1">
      <alignment horizontal="center" vertical="top"/>
    </xf>
    <xf numFmtId="49" fontId="1" fillId="0" borderId="12" xfId="0" applyNumberFormat="1" applyFont="1" applyFill="1" applyBorder="1" applyAlignment="1">
      <alignment vertical="top" wrapText="1"/>
    </xf>
    <xf numFmtId="0" fontId="4" fillId="0" borderId="28" xfId="0" applyFont="1" applyFill="1" applyBorder="1" applyAlignment="1">
      <alignment vertical="top" textRotation="180" wrapText="1"/>
    </xf>
    <xf numFmtId="0" fontId="4" fillId="0" borderId="12" xfId="0" applyNumberFormat="1" applyFont="1" applyBorder="1" applyAlignment="1">
      <alignment vertical="top"/>
    </xf>
    <xf numFmtId="3" fontId="5" fillId="7" borderId="30" xfId="0" applyNumberFormat="1" applyFont="1" applyFill="1" applyBorder="1" applyAlignment="1">
      <alignment horizontal="center" vertical="top"/>
    </xf>
    <xf numFmtId="0" fontId="5" fillId="11" borderId="53" xfId="0" applyFont="1" applyFill="1" applyBorder="1" applyAlignment="1">
      <alignment vertical="top" wrapText="1"/>
    </xf>
    <xf numFmtId="0" fontId="5" fillId="11" borderId="28" xfId="0" applyFont="1" applyFill="1" applyBorder="1" applyAlignment="1">
      <alignment vertical="top"/>
    </xf>
    <xf numFmtId="0" fontId="5" fillId="11" borderId="52" xfId="0" applyFont="1" applyFill="1" applyBorder="1" applyAlignment="1">
      <alignment vertical="top"/>
    </xf>
    <xf numFmtId="0" fontId="3" fillId="8" borderId="66" xfId="0" applyFont="1" applyFill="1" applyBorder="1" applyAlignment="1">
      <alignment horizontal="right" vertical="top"/>
    </xf>
    <xf numFmtId="3" fontId="3" fillId="8" borderId="68" xfId="0" applyNumberFormat="1" applyFont="1" applyFill="1" applyBorder="1" applyAlignment="1">
      <alignment horizontal="center" vertical="top"/>
    </xf>
    <xf numFmtId="3" fontId="3" fillId="8" borderId="37" xfId="0" applyNumberFormat="1" applyFont="1" applyFill="1" applyBorder="1" applyAlignment="1">
      <alignment horizontal="center" vertical="top"/>
    </xf>
    <xf numFmtId="3" fontId="3" fillId="8" borderId="70" xfId="0" applyNumberFormat="1" applyFont="1" applyFill="1" applyBorder="1" applyAlignment="1">
      <alignment horizontal="center" vertical="top"/>
    </xf>
    <xf numFmtId="0" fontId="12" fillId="0" borderId="45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0" fontId="18" fillId="0" borderId="0" xfId="0" applyFont="1" applyFill="1" applyAlignment="1">
      <alignment vertical="top" wrapText="1"/>
    </xf>
    <xf numFmtId="0" fontId="16" fillId="0" borderId="0" xfId="0" applyFont="1" applyFill="1" applyBorder="1" applyAlignment="1">
      <alignment horizontal="center" vertical="top" wrapText="1"/>
    </xf>
    <xf numFmtId="0" fontId="16" fillId="0" borderId="0" xfId="0" applyFont="1" applyFill="1" applyAlignment="1">
      <alignment vertical="top" wrapText="1"/>
    </xf>
    <xf numFmtId="0" fontId="16" fillId="0" borderId="0" xfId="0" applyFont="1" applyFill="1" applyAlignment="1">
      <alignment horizontal="left" vertical="top" wrapText="1"/>
    </xf>
    <xf numFmtId="0" fontId="15" fillId="0" borderId="0" xfId="2" applyFont="1" applyAlignment="1">
      <alignment horizontal="left" vertical="center" wrapText="1"/>
    </xf>
    <xf numFmtId="0" fontId="18" fillId="0" borderId="0" xfId="0" applyFont="1" applyBorder="1" applyAlignment="1">
      <alignment horizontal="center" vertical="top" wrapText="1"/>
    </xf>
    <xf numFmtId="0" fontId="18" fillId="4" borderId="0" xfId="0" applyFont="1" applyFill="1" applyBorder="1" applyAlignment="1">
      <alignment horizontal="left" vertical="top" wrapText="1"/>
    </xf>
    <xf numFmtId="0" fontId="18" fillId="0" borderId="0" xfId="0" applyFont="1" applyFill="1" applyAlignment="1">
      <alignment horizontal="center" vertical="top"/>
    </xf>
    <xf numFmtId="0" fontId="18" fillId="0" borderId="0" xfId="0" applyFont="1" applyFill="1" applyBorder="1" applyAlignment="1">
      <alignment horizontal="left" vertical="top" wrapText="1"/>
    </xf>
    <xf numFmtId="0" fontId="15" fillId="0" borderId="0" xfId="2" applyFont="1" applyBorder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49" fontId="10" fillId="8" borderId="60" xfId="0" applyNumberFormat="1" applyFont="1" applyFill="1" applyBorder="1" applyAlignment="1">
      <alignment horizontal="left" vertical="top" wrapText="1"/>
    </xf>
    <xf numFmtId="49" fontId="10" fillId="8" borderId="62" xfId="0" applyNumberFormat="1" applyFont="1" applyFill="1" applyBorder="1" applyAlignment="1">
      <alignment horizontal="left" vertical="top" wrapText="1"/>
    </xf>
    <xf numFmtId="49" fontId="10" fillId="8" borderId="61" xfId="0" applyNumberFormat="1" applyFont="1" applyFill="1" applyBorder="1" applyAlignment="1">
      <alignment horizontal="left" vertical="top" wrapText="1"/>
    </xf>
    <xf numFmtId="49" fontId="5" fillId="0" borderId="10" xfId="0" applyNumberFormat="1" applyFont="1" applyFill="1" applyBorder="1" applyAlignment="1">
      <alignment horizontal="left" vertical="top" wrapText="1"/>
    </xf>
    <xf numFmtId="49" fontId="5" fillId="0" borderId="17" xfId="0" applyNumberFormat="1" applyFont="1" applyFill="1" applyBorder="1" applyAlignment="1">
      <alignment horizontal="left" vertical="top" wrapText="1"/>
    </xf>
    <xf numFmtId="164" fontId="1" fillId="11" borderId="14" xfId="0" applyNumberFormat="1" applyFont="1" applyFill="1" applyBorder="1" applyAlignment="1">
      <alignment horizontal="left" vertical="top" wrapText="1"/>
    </xf>
    <xf numFmtId="164" fontId="5" fillId="0" borderId="28" xfId="0" applyNumberFormat="1" applyFont="1" applyFill="1" applyBorder="1" applyAlignment="1">
      <alignment horizontal="left" vertical="top" wrapText="1"/>
    </xf>
    <xf numFmtId="164" fontId="5" fillId="0" borderId="14" xfId="0" applyNumberFormat="1" applyFont="1" applyFill="1" applyBorder="1" applyAlignment="1">
      <alignment horizontal="left" vertical="top" wrapText="1"/>
    </xf>
    <xf numFmtId="49" fontId="5" fillId="7" borderId="10" xfId="0" applyNumberFormat="1" applyFont="1" applyFill="1" applyBorder="1" applyAlignment="1">
      <alignment horizontal="left" vertical="top" wrapText="1"/>
    </xf>
    <xf numFmtId="49" fontId="5" fillId="7" borderId="66" xfId="0" applyNumberFormat="1" applyFont="1" applyFill="1" applyBorder="1" applyAlignment="1">
      <alignment horizontal="left" vertical="top" wrapText="1"/>
    </xf>
    <xf numFmtId="49" fontId="5" fillId="7" borderId="12" xfId="0" applyNumberFormat="1" applyFont="1" applyFill="1" applyBorder="1" applyAlignment="1">
      <alignment horizontal="left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3" fillId="0" borderId="66" xfId="0" applyNumberFormat="1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10" xfId="0" applyFont="1" applyFill="1" applyBorder="1" applyAlignment="1">
      <alignment horizontal="left" vertical="top" wrapText="1"/>
    </xf>
    <xf numFmtId="0" fontId="4" fillId="4" borderId="66" xfId="0" applyFont="1" applyFill="1" applyBorder="1" applyAlignment="1">
      <alignment horizontal="left" vertical="top" wrapText="1"/>
    </xf>
    <xf numFmtId="0" fontId="1" fillId="0" borderId="28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49" fontId="3" fillId="3" borderId="19" xfId="0" applyNumberFormat="1" applyFont="1" applyFill="1" applyBorder="1" applyAlignment="1">
      <alignment horizontal="right" vertical="top"/>
    </xf>
    <xf numFmtId="49" fontId="3" fillId="3" borderId="39" xfId="0" applyNumberFormat="1" applyFont="1" applyFill="1" applyBorder="1" applyAlignment="1">
      <alignment horizontal="right" vertical="top"/>
    </xf>
    <xf numFmtId="49" fontId="4" fillId="0" borderId="6" xfId="0" applyNumberFormat="1" applyFont="1" applyFill="1" applyBorder="1" applyAlignment="1">
      <alignment horizontal="center" vertical="top" textRotation="90"/>
    </xf>
    <xf numFmtId="49" fontId="4" fillId="0" borderId="10" xfId="0" applyNumberFormat="1" applyFont="1" applyFill="1" applyBorder="1" applyAlignment="1">
      <alignment horizontal="center" vertical="top" textRotation="90"/>
    </xf>
    <xf numFmtId="49" fontId="1" fillId="7" borderId="6" xfId="0" applyNumberFormat="1" applyFont="1" applyFill="1" applyBorder="1" applyAlignment="1">
      <alignment horizontal="left" vertical="top" wrapText="1"/>
    </xf>
    <xf numFmtId="49" fontId="1" fillId="7" borderId="10" xfId="0" applyNumberFormat="1" applyFont="1" applyFill="1" applyBorder="1" applyAlignment="1">
      <alignment horizontal="left" vertical="top" wrapText="1"/>
    </xf>
    <xf numFmtId="164" fontId="1" fillId="0" borderId="11" xfId="0" applyNumberFormat="1" applyFont="1" applyFill="1" applyBorder="1" applyAlignment="1">
      <alignment horizontal="left" vertical="top" wrapText="1"/>
    </xf>
    <xf numFmtId="164" fontId="1" fillId="0" borderId="23" xfId="0" applyNumberFormat="1" applyFont="1" applyFill="1" applyBorder="1" applyAlignment="1">
      <alignment horizontal="left" vertical="top" wrapText="1"/>
    </xf>
    <xf numFmtId="49" fontId="1" fillId="7" borderId="17" xfId="0" applyNumberFormat="1" applyFont="1" applyFill="1" applyBorder="1" applyAlignment="1">
      <alignment horizontal="left" vertical="top" wrapText="1"/>
    </xf>
    <xf numFmtId="164" fontId="3" fillId="3" borderId="19" xfId="0" applyNumberFormat="1" applyFont="1" applyFill="1" applyBorder="1" applyAlignment="1">
      <alignment horizontal="center" vertical="center"/>
    </xf>
    <xf numFmtId="164" fontId="3" fillId="3" borderId="39" xfId="0" applyNumberFormat="1" applyFont="1" applyFill="1" applyBorder="1" applyAlignment="1">
      <alignment horizontal="center" vertical="center"/>
    </xf>
    <xf numFmtId="164" fontId="3" fillId="3" borderId="40" xfId="0" applyNumberFormat="1" applyFont="1" applyFill="1" applyBorder="1" applyAlignment="1">
      <alignment horizontal="center" vertical="center"/>
    </xf>
    <xf numFmtId="49" fontId="3" fillId="3" borderId="39" xfId="0" applyNumberFormat="1" applyFont="1" applyFill="1" applyBorder="1" applyAlignment="1">
      <alignment horizontal="left" vertical="top" wrapText="1"/>
    </xf>
    <xf numFmtId="49" fontId="3" fillId="3" borderId="26" xfId="0" applyNumberFormat="1" applyFont="1" applyFill="1" applyBorder="1" applyAlignment="1">
      <alignment horizontal="left" vertical="top" wrapText="1"/>
    </xf>
    <xf numFmtId="49" fontId="3" fillId="3" borderId="40" xfId="0" applyNumberFormat="1" applyFont="1" applyFill="1" applyBorder="1" applyAlignment="1">
      <alignment horizontal="left" vertical="top" wrapText="1"/>
    </xf>
    <xf numFmtId="0" fontId="1" fillId="11" borderId="54" xfId="0" applyFont="1" applyFill="1" applyBorder="1" applyAlignment="1">
      <alignment horizontal="left" vertical="top" wrapText="1"/>
    </xf>
    <xf numFmtId="0" fontId="1" fillId="11" borderId="53" xfId="0" applyFont="1" applyFill="1" applyBorder="1" applyAlignment="1">
      <alignment horizontal="left" vertical="top" wrapText="1"/>
    </xf>
    <xf numFmtId="0" fontId="1" fillId="11" borderId="7" xfId="0" applyNumberFormat="1" applyFont="1" applyFill="1" applyBorder="1" applyAlignment="1">
      <alignment horizontal="left" vertical="top" wrapText="1"/>
    </xf>
    <xf numFmtId="0" fontId="1" fillId="11" borderId="16" xfId="0" applyNumberFormat="1" applyFont="1" applyFill="1" applyBorder="1" applyAlignment="1">
      <alignment horizontal="left" vertical="top" wrapText="1"/>
    </xf>
    <xf numFmtId="164" fontId="5" fillId="0" borderId="11" xfId="0" applyNumberFormat="1" applyFont="1" applyFill="1" applyBorder="1" applyAlignment="1">
      <alignment horizontal="left" vertical="top" wrapText="1"/>
    </xf>
    <xf numFmtId="164" fontId="5" fillId="0" borderId="23" xfId="0" applyNumberFormat="1" applyFont="1" applyFill="1" applyBorder="1" applyAlignment="1">
      <alignment horizontal="left" vertical="top" wrapText="1"/>
    </xf>
    <xf numFmtId="0" fontId="5" fillId="0" borderId="36" xfId="0" applyNumberFormat="1" applyFont="1" applyFill="1" applyBorder="1" applyAlignment="1">
      <alignment horizontal="center" vertical="top" wrapText="1"/>
    </xf>
    <xf numFmtId="0" fontId="5" fillId="0" borderId="38" xfId="0" applyNumberFormat="1" applyFont="1" applyFill="1" applyBorder="1" applyAlignment="1">
      <alignment horizontal="center" vertical="top" wrapText="1"/>
    </xf>
    <xf numFmtId="0" fontId="3" fillId="3" borderId="19" xfId="0" applyFont="1" applyFill="1" applyBorder="1" applyAlignment="1">
      <alignment horizontal="left" vertical="top" wrapText="1"/>
    </xf>
    <xf numFmtId="0" fontId="3" fillId="3" borderId="26" xfId="0" applyFont="1" applyFill="1" applyBorder="1" applyAlignment="1">
      <alignment horizontal="left" vertical="top" wrapText="1"/>
    </xf>
    <xf numFmtId="0" fontId="3" fillId="3" borderId="39" xfId="0" applyFont="1" applyFill="1" applyBorder="1" applyAlignment="1">
      <alignment horizontal="left" vertical="top" wrapText="1"/>
    </xf>
    <xf numFmtId="0" fontId="3" fillId="3" borderId="40" xfId="0" applyFont="1" applyFill="1" applyBorder="1" applyAlignment="1">
      <alignment horizontal="left" vertical="top" wrapText="1"/>
    </xf>
    <xf numFmtId="164" fontId="5" fillId="11" borderId="14" xfId="0" applyNumberFormat="1" applyFont="1" applyFill="1" applyBorder="1" applyAlignment="1">
      <alignment horizontal="left" vertical="top" wrapText="1"/>
    </xf>
    <xf numFmtId="1" fontId="1" fillId="11" borderId="7" xfId="0" applyNumberFormat="1" applyFont="1" applyFill="1" applyBorder="1" applyAlignment="1">
      <alignment horizontal="left" vertical="top" wrapText="1"/>
    </xf>
    <xf numFmtId="1" fontId="1" fillId="11" borderId="53" xfId="0" applyNumberFormat="1" applyFont="1" applyFill="1" applyBorder="1" applyAlignment="1">
      <alignment horizontal="left" vertical="top" wrapText="1"/>
    </xf>
    <xf numFmtId="49" fontId="3" fillId="0" borderId="25" xfId="0" applyNumberFormat="1" applyFont="1" applyFill="1" applyBorder="1" applyAlignment="1">
      <alignment horizontal="center" vertical="top"/>
    </xf>
    <xf numFmtId="49" fontId="3" fillId="0" borderId="59" xfId="0" applyNumberFormat="1" applyFont="1" applyFill="1" applyBorder="1" applyAlignment="1">
      <alignment horizontal="center" vertical="top"/>
    </xf>
    <xf numFmtId="3" fontId="1" fillId="0" borderId="65" xfId="0" applyNumberFormat="1" applyFont="1" applyBorder="1" applyAlignment="1">
      <alignment horizontal="center" vertical="center" wrapText="1"/>
    </xf>
    <xf numFmtId="3" fontId="1" fillId="0" borderId="67" xfId="0" applyNumberFormat="1" applyFont="1" applyBorder="1" applyAlignment="1">
      <alignment horizontal="center" vertical="center" wrapText="1"/>
    </xf>
    <xf numFmtId="3" fontId="1" fillId="0" borderId="57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23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33" xfId="0" applyNumberFormat="1" applyFont="1" applyBorder="1" applyAlignment="1">
      <alignment horizontal="center" vertical="center" wrapText="1"/>
    </xf>
    <xf numFmtId="49" fontId="3" fillId="10" borderId="36" xfId="0" applyNumberFormat="1" applyFont="1" applyFill="1" applyBorder="1" applyAlignment="1">
      <alignment horizontal="left" vertical="top" wrapText="1"/>
    </xf>
    <xf numFmtId="49" fontId="3" fillId="10" borderId="26" xfId="0" applyNumberFormat="1" applyFont="1" applyFill="1" applyBorder="1" applyAlignment="1">
      <alignment horizontal="left" vertical="top" wrapText="1"/>
    </xf>
    <xf numFmtId="49" fontId="3" fillId="10" borderId="27" xfId="0" applyNumberFormat="1" applyFont="1" applyFill="1" applyBorder="1" applyAlignment="1">
      <alignment horizontal="left" vertical="top" wrapText="1"/>
    </xf>
    <xf numFmtId="49" fontId="3" fillId="10" borderId="34" xfId="0" applyNumberFormat="1" applyFont="1" applyFill="1" applyBorder="1" applyAlignment="1">
      <alignment horizontal="left" vertical="top" wrapText="1"/>
    </xf>
    <xf numFmtId="49" fontId="3" fillId="10" borderId="0" xfId="0" applyNumberFormat="1" applyFont="1" applyFill="1" applyBorder="1" applyAlignment="1">
      <alignment horizontal="left" vertical="top" wrapText="1"/>
    </xf>
    <xf numFmtId="49" fontId="3" fillId="10" borderId="22" xfId="0" applyNumberFormat="1" applyFont="1" applyFill="1" applyBorder="1" applyAlignment="1">
      <alignment horizontal="left" vertical="top" wrapText="1"/>
    </xf>
    <xf numFmtId="49" fontId="3" fillId="10" borderId="38" xfId="0" applyNumberFormat="1" applyFont="1" applyFill="1" applyBorder="1" applyAlignment="1">
      <alignment horizontal="left" vertical="top" wrapText="1"/>
    </xf>
    <xf numFmtId="49" fontId="3" fillId="10" borderId="32" xfId="0" applyNumberFormat="1" applyFont="1" applyFill="1" applyBorder="1" applyAlignment="1">
      <alignment horizontal="left" vertical="top" wrapText="1"/>
    </xf>
    <xf numFmtId="49" fontId="3" fillId="10" borderId="24" xfId="0" applyNumberFormat="1" applyFont="1" applyFill="1" applyBorder="1" applyAlignment="1">
      <alignment horizontal="left" vertical="top" wrapText="1"/>
    </xf>
    <xf numFmtId="0" fontId="5" fillId="0" borderId="11" xfId="0" applyNumberFormat="1" applyFont="1" applyBorder="1" applyAlignment="1">
      <alignment horizontal="left" vertical="top" wrapText="1"/>
    </xf>
    <xf numFmtId="0" fontId="5" fillId="0" borderId="23" xfId="0" applyNumberFormat="1" applyFont="1" applyBorder="1" applyAlignment="1">
      <alignment horizontal="left" vertical="top" wrapText="1"/>
    </xf>
    <xf numFmtId="0" fontId="5" fillId="11" borderId="54" xfId="0" applyFont="1" applyFill="1" applyBorder="1" applyAlignment="1">
      <alignment horizontal="left" vertical="top" wrapText="1"/>
    </xf>
    <xf numFmtId="0" fontId="5" fillId="11" borderId="53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right" vertical="top"/>
    </xf>
    <xf numFmtId="49" fontId="4" fillId="10" borderId="18" xfId="0" applyNumberFormat="1" applyFont="1" applyFill="1" applyBorder="1" applyAlignment="1">
      <alignment horizontal="center" vertical="top"/>
    </xf>
    <xf numFmtId="49" fontId="4" fillId="10" borderId="8" xfId="0" applyNumberFormat="1" applyFont="1" applyFill="1" applyBorder="1" applyAlignment="1">
      <alignment horizontal="center" vertical="top"/>
    </xf>
    <xf numFmtId="49" fontId="4" fillId="3" borderId="5" xfId="0" applyNumberFormat="1" applyFont="1" applyFill="1" applyBorder="1" applyAlignment="1">
      <alignment horizontal="center" vertical="top"/>
    </xf>
    <xf numFmtId="49" fontId="4" fillId="3" borderId="9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49" fontId="3" fillId="6" borderId="19" xfId="0" applyNumberFormat="1" applyFont="1" applyFill="1" applyBorder="1" applyAlignment="1">
      <alignment horizontal="left" vertical="top" wrapText="1"/>
    </xf>
    <xf numFmtId="49" fontId="3" fillId="6" borderId="39" xfId="0" applyNumberFormat="1" applyFont="1" applyFill="1" applyBorder="1" applyAlignment="1">
      <alignment horizontal="left" vertical="top" wrapText="1"/>
    </xf>
    <xf numFmtId="49" fontId="3" fillId="6" borderId="40" xfId="0" applyNumberFormat="1" applyFont="1" applyFill="1" applyBorder="1" applyAlignment="1">
      <alignment horizontal="left" vertical="top" wrapText="1"/>
    </xf>
    <xf numFmtId="0" fontId="7" fillId="5" borderId="43" xfId="0" applyFont="1" applyFill="1" applyBorder="1" applyAlignment="1">
      <alignment horizontal="left" vertical="top" wrapText="1"/>
    </xf>
    <xf numFmtId="0" fontId="7" fillId="5" borderId="68" xfId="0" applyFont="1" applyFill="1" applyBorder="1" applyAlignment="1">
      <alignment horizontal="left" vertical="top" wrapText="1"/>
    </xf>
    <xf numFmtId="0" fontId="7" fillId="5" borderId="69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32" xfId="0" applyFont="1" applyFill="1" applyBorder="1" applyAlignment="1">
      <alignment horizontal="left" vertical="top" wrapText="1"/>
    </xf>
    <xf numFmtId="0" fontId="4" fillId="3" borderId="39" xfId="0" applyFont="1" applyFill="1" applyBorder="1" applyAlignment="1">
      <alignment horizontal="left" vertical="top" wrapText="1"/>
    </xf>
    <xf numFmtId="0" fontId="4" fillId="3" borderId="40" xfId="0" applyFont="1" applyFill="1" applyBorder="1" applyAlignment="1">
      <alignment horizontal="left" vertical="top" wrapText="1"/>
    </xf>
    <xf numFmtId="49" fontId="4" fillId="4" borderId="26" xfId="0" applyNumberFormat="1" applyFont="1" applyFill="1" applyBorder="1" applyAlignment="1">
      <alignment horizontal="center" vertical="top"/>
    </xf>
    <xf numFmtId="49" fontId="4" fillId="4" borderId="32" xfId="0" applyNumberFormat="1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center" textRotation="90" wrapText="1"/>
    </xf>
    <xf numFmtId="0" fontId="4" fillId="0" borderId="23" xfId="0" applyFont="1" applyFill="1" applyBorder="1" applyAlignment="1">
      <alignment horizontal="center" vertical="center" textRotation="90" wrapText="1"/>
    </xf>
    <xf numFmtId="0" fontId="5" fillId="0" borderId="36" xfId="0" applyNumberFormat="1" applyFont="1" applyBorder="1" applyAlignment="1">
      <alignment horizontal="center" vertical="top"/>
    </xf>
    <xf numFmtId="0" fontId="5" fillId="0" borderId="38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left" vertical="top"/>
    </xf>
    <xf numFmtId="0" fontId="5" fillId="0" borderId="33" xfId="0" applyNumberFormat="1" applyFont="1" applyBorder="1" applyAlignment="1">
      <alignment horizontal="left" vertical="top"/>
    </xf>
    <xf numFmtId="0" fontId="5" fillId="4" borderId="0" xfId="0" applyNumberFormat="1" applyFont="1" applyFill="1" applyBorder="1" applyAlignment="1">
      <alignment horizontal="center" vertical="top" wrapText="1"/>
    </xf>
    <xf numFmtId="0" fontId="1" fillId="0" borderId="44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0" fontId="3" fillId="5" borderId="41" xfId="0" applyFont="1" applyFill="1" applyBorder="1" applyAlignment="1">
      <alignment horizontal="right" vertical="top"/>
    </xf>
    <xf numFmtId="0" fontId="3" fillId="5" borderId="56" xfId="0" applyFont="1" applyFill="1" applyBorder="1" applyAlignment="1">
      <alignment horizontal="right" vertical="top"/>
    </xf>
    <xf numFmtId="0" fontId="3" fillId="5" borderId="30" xfId="0" applyFont="1" applyFill="1" applyBorder="1" applyAlignment="1">
      <alignment horizontal="right" vertical="top"/>
    </xf>
    <xf numFmtId="0" fontId="1" fillId="0" borderId="35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0" fontId="1" fillId="0" borderId="55" xfId="0" applyFont="1" applyBorder="1" applyAlignment="1">
      <alignment horizontal="left" vertical="top" wrapText="1"/>
    </xf>
    <xf numFmtId="0" fontId="4" fillId="4" borderId="0" xfId="0" applyNumberFormat="1" applyFont="1" applyFill="1" applyBorder="1" applyAlignment="1">
      <alignment horizontal="center" vertical="top" wrapText="1"/>
    </xf>
    <xf numFmtId="164" fontId="1" fillId="11" borderId="11" xfId="0" applyNumberFormat="1" applyFont="1" applyFill="1" applyBorder="1" applyAlignment="1">
      <alignment horizontal="left" vertical="top" wrapText="1"/>
    </xf>
    <xf numFmtId="49" fontId="10" fillId="4" borderId="36" xfId="0" applyNumberFormat="1" applyFont="1" applyFill="1" applyBorder="1" applyAlignment="1">
      <alignment vertical="top" wrapText="1"/>
    </xf>
    <xf numFmtId="49" fontId="10" fillId="4" borderId="34" xfId="0" applyNumberFormat="1" applyFont="1" applyFill="1" applyBorder="1" applyAlignment="1">
      <alignment vertical="top" wrapText="1"/>
    </xf>
    <xf numFmtId="49" fontId="10" fillId="4" borderId="38" xfId="0" applyNumberFormat="1" applyFont="1" applyFill="1" applyBorder="1" applyAlignment="1">
      <alignment vertical="top" wrapText="1"/>
    </xf>
    <xf numFmtId="0" fontId="3" fillId="7" borderId="6" xfId="0" applyFont="1" applyFill="1" applyBorder="1" applyAlignment="1">
      <alignment horizontal="left" vertical="top" wrapText="1"/>
    </xf>
    <xf numFmtId="0" fontId="3" fillId="7" borderId="10" xfId="0" applyFont="1" applyFill="1" applyBorder="1" applyAlignment="1">
      <alignment horizontal="left" vertical="top" wrapText="1"/>
    </xf>
    <xf numFmtId="0" fontId="3" fillId="7" borderId="17" xfId="0" applyFont="1" applyFill="1" applyBorder="1" applyAlignment="1">
      <alignment horizontal="left" vertical="top" wrapText="1"/>
    </xf>
    <xf numFmtId="49" fontId="3" fillId="7" borderId="6" xfId="0" applyNumberFormat="1" applyFont="1" applyFill="1" applyBorder="1" applyAlignment="1">
      <alignment horizontal="center" vertical="top" wrapText="1"/>
    </xf>
    <xf numFmtId="49" fontId="3" fillId="7" borderId="10" xfId="0" applyNumberFormat="1" applyFont="1" applyFill="1" applyBorder="1" applyAlignment="1">
      <alignment horizontal="center" vertical="top" wrapText="1"/>
    </xf>
    <xf numFmtId="49" fontId="3" fillId="7" borderId="17" xfId="0" applyNumberFormat="1" applyFont="1" applyFill="1" applyBorder="1" applyAlignment="1">
      <alignment horizontal="center" vertical="top" wrapText="1"/>
    </xf>
    <xf numFmtId="164" fontId="4" fillId="0" borderId="41" xfId="0" applyNumberFormat="1" applyFont="1" applyFill="1" applyBorder="1" applyAlignment="1">
      <alignment horizontal="center" vertical="center" textRotation="90" wrapText="1"/>
    </xf>
    <xf numFmtId="164" fontId="4" fillId="0" borderId="4" xfId="0" applyNumberFormat="1" applyFont="1" applyFill="1" applyBorder="1" applyAlignment="1">
      <alignment horizontal="center" vertical="center" textRotation="90" wrapText="1"/>
    </xf>
    <xf numFmtId="164" fontId="4" fillId="0" borderId="8" xfId="0" applyNumberFormat="1" applyFont="1" applyFill="1" applyBorder="1" applyAlignment="1">
      <alignment horizontal="center" vertical="center" textRotation="90" wrapText="1"/>
    </xf>
    <xf numFmtId="49" fontId="1" fillId="7" borderId="12" xfId="0" applyNumberFormat="1" applyFont="1" applyFill="1" applyBorder="1" applyAlignment="1">
      <alignment horizontal="left" vertical="top" wrapText="1"/>
    </xf>
    <xf numFmtId="49" fontId="1" fillId="7" borderId="66" xfId="0" applyNumberFormat="1" applyFont="1" applyFill="1" applyBorder="1" applyAlignment="1">
      <alignment horizontal="left" vertical="top" wrapText="1"/>
    </xf>
    <xf numFmtId="49" fontId="4" fillId="0" borderId="11" xfId="0" applyNumberFormat="1" applyFont="1" applyFill="1" applyBorder="1" applyAlignment="1">
      <alignment horizontal="center" vertical="center" textRotation="90" wrapText="1"/>
    </xf>
    <xf numFmtId="49" fontId="4" fillId="0" borderId="23" xfId="0" applyNumberFormat="1" applyFont="1" applyFill="1" applyBorder="1" applyAlignment="1">
      <alignment horizontal="center" vertical="center" textRotation="90" wrapText="1"/>
    </xf>
    <xf numFmtId="49" fontId="5" fillId="7" borderId="17" xfId="0" applyNumberFormat="1" applyFont="1" applyFill="1" applyBorder="1" applyAlignment="1">
      <alignment horizontal="left" vertical="top" wrapText="1"/>
    </xf>
    <xf numFmtId="0" fontId="4" fillId="0" borderId="41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1" fillId="11" borderId="15" xfId="0" applyNumberFormat="1" applyFont="1" applyFill="1" applyBorder="1" applyAlignment="1">
      <alignment horizontal="center" vertical="top" wrapText="1"/>
    </xf>
    <xf numFmtId="0" fontId="1" fillId="11" borderId="34" xfId="0" applyNumberFormat="1" applyFont="1" applyFill="1" applyBorder="1" applyAlignment="1">
      <alignment horizontal="center" vertical="top" wrapText="1"/>
    </xf>
    <xf numFmtId="0" fontId="1" fillId="11" borderId="53" xfId="0" applyNumberFormat="1" applyFont="1" applyFill="1" applyBorder="1" applyAlignment="1">
      <alignment horizontal="left" vertical="top" wrapText="1"/>
    </xf>
    <xf numFmtId="49" fontId="3" fillId="2" borderId="21" xfId="0" applyNumberFormat="1" applyFont="1" applyFill="1" applyBorder="1" applyAlignment="1">
      <alignment horizontal="right" vertical="top"/>
    </xf>
    <xf numFmtId="49" fontId="3" fillId="2" borderId="39" xfId="0" applyNumberFormat="1" applyFont="1" applyFill="1" applyBorder="1" applyAlignment="1">
      <alignment horizontal="right" vertical="top"/>
    </xf>
    <xf numFmtId="49" fontId="3" fillId="5" borderId="21" xfId="0" applyNumberFormat="1" applyFont="1" applyFill="1" applyBorder="1" applyAlignment="1">
      <alignment horizontal="right" vertical="top"/>
    </xf>
    <xf numFmtId="49" fontId="3" fillId="5" borderId="39" xfId="0" applyNumberFormat="1" applyFont="1" applyFill="1" applyBorder="1" applyAlignment="1">
      <alignment horizontal="right" vertical="top"/>
    </xf>
    <xf numFmtId="49" fontId="9" fillId="0" borderId="32" xfId="0" applyNumberFormat="1" applyFont="1" applyFill="1" applyBorder="1" applyAlignment="1">
      <alignment horizontal="center" vertical="top" wrapText="1"/>
    </xf>
    <xf numFmtId="0" fontId="1" fillId="0" borderId="44" xfId="0" applyFont="1" applyBorder="1" applyAlignment="1">
      <alignment horizontal="left" vertical="top"/>
    </xf>
    <xf numFmtId="0" fontId="1" fillId="0" borderId="45" xfId="0" applyFont="1" applyBorder="1" applyAlignment="1">
      <alignment horizontal="left" vertical="top"/>
    </xf>
    <xf numFmtId="0" fontId="1" fillId="0" borderId="46" xfId="0" applyFont="1" applyBorder="1" applyAlignment="1">
      <alignment horizontal="left" vertical="top"/>
    </xf>
    <xf numFmtId="0" fontId="3" fillId="5" borderId="43" xfId="0" applyFont="1" applyFill="1" applyBorder="1" applyAlignment="1">
      <alignment horizontal="right" vertical="top"/>
    </xf>
    <xf numFmtId="0" fontId="3" fillId="5" borderId="68" xfId="0" applyFont="1" applyFill="1" applyBorder="1" applyAlignment="1">
      <alignment horizontal="right" vertical="top"/>
    </xf>
    <xf numFmtId="0" fontId="3" fillId="5" borderId="69" xfId="0" applyFont="1" applyFill="1" applyBorder="1" applyAlignment="1">
      <alignment horizontal="right" vertical="top"/>
    </xf>
    <xf numFmtId="0" fontId="3" fillId="0" borderId="1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left" vertical="top" wrapText="1"/>
    </xf>
    <xf numFmtId="164" fontId="5" fillId="11" borderId="11" xfId="0" applyNumberFormat="1" applyFont="1" applyFill="1" applyBorder="1" applyAlignment="1">
      <alignment horizontal="left" vertical="top" wrapText="1"/>
    </xf>
    <xf numFmtId="164" fontId="5" fillId="11" borderId="23" xfId="0" applyNumberFormat="1" applyFont="1" applyFill="1" applyBorder="1" applyAlignment="1">
      <alignment horizontal="left" vertical="top" wrapText="1"/>
    </xf>
    <xf numFmtId="0" fontId="4" fillId="4" borderId="0" xfId="0" applyNumberFormat="1" applyFont="1" applyFill="1" applyBorder="1" applyAlignment="1">
      <alignment horizontal="center" vertical="top"/>
    </xf>
    <xf numFmtId="0" fontId="3" fillId="8" borderId="8" xfId="0" applyFont="1" applyFill="1" applyBorder="1" applyAlignment="1">
      <alignment horizontal="right" vertical="top"/>
    </xf>
    <xf numFmtId="0" fontId="3" fillId="8" borderId="32" xfId="0" applyFont="1" applyFill="1" applyBorder="1" applyAlignment="1">
      <alignment horizontal="right" vertical="top"/>
    </xf>
    <xf numFmtId="0" fontId="3" fillId="8" borderId="24" xfId="0" applyFont="1" applyFill="1" applyBorder="1" applyAlignment="1">
      <alignment horizontal="right" vertical="top"/>
    </xf>
    <xf numFmtId="0" fontId="4" fillId="4" borderId="0" xfId="0" applyNumberFormat="1" applyFont="1" applyFill="1" applyBorder="1" applyAlignment="1">
      <alignment horizontal="center" vertical="center" wrapText="1"/>
    </xf>
    <xf numFmtId="49" fontId="4" fillId="4" borderId="36" xfId="0" applyNumberFormat="1" applyFont="1" applyFill="1" applyBorder="1" applyAlignment="1">
      <alignment horizontal="center" vertical="top"/>
    </xf>
    <xf numFmtId="49" fontId="4" fillId="4" borderId="38" xfId="0" applyNumberFormat="1" applyFont="1" applyFill="1" applyBorder="1" applyAlignment="1">
      <alignment horizontal="center" vertical="top"/>
    </xf>
    <xf numFmtId="49" fontId="1" fillId="0" borderId="6" xfId="0" applyNumberFormat="1" applyFont="1" applyFill="1" applyBorder="1" applyAlignment="1">
      <alignment horizontal="left" vertical="top" wrapText="1"/>
    </xf>
    <xf numFmtId="49" fontId="1" fillId="0" borderId="17" xfId="0" applyNumberFormat="1" applyFont="1" applyFill="1" applyBorder="1" applyAlignment="1">
      <alignment horizontal="left" vertical="top" wrapText="1"/>
    </xf>
    <xf numFmtId="49" fontId="3" fillId="0" borderId="18" xfId="0" applyNumberFormat="1" applyFont="1" applyFill="1" applyBorder="1" applyAlignment="1">
      <alignment horizontal="center" vertical="top"/>
    </xf>
    <xf numFmtId="49" fontId="3" fillId="0" borderId="8" xfId="0" applyNumberFormat="1" applyFont="1" applyFill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/>
    </xf>
    <xf numFmtId="49" fontId="3" fillId="0" borderId="17" xfId="0" applyNumberFormat="1" applyFont="1" applyFill="1" applyBorder="1" applyAlignment="1">
      <alignment horizontal="center" vertical="top"/>
    </xf>
    <xf numFmtId="49" fontId="5" fillId="7" borderId="26" xfId="0" applyNumberFormat="1" applyFont="1" applyFill="1" applyBorder="1" applyAlignment="1">
      <alignment horizontal="left" vertical="top"/>
    </xf>
    <xf numFmtId="0" fontId="2" fillId="9" borderId="19" xfId="0" applyFont="1" applyFill="1" applyBorder="1" applyAlignment="1">
      <alignment horizontal="center" vertical="top" wrapText="1"/>
    </xf>
    <xf numFmtId="0" fontId="2" fillId="9" borderId="39" xfId="0" applyFont="1" applyFill="1" applyBorder="1" applyAlignment="1">
      <alignment horizontal="center" vertical="top" wrapText="1"/>
    </xf>
    <xf numFmtId="0" fontId="2" fillId="9" borderId="40" xfId="0" applyFont="1" applyFill="1" applyBorder="1" applyAlignment="1">
      <alignment horizontal="center" vertical="top" wrapText="1"/>
    </xf>
    <xf numFmtId="0" fontId="3" fillId="3" borderId="31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1" fillId="11" borderId="54" xfId="0" applyNumberFormat="1" applyFont="1" applyFill="1" applyBorder="1" applyAlignment="1">
      <alignment horizontal="left" vertical="top" wrapText="1"/>
    </xf>
    <xf numFmtId="0" fontId="1" fillId="11" borderId="33" xfId="0" applyNumberFormat="1" applyFont="1" applyFill="1" applyBorder="1" applyAlignment="1">
      <alignment horizontal="left" vertical="top" wrapText="1"/>
    </xf>
    <xf numFmtId="49" fontId="4" fillId="0" borderId="12" xfId="0" applyNumberFormat="1" applyFont="1" applyFill="1" applyBorder="1" applyAlignment="1">
      <alignment horizontal="center" vertical="center" textRotation="90" wrapText="1"/>
    </xf>
    <xf numFmtId="49" fontId="4" fillId="0" borderId="10" xfId="0" applyNumberFormat="1" applyFont="1" applyFill="1" applyBorder="1" applyAlignment="1">
      <alignment horizontal="center" vertical="center" textRotation="90" wrapText="1"/>
    </xf>
    <xf numFmtId="49" fontId="4" fillId="0" borderId="17" xfId="0" applyNumberFormat="1" applyFont="1" applyFill="1" applyBorder="1" applyAlignment="1">
      <alignment horizontal="center" vertical="center" textRotation="90" wrapText="1"/>
    </xf>
    <xf numFmtId="1" fontId="5" fillId="11" borderId="7" xfId="0" applyNumberFormat="1" applyFont="1" applyFill="1" applyBorder="1" applyAlignment="1">
      <alignment horizontal="left" vertical="top" wrapText="1"/>
    </xf>
    <xf numFmtId="1" fontId="6" fillId="11" borderId="33" xfId="0" applyNumberFormat="1" applyFont="1" applyFill="1" applyBorder="1" applyAlignment="1">
      <alignment horizontal="left" vertical="top" wrapText="1"/>
    </xf>
    <xf numFmtId="1" fontId="5" fillId="11" borderId="11" xfId="0" applyNumberFormat="1" applyFont="1" applyFill="1" applyBorder="1" applyAlignment="1">
      <alignment horizontal="left" vertical="top" wrapText="1"/>
    </xf>
    <xf numFmtId="1" fontId="6" fillId="11" borderId="23" xfId="0" applyNumberFormat="1" applyFont="1" applyFill="1" applyBorder="1" applyAlignment="1">
      <alignment horizontal="left" vertical="top" wrapText="1"/>
    </xf>
    <xf numFmtId="0" fontId="5" fillId="11" borderId="11" xfId="0" applyFont="1" applyFill="1" applyBorder="1" applyAlignment="1">
      <alignment horizontal="left" vertical="top" wrapText="1"/>
    </xf>
    <xf numFmtId="0" fontId="5" fillId="11" borderId="14" xfId="0" applyFont="1" applyFill="1" applyBorder="1" applyAlignment="1">
      <alignment horizontal="left" vertical="top" wrapText="1"/>
    </xf>
    <xf numFmtId="0" fontId="5" fillId="11" borderId="23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1" fillId="0" borderId="14" xfId="0" applyNumberFormat="1" applyFont="1" applyFill="1" applyBorder="1" applyAlignment="1">
      <alignment horizontal="left" vertical="top" wrapText="1"/>
    </xf>
    <xf numFmtId="0" fontId="1" fillId="0" borderId="23" xfId="0" applyNumberFormat="1" applyFont="1" applyFill="1" applyBorder="1" applyAlignment="1">
      <alignment horizontal="left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1" fillId="0" borderId="33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23" fillId="11" borderId="7" xfId="0" applyNumberFormat="1" applyFont="1" applyFill="1" applyBorder="1" applyAlignment="1">
      <alignment horizontal="left" vertical="top" wrapText="1"/>
    </xf>
    <xf numFmtId="0" fontId="23" fillId="11" borderId="33" xfId="0" applyNumberFormat="1" applyFont="1" applyFill="1" applyBorder="1" applyAlignment="1">
      <alignment horizontal="left" vertical="top" wrapText="1"/>
    </xf>
    <xf numFmtId="0" fontId="5" fillId="11" borderId="36" xfId="0" applyNumberFormat="1" applyFont="1" applyFill="1" applyBorder="1" applyAlignment="1">
      <alignment horizontal="center" vertical="top"/>
    </xf>
    <xf numFmtId="0" fontId="5" fillId="11" borderId="38" xfId="0" applyNumberFormat="1" applyFont="1" applyFill="1" applyBorder="1" applyAlignment="1">
      <alignment horizontal="center" vertical="top"/>
    </xf>
    <xf numFmtId="0" fontId="5" fillId="11" borderId="7" xfId="0" applyNumberFormat="1" applyFont="1" applyFill="1" applyBorder="1" applyAlignment="1">
      <alignment horizontal="left" vertical="top" wrapText="1"/>
    </xf>
    <xf numFmtId="0" fontId="5" fillId="11" borderId="33" xfId="0" applyNumberFormat="1" applyFont="1" applyFill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9" xfId="0" applyNumberFormat="1" applyFont="1" applyBorder="1" applyAlignment="1">
      <alignment horizontal="center" vertical="top"/>
    </xf>
    <xf numFmtId="0" fontId="5" fillId="11" borderId="14" xfId="0" applyNumberFormat="1" applyFont="1" applyFill="1" applyBorder="1" applyAlignment="1">
      <alignment horizontal="left" vertical="top" wrapText="1"/>
    </xf>
    <xf numFmtId="0" fontId="5" fillId="11" borderId="52" xfId="0" applyNumberFormat="1" applyFont="1" applyFill="1" applyBorder="1" applyAlignment="1">
      <alignment horizontal="left" vertical="top" wrapText="1"/>
    </xf>
    <xf numFmtId="0" fontId="1" fillId="0" borderId="41" xfId="0" applyNumberFormat="1" applyFont="1" applyFill="1" applyBorder="1" applyAlignment="1">
      <alignment horizontal="left" vertical="top" wrapText="1"/>
    </xf>
    <xf numFmtId="0" fontId="1" fillId="0" borderId="30" xfId="0" applyNumberFormat="1" applyFont="1" applyFill="1" applyBorder="1" applyAlignment="1">
      <alignment horizontal="left" vertical="top" wrapText="1"/>
    </xf>
    <xf numFmtId="0" fontId="1" fillId="0" borderId="4" xfId="0" applyNumberFormat="1" applyFont="1" applyFill="1" applyBorder="1" applyAlignment="1">
      <alignment horizontal="left" vertical="top" wrapText="1"/>
    </xf>
    <xf numFmtId="0" fontId="1" fillId="0" borderId="22" xfId="0" applyNumberFormat="1" applyFont="1" applyFill="1" applyBorder="1" applyAlignment="1">
      <alignment horizontal="left" vertical="top" wrapText="1"/>
    </xf>
    <xf numFmtId="0" fontId="1" fillId="0" borderId="8" xfId="0" applyNumberFormat="1" applyFont="1" applyFill="1" applyBorder="1" applyAlignment="1">
      <alignment horizontal="left" vertical="top" wrapText="1"/>
    </xf>
    <xf numFmtId="0" fontId="1" fillId="0" borderId="24" xfId="0" applyNumberFormat="1" applyFont="1" applyFill="1" applyBorder="1" applyAlignment="1">
      <alignment horizontal="left" vertical="top" wrapText="1"/>
    </xf>
    <xf numFmtId="0" fontId="5" fillId="11" borderId="7" xfId="0" applyFont="1" applyFill="1" applyBorder="1" applyAlignment="1">
      <alignment horizontal="left" vertical="top" wrapText="1"/>
    </xf>
    <xf numFmtId="0" fontId="5" fillId="11" borderId="16" xfId="0" applyFont="1" applyFill="1" applyBorder="1" applyAlignment="1">
      <alignment horizontal="left" vertical="top" wrapText="1"/>
    </xf>
    <xf numFmtId="0" fontId="5" fillId="11" borderId="33" xfId="0" applyFont="1" applyFill="1" applyBorder="1" applyAlignment="1">
      <alignment horizontal="left" vertical="top" wrapText="1"/>
    </xf>
    <xf numFmtId="49" fontId="4" fillId="10" borderId="11" xfId="0" applyNumberFormat="1" applyFont="1" applyFill="1" applyBorder="1" applyAlignment="1">
      <alignment horizontal="center" vertical="top" wrapText="1"/>
    </xf>
    <xf numFmtId="49" fontId="4" fillId="10" borderId="14" xfId="0" applyNumberFormat="1" applyFont="1" applyFill="1" applyBorder="1" applyAlignment="1">
      <alignment horizontal="center" vertical="top" wrapText="1"/>
    </xf>
    <xf numFmtId="49" fontId="4" fillId="10" borderId="23" xfId="0" applyNumberFormat="1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23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0" fontId="1" fillId="0" borderId="6" xfId="0" applyNumberFormat="1" applyFont="1" applyBorder="1" applyAlignment="1">
      <alignment horizontal="center" vertical="center" textRotation="90" wrapText="1"/>
    </xf>
    <xf numFmtId="0" fontId="1" fillId="0" borderId="17" xfId="0" applyNumberFormat="1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5" fillId="7" borderId="6" xfId="0" applyFont="1" applyFill="1" applyBorder="1" applyAlignment="1">
      <alignment vertical="top" wrapText="1"/>
    </xf>
    <xf numFmtId="0" fontId="5" fillId="7" borderId="17" xfId="0" applyFont="1" applyFill="1" applyBorder="1" applyAlignment="1">
      <alignment vertical="top" wrapText="1"/>
    </xf>
    <xf numFmtId="0" fontId="6" fillId="0" borderId="26" xfId="0" applyFont="1" applyFill="1" applyBorder="1" applyAlignment="1">
      <alignment horizontal="center" vertical="center" textRotation="90" wrapText="1"/>
    </xf>
    <xf numFmtId="0" fontId="6" fillId="0" borderId="32" xfId="0" applyFont="1" applyFill="1" applyBorder="1" applyAlignment="1">
      <alignment horizontal="center" vertical="center" textRotation="90" wrapText="1"/>
    </xf>
    <xf numFmtId="49" fontId="4" fillId="0" borderId="6" xfId="0" applyNumberFormat="1" applyFont="1" applyBorder="1" applyAlignment="1">
      <alignment horizontal="center" vertical="top"/>
    </xf>
    <xf numFmtId="49" fontId="4" fillId="0" borderId="17" xfId="0" applyNumberFormat="1" applyFont="1" applyBorder="1" applyAlignment="1">
      <alignment horizontal="center" vertical="top"/>
    </xf>
    <xf numFmtId="0" fontId="2" fillId="11" borderId="23" xfId="0" applyFont="1" applyFill="1" applyBorder="1" applyAlignment="1">
      <alignment horizontal="left" vertical="top" wrapText="1"/>
    </xf>
    <xf numFmtId="49" fontId="3" fillId="3" borderId="32" xfId="0" applyNumberFormat="1" applyFont="1" applyFill="1" applyBorder="1" applyAlignment="1">
      <alignment horizontal="right" vertical="top"/>
    </xf>
    <xf numFmtId="164" fontId="4" fillId="3" borderId="19" xfId="0" applyNumberFormat="1" applyFont="1" applyFill="1" applyBorder="1" applyAlignment="1">
      <alignment horizontal="center" vertical="top"/>
    </xf>
    <xf numFmtId="164" fontId="4" fillId="3" borderId="39" xfId="0" applyNumberFormat="1" applyFont="1" applyFill="1" applyBorder="1" applyAlignment="1">
      <alignment horizontal="center" vertical="top"/>
    </xf>
    <xf numFmtId="164" fontId="4" fillId="3" borderId="40" xfId="0" applyNumberFormat="1" applyFont="1" applyFill="1" applyBorder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23" xfId="0" applyFont="1" applyBorder="1" applyAlignment="1">
      <alignment horizontal="center"/>
    </xf>
  </cellXfs>
  <cellStyles count="3">
    <cellStyle name="Įprastas" xfId="0" builtinId="0"/>
    <cellStyle name="Įprastas 2" xfId="2"/>
    <cellStyle name="Normal_sam_pried_SportasMAX-darbinisSBx" xfId="1"/>
  </cellStyles>
  <dxfs count="0"/>
  <tableStyles count="0" defaultTableStyle="TableStyleMedium2" defaultPivotStyle="PivotStyleLight16"/>
  <colors>
    <mruColors>
      <color rgb="FFFFCC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lt-LT"/>
              <a:t>2015 m. SVP Kūno kultūros ir sporto plėtros programos (Nr. 11) įvykdymas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100797802545326E-2"/>
          <c:y val="0.33764393613341542"/>
          <c:w val="0.86448656931659851"/>
          <c:h val="0.62211137574030895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591-4274-88A8-0ECB43BB0246}"/>
              </c:ext>
            </c:extLst>
          </c:dPt>
          <c:dPt>
            <c:idx val="1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591-4274-88A8-0ECB43BB0246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591-4274-88A8-0ECB43BB0246}"/>
              </c:ext>
            </c:extLst>
          </c:dPt>
          <c:dLbls>
            <c:dLbl>
              <c:idx val="0"/>
              <c:layout>
                <c:manualLayout>
                  <c:x val="4.9588473315835518E-2"/>
                  <c:y val="0.194729148439778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591-4274-88A8-0ECB43BB024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3479768153980753E-2"/>
                  <c:y val="0.134543963254593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591-4274-88A8-0ECB43BB024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6615266841644797E-2"/>
                  <c:y val="3.09343102945465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591-4274-88A8-0ECB43BB024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Aprašymas!$B$13:$B$15</c:f>
              <c:strCache>
                <c:ptCount val="2"/>
                <c:pt idx="0">
                  <c:v>faktiškai įvykdyta</c:v>
                </c:pt>
                <c:pt idx="1">
                  <c:v>iš dalies įvykdyta</c:v>
                </c:pt>
              </c:strCache>
            </c:strRef>
          </c:cat>
          <c:val>
            <c:numRef>
              <c:f>Aprašymas!$C$13:$C$15</c:f>
              <c:numCache>
                <c:formatCode>General</c:formatCode>
                <c:ptCount val="3"/>
                <c:pt idx="0">
                  <c:v>7</c:v>
                </c:pt>
                <c:pt idx="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591-4274-88A8-0ECB43BB0246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69273</xdr:colOff>
      <xdr:row>10</xdr:row>
      <xdr:rowOff>139412</xdr:rowOff>
    </xdr:from>
    <xdr:to>
      <xdr:col>7</xdr:col>
      <xdr:colOff>606136</xdr:colOff>
      <xdr:row>24</xdr:row>
      <xdr:rowOff>60614</xdr:rowOff>
    </xdr:to>
    <xdr:graphicFrame macro="">
      <xdr:nvGraphicFramePr>
        <xdr:cNvPr id="3" name="Diagrama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D24" sqref="D24"/>
    </sheetView>
  </sheetViews>
  <sheetFormatPr defaultRowHeight="15.75" x14ac:dyDescent="0.25"/>
  <cols>
    <col min="1" max="1" width="22.7109375" style="37" customWidth="1"/>
    <col min="2" max="2" width="60.7109375" style="37" customWidth="1"/>
    <col min="3" max="16384" width="9.140625" style="37"/>
  </cols>
  <sheetData>
    <row r="1" spans="1:2" x14ac:dyDescent="0.25">
      <c r="A1" s="565" t="s">
        <v>58</v>
      </c>
      <c r="B1" s="565"/>
    </row>
    <row r="2" spans="1:2" ht="31.5" x14ac:dyDescent="0.25">
      <c r="A2" s="38" t="s">
        <v>5</v>
      </c>
      <c r="B2" s="39" t="s">
        <v>59</v>
      </c>
    </row>
    <row r="3" spans="1:2" x14ac:dyDescent="0.25">
      <c r="A3" s="38">
        <v>1</v>
      </c>
      <c r="B3" s="39" t="s">
        <v>60</v>
      </c>
    </row>
    <row r="4" spans="1:2" x14ac:dyDescent="0.25">
      <c r="A4" s="38">
        <v>2</v>
      </c>
      <c r="B4" s="39" t="s">
        <v>61</v>
      </c>
    </row>
    <row r="5" spans="1:2" x14ac:dyDescent="0.25">
      <c r="A5" s="38">
        <v>3</v>
      </c>
      <c r="B5" s="39" t="s">
        <v>62</v>
      </c>
    </row>
    <row r="6" spans="1:2" x14ac:dyDescent="0.25">
      <c r="A6" s="38">
        <v>4</v>
      </c>
      <c r="B6" s="39" t="s">
        <v>63</v>
      </c>
    </row>
    <row r="7" spans="1:2" x14ac:dyDescent="0.25">
      <c r="A7" s="38">
        <v>5</v>
      </c>
      <c r="B7" s="39" t="s">
        <v>64</v>
      </c>
    </row>
    <row r="8" spans="1:2" x14ac:dyDescent="0.25">
      <c r="A8" s="38">
        <v>6</v>
      </c>
      <c r="B8" s="39" t="s">
        <v>65</v>
      </c>
    </row>
    <row r="9" spans="1:2" ht="15.75" customHeight="1" x14ac:dyDescent="0.25"/>
    <row r="10" spans="1:2" ht="15.75" customHeight="1" x14ac:dyDescent="0.25">
      <c r="A10" s="566" t="s">
        <v>66</v>
      </c>
      <c r="B10" s="566"/>
    </row>
  </sheetData>
  <mergeCells count="2">
    <mergeCell ref="A1:B1"/>
    <mergeCell ref="A10:B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zoomScaleNormal="100" workbookViewId="0">
      <selection activeCell="P22" sqref="P22"/>
    </sheetView>
  </sheetViews>
  <sheetFormatPr defaultRowHeight="12.75" x14ac:dyDescent="0.2"/>
  <cols>
    <col min="2" max="2" width="9.85546875" customWidth="1"/>
    <col min="8" max="8" width="11" customWidth="1"/>
    <col min="9" max="9" width="15.7109375" customWidth="1"/>
    <col min="258" max="258" width="9.85546875" customWidth="1"/>
    <col min="264" max="264" width="11" customWidth="1"/>
    <col min="265" max="265" width="15.7109375" customWidth="1"/>
    <col min="514" max="514" width="9.85546875" customWidth="1"/>
    <col min="520" max="520" width="11" customWidth="1"/>
    <col min="521" max="521" width="15.7109375" customWidth="1"/>
    <col min="770" max="770" width="9.85546875" customWidth="1"/>
    <col min="776" max="776" width="11" customWidth="1"/>
    <col min="777" max="777" width="15.7109375" customWidth="1"/>
    <col min="1026" max="1026" width="9.85546875" customWidth="1"/>
    <col min="1032" max="1032" width="11" customWidth="1"/>
    <col min="1033" max="1033" width="15.7109375" customWidth="1"/>
    <col min="1282" max="1282" width="9.85546875" customWidth="1"/>
    <col min="1288" max="1288" width="11" customWidth="1"/>
    <col min="1289" max="1289" width="15.7109375" customWidth="1"/>
    <col min="1538" max="1538" width="9.85546875" customWidth="1"/>
    <col min="1544" max="1544" width="11" customWidth="1"/>
    <col min="1545" max="1545" width="15.7109375" customWidth="1"/>
    <col min="1794" max="1794" width="9.85546875" customWidth="1"/>
    <col min="1800" max="1800" width="11" customWidth="1"/>
    <col min="1801" max="1801" width="15.7109375" customWidth="1"/>
    <col min="2050" max="2050" width="9.85546875" customWidth="1"/>
    <col min="2056" max="2056" width="11" customWidth="1"/>
    <col min="2057" max="2057" width="15.7109375" customWidth="1"/>
    <col min="2306" max="2306" width="9.85546875" customWidth="1"/>
    <col min="2312" max="2312" width="11" customWidth="1"/>
    <col min="2313" max="2313" width="15.7109375" customWidth="1"/>
    <col min="2562" max="2562" width="9.85546875" customWidth="1"/>
    <col min="2568" max="2568" width="11" customWidth="1"/>
    <col min="2569" max="2569" width="15.7109375" customWidth="1"/>
    <col min="2818" max="2818" width="9.85546875" customWidth="1"/>
    <col min="2824" max="2824" width="11" customWidth="1"/>
    <col min="2825" max="2825" width="15.7109375" customWidth="1"/>
    <col min="3074" max="3074" width="9.85546875" customWidth="1"/>
    <col min="3080" max="3080" width="11" customWidth="1"/>
    <col min="3081" max="3081" width="15.7109375" customWidth="1"/>
    <col min="3330" max="3330" width="9.85546875" customWidth="1"/>
    <col min="3336" max="3336" width="11" customWidth="1"/>
    <col min="3337" max="3337" width="15.7109375" customWidth="1"/>
    <col min="3586" max="3586" width="9.85546875" customWidth="1"/>
    <col min="3592" max="3592" width="11" customWidth="1"/>
    <col min="3593" max="3593" width="15.7109375" customWidth="1"/>
    <col min="3842" max="3842" width="9.85546875" customWidth="1"/>
    <col min="3848" max="3848" width="11" customWidth="1"/>
    <col min="3849" max="3849" width="15.7109375" customWidth="1"/>
    <col min="4098" max="4098" width="9.85546875" customWidth="1"/>
    <col min="4104" max="4104" width="11" customWidth="1"/>
    <col min="4105" max="4105" width="15.7109375" customWidth="1"/>
    <col min="4354" max="4354" width="9.85546875" customWidth="1"/>
    <col min="4360" max="4360" width="11" customWidth="1"/>
    <col min="4361" max="4361" width="15.7109375" customWidth="1"/>
    <col min="4610" max="4610" width="9.85546875" customWidth="1"/>
    <col min="4616" max="4616" width="11" customWidth="1"/>
    <col min="4617" max="4617" width="15.7109375" customWidth="1"/>
    <col min="4866" max="4866" width="9.85546875" customWidth="1"/>
    <col min="4872" max="4872" width="11" customWidth="1"/>
    <col min="4873" max="4873" width="15.7109375" customWidth="1"/>
    <col min="5122" max="5122" width="9.85546875" customWidth="1"/>
    <col min="5128" max="5128" width="11" customWidth="1"/>
    <col min="5129" max="5129" width="15.7109375" customWidth="1"/>
    <col min="5378" max="5378" width="9.85546875" customWidth="1"/>
    <col min="5384" max="5384" width="11" customWidth="1"/>
    <col min="5385" max="5385" width="15.7109375" customWidth="1"/>
    <col min="5634" max="5634" width="9.85546875" customWidth="1"/>
    <col min="5640" max="5640" width="11" customWidth="1"/>
    <col min="5641" max="5641" width="15.7109375" customWidth="1"/>
    <col min="5890" max="5890" width="9.85546875" customWidth="1"/>
    <col min="5896" max="5896" width="11" customWidth="1"/>
    <col min="5897" max="5897" width="15.7109375" customWidth="1"/>
    <col min="6146" max="6146" width="9.85546875" customWidth="1"/>
    <col min="6152" max="6152" width="11" customWidth="1"/>
    <col min="6153" max="6153" width="15.7109375" customWidth="1"/>
    <col min="6402" max="6402" width="9.85546875" customWidth="1"/>
    <col min="6408" max="6408" width="11" customWidth="1"/>
    <col min="6409" max="6409" width="15.7109375" customWidth="1"/>
    <col min="6658" max="6658" width="9.85546875" customWidth="1"/>
    <col min="6664" max="6664" width="11" customWidth="1"/>
    <col min="6665" max="6665" width="15.7109375" customWidth="1"/>
    <col min="6914" max="6914" width="9.85546875" customWidth="1"/>
    <col min="6920" max="6920" width="11" customWidth="1"/>
    <col min="6921" max="6921" width="15.7109375" customWidth="1"/>
    <col min="7170" max="7170" width="9.85546875" customWidth="1"/>
    <col min="7176" max="7176" width="11" customWidth="1"/>
    <col min="7177" max="7177" width="15.7109375" customWidth="1"/>
    <col min="7426" max="7426" width="9.85546875" customWidth="1"/>
    <col min="7432" max="7432" width="11" customWidth="1"/>
    <col min="7433" max="7433" width="15.7109375" customWidth="1"/>
    <col min="7682" max="7682" width="9.85546875" customWidth="1"/>
    <col min="7688" max="7688" width="11" customWidth="1"/>
    <col min="7689" max="7689" width="15.7109375" customWidth="1"/>
    <col min="7938" max="7938" width="9.85546875" customWidth="1"/>
    <col min="7944" max="7944" width="11" customWidth="1"/>
    <col min="7945" max="7945" width="15.7109375" customWidth="1"/>
    <col min="8194" max="8194" width="9.85546875" customWidth="1"/>
    <col min="8200" max="8200" width="11" customWidth="1"/>
    <col min="8201" max="8201" width="15.7109375" customWidth="1"/>
    <col min="8450" max="8450" width="9.85546875" customWidth="1"/>
    <col min="8456" max="8456" width="11" customWidth="1"/>
    <col min="8457" max="8457" width="15.7109375" customWidth="1"/>
    <col min="8706" max="8706" width="9.85546875" customWidth="1"/>
    <col min="8712" max="8712" width="11" customWidth="1"/>
    <col min="8713" max="8713" width="15.7109375" customWidth="1"/>
    <col min="8962" max="8962" width="9.85546875" customWidth="1"/>
    <col min="8968" max="8968" width="11" customWidth="1"/>
    <col min="8969" max="8969" width="15.7109375" customWidth="1"/>
    <col min="9218" max="9218" width="9.85546875" customWidth="1"/>
    <col min="9224" max="9224" width="11" customWidth="1"/>
    <col min="9225" max="9225" width="15.7109375" customWidth="1"/>
    <col min="9474" max="9474" width="9.85546875" customWidth="1"/>
    <col min="9480" max="9480" width="11" customWidth="1"/>
    <col min="9481" max="9481" width="15.7109375" customWidth="1"/>
    <col min="9730" max="9730" width="9.85546875" customWidth="1"/>
    <col min="9736" max="9736" width="11" customWidth="1"/>
    <col min="9737" max="9737" width="15.7109375" customWidth="1"/>
    <col min="9986" max="9986" width="9.85546875" customWidth="1"/>
    <col min="9992" max="9992" width="11" customWidth="1"/>
    <col min="9993" max="9993" width="15.7109375" customWidth="1"/>
    <col min="10242" max="10242" width="9.85546875" customWidth="1"/>
    <col min="10248" max="10248" width="11" customWidth="1"/>
    <col min="10249" max="10249" width="15.7109375" customWidth="1"/>
    <col min="10498" max="10498" width="9.85546875" customWidth="1"/>
    <col min="10504" max="10504" width="11" customWidth="1"/>
    <col min="10505" max="10505" width="15.7109375" customWidth="1"/>
    <col min="10754" max="10754" width="9.85546875" customWidth="1"/>
    <col min="10760" max="10760" width="11" customWidth="1"/>
    <col min="10761" max="10761" width="15.7109375" customWidth="1"/>
    <col min="11010" max="11010" width="9.85546875" customWidth="1"/>
    <col min="11016" max="11016" width="11" customWidth="1"/>
    <col min="11017" max="11017" width="15.7109375" customWidth="1"/>
    <col min="11266" max="11266" width="9.85546875" customWidth="1"/>
    <col min="11272" max="11272" width="11" customWidth="1"/>
    <col min="11273" max="11273" width="15.7109375" customWidth="1"/>
    <col min="11522" max="11522" width="9.85546875" customWidth="1"/>
    <col min="11528" max="11528" width="11" customWidth="1"/>
    <col min="11529" max="11529" width="15.7109375" customWidth="1"/>
    <col min="11778" max="11778" width="9.85546875" customWidth="1"/>
    <col min="11784" max="11784" width="11" customWidth="1"/>
    <col min="11785" max="11785" width="15.7109375" customWidth="1"/>
    <col min="12034" max="12034" width="9.85546875" customWidth="1"/>
    <col min="12040" max="12040" width="11" customWidth="1"/>
    <col min="12041" max="12041" width="15.7109375" customWidth="1"/>
    <col min="12290" max="12290" width="9.85546875" customWidth="1"/>
    <col min="12296" max="12296" width="11" customWidth="1"/>
    <col min="12297" max="12297" width="15.7109375" customWidth="1"/>
    <col min="12546" max="12546" width="9.85546875" customWidth="1"/>
    <col min="12552" max="12552" width="11" customWidth="1"/>
    <col min="12553" max="12553" width="15.7109375" customWidth="1"/>
    <col min="12802" max="12802" width="9.85546875" customWidth="1"/>
    <col min="12808" max="12808" width="11" customWidth="1"/>
    <col min="12809" max="12809" width="15.7109375" customWidth="1"/>
    <col min="13058" max="13058" width="9.85546875" customWidth="1"/>
    <col min="13064" max="13064" width="11" customWidth="1"/>
    <col min="13065" max="13065" width="15.7109375" customWidth="1"/>
    <col min="13314" max="13314" width="9.85546875" customWidth="1"/>
    <col min="13320" max="13320" width="11" customWidth="1"/>
    <col min="13321" max="13321" width="15.7109375" customWidth="1"/>
    <col min="13570" max="13570" width="9.85546875" customWidth="1"/>
    <col min="13576" max="13576" width="11" customWidth="1"/>
    <col min="13577" max="13577" width="15.7109375" customWidth="1"/>
    <col min="13826" max="13826" width="9.85546875" customWidth="1"/>
    <col min="13832" max="13832" width="11" customWidth="1"/>
    <col min="13833" max="13833" width="15.7109375" customWidth="1"/>
    <col min="14082" max="14082" width="9.85546875" customWidth="1"/>
    <col min="14088" max="14088" width="11" customWidth="1"/>
    <col min="14089" max="14089" width="15.7109375" customWidth="1"/>
    <col min="14338" max="14338" width="9.85546875" customWidth="1"/>
    <col min="14344" max="14344" width="11" customWidth="1"/>
    <col min="14345" max="14345" width="15.7109375" customWidth="1"/>
    <col min="14594" max="14594" width="9.85546875" customWidth="1"/>
    <col min="14600" max="14600" width="11" customWidth="1"/>
    <col min="14601" max="14601" width="15.7109375" customWidth="1"/>
    <col min="14850" max="14850" width="9.85546875" customWidth="1"/>
    <col min="14856" max="14856" width="11" customWidth="1"/>
    <col min="14857" max="14857" width="15.7109375" customWidth="1"/>
    <col min="15106" max="15106" width="9.85546875" customWidth="1"/>
    <col min="15112" max="15112" width="11" customWidth="1"/>
    <col min="15113" max="15113" width="15.7109375" customWidth="1"/>
    <col min="15362" max="15362" width="9.85546875" customWidth="1"/>
    <col min="15368" max="15368" width="11" customWidth="1"/>
    <col min="15369" max="15369" width="15.7109375" customWidth="1"/>
    <col min="15618" max="15618" width="9.85546875" customWidth="1"/>
    <col min="15624" max="15624" width="11" customWidth="1"/>
    <col min="15625" max="15625" width="15.7109375" customWidth="1"/>
    <col min="15874" max="15874" width="9.85546875" customWidth="1"/>
    <col min="15880" max="15880" width="11" customWidth="1"/>
    <col min="15881" max="15881" width="15.7109375" customWidth="1"/>
    <col min="16130" max="16130" width="9.85546875" customWidth="1"/>
    <col min="16136" max="16136" width="11" customWidth="1"/>
    <col min="16137" max="16137" width="15.7109375" customWidth="1"/>
  </cols>
  <sheetData>
    <row r="1" spans="1:14" s="347" customFormat="1" ht="15.75" x14ac:dyDescent="0.2">
      <c r="A1" s="568" t="s">
        <v>152</v>
      </c>
      <c r="B1" s="568"/>
      <c r="C1" s="568"/>
      <c r="D1" s="568"/>
      <c r="E1" s="568"/>
      <c r="F1" s="568"/>
      <c r="G1" s="568"/>
      <c r="H1" s="568"/>
      <c r="I1" s="346"/>
      <c r="J1" s="346"/>
    </row>
    <row r="2" spans="1:14" s="347" customFormat="1" ht="15.75" customHeight="1" x14ac:dyDescent="0.2">
      <c r="A2" s="568" t="s">
        <v>140</v>
      </c>
      <c r="B2" s="568"/>
      <c r="C2" s="568"/>
      <c r="D2" s="568"/>
      <c r="E2" s="568"/>
      <c r="F2" s="568"/>
      <c r="G2" s="568"/>
      <c r="H2" s="568"/>
      <c r="I2" s="346"/>
      <c r="J2" s="348"/>
    </row>
    <row r="3" spans="1:14" s="347" customFormat="1" ht="15.75" x14ac:dyDescent="0.2">
      <c r="A3" s="568" t="s">
        <v>141</v>
      </c>
      <c r="B3" s="568"/>
      <c r="C3" s="568"/>
      <c r="D3" s="568"/>
      <c r="E3" s="568"/>
      <c r="F3" s="568"/>
      <c r="G3" s="568"/>
      <c r="H3" s="568"/>
      <c r="I3" s="346"/>
      <c r="J3" s="348"/>
    </row>
    <row r="4" spans="1:14" s="347" customFormat="1" ht="15.75" x14ac:dyDescent="0.2">
      <c r="A4" s="349"/>
      <c r="B4" s="349"/>
      <c r="C4" s="349"/>
      <c r="D4" s="349"/>
      <c r="E4" s="349"/>
      <c r="F4" s="349"/>
      <c r="G4" s="349"/>
      <c r="H4" s="349"/>
      <c r="I4" s="349"/>
      <c r="J4" s="348"/>
    </row>
    <row r="5" spans="1:14" ht="42.75" customHeight="1" x14ac:dyDescent="0.2">
      <c r="A5" s="569" t="s">
        <v>142</v>
      </c>
      <c r="B5" s="569"/>
      <c r="C5" s="569"/>
      <c r="D5" s="569"/>
      <c r="E5" s="569"/>
      <c r="F5" s="569"/>
      <c r="G5" s="569"/>
      <c r="H5" s="569"/>
      <c r="I5" s="350"/>
      <c r="J5" s="351"/>
    </row>
    <row r="6" spans="1:14" ht="54" customHeight="1" x14ac:dyDescent="0.2">
      <c r="A6" s="570" t="s">
        <v>143</v>
      </c>
      <c r="B6" s="570"/>
      <c r="C6" s="570"/>
      <c r="D6" s="570"/>
      <c r="E6" s="570"/>
      <c r="F6" s="570"/>
      <c r="G6" s="570"/>
      <c r="H6" s="570"/>
      <c r="I6" s="350"/>
      <c r="J6" s="351"/>
    </row>
    <row r="7" spans="1:14" ht="36.75" customHeight="1" x14ac:dyDescent="0.2">
      <c r="A7" s="567" t="s">
        <v>153</v>
      </c>
      <c r="B7" s="567"/>
      <c r="C7" s="567"/>
      <c r="D7" s="567"/>
      <c r="E7" s="567"/>
      <c r="F7" s="567"/>
      <c r="G7" s="567"/>
      <c r="H7" s="567"/>
      <c r="I7" s="352"/>
      <c r="J7" s="351"/>
      <c r="K7" s="1"/>
      <c r="L7" s="353"/>
      <c r="M7" s="353"/>
      <c r="N7" s="353"/>
    </row>
    <row r="8" spans="1:14" s="1" customFormat="1" ht="15.75" x14ac:dyDescent="0.2">
      <c r="A8" s="572" t="s">
        <v>144</v>
      </c>
      <c r="B8" s="572"/>
      <c r="C8" s="354">
        <v>7</v>
      </c>
      <c r="D8" s="573" t="s">
        <v>145</v>
      </c>
      <c r="E8" s="573"/>
      <c r="F8" s="573"/>
      <c r="G8" s="573"/>
      <c r="H8" s="573"/>
    </row>
    <row r="9" spans="1:14" s="1" customFormat="1" ht="15.75" x14ac:dyDescent="0.2">
      <c r="A9" s="574" t="s">
        <v>146</v>
      </c>
      <c r="B9" s="574"/>
      <c r="C9" s="355">
        <v>8</v>
      </c>
      <c r="D9" s="575" t="s">
        <v>147</v>
      </c>
      <c r="E9" s="575"/>
      <c r="F9" s="575"/>
      <c r="G9" s="575"/>
      <c r="H9" s="356"/>
    </row>
    <row r="10" spans="1:14" s="1" customFormat="1" ht="15.75" x14ac:dyDescent="0.2">
      <c r="A10" s="572"/>
      <c r="B10" s="572"/>
      <c r="C10" s="354"/>
      <c r="D10" s="357"/>
      <c r="E10" s="357"/>
      <c r="F10" s="357"/>
      <c r="G10" s="357"/>
      <c r="H10" s="358"/>
      <c r="J10" s="359"/>
      <c r="K10" s="359"/>
      <c r="L10" s="359"/>
    </row>
    <row r="11" spans="1:14" ht="15.75" x14ac:dyDescent="0.2">
      <c r="A11" s="360"/>
      <c r="B11" s="360"/>
      <c r="C11" s="360"/>
      <c r="D11" s="360"/>
      <c r="E11" s="360"/>
      <c r="F11" s="360"/>
      <c r="G11" s="360"/>
      <c r="H11" s="360"/>
      <c r="I11" s="360"/>
      <c r="J11" s="351"/>
      <c r="K11" s="1"/>
      <c r="L11" s="353"/>
      <c r="M11" s="353"/>
      <c r="N11" s="353"/>
    </row>
    <row r="12" spans="1:14" ht="15.75" x14ac:dyDescent="0.2">
      <c r="A12" s="360"/>
      <c r="B12" s="360"/>
      <c r="C12" s="360"/>
      <c r="D12" s="360"/>
      <c r="E12" s="360"/>
      <c r="F12" s="360"/>
      <c r="G12" s="360"/>
      <c r="H12" s="360"/>
      <c r="I12" s="360"/>
      <c r="J12" s="351"/>
      <c r="K12" s="361"/>
      <c r="L12" s="362"/>
      <c r="M12" s="363"/>
      <c r="N12" s="364"/>
    </row>
    <row r="13" spans="1:14" ht="31.5" x14ac:dyDescent="0.2">
      <c r="A13" s="360"/>
      <c r="B13" s="360" t="s">
        <v>165</v>
      </c>
      <c r="C13" s="360">
        <v>7</v>
      </c>
      <c r="D13" s="360"/>
      <c r="E13" s="360"/>
      <c r="F13" s="360"/>
      <c r="G13" s="360"/>
      <c r="H13" s="360"/>
      <c r="I13" s="360"/>
      <c r="J13" s="351"/>
      <c r="K13" s="361"/>
      <c r="L13" s="362"/>
      <c r="M13" s="363"/>
      <c r="N13" s="364"/>
    </row>
    <row r="14" spans="1:14" ht="31.5" x14ac:dyDescent="0.2">
      <c r="A14" s="360"/>
      <c r="B14" s="360" t="s">
        <v>166</v>
      </c>
      <c r="C14" s="360">
        <v>8</v>
      </c>
      <c r="D14" s="360"/>
      <c r="E14" s="360"/>
      <c r="F14" s="360"/>
      <c r="G14" s="360"/>
      <c r="H14" s="360"/>
      <c r="I14" s="360"/>
      <c r="J14" s="351"/>
      <c r="K14" s="361"/>
      <c r="L14" s="363"/>
      <c r="M14" s="363"/>
      <c r="N14" s="364"/>
    </row>
    <row r="15" spans="1:14" ht="15.75" x14ac:dyDescent="0.2">
      <c r="A15" s="360"/>
      <c r="B15" s="360"/>
      <c r="C15" s="360"/>
      <c r="D15" s="360"/>
      <c r="E15" s="360"/>
      <c r="F15" s="360"/>
      <c r="G15" s="360"/>
      <c r="H15" s="360"/>
      <c r="I15" s="360"/>
      <c r="J15" s="351"/>
      <c r="K15" s="361"/>
      <c r="L15" s="364"/>
      <c r="M15" s="364"/>
      <c r="N15" s="364"/>
    </row>
    <row r="16" spans="1:14" ht="15.75" x14ac:dyDescent="0.2">
      <c r="A16" s="360"/>
      <c r="B16" s="360"/>
      <c r="C16" s="360"/>
      <c r="D16" s="360"/>
      <c r="E16" s="360"/>
      <c r="F16" s="360"/>
      <c r="G16" s="360"/>
      <c r="H16" s="360"/>
      <c r="I16" s="360"/>
      <c r="J16" s="351"/>
      <c r="K16" s="361"/>
      <c r="L16" s="361"/>
      <c r="M16" s="361"/>
      <c r="N16" s="361"/>
    </row>
    <row r="17" spans="1:14" x14ac:dyDescent="0.2">
      <c r="K17" s="1"/>
      <c r="L17" s="1"/>
      <c r="M17" s="1"/>
      <c r="N17" s="1"/>
    </row>
    <row r="18" spans="1:14" x14ac:dyDescent="0.2">
      <c r="K18" s="1"/>
      <c r="L18" s="1"/>
      <c r="M18" s="1"/>
      <c r="N18" s="1"/>
    </row>
    <row r="28" spans="1:14" ht="33" customHeight="1" x14ac:dyDescent="0.2">
      <c r="A28" s="576" t="s">
        <v>148</v>
      </c>
      <c r="B28" s="576"/>
      <c r="C28" s="576"/>
      <c r="D28" s="576"/>
      <c r="E28" s="576"/>
      <c r="F28" s="576"/>
      <c r="G28" s="576"/>
      <c r="H28" s="576"/>
      <c r="I28" s="365"/>
      <c r="J28" s="365"/>
      <c r="K28" s="365"/>
      <c r="L28" s="365"/>
      <c r="M28" s="365"/>
    </row>
    <row r="29" spans="1:14" ht="36" customHeight="1" x14ac:dyDescent="0.2">
      <c r="A29" s="571" t="s">
        <v>149</v>
      </c>
      <c r="B29" s="571"/>
      <c r="C29" s="571"/>
      <c r="D29" s="571"/>
      <c r="E29" s="571"/>
      <c r="F29" s="571"/>
      <c r="G29" s="571"/>
      <c r="H29" s="571"/>
      <c r="I29" s="366"/>
      <c r="J29" s="366"/>
      <c r="K29" s="366"/>
      <c r="L29" s="366"/>
      <c r="M29" s="366"/>
    </row>
    <row r="30" spans="1:14" ht="33.75" customHeight="1" x14ac:dyDescent="0.2">
      <c r="A30" s="571" t="s">
        <v>150</v>
      </c>
      <c r="B30" s="571"/>
      <c r="C30" s="571"/>
      <c r="D30" s="571"/>
      <c r="E30" s="571"/>
      <c r="F30" s="571"/>
      <c r="G30" s="571"/>
      <c r="H30" s="571"/>
      <c r="I30" s="366"/>
      <c r="J30" s="366"/>
      <c r="K30" s="366"/>
      <c r="L30" s="366"/>
      <c r="M30" s="366"/>
    </row>
    <row r="31" spans="1:14" ht="36.75" customHeight="1" x14ac:dyDescent="0.2">
      <c r="A31" s="571" t="s">
        <v>151</v>
      </c>
      <c r="B31" s="571"/>
      <c r="C31" s="571"/>
      <c r="D31" s="571"/>
      <c r="E31" s="571"/>
      <c r="F31" s="571"/>
      <c r="G31" s="571"/>
      <c r="H31" s="571"/>
      <c r="I31" s="366"/>
      <c r="J31" s="366"/>
      <c r="K31" s="366"/>
      <c r="L31" s="366"/>
      <c r="M31" s="366"/>
    </row>
  </sheetData>
  <mergeCells count="15">
    <mergeCell ref="A29:H29"/>
    <mergeCell ref="A30:H30"/>
    <mergeCell ref="A31:H31"/>
    <mergeCell ref="A8:B8"/>
    <mergeCell ref="D8:H8"/>
    <mergeCell ref="A9:B9"/>
    <mergeCell ref="D9:G9"/>
    <mergeCell ref="A10:B10"/>
    <mergeCell ref="A28:H28"/>
    <mergeCell ref="A7:H7"/>
    <mergeCell ref="A1:H1"/>
    <mergeCell ref="A2:H2"/>
    <mergeCell ref="A3:H3"/>
    <mergeCell ref="A5:H5"/>
    <mergeCell ref="A6:H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18"/>
  <sheetViews>
    <sheetView zoomScaleNormal="100" zoomScaleSheetLayoutView="90" workbookViewId="0">
      <selection sqref="A1:O1"/>
    </sheetView>
  </sheetViews>
  <sheetFormatPr defaultRowHeight="12.75" x14ac:dyDescent="0.2"/>
  <cols>
    <col min="1" max="1" width="3" style="1" customWidth="1"/>
    <col min="2" max="2" width="3" style="199" customWidth="1"/>
    <col min="3" max="3" width="3" style="1" customWidth="1"/>
    <col min="4" max="4" width="29.140625" style="1" customWidth="1"/>
    <col min="5" max="6" width="3.140625" style="1" customWidth="1"/>
    <col min="7" max="7" width="7.7109375" style="1" customWidth="1"/>
    <col min="8" max="8" width="9.7109375" style="152" customWidth="1"/>
    <col min="9" max="9" width="10.140625" style="152" customWidth="1"/>
    <col min="10" max="10" width="10.140625" style="153" customWidth="1"/>
    <col min="11" max="11" width="29.42578125" style="1" customWidth="1"/>
    <col min="12" max="12" width="5.140625" style="1" customWidth="1"/>
    <col min="13" max="13" width="5.140625" style="199" customWidth="1"/>
    <col min="14" max="14" width="17.85546875" style="1" customWidth="1"/>
    <col min="15" max="15" width="17.85546875" style="396" customWidth="1"/>
    <col min="16" max="16384" width="9.140625" style="1"/>
  </cols>
  <sheetData>
    <row r="1" spans="1:16" s="258" customFormat="1" ht="12.75" customHeight="1" x14ac:dyDescent="0.2">
      <c r="A1" s="577" t="s">
        <v>133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32"/>
    </row>
    <row r="2" spans="1:16" s="258" customFormat="1" ht="20.25" customHeight="1" x14ac:dyDescent="0.25">
      <c r="A2" s="578" t="s">
        <v>134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33"/>
    </row>
    <row r="3" spans="1:16" ht="13.5" thickBot="1" x14ac:dyDescent="0.25">
      <c r="A3" s="235"/>
      <c r="B3" s="235"/>
      <c r="C3" s="235"/>
      <c r="D3" s="235"/>
      <c r="E3" s="235"/>
      <c r="F3" s="235"/>
      <c r="G3" s="235"/>
      <c r="H3" s="137"/>
      <c r="I3" s="137"/>
      <c r="J3" s="137"/>
      <c r="K3" s="72"/>
      <c r="L3" s="649"/>
      <c r="M3" s="649"/>
      <c r="N3" s="649"/>
      <c r="O3" s="649"/>
      <c r="P3" s="235"/>
    </row>
    <row r="4" spans="1:16" ht="25.5" customHeight="1" x14ac:dyDescent="0.2">
      <c r="A4" s="791" t="s">
        <v>0</v>
      </c>
      <c r="B4" s="793" t="s">
        <v>1</v>
      </c>
      <c r="C4" s="793" t="s">
        <v>2</v>
      </c>
      <c r="D4" s="795" t="s">
        <v>3</v>
      </c>
      <c r="E4" s="797" t="s">
        <v>4</v>
      </c>
      <c r="F4" s="799" t="s">
        <v>5</v>
      </c>
      <c r="G4" s="801" t="s">
        <v>6</v>
      </c>
      <c r="H4" s="629" t="s">
        <v>128</v>
      </c>
      <c r="I4" s="630"/>
      <c r="J4" s="631"/>
      <c r="K4" s="803" t="s">
        <v>129</v>
      </c>
      <c r="L4" s="804"/>
      <c r="M4" s="805"/>
      <c r="N4" s="632" t="s">
        <v>131</v>
      </c>
      <c r="O4" s="634" t="s">
        <v>132</v>
      </c>
    </row>
    <row r="5" spans="1:16" ht="88.5" customHeight="1" thickBot="1" x14ac:dyDescent="0.25">
      <c r="A5" s="792"/>
      <c r="B5" s="794"/>
      <c r="C5" s="794"/>
      <c r="D5" s="796"/>
      <c r="E5" s="798"/>
      <c r="F5" s="800"/>
      <c r="G5" s="802"/>
      <c r="H5" s="287" t="s">
        <v>125</v>
      </c>
      <c r="I5" s="288" t="s">
        <v>126</v>
      </c>
      <c r="J5" s="409" t="s">
        <v>127</v>
      </c>
      <c r="K5" s="297" t="s">
        <v>130</v>
      </c>
      <c r="L5" s="2" t="s">
        <v>154</v>
      </c>
      <c r="M5" s="3" t="s">
        <v>155</v>
      </c>
      <c r="N5" s="633"/>
      <c r="O5" s="635"/>
    </row>
    <row r="6" spans="1:16" ht="13.5" thickBot="1" x14ac:dyDescent="0.25">
      <c r="A6" s="656" t="s">
        <v>7</v>
      </c>
      <c r="B6" s="657"/>
      <c r="C6" s="657"/>
      <c r="D6" s="657"/>
      <c r="E6" s="657"/>
      <c r="F6" s="657"/>
      <c r="G6" s="657"/>
      <c r="H6" s="657"/>
      <c r="I6" s="657"/>
      <c r="J6" s="657"/>
      <c r="K6" s="657"/>
      <c r="L6" s="657"/>
      <c r="M6" s="657"/>
      <c r="N6" s="657"/>
      <c r="O6" s="658"/>
    </row>
    <row r="7" spans="1:16" ht="13.5" thickBot="1" x14ac:dyDescent="0.25">
      <c r="A7" s="659" t="s">
        <v>8</v>
      </c>
      <c r="B7" s="660"/>
      <c r="C7" s="660"/>
      <c r="D7" s="660"/>
      <c r="E7" s="660"/>
      <c r="F7" s="660"/>
      <c r="G7" s="660"/>
      <c r="H7" s="660"/>
      <c r="I7" s="660"/>
      <c r="J7" s="660"/>
      <c r="K7" s="660"/>
      <c r="L7" s="660"/>
      <c r="M7" s="660"/>
      <c r="N7" s="660"/>
      <c r="O7" s="661"/>
    </row>
    <row r="8" spans="1:16" ht="53.25" customHeight="1" x14ac:dyDescent="0.2">
      <c r="A8" s="788" t="s">
        <v>9</v>
      </c>
      <c r="B8" s="636" t="s">
        <v>48</v>
      </c>
      <c r="C8" s="637"/>
      <c r="D8" s="637"/>
      <c r="E8" s="637"/>
      <c r="F8" s="637"/>
      <c r="G8" s="637"/>
      <c r="H8" s="637"/>
      <c r="I8" s="637"/>
      <c r="J8" s="638"/>
      <c r="K8" s="341" t="s">
        <v>135</v>
      </c>
      <c r="L8" s="397">
        <v>8.5</v>
      </c>
      <c r="M8" s="398">
        <v>8.1999999999999993</v>
      </c>
      <c r="N8" s="378"/>
      <c r="O8" s="383" t="s">
        <v>169</v>
      </c>
    </row>
    <row r="9" spans="1:16" ht="42" customHeight="1" x14ac:dyDescent="0.2">
      <c r="A9" s="789"/>
      <c r="B9" s="639"/>
      <c r="C9" s="640"/>
      <c r="D9" s="640"/>
      <c r="E9" s="640"/>
      <c r="F9" s="640"/>
      <c r="G9" s="640"/>
      <c r="H9" s="640"/>
      <c r="I9" s="640"/>
      <c r="J9" s="641"/>
      <c r="K9" s="342" t="s">
        <v>136</v>
      </c>
      <c r="L9" s="399">
        <v>1.3</v>
      </c>
      <c r="M9" s="380">
        <v>1.3</v>
      </c>
      <c r="N9" s="379"/>
      <c r="O9" s="384"/>
    </row>
    <row r="10" spans="1:16" ht="169.5" customHeight="1" x14ac:dyDescent="0.2">
      <c r="A10" s="789"/>
      <c r="B10" s="639"/>
      <c r="C10" s="640"/>
      <c r="D10" s="640"/>
      <c r="E10" s="640"/>
      <c r="F10" s="640"/>
      <c r="G10" s="640"/>
      <c r="H10" s="640"/>
      <c r="I10" s="640"/>
      <c r="J10" s="641"/>
      <c r="K10" s="343" t="s">
        <v>137</v>
      </c>
      <c r="L10" s="400">
        <v>180</v>
      </c>
      <c r="M10" s="382">
        <v>138</v>
      </c>
      <c r="N10" s="381"/>
      <c r="O10" s="385" t="s">
        <v>170</v>
      </c>
    </row>
    <row r="11" spans="1:16" ht="39" customHeight="1" x14ac:dyDescent="0.2">
      <c r="A11" s="789"/>
      <c r="B11" s="639"/>
      <c r="C11" s="640"/>
      <c r="D11" s="640"/>
      <c r="E11" s="640"/>
      <c r="F11" s="640"/>
      <c r="G11" s="640"/>
      <c r="H11" s="640"/>
      <c r="I11" s="640"/>
      <c r="J11" s="641"/>
      <c r="K11" s="342" t="s">
        <v>138</v>
      </c>
      <c r="L11" s="399">
        <v>320</v>
      </c>
      <c r="M11" s="380">
        <v>332</v>
      </c>
      <c r="N11" s="379"/>
      <c r="O11" s="384"/>
    </row>
    <row r="12" spans="1:16" ht="42" customHeight="1" thickBot="1" x14ac:dyDescent="0.25">
      <c r="A12" s="790"/>
      <c r="B12" s="642"/>
      <c r="C12" s="643"/>
      <c r="D12" s="643"/>
      <c r="E12" s="643"/>
      <c r="F12" s="643"/>
      <c r="G12" s="643"/>
      <c r="H12" s="643"/>
      <c r="I12" s="643"/>
      <c r="J12" s="644"/>
      <c r="K12" s="344" t="s">
        <v>139</v>
      </c>
      <c r="L12" s="401">
        <v>12.1</v>
      </c>
      <c r="M12" s="445">
        <v>12.4</v>
      </c>
      <c r="N12" s="381"/>
      <c r="O12" s="403"/>
    </row>
    <row r="13" spans="1:16" ht="13.5" thickBot="1" x14ac:dyDescent="0.25">
      <c r="A13" s="321" t="s">
        <v>9</v>
      </c>
      <c r="B13" s="402" t="s">
        <v>9</v>
      </c>
      <c r="C13" s="662" t="s">
        <v>55</v>
      </c>
      <c r="D13" s="663"/>
      <c r="E13" s="663"/>
      <c r="F13" s="663"/>
      <c r="G13" s="663"/>
      <c r="H13" s="663"/>
      <c r="I13" s="663"/>
      <c r="J13" s="663"/>
      <c r="K13" s="664"/>
      <c r="L13" s="664"/>
      <c r="M13" s="664"/>
      <c r="N13" s="664"/>
      <c r="O13" s="665"/>
    </row>
    <row r="14" spans="1:16" ht="39" customHeight="1" x14ac:dyDescent="0.2">
      <c r="A14" s="650" t="s">
        <v>9</v>
      </c>
      <c r="B14" s="652" t="s">
        <v>9</v>
      </c>
      <c r="C14" s="666" t="s">
        <v>9</v>
      </c>
      <c r="D14" s="654" t="s">
        <v>50</v>
      </c>
      <c r="E14" s="668" t="s">
        <v>69</v>
      </c>
      <c r="F14" s="627" t="s">
        <v>10</v>
      </c>
      <c r="G14" s="19" t="s">
        <v>11</v>
      </c>
      <c r="H14" s="259">
        <v>43443</v>
      </c>
      <c r="I14" s="163">
        <f>150/3.4528*1000</f>
        <v>43443</v>
      </c>
      <c r="J14" s="410">
        <v>43443</v>
      </c>
      <c r="K14" s="616" t="s">
        <v>158</v>
      </c>
      <c r="L14" s="534">
        <v>1</v>
      </c>
      <c r="M14" s="536">
        <v>1</v>
      </c>
      <c r="N14" s="645" t="s">
        <v>159</v>
      </c>
      <c r="O14" s="538"/>
      <c r="P14" s="153"/>
    </row>
    <row r="15" spans="1:16" ht="27" customHeight="1" thickBot="1" x14ac:dyDescent="0.25">
      <c r="A15" s="651"/>
      <c r="B15" s="653"/>
      <c r="C15" s="667"/>
      <c r="D15" s="655"/>
      <c r="E15" s="669"/>
      <c r="F15" s="628"/>
      <c r="G15" s="254" t="s">
        <v>12</v>
      </c>
      <c r="H15" s="141">
        <f>SUM(H14)</f>
        <v>43443</v>
      </c>
      <c r="I15" s="162">
        <f>I14</f>
        <v>43443</v>
      </c>
      <c r="J15" s="144">
        <f>J14</f>
        <v>43443</v>
      </c>
      <c r="K15" s="617"/>
      <c r="L15" s="535"/>
      <c r="M15" s="537"/>
      <c r="N15" s="646"/>
      <c r="O15" s="539"/>
    </row>
    <row r="16" spans="1:16" ht="28.5" customHeight="1" x14ac:dyDescent="0.2">
      <c r="A16" s="650" t="s">
        <v>9</v>
      </c>
      <c r="B16" s="652" t="s">
        <v>9</v>
      </c>
      <c r="C16" s="666" t="s">
        <v>13</v>
      </c>
      <c r="D16" s="654" t="s">
        <v>57</v>
      </c>
      <c r="E16" s="668"/>
      <c r="F16" s="627" t="s">
        <v>10</v>
      </c>
      <c r="G16" s="23" t="s">
        <v>11</v>
      </c>
      <c r="H16" s="261">
        <v>2896</v>
      </c>
      <c r="I16" s="164">
        <f>10/3.4528*1000</f>
        <v>2896</v>
      </c>
      <c r="J16" s="410">
        <v>2896</v>
      </c>
      <c r="K16" s="60" t="s">
        <v>104</v>
      </c>
      <c r="L16" s="482">
        <v>10</v>
      </c>
      <c r="M16" s="484">
        <v>12</v>
      </c>
      <c r="N16" s="298"/>
      <c r="O16" s="486"/>
    </row>
    <row r="17" spans="1:19" ht="13.5" thickBot="1" x14ac:dyDescent="0.25">
      <c r="A17" s="651"/>
      <c r="B17" s="653"/>
      <c r="C17" s="667"/>
      <c r="D17" s="655"/>
      <c r="E17" s="669"/>
      <c r="F17" s="628"/>
      <c r="G17" s="481" t="s">
        <v>12</v>
      </c>
      <c r="H17" s="517">
        <f>SUM(H16)</f>
        <v>2896</v>
      </c>
      <c r="I17" s="518">
        <f>I16</f>
        <v>2896</v>
      </c>
      <c r="J17" s="519">
        <f>J16</f>
        <v>2896</v>
      </c>
      <c r="K17" s="65"/>
      <c r="L17" s="483"/>
      <c r="M17" s="485"/>
      <c r="N17" s="299"/>
      <c r="O17" s="487"/>
    </row>
    <row r="18" spans="1:19" ht="139.5" customHeight="1" x14ac:dyDescent="0.2">
      <c r="A18" s="650" t="s">
        <v>9</v>
      </c>
      <c r="B18" s="652" t="s">
        <v>9</v>
      </c>
      <c r="C18" s="666" t="s">
        <v>16</v>
      </c>
      <c r="D18" s="654" t="s">
        <v>109</v>
      </c>
      <c r="E18" s="817"/>
      <c r="F18" s="737" t="s">
        <v>10</v>
      </c>
      <c r="G18" s="19" t="s">
        <v>11</v>
      </c>
      <c r="H18" s="259">
        <v>6661</v>
      </c>
      <c r="I18" s="163">
        <f>23/3.4528*1000</f>
        <v>6661</v>
      </c>
      <c r="J18" s="410">
        <v>6661</v>
      </c>
      <c r="K18" s="616" t="s">
        <v>105</v>
      </c>
      <c r="L18" s="618">
        <v>3</v>
      </c>
      <c r="M18" s="670">
        <v>7</v>
      </c>
      <c r="N18" s="645" t="s">
        <v>171</v>
      </c>
      <c r="O18" s="672"/>
    </row>
    <row r="19" spans="1:19" ht="43.5" customHeight="1" thickBot="1" x14ac:dyDescent="0.25">
      <c r="A19" s="651"/>
      <c r="B19" s="653"/>
      <c r="C19" s="667"/>
      <c r="D19" s="655"/>
      <c r="E19" s="818"/>
      <c r="F19" s="738"/>
      <c r="G19" s="251" t="s">
        <v>12</v>
      </c>
      <c r="H19" s="141">
        <f>H18</f>
        <v>6661</v>
      </c>
      <c r="I19" s="162">
        <f>I18</f>
        <v>6661</v>
      </c>
      <c r="J19" s="144">
        <f>J18</f>
        <v>6661</v>
      </c>
      <c r="K19" s="617"/>
      <c r="L19" s="619"/>
      <c r="M19" s="671"/>
      <c r="N19" s="646"/>
      <c r="O19" s="673"/>
    </row>
    <row r="20" spans="1:19" ht="13.5" thickBot="1" x14ac:dyDescent="0.25">
      <c r="A20" s="322" t="s">
        <v>9</v>
      </c>
      <c r="B20" s="91" t="s">
        <v>9</v>
      </c>
      <c r="C20" s="597" t="s">
        <v>17</v>
      </c>
      <c r="D20" s="598"/>
      <c r="E20" s="598"/>
      <c r="F20" s="598"/>
      <c r="G20" s="813"/>
      <c r="H20" s="147">
        <f>H19+H17+H15</f>
        <v>53000</v>
      </c>
      <c r="I20" s="165">
        <f>I19+I17+I15</f>
        <v>53000</v>
      </c>
      <c r="J20" s="166">
        <f>J19+J17+J15</f>
        <v>53000</v>
      </c>
      <c r="K20" s="814"/>
      <c r="L20" s="815"/>
      <c r="M20" s="815"/>
      <c r="N20" s="815"/>
      <c r="O20" s="816"/>
    </row>
    <row r="21" spans="1:19" ht="13.5" thickBot="1" x14ac:dyDescent="0.25">
      <c r="A21" s="322" t="s">
        <v>9</v>
      </c>
      <c r="B21" s="92" t="s">
        <v>13</v>
      </c>
      <c r="C21" s="620" t="s">
        <v>47</v>
      </c>
      <c r="D21" s="621"/>
      <c r="E21" s="621"/>
      <c r="F21" s="621"/>
      <c r="G21" s="621"/>
      <c r="H21" s="621"/>
      <c r="I21" s="621"/>
      <c r="J21" s="621"/>
      <c r="K21" s="622"/>
      <c r="L21" s="622"/>
      <c r="M21" s="622"/>
      <c r="N21" s="622"/>
      <c r="O21" s="623"/>
    </row>
    <row r="22" spans="1:19" ht="32.25" customHeight="1" x14ac:dyDescent="0.2">
      <c r="A22" s="323" t="s">
        <v>9</v>
      </c>
      <c r="B22" s="233" t="s">
        <v>13</v>
      </c>
      <c r="C22" s="247" t="s">
        <v>9</v>
      </c>
      <c r="D22" s="592" t="s">
        <v>44</v>
      </c>
      <c r="E22" s="24"/>
      <c r="F22" s="33">
        <v>2</v>
      </c>
      <c r="G22" s="19" t="s">
        <v>11</v>
      </c>
      <c r="H22" s="259">
        <v>3316845</v>
      </c>
      <c r="I22" s="163">
        <f>3316845+26183+7699</f>
        <v>3350727</v>
      </c>
      <c r="J22" s="227">
        <v>3264284</v>
      </c>
      <c r="K22" s="685" t="s">
        <v>18</v>
      </c>
      <c r="L22" s="488">
        <v>3500</v>
      </c>
      <c r="M22" s="489">
        <v>2929</v>
      </c>
      <c r="N22" s="490"/>
      <c r="O22" s="625" t="s">
        <v>157</v>
      </c>
      <c r="P22" s="8"/>
    </row>
    <row r="23" spans="1:19" ht="20.25" customHeight="1" x14ac:dyDescent="0.2">
      <c r="A23" s="324"/>
      <c r="B23" s="93"/>
      <c r="C23" s="112"/>
      <c r="D23" s="593"/>
      <c r="E23" s="25"/>
      <c r="F23" s="26"/>
      <c r="G23" s="54" t="s">
        <v>19</v>
      </c>
      <c r="H23" s="262">
        <v>240443</v>
      </c>
      <c r="I23" s="283">
        <f>240443+25220+1473+14481</f>
        <v>281617</v>
      </c>
      <c r="J23" s="411">
        <v>232990</v>
      </c>
      <c r="K23" s="584"/>
      <c r="L23" s="491"/>
      <c r="M23" s="492"/>
      <c r="N23" s="493"/>
      <c r="O23" s="626"/>
      <c r="P23" s="22"/>
    </row>
    <row r="24" spans="1:19" ht="14.25" customHeight="1" x14ac:dyDescent="0.2">
      <c r="A24" s="324"/>
      <c r="B24" s="93"/>
      <c r="C24" s="112"/>
      <c r="D24" s="593"/>
      <c r="E24" s="25"/>
      <c r="F24" s="26"/>
      <c r="G24" s="209" t="s">
        <v>118</v>
      </c>
      <c r="H24" s="263">
        <v>68414</v>
      </c>
      <c r="I24" s="172">
        <v>68414</v>
      </c>
      <c r="J24" s="411">
        <v>68412</v>
      </c>
      <c r="K24" s="595" t="s">
        <v>108</v>
      </c>
      <c r="L24" s="67">
        <v>13.5</v>
      </c>
      <c r="M24" s="290">
        <v>19</v>
      </c>
      <c r="N24" s="309"/>
      <c r="O24" s="306"/>
      <c r="P24" s="22"/>
    </row>
    <row r="25" spans="1:19" x14ac:dyDescent="0.2">
      <c r="A25" s="324"/>
      <c r="B25" s="93"/>
      <c r="C25" s="112"/>
      <c r="D25" s="594"/>
      <c r="E25" s="25"/>
      <c r="F25" s="26"/>
      <c r="G25" s="20" t="s">
        <v>26</v>
      </c>
      <c r="H25" s="264"/>
      <c r="I25" s="167">
        <v>22423</v>
      </c>
      <c r="J25" s="412">
        <v>22416</v>
      </c>
      <c r="K25" s="596"/>
      <c r="L25" s="66"/>
      <c r="M25" s="289"/>
      <c r="N25" s="308"/>
      <c r="O25" s="305"/>
      <c r="P25" s="22"/>
    </row>
    <row r="26" spans="1:19" ht="16.5" customHeight="1" x14ac:dyDescent="0.2">
      <c r="A26" s="324"/>
      <c r="B26" s="93"/>
      <c r="C26" s="112"/>
      <c r="D26" s="148" t="s">
        <v>51</v>
      </c>
      <c r="E26" s="25"/>
      <c r="F26" s="26"/>
      <c r="G26" s="4"/>
      <c r="H26" s="277"/>
      <c r="I26" s="284"/>
      <c r="J26" s="413"/>
      <c r="K26" s="120"/>
      <c r="L26" s="218"/>
      <c r="M26" s="405"/>
      <c r="N26" s="310"/>
      <c r="O26" s="219"/>
      <c r="P26" s="22"/>
    </row>
    <row r="27" spans="1:19" ht="16.5" customHeight="1" x14ac:dyDescent="0.2">
      <c r="A27" s="324"/>
      <c r="B27" s="93"/>
      <c r="C27" s="112"/>
      <c r="D27" s="148" t="s">
        <v>52</v>
      </c>
      <c r="E27" s="25"/>
      <c r="F27" s="26"/>
      <c r="G27" s="4"/>
      <c r="H27" s="277"/>
      <c r="I27" s="284"/>
      <c r="J27" s="413"/>
      <c r="K27" s="216"/>
      <c r="L27" s="69"/>
      <c r="M27" s="300"/>
      <c r="N27" s="311"/>
      <c r="O27" s="70"/>
      <c r="P27" s="8"/>
    </row>
    <row r="28" spans="1:19" ht="29.25" customHeight="1" x14ac:dyDescent="0.2">
      <c r="A28" s="324"/>
      <c r="B28" s="93"/>
      <c r="C28" s="112"/>
      <c r="D28" s="148" t="s">
        <v>53</v>
      </c>
      <c r="E28" s="25"/>
      <c r="F28" s="26"/>
      <c r="G28" s="4"/>
      <c r="H28" s="277"/>
      <c r="I28" s="284"/>
      <c r="J28" s="414"/>
      <c r="K28" s="217"/>
      <c r="L28" s="66"/>
      <c r="M28" s="301"/>
      <c r="N28" s="312"/>
      <c r="O28" s="70"/>
      <c r="P28" s="8"/>
    </row>
    <row r="29" spans="1:19" ht="17.25" customHeight="1" x14ac:dyDescent="0.2">
      <c r="A29" s="324"/>
      <c r="B29" s="93"/>
      <c r="C29" s="112"/>
      <c r="D29" s="148" t="s">
        <v>54</v>
      </c>
      <c r="E29" s="25"/>
      <c r="F29" s="26"/>
      <c r="G29" s="20"/>
      <c r="H29" s="264"/>
      <c r="I29" s="167"/>
      <c r="J29" s="412"/>
      <c r="K29" s="494" t="s">
        <v>93</v>
      </c>
      <c r="L29" s="495">
        <v>1</v>
      </c>
      <c r="M29" s="496">
        <v>0</v>
      </c>
      <c r="N29" s="497"/>
      <c r="O29" s="612" t="s">
        <v>172</v>
      </c>
      <c r="P29" s="8"/>
    </row>
    <row r="30" spans="1:19" ht="62.25" customHeight="1" x14ac:dyDescent="0.2">
      <c r="A30" s="509"/>
      <c r="B30" s="510"/>
      <c r="C30" s="511"/>
      <c r="D30" s="119" t="s">
        <v>83</v>
      </c>
      <c r="E30" s="546"/>
      <c r="F30" s="512"/>
      <c r="G30" s="41"/>
      <c r="H30" s="270"/>
      <c r="I30" s="170"/>
      <c r="J30" s="547"/>
      <c r="K30" s="548"/>
      <c r="L30" s="498"/>
      <c r="M30" s="549"/>
      <c r="N30" s="550"/>
      <c r="O30" s="613"/>
      <c r="P30" s="8"/>
    </row>
    <row r="31" spans="1:19" ht="78.75" customHeight="1" x14ac:dyDescent="0.2">
      <c r="A31" s="551"/>
      <c r="B31" s="552"/>
      <c r="C31" s="553"/>
      <c r="D31" s="554" t="s">
        <v>20</v>
      </c>
      <c r="E31" s="555"/>
      <c r="F31" s="556"/>
      <c r="G31" s="30"/>
      <c r="H31" s="274"/>
      <c r="I31" s="177"/>
      <c r="J31" s="557"/>
      <c r="K31" s="541" t="s">
        <v>102</v>
      </c>
      <c r="L31" s="542">
        <v>100</v>
      </c>
      <c r="M31" s="543" t="s">
        <v>156</v>
      </c>
      <c r="N31" s="544" t="s">
        <v>160</v>
      </c>
      <c r="O31" s="545"/>
      <c r="S31" s="4"/>
    </row>
    <row r="32" spans="1:19" ht="40.5" customHeight="1" x14ac:dyDescent="0.2">
      <c r="A32" s="324"/>
      <c r="B32" s="93"/>
      <c r="C32" s="112"/>
      <c r="D32" s="503"/>
      <c r="E32" s="25"/>
      <c r="F32" s="26"/>
      <c r="G32" s="55"/>
      <c r="H32" s="265"/>
      <c r="I32" s="168"/>
      <c r="J32" s="412"/>
      <c r="K32" s="505" t="s">
        <v>124</v>
      </c>
      <c r="L32" s="32">
        <v>100</v>
      </c>
      <c r="M32" s="506" t="s">
        <v>156</v>
      </c>
      <c r="N32" s="507"/>
      <c r="O32" s="508"/>
    </row>
    <row r="33" spans="1:26" ht="26.25" thickBot="1" x14ac:dyDescent="0.25">
      <c r="A33" s="325"/>
      <c r="B33" s="234"/>
      <c r="C33" s="96"/>
      <c r="D33" s="504"/>
      <c r="E33" s="27"/>
      <c r="F33" s="28"/>
      <c r="G33" s="35" t="s">
        <v>12</v>
      </c>
      <c r="H33" s="232">
        <f>SUM(H22:H32)</f>
        <v>3625702</v>
      </c>
      <c r="I33" s="169">
        <f>SUM(I22:I31)</f>
        <v>3723181</v>
      </c>
      <c r="J33" s="171">
        <f>SUM(J22:J31)</f>
        <v>3588102</v>
      </c>
      <c r="K33" s="221" t="s">
        <v>123</v>
      </c>
      <c r="L33" s="222">
        <v>1</v>
      </c>
      <c r="M33" s="302">
        <v>1</v>
      </c>
      <c r="N33" s="313"/>
      <c r="O33" s="215"/>
      <c r="P33" s="8"/>
    </row>
    <row r="34" spans="1:26" ht="27.75" customHeight="1" x14ac:dyDescent="0.2">
      <c r="A34" s="326" t="s">
        <v>9</v>
      </c>
      <c r="B34" s="233" t="s">
        <v>13</v>
      </c>
      <c r="C34" s="94" t="s">
        <v>13</v>
      </c>
      <c r="D34" s="115" t="s">
        <v>21</v>
      </c>
      <c r="E34" s="599" t="s">
        <v>69</v>
      </c>
      <c r="F34" s="197" t="s">
        <v>10</v>
      </c>
      <c r="G34" s="19" t="s">
        <v>11</v>
      </c>
      <c r="H34" s="259">
        <v>316960</v>
      </c>
      <c r="I34" s="163">
        <f>1094.4/3.4528*1000+10000</f>
        <v>326960</v>
      </c>
      <c r="J34" s="415">
        <v>326960</v>
      </c>
      <c r="K34" s="476" t="s">
        <v>67</v>
      </c>
      <c r="L34" s="477">
        <v>58</v>
      </c>
      <c r="M34" s="478">
        <v>35</v>
      </c>
      <c r="N34" s="479"/>
      <c r="O34" s="614" t="s">
        <v>173</v>
      </c>
      <c r="R34" s="4"/>
    </row>
    <row r="35" spans="1:26" ht="28.5" customHeight="1" x14ac:dyDescent="0.2">
      <c r="A35" s="327"/>
      <c r="B35" s="93"/>
      <c r="C35" s="95"/>
      <c r="D35" s="151" t="s">
        <v>114</v>
      </c>
      <c r="E35" s="600"/>
      <c r="F35" s="198"/>
      <c r="G35" s="20"/>
      <c r="H35" s="264"/>
      <c r="I35" s="167"/>
      <c r="J35" s="416"/>
      <c r="K35" s="469"/>
      <c r="L35" s="470"/>
      <c r="M35" s="471"/>
      <c r="N35" s="480"/>
      <c r="O35" s="615"/>
    </row>
    <row r="36" spans="1:26" ht="15.75" customHeight="1" x14ac:dyDescent="0.2">
      <c r="A36" s="327"/>
      <c r="B36" s="93"/>
      <c r="C36" s="95"/>
      <c r="D36" s="116" t="s">
        <v>111</v>
      </c>
      <c r="E36" s="600"/>
      <c r="F36" s="87"/>
      <c r="G36" s="20"/>
      <c r="H36" s="264"/>
      <c r="I36" s="167"/>
      <c r="J36" s="417"/>
      <c r="K36" s="120"/>
      <c r="L36" s="218"/>
      <c r="M36" s="406"/>
      <c r="N36" s="310"/>
      <c r="O36" s="219"/>
    </row>
    <row r="37" spans="1:26" ht="28.5" customHeight="1" x14ac:dyDescent="0.2">
      <c r="A37" s="327"/>
      <c r="B37" s="93"/>
      <c r="C37" s="95"/>
      <c r="D37" s="116" t="s">
        <v>110</v>
      </c>
      <c r="E37" s="600"/>
      <c r="F37" s="87"/>
      <c r="G37" s="20"/>
      <c r="H37" s="264"/>
      <c r="I37" s="167"/>
      <c r="J37" s="417"/>
      <c r="K37" s="7"/>
      <c r="L37" s="245"/>
      <c r="M37" s="376"/>
      <c r="N37" s="315"/>
      <c r="O37" s="307"/>
    </row>
    <row r="38" spans="1:26" ht="28.5" customHeight="1" x14ac:dyDescent="0.2">
      <c r="A38" s="327"/>
      <c r="B38" s="93"/>
      <c r="C38" s="95"/>
      <c r="D38" s="602" t="s">
        <v>70</v>
      </c>
      <c r="E38" s="46"/>
      <c r="F38" s="87"/>
      <c r="G38" s="20"/>
      <c r="H38" s="264"/>
      <c r="I38" s="167"/>
      <c r="J38" s="417"/>
      <c r="K38" s="7"/>
      <c r="L38" s="245"/>
      <c r="M38" s="376"/>
      <c r="N38" s="315"/>
      <c r="O38" s="307"/>
    </row>
    <row r="39" spans="1:26" ht="13.5" thickBot="1" x14ac:dyDescent="0.25">
      <c r="A39" s="328"/>
      <c r="B39" s="234"/>
      <c r="C39" s="96"/>
      <c r="D39" s="605"/>
      <c r="E39" s="57"/>
      <c r="F39" s="88"/>
      <c r="G39" s="36" t="s">
        <v>12</v>
      </c>
      <c r="H39" s="141">
        <f>SUM(H34:H38)</f>
        <v>316960</v>
      </c>
      <c r="I39" s="162">
        <f>SUM(I34:I38)</f>
        <v>326960</v>
      </c>
      <c r="J39" s="144">
        <f>SUM(J34:J38)</f>
        <v>326960</v>
      </c>
      <c r="K39" s="80"/>
      <c r="L39" s="191"/>
      <c r="M39" s="303"/>
      <c r="N39" s="316"/>
      <c r="O39" s="31"/>
    </row>
    <row r="40" spans="1:26" ht="31.5" customHeight="1" x14ac:dyDescent="0.2">
      <c r="A40" s="329" t="s">
        <v>9</v>
      </c>
      <c r="B40" s="93" t="s">
        <v>13</v>
      </c>
      <c r="C40" s="97" t="s">
        <v>16</v>
      </c>
      <c r="D40" s="601" t="s">
        <v>45</v>
      </c>
      <c r="E40" s="21"/>
      <c r="F40" s="197" t="s">
        <v>10</v>
      </c>
      <c r="G40" s="19" t="s">
        <v>11</v>
      </c>
      <c r="H40" s="259">
        <v>389452</v>
      </c>
      <c r="I40" s="163">
        <f>1344.7/3.4528*1000-100273</f>
        <v>289179</v>
      </c>
      <c r="J40" s="410">
        <v>288447</v>
      </c>
      <c r="K40" s="603" t="s">
        <v>56</v>
      </c>
      <c r="L40" s="223">
        <v>1454</v>
      </c>
      <c r="M40" s="304">
        <v>1690</v>
      </c>
      <c r="N40" s="317"/>
      <c r="O40" s="42"/>
      <c r="Z40" s="4"/>
    </row>
    <row r="41" spans="1:26" ht="13.5" thickBot="1" x14ac:dyDescent="0.25">
      <c r="A41" s="329"/>
      <c r="B41" s="93"/>
      <c r="C41" s="97"/>
      <c r="D41" s="602"/>
      <c r="E41" s="21"/>
      <c r="F41" s="198"/>
      <c r="G41" s="34" t="s">
        <v>12</v>
      </c>
      <c r="H41" s="260">
        <f>H40</f>
        <v>389452</v>
      </c>
      <c r="I41" s="162">
        <f>I40</f>
        <v>289179</v>
      </c>
      <c r="J41" s="144">
        <f>J40</f>
        <v>288447</v>
      </c>
      <c r="K41" s="604"/>
      <c r="L41" s="191"/>
      <c r="M41" s="303"/>
      <c r="N41" s="316"/>
      <c r="O41" s="31"/>
    </row>
    <row r="42" spans="1:26" ht="13.5" thickBot="1" x14ac:dyDescent="0.25">
      <c r="A42" s="322" t="s">
        <v>9</v>
      </c>
      <c r="B42" s="92" t="s">
        <v>13</v>
      </c>
      <c r="C42" s="597" t="s">
        <v>17</v>
      </c>
      <c r="D42" s="598"/>
      <c r="E42" s="598"/>
      <c r="F42" s="598"/>
      <c r="G42" s="598"/>
      <c r="H42" s="147">
        <f>H41+H39+H33</f>
        <v>4332114</v>
      </c>
      <c r="I42" s="165">
        <f t="shared" ref="I42" si="0">I41+I39+I33</f>
        <v>4339320</v>
      </c>
      <c r="J42" s="166">
        <f>J41+J39+J33</f>
        <v>4203509</v>
      </c>
      <c r="K42" s="606"/>
      <c r="L42" s="607"/>
      <c r="M42" s="607"/>
      <c r="N42" s="607"/>
      <c r="O42" s="608"/>
    </row>
    <row r="43" spans="1:26" ht="13.5" thickBot="1" x14ac:dyDescent="0.25">
      <c r="A43" s="330" t="s">
        <v>9</v>
      </c>
      <c r="B43" s="99" t="s">
        <v>16</v>
      </c>
      <c r="C43" s="609" t="s">
        <v>24</v>
      </c>
      <c r="D43" s="609"/>
      <c r="E43" s="610"/>
      <c r="F43" s="610"/>
      <c r="G43" s="610"/>
      <c r="H43" s="610"/>
      <c r="I43" s="610"/>
      <c r="J43" s="610"/>
      <c r="K43" s="609"/>
      <c r="L43" s="609"/>
      <c r="M43" s="609"/>
      <c r="N43" s="609"/>
      <c r="O43" s="611"/>
    </row>
    <row r="44" spans="1:26" ht="17.25" customHeight="1" x14ac:dyDescent="0.2">
      <c r="A44" s="331" t="s">
        <v>9</v>
      </c>
      <c r="B44" s="200" t="s">
        <v>16</v>
      </c>
      <c r="C44" s="192" t="s">
        <v>9</v>
      </c>
      <c r="D44" s="502" t="s">
        <v>96</v>
      </c>
      <c r="E44" s="186"/>
      <c r="F44" s="243"/>
      <c r="G44" s="17"/>
      <c r="H44" s="266"/>
      <c r="I44" s="163"/>
      <c r="J44" s="418"/>
      <c r="K44" s="440"/>
      <c r="L44" s="110"/>
      <c r="M44" s="441"/>
      <c r="N44" s="318"/>
      <c r="O44" s="386"/>
    </row>
    <row r="45" spans="1:26" ht="40.5" customHeight="1" x14ac:dyDescent="0.2">
      <c r="A45" s="332"/>
      <c r="B45" s="201"/>
      <c r="C45" s="193"/>
      <c r="D45" s="127" t="s">
        <v>87</v>
      </c>
      <c r="E45" s="187"/>
      <c r="F45" s="244" t="s">
        <v>14</v>
      </c>
      <c r="G45" s="123" t="s">
        <v>11</v>
      </c>
      <c r="H45" s="267">
        <v>144810</v>
      </c>
      <c r="I45" s="172">
        <f>500/3.4528*1000-10353</f>
        <v>134457</v>
      </c>
      <c r="J45" s="419">
        <v>134456</v>
      </c>
      <c r="K45" s="73" t="s">
        <v>84</v>
      </c>
      <c r="L45" s="68">
        <v>100</v>
      </c>
      <c r="M45" s="447">
        <v>100</v>
      </c>
      <c r="N45" s="446" t="s">
        <v>162</v>
      </c>
      <c r="O45" s="387"/>
      <c r="P45" s="153"/>
      <c r="W45" s="4"/>
    </row>
    <row r="46" spans="1:26" ht="30" customHeight="1" x14ac:dyDescent="0.2">
      <c r="A46" s="332"/>
      <c r="B46" s="201"/>
      <c r="C46" s="193"/>
      <c r="D46" s="345"/>
      <c r="E46" s="187"/>
      <c r="F46" s="540"/>
      <c r="G46" s="123" t="s">
        <v>15</v>
      </c>
      <c r="H46" s="267">
        <v>173772</v>
      </c>
      <c r="I46" s="172">
        <f>600/3.4528*1000</f>
        <v>173772</v>
      </c>
      <c r="J46" s="419">
        <v>0</v>
      </c>
      <c r="K46" s="499" t="s">
        <v>85</v>
      </c>
      <c r="L46" s="500"/>
      <c r="M46" s="501"/>
      <c r="N46" s="559"/>
      <c r="O46" s="647" t="s">
        <v>163</v>
      </c>
      <c r="S46" s="4"/>
    </row>
    <row r="47" spans="1:26" ht="30" customHeight="1" x14ac:dyDescent="0.2">
      <c r="A47" s="513"/>
      <c r="B47" s="514"/>
      <c r="C47" s="515"/>
      <c r="D47" s="158"/>
      <c r="E47" s="516"/>
      <c r="F47" s="188"/>
      <c r="G47" s="157"/>
      <c r="H47" s="256"/>
      <c r="I47" s="170"/>
      <c r="J47" s="420"/>
      <c r="K47" s="499" t="s">
        <v>86</v>
      </c>
      <c r="L47" s="500"/>
      <c r="M47" s="501"/>
      <c r="N47" s="560"/>
      <c r="O47" s="648"/>
    </row>
    <row r="48" spans="1:26" ht="42.75" customHeight="1" x14ac:dyDescent="0.2">
      <c r="A48" s="332"/>
      <c r="B48" s="201"/>
      <c r="C48" s="193"/>
      <c r="D48" s="158"/>
      <c r="E48" s="187"/>
      <c r="F48" s="188"/>
      <c r="G48" s="561" t="s">
        <v>12</v>
      </c>
      <c r="H48" s="562">
        <f>SUM(H45:H47)</f>
        <v>318582</v>
      </c>
      <c r="I48" s="563">
        <f>SUM(I45:I47)</f>
        <v>308229</v>
      </c>
      <c r="J48" s="564">
        <f>SUM(J45:J47)</f>
        <v>134456</v>
      </c>
      <c r="K48" s="499" t="s">
        <v>92</v>
      </c>
      <c r="L48" s="500"/>
      <c r="M48" s="501"/>
      <c r="N48" s="560"/>
      <c r="O48" s="558"/>
      <c r="S48" s="4"/>
    </row>
    <row r="49" spans="1:19" ht="61.5" customHeight="1" x14ac:dyDescent="0.2">
      <c r="A49" s="333"/>
      <c r="B49" s="202"/>
      <c r="C49" s="242"/>
      <c r="D49" s="587" t="s">
        <v>120</v>
      </c>
      <c r="E49" s="226"/>
      <c r="F49" s="590" t="s">
        <v>25</v>
      </c>
      <c r="G49" s="195" t="s">
        <v>11</v>
      </c>
      <c r="H49" s="268">
        <v>144810</v>
      </c>
      <c r="I49" s="170">
        <v>54557</v>
      </c>
      <c r="J49" s="421">
        <v>0</v>
      </c>
      <c r="K49" s="624" t="s">
        <v>94</v>
      </c>
      <c r="L49" s="472">
        <v>10</v>
      </c>
      <c r="M49" s="473">
        <v>0</v>
      </c>
      <c r="N49" s="777" t="s">
        <v>174</v>
      </c>
      <c r="O49" s="615" t="s">
        <v>175</v>
      </c>
    </row>
    <row r="50" spans="1:19" ht="19.5" customHeight="1" x14ac:dyDescent="0.2">
      <c r="A50" s="334"/>
      <c r="B50" s="203"/>
      <c r="C50" s="100"/>
      <c r="D50" s="588"/>
      <c r="E50" s="122"/>
      <c r="F50" s="590"/>
      <c r="G50" s="124" t="s">
        <v>12</v>
      </c>
      <c r="H50" s="138">
        <f>H49</f>
        <v>144810</v>
      </c>
      <c r="I50" s="174">
        <f>I49</f>
        <v>54557</v>
      </c>
      <c r="J50" s="438">
        <f>J49</f>
        <v>0</v>
      </c>
      <c r="K50" s="624"/>
      <c r="L50" s="474"/>
      <c r="M50" s="475"/>
      <c r="N50" s="778"/>
      <c r="O50" s="708"/>
    </row>
    <row r="51" spans="1:19" ht="29.25" customHeight="1" x14ac:dyDescent="0.2">
      <c r="A51" s="333"/>
      <c r="B51" s="202"/>
      <c r="C51" s="242"/>
      <c r="D51" s="589" t="s">
        <v>119</v>
      </c>
      <c r="E51" s="121"/>
      <c r="F51" s="590"/>
      <c r="G51" s="59" t="s">
        <v>11</v>
      </c>
      <c r="H51" s="143">
        <v>0</v>
      </c>
      <c r="I51" s="172">
        <v>57924</v>
      </c>
      <c r="J51" s="189">
        <v>57924</v>
      </c>
      <c r="K51" s="585" t="s">
        <v>117</v>
      </c>
      <c r="L51" s="106">
        <v>60</v>
      </c>
      <c r="M51" s="442">
        <v>60</v>
      </c>
      <c r="N51" s="779" t="s">
        <v>176</v>
      </c>
      <c r="O51" s="780"/>
    </row>
    <row r="52" spans="1:19" ht="29.25" customHeight="1" x14ac:dyDescent="0.2">
      <c r="A52" s="333"/>
      <c r="B52" s="202"/>
      <c r="C52" s="242"/>
      <c r="D52" s="587"/>
      <c r="E52" s="121"/>
      <c r="F52" s="590"/>
      <c r="G52" s="185" t="s">
        <v>26</v>
      </c>
      <c r="H52" s="269">
        <v>0</v>
      </c>
      <c r="I52" s="170">
        <v>115848</v>
      </c>
      <c r="J52" s="190">
        <v>115848</v>
      </c>
      <c r="K52" s="586"/>
      <c r="L52" s="32"/>
      <c r="M52" s="443"/>
      <c r="N52" s="781"/>
      <c r="O52" s="782"/>
    </row>
    <row r="53" spans="1:19" ht="21" customHeight="1" x14ac:dyDescent="0.2">
      <c r="A53" s="334"/>
      <c r="B53" s="203"/>
      <c r="C53" s="100"/>
      <c r="D53" s="587"/>
      <c r="E53" s="122"/>
      <c r="F53" s="591"/>
      <c r="G53" s="124" t="s">
        <v>12</v>
      </c>
      <c r="H53" s="138">
        <f>SUM(H51:H52)</f>
        <v>0</v>
      </c>
      <c r="I53" s="174">
        <f>SUM(I51:I52)</f>
        <v>173772</v>
      </c>
      <c r="J53" s="438">
        <f>SUM(J51:J52)</f>
        <v>173772</v>
      </c>
      <c r="K53" s="586"/>
      <c r="L53" s="375"/>
      <c r="M53" s="404"/>
      <c r="N53" s="781"/>
      <c r="O53" s="782"/>
    </row>
    <row r="54" spans="1:19" ht="13.5" thickBot="1" x14ac:dyDescent="0.25">
      <c r="A54" s="335"/>
      <c r="B54" s="204"/>
      <c r="C54" s="111"/>
      <c r="D54" s="184"/>
      <c r="E54" s="579" t="s">
        <v>103</v>
      </c>
      <c r="F54" s="580"/>
      <c r="G54" s="581"/>
      <c r="H54" s="139">
        <f>H53+H50+H48</f>
        <v>463392</v>
      </c>
      <c r="I54" s="175">
        <f t="shared" ref="I54:J54" si="1">I50+I48+I53</f>
        <v>536558</v>
      </c>
      <c r="J54" s="439">
        <f t="shared" si="1"/>
        <v>308228</v>
      </c>
      <c r="K54" s="126"/>
      <c r="L54" s="125"/>
      <c r="M54" s="437"/>
      <c r="N54" s="783"/>
      <c r="O54" s="784"/>
      <c r="S54" s="4"/>
    </row>
    <row r="55" spans="1:19" ht="25.5" customHeight="1" x14ac:dyDescent="0.2">
      <c r="A55" s="333" t="s">
        <v>9</v>
      </c>
      <c r="B55" s="202" t="s">
        <v>16</v>
      </c>
      <c r="C55" s="242" t="s">
        <v>13</v>
      </c>
      <c r="D55" s="582" t="s">
        <v>82</v>
      </c>
      <c r="E55" s="113" t="s">
        <v>74</v>
      </c>
      <c r="F55" s="29" t="s">
        <v>25</v>
      </c>
      <c r="G55" s="41" t="s">
        <v>28</v>
      </c>
      <c r="H55" s="270">
        <v>435531</v>
      </c>
      <c r="I55" s="170">
        <v>435531</v>
      </c>
      <c r="J55" s="422">
        <v>90328</v>
      </c>
      <c r="K55" s="461" t="s">
        <v>121</v>
      </c>
      <c r="L55" s="462">
        <v>1</v>
      </c>
      <c r="M55" s="463">
        <v>1</v>
      </c>
      <c r="N55" s="756" t="s">
        <v>177</v>
      </c>
      <c r="O55" s="464"/>
      <c r="P55" s="153"/>
    </row>
    <row r="56" spans="1:19" ht="25.5" customHeight="1" x14ac:dyDescent="0.2">
      <c r="A56" s="333"/>
      <c r="B56" s="202"/>
      <c r="C56" s="242"/>
      <c r="D56" s="582"/>
      <c r="E56" s="113"/>
      <c r="F56" s="29"/>
      <c r="G56" s="209" t="s">
        <v>26</v>
      </c>
      <c r="H56" s="263">
        <v>0</v>
      </c>
      <c r="I56" s="172">
        <v>320320</v>
      </c>
      <c r="J56" s="423">
        <v>320320</v>
      </c>
      <c r="K56" s="465" t="s">
        <v>78</v>
      </c>
      <c r="L56" s="466">
        <v>1</v>
      </c>
      <c r="M56" s="467">
        <v>1</v>
      </c>
      <c r="N56" s="757"/>
      <c r="O56" s="468"/>
      <c r="P56" s="153"/>
    </row>
    <row r="57" spans="1:19" ht="25.5" customHeight="1" x14ac:dyDescent="0.2">
      <c r="A57" s="334"/>
      <c r="B57" s="203"/>
      <c r="C57" s="100"/>
      <c r="D57" s="582"/>
      <c r="E57" s="749" t="s">
        <v>68</v>
      </c>
      <c r="F57" s="29"/>
      <c r="G57" s="52" t="s">
        <v>23</v>
      </c>
      <c r="H57" s="271">
        <v>2606580</v>
      </c>
      <c r="I57" s="172">
        <v>0</v>
      </c>
      <c r="J57" s="424">
        <v>0</v>
      </c>
      <c r="K57" s="469" t="s">
        <v>79</v>
      </c>
      <c r="L57" s="470">
        <v>30</v>
      </c>
      <c r="M57" s="471">
        <v>0</v>
      </c>
      <c r="N57" s="757"/>
      <c r="O57" s="747" t="s">
        <v>161</v>
      </c>
      <c r="R57" s="4"/>
    </row>
    <row r="58" spans="1:19" ht="48" customHeight="1" x14ac:dyDescent="0.2">
      <c r="A58" s="334"/>
      <c r="B58" s="203"/>
      <c r="C58" s="100"/>
      <c r="D58" s="582"/>
      <c r="E58" s="750"/>
      <c r="F58" s="29"/>
      <c r="G58" s="209" t="s">
        <v>15</v>
      </c>
      <c r="H58" s="272">
        <v>227352</v>
      </c>
      <c r="I58" s="173">
        <v>10137</v>
      </c>
      <c r="J58" s="423">
        <v>0</v>
      </c>
      <c r="K58" s="584"/>
      <c r="L58" s="706"/>
      <c r="M58" s="707"/>
      <c r="N58" s="757"/>
      <c r="O58" s="615"/>
      <c r="P58" s="14"/>
    </row>
    <row r="59" spans="1:19" ht="18.75" customHeight="1" thickBot="1" x14ac:dyDescent="0.25">
      <c r="A59" s="335"/>
      <c r="B59" s="204"/>
      <c r="C59" s="101"/>
      <c r="D59" s="583"/>
      <c r="E59" s="751"/>
      <c r="F59" s="56"/>
      <c r="G59" s="53" t="s">
        <v>12</v>
      </c>
      <c r="H59" s="140">
        <f>SUM(H55:H58)</f>
        <v>3269463</v>
      </c>
      <c r="I59" s="176">
        <f>SUM(I55:I58)</f>
        <v>765988</v>
      </c>
      <c r="J59" s="176">
        <f>SUM(J55:J58)</f>
        <v>410648</v>
      </c>
      <c r="K59" s="584"/>
      <c r="L59" s="706"/>
      <c r="M59" s="707"/>
      <c r="N59" s="758"/>
      <c r="O59" s="748"/>
    </row>
    <row r="60" spans="1:19" ht="24" customHeight="1" x14ac:dyDescent="0.2">
      <c r="A60" s="331" t="s">
        <v>9</v>
      </c>
      <c r="B60" s="200" t="s">
        <v>16</v>
      </c>
      <c r="C60" s="686" t="s">
        <v>16</v>
      </c>
      <c r="D60" s="689" t="s">
        <v>112</v>
      </c>
      <c r="E60" s="154" t="s">
        <v>74</v>
      </c>
      <c r="F60" s="692" t="s">
        <v>25</v>
      </c>
      <c r="G60" s="50" t="s">
        <v>11</v>
      </c>
      <c r="H60" s="273">
        <v>16508</v>
      </c>
      <c r="I60" s="164">
        <f>57/3.4528*1000</f>
        <v>16508</v>
      </c>
      <c r="J60" s="444">
        <v>0</v>
      </c>
      <c r="K60" s="520" t="s">
        <v>121</v>
      </c>
      <c r="L60" s="521"/>
      <c r="M60" s="522"/>
      <c r="N60" s="756" t="s">
        <v>178</v>
      </c>
      <c r="O60" s="785" t="s">
        <v>167</v>
      </c>
    </row>
    <row r="61" spans="1:19" ht="24" customHeight="1" x14ac:dyDescent="0.2">
      <c r="A61" s="332"/>
      <c r="B61" s="201"/>
      <c r="C61" s="687"/>
      <c r="D61" s="690"/>
      <c r="E61" s="703" t="s">
        <v>77</v>
      </c>
      <c r="F61" s="693"/>
      <c r="G61" s="58" t="s">
        <v>23</v>
      </c>
      <c r="H61" s="271"/>
      <c r="I61" s="172"/>
      <c r="J61" s="419"/>
      <c r="K61" s="465" t="s">
        <v>78</v>
      </c>
      <c r="L61" s="523"/>
      <c r="M61" s="467"/>
      <c r="N61" s="757"/>
      <c r="O61" s="786"/>
    </row>
    <row r="62" spans="1:19" ht="24" customHeight="1" x14ac:dyDescent="0.2">
      <c r="A62" s="332"/>
      <c r="B62" s="201"/>
      <c r="C62" s="687"/>
      <c r="D62" s="690"/>
      <c r="E62" s="704"/>
      <c r="F62" s="693"/>
      <c r="G62" s="51" t="s">
        <v>75</v>
      </c>
      <c r="H62" s="257"/>
      <c r="I62" s="170"/>
      <c r="J62" s="426"/>
      <c r="K62" s="494" t="s">
        <v>81</v>
      </c>
      <c r="L62" s="524"/>
      <c r="M62" s="525"/>
      <c r="N62" s="757"/>
      <c r="O62" s="786"/>
    </row>
    <row r="63" spans="1:19" ht="24" customHeight="1" x14ac:dyDescent="0.2">
      <c r="A63" s="332"/>
      <c r="B63" s="201"/>
      <c r="C63" s="687"/>
      <c r="D63" s="690"/>
      <c r="E63" s="704"/>
      <c r="F63" s="693"/>
      <c r="G63" s="62" t="s">
        <v>28</v>
      </c>
      <c r="H63" s="255"/>
      <c r="I63" s="167"/>
      <c r="J63" s="427"/>
      <c r="K63" s="526"/>
      <c r="L63" s="527"/>
      <c r="M63" s="528"/>
      <c r="N63" s="757"/>
      <c r="O63" s="786"/>
    </row>
    <row r="64" spans="1:19" ht="13.5" thickBot="1" x14ac:dyDescent="0.25">
      <c r="A64" s="336"/>
      <c r="B64" s="205"/>
      <c r="C64" s="688"/>
      <c r="D64" s="691"/>
      <c r="E64" s="705"/>
      <c r="F64" s="694"/>
      <c r="G64" s="254" t="s">
        <v>12</v>
      </c>
      <c r="H64" s="141">
        <f>SUM(H60:H63)</f>
        <v>16508</v>
      </c>
      <c r="I64" s="162">
        <f>SUM(I60:I63)</f>
        <v>16508</v>
      </c>
      <c r="J64" s="162">
        <f>SUM(J60:J63)</f>
        <v>0</v>
      </c>
      <c r="K64" s="529"/>
      <c r="L64" s="530"/>
      <c r="M64" s="531"/>
      <c r="N64" s="758"/>
      <c r="O64" s="787"/>
    </row>
    <row r="65" spans="1:22" ht="31.5" customHeight="1" x14ac:dyDescent="0.2">
      <c r="A65" s="331" t="s">
        <v>9</v>
      </c>
      <c r="B65" s="200" t="s">
        <v>16</v>
      </c>
      <c r="C65" s="686" t="s">
        <v>22</v>
      </c>
      <c r="D65" s="689" t="s">
        <v>73</v>
      </c>
      <c r="E65" s="154" t="s">
        <v>74</v>
      </c>
      <c r="F65" s="692" t="s">
        <v>25</v>
      </c>
      <c r="G65" s="50" t="s">
        <v>11</v>
      </c>
      <c r="H65" s="273">
        <v>8689</v>
      </c>
      <c r="I65" s="164">
        <f>30/3.4528*1000</f>
        <v>8689</v>
      </c>
      <c r="J65" s="425">
        <v>3979</v>
      </c>
      <c r="K65" s="211" t="s">
        <v>121</v>
      </c>
      <c r="L65" s="210">
        <v>1</v>
      </c>
      <c r="M65" s="291">
        <v>1</v>
      </c>
      <c r="N65" s="759" t="s">
        <v>179</v>
      </c>
      <c r="O65" s="766" t="s">
        <v>180</v>
      </c>
    </row>
    <row r="66" spans="1:22" ht="31.5" customHeight="1" x14ac:dyDescent="0.2">
      <c r="A66" s="332"/>
      <c r="B66" s="201"/>
      <c r="C66" s="687"/>
      <c r="D66" s="690"/>
      <c r="E66" s="695" t="s">
        <v>76</v>
      </c>
      <c r="F66" s="693"/>
      <c r="G66" s="58" t="s">
        <v>23</v>
      </c>
      <c r="H66" s="271"/>
      <c r="I66" s="172"/>
      <c r="J66" s="419"/>
      <c r="K66" s="212" t="s">
        <v>122</v>
      </c>
      <c r="L66" s="213">
        <v>1</v>
      </c>
      <c r="M66" s="407">
        <v>1</v>
      </c>
      <c r="N66" s="760"/>
      <c r="O66" s="767"/>
    </row>
    <row r="67" spans="1:22" ht="31.5" customHeight="1" x14ac:dyDescent="0.2">
      <c r="A67" s="332"/>
      <c r="B67" s="201"/>
      <c r="C67" s="687"/>
      <c r="D67" s="690"/>
      <c r="E67" s="696"/>
      <c r="F67" s="693"/>
      <c r="G67" s="51" t="s">
        <v>75</v>
      </c>
      <c r="H67" s="257"/>
      <c r="I67" s="170"/>
      <c r="J67" s="426"/>
      <c r="K67" s="63" t="s">
        <v>78</v>
      </c>
      <c r="L67" s="64"/>
      <c r="M67" s="292"/>
      <c r="N67" s="760"/>
      <c r="O67" s="767"/>
    </row>
    <row r="68" spans="1:22" ht="20.25" customHeight="1" x14ac:dyDescent="0.2">
      <c r="A68" s="332"/>
      <c r="B68" s="201"/>
      <c r="C68" s="687"/>
      <c r="D68" s="690"/>
      <c r="E68" s="696"/>
      <c r="F68" s="693"/>
      <c r="G68" s="62" t="s">
        <v>28</v>
      </c>
      <c r="H68" s="255"/>
      <c r="I68" s="167"/>
      <c r="J68" s="427"/>
      <c r="K68" s="208" t="s">
        <v>80</v>
      </c>
      <c r="L68" s="10"/>
      <c r="M68" s="11"/>
      <c r="N68" s="760"/>
      <c r="O68" s="767"/>
    </row>
    <row r="69" spans="1:22" ht="13.5" thickBot="1" x14ac:dyDescent="0.25">
      <c r="A69" s="336"/>
      <c r="B69" s="205"/>
      <c r="C69" s="688"/>
      <c r="D69" s="691"/>
      <c r="E69" s="697"/>
      <c r="F69" s="694"/>
      <c r="G69" s="251" t="s">
        <v>12</v>
      </c>
      <c r="H69" s="141">
        <f>SUM(H65:H68)</f>
        <v>8689</v>
      </c>
      <c r="I69" s="162">
        <f>SUM(I65:I68)</f>
        <v>8689</v>
      </c>
      <c r="J69" s="162">
        <f>SUM(J65:J68)</f>
        <v>3979</v>
      </c>
      <c r="K69" s="196"/>
      <c r="L69" s="5"/>
      <c r="M69" s="12"/>
      <c r="N69" s="761"/>
      <c r="O69" s="768"/>
    </row>
    <row r="70" spans="1:22" ht="42.75" customHeight="1" x14ac:dyDescent="0.2">
      <c r="A70" s="333" t="s">
        <v>9</v>
      </c>
      <c r="B70" s="202" t="s">
        <v>16</v>
      </c>
      <c r="C70" s="242" t="s">
        <v>43</v>
      </c>
      <c r="D70" s="698" t="s">
        <v>90</v>
      </c>
      <c r="E70" s="700" t="s">
        <v>89</v>
      </c>
      <c r="F70" s="44" t="s">
        <v>10</v>
      </c>
      <c r="G70" s="30" t="s">
        <v>11</v>
      </c>
      <c r="H70" s="274">
        <v>5792</v>
      </c>
      <c r="I70" s="177">
        <f>20/3.4528*1000</f>
        <v>5792</v>
      </c>
      <c r="J70" s="428">
        <v>5792</v>
      </c>
      <c r="K70" s="105" t="s">
        <v>91</v>
      </c>
      <c r="L70" s="109">
        <v>1</v>
      </c>
      <c r="M70" s="374">
        <v>1</v>
      </c>
      <c r="N70" s="319"/>
      <c r="O70" s="390"/>
    </row>
    <row r="71" spans="1:22" ht="13.5" thickBot="1" x14ac:dyDescent="0.25">
      <c r="A71" s="334"/>
      <c r="B71" s="203"/>
      <c r="C71" s="100"/>
      <c r="D71" s="699"/>
      <c r="E71" s="701"/>
      <c r="F71" s="44"/>
      <c r="G71" s="53" t="s">
        <v>12</v>
      </c>
      <c r="H71" s="140">
        <f>H70</f>
        <v>5792</v>
      </c>
      <c r="I71" s="176">
        <f>I70</f>
        <v>5792</v>
      </c>
      <c r="J71" s="176">
        <f>J70</f>
        <v>5792</v>
      </c>
      <c r="K71" s="107"/>
      <c r="L71" s="108"/>
      <c r="M71" s="293"/>
      <c r="N71" s="320"/>
      <c r="O71" s="389"/>
    </row>
    <row r="72" spans="1:22" ht="41.25" customHeight="1" x14ac:dyDescent="0.2">
      <c r="A72" s="337" t="s">
        <v>9</v>
      </c>
      <c r="B72" s="206" t="s">
        <v>16</v>
      </c>
      <c r="C72" s="241" t="s">
        <v>88</v>
      </c>
      <c r="D72" s="117" t="s">
        <v>27</v>
      </c>
      <c r="E72" s="47"/>
      <c r="F72" s="43" t="s">
        <v>14</v>
      </c>
      <c r="G72" s="155" t="s">
        <v>11</v>
      </c>
      <c r="H72" s="281">
        <v>81296</v>
      </c>
      <c r="I72" s="178">
        <f>81296-125-88-713</f>
        <v>80370</v>
      </c>
      <c r="J72" s="429">
        <v>80361</v>
      </c>
      <c r="K72" s="9"/>
      <c r="L72" s="6"/>
      <c r="M72" s="15"/>
      <c r="N72" s="314"/>
      <c r="O72" s="388"/>
    </row>
    <row r="73" spans="1:22" ht="30" customHeight="1" x14ac:dyDescent="0.2">
      <c r="A73" s="334"/>
      <c r="B73" s="203"/>
      <c r="C73" s="100"/>
      <c r="D73" s="239" t="s">
        <v>113</v>
      </c>
      <c r="E73" s="48"/>
      <c r="F73" s="44"/>
      <c r="G73" s="55"/>
      <c r="H73" s="265"/>
      <c r="I73" s="168"/>
      <c r="J73" s="430"/>
      <c r="K73" s="89" t="s">
        <v>101</v>
      </c>
      <c r="L73" s="90">
        <v>100</v>
      </c>
      <c r="M73" s="294">
        <v>100</v>
      </c>
      <c r="N73" s="762" t="s">
        <v>164</v>
      </c>
      <c r="O73" s="764"/>
    </row>
    <row r="74" spans="1:22" ht="30.75" customHeight="1" x14ac:dyDescent="0.2">
      <c r="A74" s="334"/>
      <c r="B74" s="203"/>
      <c r="C74" s="100"/>
      <c r="D74" s="118" t="s">
        <v>71</v>
      </c>
      <c r="E74" s="48"/>
      <c r="F74" s="44"/>
      <c r="G74" s="156"/>
      <c r="H74" s="265"/>
      <c r="I74" s="168"/>
      <c r="J74" s="431"/>
      <c r="K74" s="74" t="s">
        <v>100</v>
      </c>
      <c r="L74" s="61">
        <v>100</v>
      </c>
      <c r="M74" s="295">
        <v>100</v>
      </c>
      <c r="N74" s="762"/>
      <c r="O74" s="764"/>
      <c r="S74" s="4"/>
    </row>
    <row r="75" spans="1:22" ht="55.5" customHeight="1" x14ac:dyDescent="0.2">
      <c r="A75" s="334"/>
      <c r="B75" s="203"/>
      <c r="C75" s="100"/>
      <c r="D75" s="240" t="s">
        <v>72</v>
      </c>
      <c r="E75" s="48"/>
      <c r="F75" s="44"/>
      <c r="G75" s="55"/>
      <c r="H75" s="265"/>
      <c r="I75" s="168"/>
      <c r="J75" s="431"/>
      <c r="K75" s="238" t="s">
        <v>99</v>
      </c>
      <c r="L75" s="183">
        <v>100</v>
      </c>
      <c r="M75" s="13">
        <v>100</v>
      </c>
      <c r="N75" s="762"/>
      <c r="O75" s="764"/>
      <c r="Q75" s="4"/>
    </row>
    <row r="76" spans="1:22" ht="18" customHeight="1" x14ac:dyDescent="0.2">
      <c r="A76" s="334"/>
      <c r="B76" s="203"/>
      <c r="C76" s="100"/>
      <c r="D76" s="589" t="s">
        <v>115</v>
      </c>
      <c r="E76" s="48"/>
      <c r="F76" s="44"/>
      <c r="G76" s="156"/>
      <c r="H76" s="265"/>
      <c r="I76" s="168"/>
      <c r="J76" s="431"/>
      <c r="K76" s="585" t="s">
        <v>116</v>
      </c>
      <c r="L76" s="183">
        <v>100</v>
      </c>
      <c r="M76" s="296">
        <v>100</v>
      </c>
      <c r="N76" s="762"/>
      <c r="O76" s="764"/>
    </row>
    <row r="77" spans="1:22" ht="13.5" thickBot="1" x14ac:dyDescent="0.25">
      <c r="A77" s="334"/>
      <c r="B77" s="203"/>
      <c r="C77" s="100"/>
      <c r="D77" s="702"/>
      <c r="E77" s="49"/>
      <c r="F77" s="45"/>
      <c r="G77" s="40" t="s">
        <v>12</v>
      </c>
      <c r="H77" s="231">
        <f>SUM(H72:H76)</f>
        <v>81296</v>
      </c>
      <c r="I77" s="174">
        <f>SUM(I72:I75)</f>
        <v>80370</v>
      </c>
      <c r="J77" s="214">
        <f>SUM(J72:J75)</f>
        <v>80361</v>
      </c>
      <c r="K77" s="617"/>
      <c r="L77" s="224"/>
      <c r="M77" s="13"/>
      <c r="N77" s="763"/>
      <c r="O77" s="765"/>
    </row>
    <row r="78" spans="1:22" ht="81" customHeight="1" x14ac:dyDescent="0.2">
      <c r="A78" s="326" t="s">
        <v>9</v>
      </c>
      <c r="B78" s="652" t="s">
        <v>16</v>
      </c>
      <c r="C78" s="775" t="s">
        <v>95</v>
      </c>
      <c r="D78" s="806" t="s">
        <v>97</v>
      </c>
      <c r="E78" s="808"/>
      <c r="F78" s="810" t="s">
        <v>10</v>
      </c>
      <c r="G78" s="134" t="s">
        <v>11</v>
      </c>
      <c r="H78" s="275">
        <v>28962</v>
      </c>
      <c r="I78" s="179">
        <f>100/3.4528*1000</f>
        <v>28962</v>
      </c>
      <c r="J78" s="432">
        <v>22500</v>
      </c>
      <c r="K78" s="756" t="s">
        <v>98</v>
      </c>
      <c r="L78" s="448">
        <v>100</v>
      </c>
      <c r="M78" s="449">
        <v>78</v>
      </c>
      <c r="N78" s="754" t="s">
        <v>182</v>
      </c>
      <c r="O78" s="752" t="s">
        <v>181</v>
      </c>
      <c r="P78" s="114"/>
    </row>
    <row r="79" spans="1:22" ht="27" customHeight="1" thickBot="1" x14ac:dyDescent="0.25">
      <c r="A79" s="328"/>
      <c r="B79" s="653"/>
      <c r="C79" s="776"/>
      <c r="D79" s="807"/>
      <c r="E79" s="809"/>
      <c r="F79" s="811"/>
      <c r="G79" s="135" t="s">
        <v>12</v>
      </c>
      <c r="H79" s="228">
        <f>H78</f>
        <v>28962</v>
      </c>
      <c r="I79" s="180">
        <f>I78</f>
        <v>28962</v>
      </c>
      <c r="J79" s="278">
        <f>J78</f>
        <v>22500</v>
      </c>
      <c r="K79" s="812"/>
      <c r="L79" s="450"/>
      <c r="M79" s="451"/>
      <c r="N79" s="755"/>
      <c r="O79" s="753"/>
      <c r="P79" s="114"/>
      <c r="V79" s="4"/>
    </row>
    <row r="80" spans="1:22" ht="13.5" thickBot="1" x14ac:dyDescent="0.25">
      <c r="A80" s="322" t="s">
        <v>9</v>
      </c>
      <c r="B80" s="98" t="s">
        <v>16</v>
      </c>
      <c r="C80" s="598" t="s">
        <v>17</v>
      </c>
      <c r="D80" s="598"/>
      <c r="E80" s="598"/>
      <c r="F80" s="598"/>
      <c r="G80" s="598"/>
      <c r="H80" s="147">
        <f>H79+H77+H71+H69+H64+H59+H54</f>
        <v>3874102</v>
      </c>
      <c r="I80" s="165">
        <f>I77+I71+I69+I64+I59+I54+I79</f>
        <v>1442867</v>
      </c>
      <c r="J80" s="230">
        <f>J77+J71+J69+J64+J59+J54+J79</f>
        <v>831508</v>
      </c>
      <c r="K80" s="740"/>
      <c r="L80" s="741"/>
      <c r="M80" s="741"/>
      <c r="N80" s="741"/>
      <c r="O80" s="742"/>
    </row>
    <row r="81" spans="1:16" ht="13.5" thickBot="1" x14ac:dyDescent="0.25">
      <c r="A81" s="338" t="s">
        <v>9</v>
      </c>
      <c r="B81" s="98" t="s">
        <v>22</v>
      </c>
      <c r="C81" s="743" t="s">
        <v>49</v>
      </c>
      <c r="D81" s="743"/>
      <c r="E81" s="743"/>
      <c r="F81" s="743"/>
      <c r="G81" s="743"/>
      <c r="H81" s="744"/>
      <c r="I81" s="744"/>
      <c r="J81" s="744"/>
      <c r="K81" s="743"/>
      <c r="L81" s="745"/>
      <c r="M81" s="745"/>
      <c r="N81" s="745"/>
      <c r="O81" s="746"/>
    </row>
    <row r="82" spans="1:16" ht="42.75" customHeight="1" x14ac:dyDescent="0.2">
      <c r="A82" s="326" t="s">
        <v>9</v>
      </c>
      <c r="B82" s="233" t="s">
        <v>22</v>
      </c>
      <c r="C82" s="94" t="s">
        <v>9</v>
      </c>
      <c r="D82" s="723" t="s">
        <v>46</v>
      </c>
      <c r="E82" s="16"/>
      <c r="F82" s="236" t="s">
        <v>10</v>
      </c>
      <c r="G82" s="133" t="s">
        <v>11</v>
      </c>
      <c r="H82" s="220">
        <v>670268</v>
      </c>
      <c r="I82" s="178">
        <f>2314.3/3.4528*1000</f>
        <v>670268</v>
      </c>
      <c r="J82" s="410">
        <v>670268</v>
      </c>
      <c r="K82" s="724" t="s">
        <v>106</v>
      </c>
      <c r="L82" s="452">
        <v>8</v>
      </c>
      <c r="M82" s="771">
        <v>6</v>
      </c>
      <c r="N82" s="453"/>
      <c r="O82" s="773" t="s">
        <v>183</v>
      </c>
    </row>
    <row r="83" spans="1:16" ht="13.5" thickBot="1" x14ac:dyDescent="0.25">
      <c r="A83" s="328"/>
      <c r="B83" s="234"/>
      <c r="C83" s="96"/>
      <c r="D83" s="583"/>
      <c r="E83" s="149"/>
      <c r="F83" s="237"/>
      <c r="G83" s="150" t="s">
        <v>12</v>
      </c>
      <c r="H83" s="140">
        <f>H82</f>
        <v>670268</v>
      </c>
      <c r="I83" s="176">
        <f>I82</f>
        <v>670268</v>
      </c>
      <c r="J83" s="146">
        <f>J82</f>
        <v>670268</v>
      </c>
      <c r="K83" s="725"/>
      <c r="L83" s="454"/>
      <c r="M83" s="772"/>
      <c r="N83" s="455"/>
      <c r="O83" s="774"/>
    </row>
    <row r="84" spans="1:16" ht="42" customHeight="1" x14ac:dyDescent="0.2">
      <c r="A84" s="650" t="s">
        <v>9</v>
      </c>
      <c r="B84" s="652" t="s">
        <v>22</v>
      </c>
      <c r="C84" s="731" t="s">
        <v>13</v>
      </c>
      <c r="D84" s="733" t="s">
        <v>29</v>
      </c>
      <c r="E84" s="735"/>
      <c r="F84" s="737" t="s">
        <v>10</v>
      </c>
      <c r="G84" s="79" t="s">
        <v>11</v>
      </c>
      <c r="H84" s="276">
        <v>14481</v>
      </c>
      <c r="I84" s="163">
        <f>50/3.4528*1000</f>
        <v>14481</v>
      </c>
      <c r="J84" s="433">
        <v>14467</v>
      </c>
      <c r="K84" s="456" t="s">
        <v>107</v>
      </c>
      <c r="L84" s="452">
        <v>20</v>
      </c>
      <c r="M84" s="457">
        <v>14</v>
      </c>
      <c r="N84" s="453"/>
      <c r="O84" s="769" t="s">
        <v>184</v>
      </c>
    </row>
    <row r="85" spans="1:16" ht="13.5" thickBot="1" x14ac:dyDescent="0.25">
      <c r="A85" s="651"/>
      <c r="B85" s="653"/>
      <c r="C85" s="732"/>
      <c r="D85" s="734"/>
      <c r="E85" s="736"/>
      <c r="F85" s="738"/>
      <c r="G85" s="36" t="s">
        <v>12</v>
      </c>
      <c r="H85" s="141">
        <f>H84</f>
        <v>14481</v>
      </c>
      <c r="I85" s="162">
        <f>I84</f>
        <v>14481</v>
      </c>
      <c r="J85" s="144">
        <f>J84</f>
        <v>14467</v>
      </c>
      <c r="K85" s="458"/>
      <c r="L85" s="459"/>
      <c r="M85" s="459"/>
      <c r="N85" s="460"/>
      <c r="O85" s="770"/>
    </row>
    <row r="86" spans="1:16" ht="13.5" thickBot="1" x14ac:dyDescent="0.25">
      <c r="A86" s="322" t="s">
        <v>9</v>
      </c>
      <c r="B86" s="98" t="s">
        <v>22</v>
      </c>
      <c r="C86" s="598" t="s">
        <v>17</v>
      </c>
      <c r="D86" s="598"/>
      <c r="E86" s="598"/>
      <c r="F86" s="598"/>
      <c r="G86" s="598"/>
      <c r="H86" s="147">
        <f>H85+H83</f>
        <v>684749</v>
      </c>
      <c r="I86" s="165">
        <f>I85+I83</f>
        <v>684749</v>
      </c>
      <c r="J86" s="166">
        <f>J85+J83</f>
        <v>684735</v>
      </c>
      <c r="K86" s="81"/>
      <c r="L86" s="82"/>
      <c r="M86" s="82"/>
      <c r="N86" s="82"/>
      <c r="O86" s="391"/>
    </row>
    <row r="87" spans="1:16" ht="13.5" thickBot="1" x14ac:dyDescent="0.25">
      <c r="A87" s="322" t="s">
        <v>9</v>
      </c>
      <c r="B87" s="709" t="s">
        <v>30</v>
      </c>
      <c r="C87" s="710"/>
      <c r="D87" s="710"/>
      <c r="E87" s="710"/>
      <c r="F87" s="710"/>
      <c r="G87" s="710"/>
      <c r="H87" s="279">
        <f>H86+H80+H42+H20</f>
        <v>8943965</v>
      </c>
      <c r="I87" s="181">
        <f>I86+I80+I42+I20</f>
        <v>6519936</v>
      </c>
      <c r="J87" s="285">
        <f>J86+J80+J42+J20</f>
        <v>5772752</v>
      </c>
      <c r="K87" s="83"/>
      <c r="L87" s="84"/>
      <c r="M87" s="84"/>
      <c r="N87" s="84"/>
      <c r="O87" s="392"/>
    </row>
    <row r="88" spans="1:16" ht="13.5" thickBot="1" x14ac:dyDescent="0.25">
      <c r="A88" s="102" t="s">
        <v>31</v>
      </c>
      <c r="B88" s="711" t="s">
        <v>32</v>
      </c>
      <c r="C88" s="712"/>
      <c r="D88" s="712"/>
      <c r="E88" s="712"/>
      <c r="F88" s="712"/>
      <c r="G88" s="712"/>
      <c r="H88" s="280">
        <f>H87</f>
        <v>8943965</v>
      </c>
      <c r="I88" s="182">
        <f>I87</f>
        <v>6519936</v>
      </c>
      <c r="J88" s="286">
        <f>J87</f>
        <v>5772752</v>
      </c>
      <c r="K88" s="85"/>
      <c r="L88" s="86"/>
      <c r="M88" s="86"/>
      <c r="N88" s="86"/>
      <c r="O88" s="393"/>
    </row>
    <row r="89" spans="1:16" x14ac:dyDescent="0.2">
      <c r="A89" s="739" t="s">
        <v>185</v>
      </c>
      <c r="B89" s="739"/>
      <c r="C89" s="739"/>
      <c r="D89" s="739"/>
      <c r="E89" s="739"/>
      <c r="F89" s="739"/>
      <c r="G89" s="739"/>
      <c r="H89" s="739"/>
      <c r="I89" s="739"/>
      <c r="J89" s="739"/>
      <c r="K89" s="739"/>
      <c r="L89" s="739"/>
      <c r="M89" s="739"/>
      <c r="N89" s="739"/>
      <c r="O89" s="739"/>
      <c r="P89" s="132"/>
    </row>
    <row r="90" spans="1:16" ht="15" customHeight="1" x14ac:dyDescent="0.2">
      <c r="A90" s="367" t="s">
        <v>186</v>
      </c>
      <c r="B90" s="367"/>
      <c r="C90" s="367"/>
      <c r="D90" s="367"/>
      <c r="E90" s="367"/>
      <c r="F90" s="367"/>
      <c r="G90" s="367"/>
      <c r="H90" s="367"/>
      <c r="I90" s="367"/>
      <c r="J90" s="434"/>
      <c r="K90" s="367"/>
      <c r="L90" s="367"/>
      <c r="M90" s="408"/>
      <c r="N90" s="367"/>
      <c r="O90" s="367"/>
    </row>
    <row r="91" spans="1:16" ht="6.75" customHeight="1" x14ac:dyDescent="0.2">
      <c r="A91" s="128"/>
      <c r="B91" s="207"/>
      <c r="C91" s="129"/>
      <c r="D91" s="129"/>
      <c r="E91" s="129"/>
      <c r="F91" s="129"/>
      <c r="G91" s="129"/>
      <c r="H91" s="142"/>
      <c r="I91" s="142"/>
      <c r="J91" s="435"/>
      <c r="K91" s="130"/>
      <c r="L91" s="131"/>
      <c r="M91" s="131"/>
      <c r="N91" s="131"/>
      <c r="O91" s="394"/>
    </row>
    <row r="92" spans="1:16" ht="15" thickBot="1" x14ac:dyDescent="0.25">
      <c r="A92" s="103"/>
      <c r="B92" s="253"/>
      <c r="C92" s="104"/>
      <c r="D92" s="713" t="s">
        <v>33</v>
      </c>
      <c r="E92" s="713"/>
      <c r="F92" s="713"/>
      <c r="G92" s="713"/>
      <c r="H92" s="713"/>
      <c r="I92" s="713"/>
      <c r="J92" s="713"/>
      <c r="K92" s="75"/>
      <c r="L92" s="71"/>
      <c r="M92" s="71"/>
      <c r="N92" s="71"/>
      <c r="O92" s="75"/>
    </row>
    <row r="93" spans="1:16" ht="60.75" thickBot="1" x14ac:dyDescent="0.25">
      <c r="A93" s="720" t="s">
        <v>34</v>
      </c>
      <c r="B93" s="721"/>
      <c r="C93" s="721"/>
      <c r="D93" s="721"/>
      <c r="E93" s="721"/>
      <c r="F93" s="721"/>
      <c r="G93" s="722"/>
      <c r="H93" s="340" t="s">
        <v>125</v>
      </c>
      <c r="I93" s="282" t="s">
        <v>126</v>
      </c>
      <c r="J93" s="436" t="s">
        <v>127</v>
      </c>
      <c r="K93" s="18"/>
      <c r="L93" s="246"/>
      <c r="M93" s="730"/>
      <c r="N93" s="730"/>
      <c r="O93" s="730"/>
    </row>
    <row r="94" spans="1:16" ht="12.75" customHeight="1" x14ac:dyDescent="0.2">
      <c r="A94" s="717" t="s">
        <v>35</v>
      </c>
      <c r="B94" s="718"/>
      <c r="C94" s="718"/>
      <c r="D94" s="718"/>
      <c r="E94" s="718"/>
      <c r="F94" s="718"/>
      <c r="G94" s="719"/>
      <c r="H94" s="368">
        <f ca="1">SUM(H95:H99)</f>
        <v>5936261</v>
      </c>
      <c r="I94" s="339">
        <f ca="1">SUM(I95:I99)</f>
        <v>6336027</v>
      </c>
      <c r="J94" s="369">
        <f>SUM(J95:J99)</f>
        <v>5772752</v>
      </c>
      <c r="K94" s="76"/>
      <c r="L94" s="249"/>
      <c r="M94" s="684"/>
      <c r="N94" s="684"/>
      <c r="O94" s="684"/>
    </row>
    <row r="95" spans="1:16" ht="12.75" customHeight="1" x14ac:dyDescent="0.2">
      <c r="A95" s="714" t="s">
        <v>36</v>
      </c>
      <c r="B95" s="715"/>
      <c r="C95" s="715"/>
      <c r="D95" s="715"/>
      <c r="E95" s="715"/>
      <c r="F95" s="715"/>
      <c r="G95" s="716"/>
      <c r="H95" s="370">
        <f ca="1">SUMIF(G14:H84,"sb",H14:H84)</f>
        <v>5191873</v>
      </c>
      <c r="I95" s="160">
        <f ca="1">SUMIF(G14:I84,"sb",I14:I84)</f>
        <v>5091874</v>
      </c>
      <c r="J95" s="225">
        <f>SUMIF(G14:G84,"sb",J14:J84)</f>
        <v>4922438</v>
      </c>
      <c r="K95" s="78"/>
      <c r="L95" s="250"/>
      <c r="M95" s="674"/>
      <c r="N95" s="674"/>
      <c r="O95" s="674"/>
    </row>
    <row r="96" spans="1:16" x14ac:dyDescent="0.2">
      <c r="A96" s="675" t="s">
        <v>37</v>
      </c>
      <c r="B96" s="676"/>
      <c r="C96" s="676"/>
      <c r="D96" s="676"/>
      <c r="E96" s="676"/>
      <c r="F96" s="676"/>
      <c r="G96" s="677"/>
      <c r="H96" s="371">
        <f>SUMIF(G14:G84,"sb(sp)",H14:H84)</f>
        <v>240443</v>
      </c>
      <c r="I96" s="161">
        <f>SUMIF(G14:G84,"sb(sp)",I14:I84)</f>
        <v>281617</v>
      </c>
      <c r="J96" s="194">
        <f>SUMIF(G14:G84,"sb(sp)",J14:J84)</f>
        <v>232990</v>
      </c>
      <c r="K96" s="78"/>
      <c r="L96" s="250"/>
      <c r="M96" s="674"/>
      <c r="N96" s="674"/>
      <c r="O96" s="674"/>
    </row>
    <row r="97" spans="1:15" ht="16.5" customHeight="1" x14ac:dyDescent="0.2">
      <c r="A97" s="681" t="s">
        <v>168</v>
      </c>
      <c r="B97" s="682"/>
      <c r="C97" s="682"/>
      <c r="D97" s="682"/>
      <c r="E97" s="682"/>
      <c r="F97" s="682"/>
      <c r="G97" s="683"/>
      <c r="H97" s="371">
        <f>SUMIF(G14:G84,"SB(SPL)",H14:H84)</f>
        <v>68414</v>
      </c>
      <c r="I97" s="161">
        <f>SUMIF(G14:G84,"SB(SPL)",I14:I84)</f>
        <v>68414</v>
      </c>
      <c r="J97" s="194">
        <f>SUMIF(G14:G84,"SB(SPL)",J14:J84)</f>
        <v>68412</v>
      </c>
      <c r="K97" s="78"/>
      <c r="L97" s="250"/>
      <c r="M97" s="377"/>
      <c r="N97" s="252"/>
      <c r="O97" s="395"/>
    </row>
    <row r="98" spans="1:15" x14ac:dyDescent="0.2">
      <c r="A98" s="675" t="s">
        <v>38</v>
      </c>
      <c r="B98" s="676"/>
      <c r="C98" s="676"/>
      <c r="D98" s="676"/>
      <c r="E98" s="676"/>
      <c r="F98" s="676"/>
      <c r="G98" s="677"/>
      <c r="H98" s="371">
        <f>SUMIF(G14:G84,"sb(p)",H14:H84)</f>
        <v>435531</v>
      </c>
      <c r="I98" s="161">
        <f>SUMIF(G14:G84,"sb(p)",I14:I84)</f>
        <v>435531</v>
      </c>
      <c r="J98" s="194">
        <f>SUMIF(G14:G84,"sb(p)",J14:J84)</f>
        <v>90328</v>
      </c>
      <c r="K98" s="78"/>
      <c r="L98" s="250"/>
      <c r="M98" s="674"/>
      <c r="N98" s="674"/>
      <c r="O98" s="674"/>
    </row>
    <row r="99" spans="1:15" x14ac:dyDescent="0.2">
      <c r="A99" s="675" t="s">
        <v>39</v>
      </c>
      <c r="B99" s="676"/>
      <c r="C99" s="676"/>
      <c r="D99" s="676"/>
      <c r="E99" s="676"/>
      <c r="F99" s="676"/>
      <c r="G99" s="677"/>
      <c r="H99" s="371">
        <f>SUMIF(G14:G84,"sb(vb)",H14:H84)</f>
        <v>0</v>
      </c>
      <c r="I99" s="161">
        <f>SUMIF(G14:G84,"sb(vb)",I14:I84)</f>
        <v>458591</v>
      </c>
      <c r="J99" s="194">
        <f>SUMIF(G14:G84,"sb(vb)",J14:J84)</f>
        <v>458584</v>
      </c>
      <c r="K99" s="78"/>
      <c r="L99" s="250"/>
      <c r="M99" s="377"/>
      <c r="N99" s="252"/>
      <c r="O99" s="395"/>
    </row>
    <row r="100" spans="1:15" x14ac:dyDescent="0.2">
      <c r="A100" s="678" t="s">
        <v>40</v>
      </c>
      <c r="B100" s="679"/>
      <c r="C100" s="679"/>
      <c r="D100" s="679"/>
      <c r="E100" s="679"/>
      <c r="F100" s="679"/>
      <c r="G100" s="680"/>
      <c r="H100" s="372">
        <f>SUM(H101:H102)</f>
        <v>3007704</v>
      </c>
      <c r="I100" s="159">
        <f>SUM(I101:I102)</f>
        <v>183909</v>
      </c>
      <c r="J100" s="373">
        <f>SUM(J101:J102)</f>
        <v>0</v>
      </c>
      <c r="K100" s="76"/>
      <c r="L100" s="249"/>
      <c r="M100" s="684"/>
      <c r="N100" s="684"/>
      <c r="O100" s="684"/>
    </row>
    <row r="101" spans="1:15" x14ac:dyDescent="0.2">
      <c r="A101" s="714" t="s">
        <v>41</v>
      </c>
      <c r="B101" s="715"/>
      <c r="C101" s="715"/>
      <c r="D101" s="715"/>
      <c r="E101" s="715"/>
      <c r="F101" s="715"/>
      <c r="G101" s="716"/>
      <c r="H101" s="370">
        <f>SUMIF(G14:G84,"es",H14:H84)</f>
        <v>2606580</v>
      </c>
      <c r="I101" s="160">
        <f>SUMIF(G14:G84,"es",I14:I84)</f>
        <v>0</v>
      </c>
      <c r="J101" s="225">
        <f>SUMIF(G14:G84,"es",J14:J84)</f>
        <v>0</v>
      </c>
      <c r="K101" s="78"/>
      <c r="L101" s="250"/>
      <c r="M101" s="674"/>
      <c r="N101" s="674"/>
      <c r="O101" s="674"/>
    </row>
    <row r="102" spans="1:15" x14ac:dyDescent="0.2">
      <c r="A102" s="714" t="s">
        <v>42</v>
      </c>
      <c r="B102" s="715"/>
      <c r="C102" s="715"/>
      <c r="D102" s="715"/>
      <c r="E102" s="715"/>
      <c r="F102" s="715"/>
      <c r="G102" s="716"/>
      <c r="H102" s="370">
        <f>SUMIF(G14:G84,"kt",H14:H84)</f>
        <v>401124</v>
      </c>
      <c r="I102" s="160">
        <f>SUMIF(G14:G84,"kt",I14:I84)</f>
        <v>183909</v>
      </c>
      <c r="J102" s="225">
        <f>SUMIF(G14:G84,"kt",J14:J84)</f>
        <v>0</v>
      </c>
      <c r="K102" s="78"/>
      <c r="L102" s="250"/>
      <c r="M102" s="377"/>
      <c r="N102" s="252"/>
      <c r="O102" s="395"/>
    </row>
    <row r="103" spans="1:15" ht="13.5" thickBot="1" x14ac:dyDescent="0.25">
      <c r="A103" s="727" t="s">
        <v>12</v>
      </c>
      <c r="B103" s="728"/>
      <c r="C103" s="728"/>
      <c r="D103" s="728"/>
      <c r="E103" s="728"/>
      <c r="F103" s="728"/>
      <c r="G103" s="729"/>
      <c r="H103" s="145">
        <f ca="1">H100+H94</f>
        <v>8943965</v>
      </c>
      <c r="I103" s="162">
        <f ca="1">I100+I94</f>
        <v>6519936</v>
      </c>
      <c r="J103" s="229">
        <f>J100+J94</f>
        <v>5772752</v>
      </c>
      <c r="K103" s="77"/>
      <c r="L103" s="248"/>
      <c r="M103" s="726"/>
      <c r="N103" s="726"/>
      <c r="O103" s="726"/>
    </row>
    <row r="105" spans="1:15" x14ac:dyDescent="0.2">
      <c r="K105" s="136"/>
    </row>
    <row r="117" spans="9:9" x14ac:dyDescent="0.2">
      <c r="I117" s="1"/>
    </row>
    <row r="118" spans="9:9" x14ac:dyDescent="0.2">
      <c r="I118" s="1"/>
    </row>
  </sheetData>
  <mergeCells count="141">
    <mergeCell ref="B78:B79"/>
    <mergeCell ref="C78:C79"/>
    <mergeCell ref="N49:N50"/>
    <mergeCell ref="N51:O54"/>
    <mergeCell ref="O60:O64"/>
    <mergeCell ref="A8:A12"/>
    <mergeCell ref="A4:A5"/>
    <mergeCell ref="B4:B5"/>
    <mergeCell ref="C4:C5"/>
    <mergeCell ref="D4:D5"/>
    <mergeCell ref="E4:E5"/>
    <mergeCell ref="F4:F5"/>
    <mergeCell ref="G4:G5"/>
    <mergeCell ref="K4:M4"/>
    <mergeCell ref="D78:D79"/>
    <mergeCell ref="E78:E79"/>
    <mergeCell ref="F78:F79"/>
    <mergeCell ref="K78:K79"/>
    <mergeCell ref="C20:G20"/>
    <mergeCell ref="K20:O20"/>
    <mergeCell ref="F18:F19"/>
    <mergeCell ref="C18:C19"/>
    <mergeCell ref="E18:E19"/>
    <mergeCell ref="E16:E17"/>
    <mergeCell ref="C80:G80"/>
    <mergeCell ref="K80:O80"/>
    <mergeCell ref="C81:O81"/>
    <mergeCell ref="C86:G86"/>
    <mergeCell ref="O57:O59"/>
    <mergeCell ref="E57:E59"/>
    <mergeCell ref="O78:O79"/>
    <mergeCell ref="N78:N79"/>
    <mergeCell ref="N55:N59"/>
    <mergeCell ref="N65:N69"/>
    <mergeCell ref="N60:N64"/>
    <mergeCell ref="N73:N77"/>
    <mergeCell ref="O73:O77"/>
    <mergeCell ref="O65:O69"/>
    <mergeCell ref="O84:O85"/>
    <mergeCell ref="M82:M83"/>
    <mergeCell ref="O82:O83"/>
    <mergeCell ref="B87:G87"/>
    <mergeCell ref="B88:G88"/>
    <mergeCell ref="D92:J92"/>
    <mergeCell ref="A95:G95"/>
    <mergeCell ref="A94:G94"/>
    <mergeCell ref="A93:G93"/>
    <mergeCell ref="D82:D83"/>
    <mergeCell ref="K82:K83"/>
    <mergeCell ref="M103:O103"/>
    <mergeCell ref="M100:O100"/>
    <mergeCell ref="M101:O101"/>
    <mergeCell ref="A101:G101"/>
    <mergeCell ref="A102:G102"/>
    <mergeCell ref="A103:G103"/>
    <mergeCell ref="M93:O93"/>
    <mergeCell ref="A84:A85"/>
    <mergeCell ref="B84:B85"/>
    <mergeCell ref="C84:C85"/>
    <mergeCell ref="D84:D85"/>
    <mergeCell ref="E84:E85"/>
    <mergeCell ref="F84:F85"/>
    <mergeCell ref="A89:O89"/>
    <mergeCell ref="M96:O96"/>
    <mergeCell ref="M98:O98"/>
    <mergeCell ref="A99:G99"/>
    <mergeCell ref="A98:G98"/>
    <mergeCell ref="A96:G96"/>
    <mergeCell ref="A100:G100"/>
    <mergeCell ref="A97:G97"/>
    <mergeCell ref="M94:O94"/>
    <mergeCell ref="M95:O95"/>
    <mergeCell ref="K22:K23"/>
    <mergeCell ref="C65:C69"/>
    <mergeCell ref="D65:D69"/>
    <mergeCell ref="F65:F69"/>
    <mergeCell ref="E66:E69"/>
    <mergeCell ref="D70:D71"/>
    <mergeCell ref="E70:E71"/>
    <mergeCell ref="D76:D77"/>
    <mergeCell ref="K76:K77"/>
    <mergeCell ref="C60:C64"/>
    <mergeCell ref="D60:D64"/>
    <mergeCell ref="F60:F64"/>
    <mergeCell ref="E61:E64"/>
    <mergeCell ref="L58:L59"/>
    <mergeCell ref="M58:M59"/>
    <mergeCell ref="O49:O50"/>
    <mergeCell ref="L3:O3"/>
    <mergeCell ref="A18:A19"/>
    <mergeCell ref="B18:B19"/>
    <mergeCell ref="D18:D19"/>
    <mergeCell ref="A6:O6"/>
    <mergeCell ref="A7:O7"/>
    <mergeCell ref="C13:O13"/>
    <mergeCell ref="A14:A15"/>
    <mergeCell ref="B14:B15"/>
    <mergeCell ref="C14:C15"/>
    <mergeCell ref="D14:D15"/>
    <mergeCell ref="E14:E15"/>
    <mergeCell ref="F14:F15"/>
    <mergeCell ref="K14:K15"/>
    <mergeCell ref="A16:A17"/>
    <mergeCell ref="D16:D17"/>
    <mergeCell ref="M18:M19"/>
    <mergeCell ref="O18:O19"/>
    <mergeCell ref="B16:B17"/>
    <mergeCell ref="C16:C17"/>
    <mergeCell ref="O22:O23"/>
    <mergeCell ref="F16:F17"/>
    <mergeCell ref="H4:J4"/>
    <mergeCell ref="N4:N5"/>
    <mergeCell ref="O4:O5"/>
    <mergeCell ref="B8:J12"/>
    <mergeCell ref="N14:N15"/>
    <mergeCell ref="N18:N19"/>
    <mergeCell ref="O46:O47"/>
    <mergeCell ref="A1:O1"/>
    <mergeCell ref="A2:O2"/>
    <mergeCell ref="E54:G54"/>
    <mergeCell ref="D55:D59"/>
    <mergeCell ref="K58:K59"/>
    <mergeCell ref="K51:K53"/>
    <mergeCell ref="D49:D50"/>
    <mergeCell ref="D51:D53"/>
    <mergeCell ref="F49:F53"/>
    <mergeCell ref="D22:D25"/>
    <mergeCell ref="K24:K25"/>
    <mergeCell ref="C42:G42"/>
    <mergeCell ref="E34:E37"/>
    <mergeCell ref="D40:D41"/>
    <mergeCell ref="K40:K41"/>
    <mergeCell ref="D38:D39"/>
    <mergeCell ref="K42:O42"/>
    <mergeCell ref="C43:O43"/>
    <mergeCell ref="O29:O30"/>
    <mergeCell ref="O34:O35"/>
    <mergeCell ref="K18:K19"/>
    <mergeCell ref="L18:L19"/>
    <mergeCell ref="C21:O21"/>
    <mergeCell ref="K49:K50"/>
  </mergeCells>
  <printOptions horizontalCentered="1"/>
  <pageMargins left="0" right="0" top="0.39370078740157483" bottom="0.19685039370078741" header="0.31496062992125984" footer="0.31496062992125984"/>
  <pageSetup paperSize="9" scale="90" orientation="landscape" r:id="rId1"/>
  <rowBreaks count="5" manualBreakCount="5">
    <brk id="15" max="14" man="1"/>
    <brk id="30" max="14" man="1"/>
    <brk id="47" max="14" man="1"/>
    <brk id="64" max="14" man="1"/>
    <brk id="80" max="1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2</vt:i4>
      </vt:variant>
    </vt:vector>
  </HeadingPairs>
  <TitlesOfParts>
    <vt:vector size="5" baseType="lpstr">
      <vt:lpstr>Asignavimu valdytoju kodai</vt:lpstr>
      <vt:lpstr>Aprašymas</vt:lpstr>
      <vt:lpstr>Ataskaita</vt:lpstr>
      <vt:lpstr>Ataskaita!Print_Area</vt:lpstr>
      <vt:lpstr>Ataskaita!Print_Titles</vt:lpstr>
    </vt:vector>
  </TitlesOfParts>
  <Company>valdyba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S.Kliaubiene</dc:creator>
  <cp:lastModifiedBy>Virginija Palaimiene</cp:lastModifiedBy>
  <cp:lastPrinted>2016-03-10T08:09:31Z</cp:lastPrinted>
  <dcterms:created xsi:type="dcterms:W3CDTF">2013-09-20T07:05:01Z</dcterms:created>
  <dcterms:modified xsi:type="dcterms:W3CDTF">2016-03-14T08:13:47Z</dcterms:modified>
</cp:coreProperties>
</file>