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0" windowWidth="27795" windowHeight="11670"/>
  </bookViews>
  <sheets>
    <sheet name="2016 MVP" sheetId="1" r:id="rId1"/>
    <sheet name="Lyginamasis variantas" sheetId="2" r:id="rId2"/>
  </sheets>
  <definedNames>
    <definedName name="_xlnm.Print_Area" localSheetId="0">'2016 MVP'!$A$1:$M$116</definedName>
    <definedName name="_xlnm.Print_Area" localSheetId="1">'Lyginamasis variantas'!$A$1:$O$113</definedName>
    <definedName name="_xlnm.Print_Titles" localSheetId="0">'2016 MVP'!$9:$11</definedName>
    <definedName name="_xlnm.Print_Titles" localSheetId="1">'Lyginamasis variantas'!$6:$8</definedName>
  </definedNames>
  <calcPr calcId="145621"/>
</workbook>
</file>

<file path=xl/calcChain.xml><?xml version="1.0" encoding="utf-8"?>
<calcChain xmlns="http://schemas.openxmlformats.org/spreadsheetml/2006/main">
  <c r="K19" i="1" l="1"/>
  <c r="K17" i="1"/>
  <c r="M14" i="2"/>
  <c r="L14" i="2"/>
  <c r="M16" i="2"/>
  <c r="L16" i="2"/>
  <c r="L90" i="2" l="1"/>
  <c r="M69" i="2"/>
  <c r="L69" i="2"/>
  <c r="M56" i="2" l="1"/>
  <c r="M54" i="2"/>
  <c r="M43" i="2"/>
  <c r="M41" i="2"/>
  <c r="K22" i="1"/>
  <c r="L19" i="2"/>
  <c r="M19" i="2" s="1"/>
  <c r="K71" i="1"/>
  <c r="M67" i="2"/>
  <c r="M66" i="2"/>
  <c r="L67" i="2"/>
  <c r="K82" i="2" l="1"/>
  <c r="K79" i="1" l="1"/>
  <c r="K86" i="1" s="1"/>
  <c r="L75" i="2"/>
  <c r="L82" i="2" s="1"/>
  <c r="M82" i="2" l="1"/>
  <c r="L91" i="2"/>
  <c r="M90" i="2"/>
  <c r="K91" i="1"/>
  <c r="K66" i="1" l="1"/>
  <c r="L33" i="2" l="1"/>
  <c r="M33" i="2" s="1"/>
  <c r="L62" i="2"/>
  <c r="M62" i="2" s="1"/>
  <c r="L111" i="2"/>
  <c r="L110" i="2"/>
  <c r="L109" i="2"/>
  <c r="L107" i="2"/>
  <c r="L106" i="2"/>
  <c r="L105" i="2"/>
  <c r="L104" i="2"/>
  <c r="L103" i="2"/>
  <c r="L102" i="2"/>
  <c r="L101" i="2"/>
  <c r="L100" i="2" l="1"/>
  <c r="M91" i="2"/>
  <c r="M88" i="2"/>
  <c r="M60" i="2"/>
  <c r="M52" i="2"/>
  <c r="M44" i="2"/>
  <c r="M45" i="2" s="1"/>
  <c r="M35" i="2"/>
  <c r="M32" i="2"/>
  <c r="M29" i="2"/>
  <c r="M25" i="2"/>
  <c r="M23" i="2"/>
  <c r="M17" i="2"/>
  <c r="L88" i="2"/>
  <c r="L60" i="2"/>
  <c r="L52" i="2"/>
  <c r="L44" i="2"/>
  <c r="L45" i="2" s="1"/>
  <c r="L35" i="2"/>
  <c r="L32" i="2"/>
  <c r="L29" i="2"/>
  <c r="L25" i="2"/>
  <c r="L23" i="2"/>
  <c r="L17" i="2"/>
  <c r="K111" i="2"/>
  <c r="M111" i="2" s="1"/>
  <c r="K110" i="2"/>
  <c r="M110" i="2" s="1"/>
  <c r="K109" i="2"/>
  <c r="M109" i="2" s="1"/>
  <c r="K107" i="2"/>
  <c r="M107" i="2" s="1"/>
  <c r="K106" i="2"/>
  <c r="M106" i="2" s="1"/>
  <c r="K105" i="2"/>
  <c r="M105" i="2" s="1"/>
  <c r="K104" i="2"/>
  <c r="M104" i="2" s="1"/>
  <c r="K103" i="2"/>
  <c r="M103" i="2" s="1"/>
  <c r="K102" i="2"/>
  <c r="M102" i="2" s="1"/>
  <c r="K101" i="2"/>
  <c r="M101" i="2" s="1"/>
  <c r="K100" i="2"/>
  <c r="K91" i="2"/>
  <c r="K88" i="2"/>
  <c r="K69" i="2"/>
  <c r="K60" i="2"/>
  <c r="K52" i="2"/>
  <c r="K44" i="2"/>
  <c r="K45" i="2" s="1"/>
  <c r="K35" i="2"/>
  <c r="K32" i="2"/>
  <c r="K29" i="2"/>
  <c r="K25" i="2"/>
  <c r="K23" i="2"/>
  <c r="K17" i="2"/>
  <c r="M100" i="2" l="1"/>
  <c r="L92" i="2"/>
  <c r="K108" i="2"/>
  <c r="M92" i="2"/>
  <c r="M36" i="2"/>
  <c r="K99" i="2"/>
  <c r="K98" i="2" s="1"/>
  <c r="L83" i="2"/>
  <c r="M83" i="2"/>
  <c r="L36" i="2"/>
  <c r="K83" i="2"/>
  <c r="K36" i="2"/>
  <c r="K92" i="2"/>
  <c r="K112" i="2" l="1"/>
  <c r="M93" i="2"/>
  <c r="M94" i="2" s="1"/>
  <c r="L93" i="2"/>
  <c r="K93" i="2"/>
  <c r="K38" i="1"/>
  <c r="L94" i="2" l="1"/>
  <c r="K94" i="2"/>
  <c r="K55" i="1"/>
  <c r="M108" i="2" l="1"/>
  <c r="L99" i="2"/>
  <c r="L98" i="2" s="1"/>
  <c r="L108" i="2"/>
  <c r="K64" i="1"/>
  <c r="L112" i="2" l="1"/>
  <c r="M99" i="2"/>
  <c r="M98" i="2" s="1"/>
  <c r="M112" i="2" s="1"/>
  <c r="K73" i="1"/>
  <c r="K35" i="1" l="1"/>
  <c r="K114" i="1"/>
  <c r="K113" i="1"/>
  <c r="K112" i="1"/>
  <c r="K110" i="1"/>
  <c r="K109" i="1"/>
  <c r="K108" i="1"/>
  <c r="K107" i="1"/>
  <c r="K106" i="1"/>
  <c r="K103" i="1"/>
  <c r="K94" i="1"/>
  <c r="K47" i="1"/>
  <c r="K48" i="1" s="1"/>
  <c r="K32" i="1"/>
  <c r="K28" i="1"/>
  <c r="K26" i="1"/>
  <c r="K105" i="1"/>
  <c r="K95" i="1" l="1"/>
  <c r="K87" i="1"/>
  <c r="K111" i="1"/>
  <c r="K104" i="1"/>
  <c r="K102" i="1" s="1"/>
  <c r="K101" i="1" s="1"/>
  <c r="K20" i="1"/>
  <c r="K39" i="1" s="1"/>
  <c r="K115" i="1" l="1"/>
  <c r="K96" i="1"/>
  <c r="K97" i="1" s="1"/>
</calcChain>
</file>

<file path=xl/comments1.xml><?xml version="1.0" encoding="utf-8"?>
<comments xmlns="http://schemas.openxmlformats.org/spreadsheetml/2006/main">
  <authors>
    <author>Audra Cepiene</author>
  </authors>
  <commentList>
    <comment ref="L24" authorId="0">
      <text>
        <r>
          <rPr>
            <sz val="9"/>
            <color indexed="81"/>
            <rFont val="Tahoma"/>
            <family val="2"/>
            <charset val="186"/>
          </rPr>
          <t>Pavojingų atliekų šalinimas ir naftos produktų valymas nuo asfaltuotų paviršių esant poreikiui pagal sutartį su UAB "Ekonovus".</t>
        </r>
      </text>
    </comment>
    <comment ref="F30" authorId="0">
      <text>
        <r>
          <rPr>
            <b/>
            <sz val="9"/>
            <color indexed="81"/>
            <rFont val="Tahoma"/>
            <family val="2"/>
            <charset val="186"/>
          </rPr>
          <t>P2.1.3.17</t>
        </r>
        <r>
          <rPr>
            <sz val="9"/>
            <color indexed="81"/>
            <rFont val="Tahoma"/>
            <family val="2"/>
            <charset val="186"/>
          </rPr>
          <t xml:space="preserve"> Įrengti požemines ir pusiau požemines komunalinių atliekų ir antrinių žaliavų surinkimo konteinerių aikšteles
</t>
        </r>
      </text>
    </comment>
    <comment ref="E42" authorId="0">
      <text>
        <r>
          <rPr>
            <sz val="9"/>
            <color indexed="81"/>
            <rFont val="Tahoma"/>
            <family val="2"/>
            <charset val="186"/>
          </rPr>
          <t xml:space="preserve">
pagal taryboje patvirtintą 2012-2016 m. programą</t>
        </r>
      </text>
    </comment>
    <comment ref="F42" authorId="0">
      <text>
        <r>
          <rPr>
            <b/>
            <sz val="9"/>
            <color indexed="81"/>
            <rFont val="Tahoma"/>
            <family val="2"/>
            <charset val="186"/>
          </rPr>
          <t>KSP 2.3.3.1.</t>
        </r>
        <r>
          <rPr>
            <sz val="9"/>
            <color indexed="81"/>
            <rFont val="Tahoma"/>
            <family val="2"/>
            <charset val="186"/>
          </rPr>
          <t xml:space="preserve"> Vykdyti prevencines priemones, siekiant neviršyti leistinų oro taršos kietosiomis dalelėmis (KD10) normatyvų
</t>
        </r>
      </text>
    </comment>
    <comment ref="F46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KSP 2.3.3.2. </t>
        </r>
        <r>
          <rPr>
            <sz val="9"/>
            <color indexed="81"/>
            <rFont val="Tahoma"/>
            <family val="2"/>
            <charset val="186"/>
          </rPr>
          <t xml:space="preserve">Vykdyti visuomenės aplinkosauginį švietimą 
</t>
        </r>
      </text>
    </comment>
    <comment ref="F51" authorId="0">
      <text>
        <r>
          <rPr>
            <b/>
            <sz val="9"/>
            <color indexed="81"/>
            <rFont val="Tahoma"/>
            <family val="2"/>
            <charset val="186"/>
          </rPr>
          <t>KSP 2.3.1.4.</t>
        </r>
        <r>
          <rPr>
            <sz val="9"/>
            <color indexed="81"/>
            <rFont val="Tahoma"/>
            <family val="2"/>
            <charset val="186"/>
          </rPr>
          <t xml:space="preserve">
Išvalyti užterštus ir rekultivuoti apleistus vandens telkinius, vykdyti jų stebėseną</t>
        </r>
      </text>
    </comment>
    <comment ref="E56" authorId="0">
      <text>
        <r>
          <rPr>
            <b/>
            <sz val="9"/>
            <color indexed="81"/>
            <rFont val="Tahoma"/>
            <family val="2"/>
            <charset val="186"/>
          </rPr>
          <t>Priemonė. Želdynų ir želdinių apsaugos, tvarkymo ir kūrimo valdymas savivaldybėse</t>
        </r>
        <r>
          <rPr>
            <sz val="9"/>
            <color indexed="81"/>
            <rFont val="Tahoma"/>
            <family val="2"/>
            <charset val="186"/>
          </rPr>
          <t xml:space="preserve">
KSP 2.3.1 uždavinys užtikrinti žaliųjų miesto plotų vystymą</t>
        </r>
      </text>
    </comment>
    <comment ref="F57" authorId="0">
      <text>
        <r>
          <rPr>
            <b/>
            <sz val="9"/>
            <color indexed="81"/>
            <rFont val="Tahoma"/>
            <family val="2"/>
            <charset val="186"/>
          </rPr>
          <t>KSP 2.3.1.1.</t>
        </r>
        <r>
          <rPr>
            <sz val="9"/>
            <color indexed="81"/>
            <rFont val="Tahoma"/>
            <family val="2"/>
            <charset val="186"/>
          </rPr>
          <t xml:space="preserve">
Planuoti ir įrengti apsauginius ir rekreacinius želdynus</t>
        </r>
      </text>
    </comment>
    <comment ref="L57" authorId="0">
      <text>
        <r>
          <rPr>
            <sz val="9"/>
            <color indexed="81"/>
            <rFont val="Tahoma"/>
            <family val="2"/>
            <charset val="186"/>
          </rPr>
          <t>2016 m. – prie Minijos g., Baltijos pr., Statybininkų pr.; 2017 m. – prie Jūrininkų pr., Agluonos g.</t>
        </r>
      </text>
    </comment>
    <comment ref="E65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2.1.2.7. </t>
        </r>
        <r>
          <rPr>
            <sz val="9"/>
            <color indexed="81"/>
            <rFont val="Tahoma"/>
            <family val="2"/>
            <charset val="186"/>
          </rPr>
          <t xml:space="preserve">Vystyti dviračių, pėsčiųjų takų ir gatvių sistemą, didinant tinklo integralumą, rišlumą ir kokybę
</t>
        </r>
      </text>
    </comment>
    <comment ref="F66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2.1.2.7. </t>
        </r>
        <r>
          <rPr>
            <sz val="9"/>
            <color indexed="81"/>
            <rFont val="Tahoma"/>
            <family val="2"/>
            <charset val="186"/>
          </rPr>
          <t xml:space="preserve">Vystyti dviračių, pėsčiųjų takų ir gatvių sistemą, didinant tinklo integralumą, rišlumą ir kokybę
</t>
        </r>
      </text>
    </comment>
    <comment ref="F75" authorId="0">
      <text>
        <r>
          <rPr>
            <b/>
            <sz val="9"/>
            <color indexed="81"/>
            <rFont val="Tahoma"/>
            <family val="2"/>
            <charset val="186"/>
          </rPr>
          <t>KSP 2.3.1.2.</t>
        </r>
        <r>
          <rPr>
            <sz val="9"/>
            <color indexed="81"/>
            <rFont val="Tahoma"/>
            <family val="2"/>
            <charset val="186"/>
          </rPr>
          <t xml:space="preserve">
Užtikrinti gamtinių vertybių apsaugą kuriant ir atnaujinant infrastruktūrą pajūrio ruože</t>
        </r>
      </text>
    </comment>
    <comment ref="F78" authorId="0">
      <text>
        <r>
          <rPr>
            <b/>
            <sz val="9"/>
            <color indexed="81"/>
            <rFont val="Tahoma"/>
            <family val="2"/>
            <charset val="186"/>
          </rPr>
          <t>KSP 2.3.1.2.</t>
        </r>
        <r>
          <rPr>
            <sz val="9"/>
            <color indexed="81"/>
            <rFont val="Tahoma"/>
            <family val="2"/>
            <charset val="186"/>
          </rPr>
          <t xml:space="preserve">
Užtikrinti gamtinių vertybių apsaugą kuriant ir atnaujinant infrastruktūrą pajūrio ruože</t>
        </r>
      </text>
    </comment>
    <comment ref="F83" authorId="0">
      <text>
        <r>
          <rPr>
            <b/>
            <sz val="9"/>
            <color indexed="81"/>
            <rFont val="Tahoma"/>
            <family val="2"/>
            <charset val="186"/>
          </rPr>
          <t>KSP 2.3.1.2.</t>
        </r>
        <r>
          <rPr>
            <sz val="9"/>
            <color indexed="81"/>
            <rFont val="Tahoma"/>
            <family val="2"/>
            <charset val="186"/>
          </rPr>
          <t xml:space="preserve">
Užtikrinti gamtinių vertybių apsaugą kuriant ir atnaujinant infrastruktūrą pajūrio ruože</t>
        </r>
      </text>
    </comment>
  </commentList>
</comments>
</file>

<file path=xl/comments2.xml><?xml version="1.0" encoding="utf-8"?>
<comments xmlns="http://schemas.openxmlformats.org/spreadsheetml/2006/main">
  <authors>
    <author>Audra Cepiene</author>
  </authors>
  <commentList>
    <comment ref="N21" authorId="0">
      <text>
        <r>
          <rPr>
            <sz val="9"/>
            <color indexed="81"/>
            <rFont val="Tahoma"/>
            <family val="2"/>
            <charset val="186"/>
          </rPr>
          <t>Pavojingų atliekų šalinimas ir naftos produktų valymas nuo asfaltuotų paviršių esant poreikiui pagal sutartį su UAB "Ekonovus".</t>
        </r>
      </text>
    </comment>
    <comment ref="F27" authorId="0">
      <text>
        <r>
          <rPr>
            <b/>
            <sz val="9"/>
            <color indexed="81"/>
            <rFont val="Tahoma"/>
            <family val="2"/>
            <charset val="186"/>
          </rPr>
          <t>P2.1.3.17</t>
        </r>
        <r>
          <rPr>
            <sz val="9"/>
            <color indexed="81"/>
            <rFont val="Tahoma"/>
            <family val="2"/>
            <charset val="186"/>
          </rPr>
          <t xml:space="preserve"> Įrengti požemines ir pusiau požemines komunalinių atliekų ir antrinių žaliavų surinkimo konteinerių aikšteles
</t>
        </r>
      </text>
    </comment>
    <comment ref="E39" authorId="0">
      <text>
        <r>
          <rPr>
            <sz val="9"/>
            <color indexed="81"/>
            <rFont val="Tahoma"/>
            <family val="2"/>
            <charset val="186"/>
          </rPr>
          <t xml:space="preserve">
pagal taryboje patvirtintą 2012-2016 m. programą</t>
        </r>
      </text>
    </comment>
    <comment ref="F39" authorId="0">
      <text>
        <r>
          <rPr>
            <b/>
            <sz val="9"/>
            <color indexed="81"/>
            <rFont val="Tahoma"/>
            <family val="2"/>
            <charset val="186"/>
          </rPr>
          <t>KSP 2.3.3.1.</t>
        </r>
        <r>
          <rPr>
            <sz val="9"/>
            <color indexed="81"/>
            <rFont val="Tahoma"/>
            <family val="2"/>
            <charset val="186"/>
          </rPr>
          <t xml:space="preserve"> Vykdyti prevencines priemones, siekiant neviršyti leistinų oro taršos kietosiomis dalelėmis (KD10) normatyvų
</t>
        </r>
      </text>
    </comment>
    <comment ref="F43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KSP 2.3.3.2. </t>
        </r>
        <r>
          <rPr>
            <sz val="9"/>
            <color indexed="81"/>
            <rFont val="Tahoma"/>
            <family val="2"/>
            <charset val="186"/>
          </rPr>
          <t xml:space="preserve">Vykdyti visuomenės aplinkosauginį švietimą 
</t>
        </r>
      </text>
    </comment>
    <comment ref="F48" authorId="0">
      <text>
        <r>
          <rPr>
            <b/>
            <sz val="9"/>
            <color indexed="81"/>
            <rFont val="Tahoma"/>
            <family val="2"/>
            <charset val="186"/>
          </rPr>
          <t>KSP 2.3.1.4.</t>
        </r>
        <r>
          <rPr>
            <sz val="9"/>
            <color indexed="81"/>
            <rFont val="Tahoma"/>
            <family val="2"/>
            <charset val="186"/>
          </rPr>
          <t xml:space="preserve">
Išvalyti užterštus ir rekultivuoti apleistus vandens telkinius, vykdyti jų stebėseną</t>
        </r>
      </text>
    </comment>
    <comment ref="E53" authorId="0">
      <text>
        <r>
          <rPr>
            <b/>
            <sz val="9"/>
            <color indexed="81"/>
            <rFont val="Tahoma"/>
            <family val="2"/>
            <charset val="186"/>
          </rPr>
          <t>Priemonė. Želdynų ir želdinių apsaugos, tvarkymo ir kūrimo valdymas savivaldybėse</t>
        </r>
        <r>
          <rPr>
            <sz val="9"/>
            <color indexed="81"/>
            <rFont val="Tahoma"/>
            <family val="2"/>
            <charset val="186"/>
          </rPr>
          <t xml:space="preserve">
KSP 2.3.1 uždavinys užtikrinti žaliųjų miesto plotų vystymą</t>
        </r>
      </text>
    </comment>
    <comment ref="F54" authorId="0">
      <text>
        <r>
          <rPr>
            <b/>
            <sz val="9"/>
            <color indexed="81"/>
            <rFont val="Tahoma"/>
            <family val="2"/>
            <charset val="186"/>
          </rPr>
          <t>KSP 2.3.1.1.</t>
        </r>
        <r>
          <rPr>
            <sz val="9"/>
            <color indexed="81"/>
            <rFont val="Tahoma"/>
            <family val="2"/>
            <charset val="186"/>
          </rPr>
          <t xml:space="preserve">
Planuoti ir įrengti apsauginius ir rekreacinius želdynus</t>
        </r>
      </text>
    </comment>
    <comment ref="N54" authorId="0">
      <text>
        <r>
          <rPr>
            <sz val="9"/>
            <color indexed="81"/>
            <rFont val="Tahoma"/>
            <family val="2"/>
            <charset val="186"/>
          </rPr>
          <t>2016 m. – prie Minijos g., Baltijos pr., Statybininkų pr.; 2017 m. – prie Jūrininkų pr., Agluonos g.</t>
        </r>
      </text>
    </comment>
    <comment ref="E61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2.1.2.7. </t>
        </r>
        <r>
          <rPr>
            <sz val="9"/>
            <color indexed="81"/>
            <rFont val="Tahoma"/>
            <family val="2"/>
            <charset val="186"/>
          </rPr>
          <t xml:space="preserve">Vystyti dviračių, pėsčiųjų takų ir gatvių sistemą, didinant tinklo integralumą, rišlumą ir kokybę
</t>
        </r>
      </text>
    </comment>
    <comment ref="F62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2.1.2.7. </t>
        </r>
        <r>
          <rPr>
            <sz val="9"/>
            <color indexed="81"/>
            <rFont val="Tahoma"/>
            <family val="2"/>
            <charset val="186"/>
          </rPr>
          <t xml:space="preserve">Vystyti dviračių, pėsčiųjų takų ir gatvių sistemą, didinant tinklo integralumą, rišlumą ir kokybę
</t>
        </r>
      </text>
    </comment>
    <comment ref="F71" authorId="0">
      <text>
        <r>
          <rPr>
            <b/>
            <sz val="9"/>
            <color indexed="81"/>
            <rFont val="Tahoma"/>
            <family val="2"/>
            <charset val="186"/>
          </rPr>
          <t>KSP 2.3.1.2.</t>
        </r>
        <r>
          <rPr>
            <sz val="9"/>
            <color indexed="81"/>
            <rFont val="Tahoma"/>
            <family val="2"/>
            <charset val="186"/>
          </rPr>
          <t xml:space="preserve">
Užtikrinti gamtinių vertybių apsaugą kuriant ir atnaujinant infrastruktūrą pajūrio ruože</t>
        </r>
      </text>
    </comment>
    <comment ref="F74" authorId="0">
      <text>
        <r>
          <rPr>
            <b/>
            <sz val="9"/>
            <color indexed="81"/>
            <rFont val="Tahoma"/>
            <family val="2"/>
            <charset val="186"/>
          </rPr>
          <t>KSP 2.3.1.2.</t>
        </r>
        <r>
          <rPr>
            <sz val="9"/>
            <color indexed="81"/>
            <rFont val="Tahoma"/>
            <family val="2"/>
            <charset val="186"/>
          </rPr>
          <t xml:space="preserve">
Užtikrinti gamtinių vertybių apsaugą kuriant ir atnaujinant infrastruktūrą pajūrio ruože</t>
        </r>
      </text>
    </comment>
    <comment ref="F79" authorId="0">
      <text>
        <r>
          <rPr>
            <b/>
            <sz val="9"/>
            <color indexed="81"/>
            <rFont val="Tahoma"/>
            <family val="2"/>
            <charset val="186"/>
          </rPr>
          <t>KSP 2.3.1.2.</t>
        </r>
        <r>
          <rPr>
            <sz val="9"/>
            <color indexed="81"/>
            <rFont val="Tahoma"/>
            <family val="2"/>
            <charset val="186"/>
          </rPr>
          <t xml:space="preserve">
Užtikrinti gamtinių vertybių apsaugą kuriant ir atnaujinant infrastruktūrą pajūrio ruože</t>
        </r>
      </text>
    </comment>
    <comment ref="L99" authorId="0">
      <text>
        <r>
          <rPr>
            <sz val="9"/>
            <color indexed="81"/>
            <rFont val="Tahoma"/>
            <family val="2"/>
            <charset val="186"/>
          </rPr>
          <t xml:space="preserve">5947,9
</t>
        </r>
      </text>
    </comment>
    <comment ref="L112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7187,8
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<sst xmlns="http://schemas.openxmlformats.org/spreadsheetml/2006/main" count="662" uniqueCount="194">
  <si>
    <t>APLINKOS APSAUGOS PROGRAMOS (NR. 05)</t>
  </si>
  <si>
    <t xml:space="preserve"> TIKSLŲ, UŽDAVINIŲ, PRIEMONIŲ, PRIEMONIŲ IŠLAIDŲ IR PRODUKTO KRITERIJŲ SUVESTINĖ</t>
  </si>
  <si>
    <t>Veiklos plano tikslo kodas</t>
  </si>
  <si>
    <t>Uždavinio kodas</t>
  </si>
  <si>
    <t>Priemonės kodas</t>
  </si>
  <si>
    <t>Papriemonės kodas</t>
  </si>
  <si>
    <t>Pavadinimas</t>
  </si>
  <si>
    <t>Priemonės požymis</t>
  </si>
  <si>
    <t>Asignavimų valdytojo kodas</t>
  </si>
  <si>
    <t>Vykdytojas (skyrius / asmuo)</t>
  </si>
  <si>
    <t>Finansavimo šaltinis</t>
  </si>
  <si>
    <t>Produkto kriterijaus</t>
  </si>
  <si>
    <t>Planas</t>
  </si>
  <si>
    <t>2016-ieji metai</t>
  </si>
  <si>
    <t>Strateginis tikslas 02. Kurti mieste patrauklią, švarią ir saugią gyvenamąją aplinką</t>
  </si>
  <si>
    <t>05 Aplinkos apsaugos programa</t>
  </si>
  <si>
    <t>01</t>
  </si>
  <si>
    <t>Siekti subalansuotos ir kokybiškos aplinkos Klaipėdos mieste</t>
  </si>
  <si>
    <t>Tobulinti atliekų tvarkymo sistemą</t>
  </si>
  <si>
    <t>Komunalinių atliekų tvarkymo organizavimas:</t>
  </si>
  <si>
    <t>P3</t>
  </si>
  <si>
    <t>05</t>
  </si>
  <si>
    <t>6</t>
  </si>
  <si>
    <t>Komunalinių atliekų surinkimas ir tvarkymas</t>
  </si>
  <si>
    <t>MŪD Aplinkos kokybės sk.</t>
  </si>
  <si>
    <t>SB(VR)</t>
  </si>
  <si>
    <t>Priimtų į sąvartyną atliekų kiekis, tūkst. t</t>
  </si>
  <si>
    <t>SB(VRL)</t>
  </si>
  <si>
    <t>Komunalinių atliekų surinkimas ir tvarkymas Lėbartų kapinėse</t>
  </si>
  <si>
    <t>MŪD Kapinių priežiūros sk.</t>
  </si>
  <si>
    <t>1,7</t>
  </si>
  <si>
    <t>Iš viso:</t>
  </si>
  <si>
    <t>02</t>
  </si>
  <si>
    <t>Atliekų, kurių turėtojo nustatyti neįmanoma arba kuris nebeegzistuoja, tvarkymas:</t>
  </si>
  <si>
    <t>SB(AA)</t>
  </si>
  <si>
    <t>Savavališkai užterštų teritorijų sutvarkymas</t>
  </si>
  <si>
    <t xml:space="preserve"> MŪD Miesto tvarkymo skyrius </t>
  </si>
  <si>
    <t>Išvežta komunalinių, statybinių, biologiškai skaidžių šiukšlių, tūkst. t</t>
  </si>
  <si>
    <t>LRVB</t>
  </si>
  <si>
    <t>Išvežta padangų, t</t>
  </si>
  <si>
    <t>Pavojingų atliekų šalinimas</t>
  </si>
  <si>
    <t>SB(AAL)</t>
  </si>
  <si>
    <t>03</t>
  </si>
  <si>
    <t xml:space="preserve">Visuomenės švietimo atliekų tvarkymo klausimais vykdymas </t>
  </si>
  <si>
    <t>04</t>
  </si>
  <si>
    <t>I</t>
  </si>
  <si>
    <t>P2.1.3.17</t>
  </si>
  <si>
    <t>ES</t>
  </si>
  <si>
    <t>Individualių antrinių žaliavų ir pakuočių atliekų surinkimo konteinerių įsigijimas</t>
  </si>
  <si>
    <t>SB</t>
  </si>
  <si>
    <t>5</t>
  </si>
  <si>
    <t>IED Projektų skyrius</t>
  </si>
  <si>
    <t>Iš viso uždaviniui:</t>
  </si>
  <si>
    <t xml:space="preserve">Vykdyti gamtinės aplinkos stebėsenos ir gyventojų ekologinio švietimo priemones </t>
  </si>
  <si>
    <t xml:space="preserve">P5, P2.3.3.1. </t>
  </si>
  <si>
    <t>Klaipėdos miesto savivaldybės aplinkos monitoringo vykdymas</t>
  </si>
  <si>
    <t>Tiriamų aplinkos komponentų (oro, triukšmo, dirvožemio, vandens, biologinės įvairovės) kiekis, vnt.</t>
  </si>
  <si>
    <t>Parengta ataskaitų, vnt.</t>
  </si>
  <si>
    <t>Visuomenės ekologinis švietimas</t>
  </si>
  <si>
    <t>Įgyvendinta švietimo priemonių, vnt.</t>
  </si>
  <si>
    <t>Parengta monitoringo programa</t>
  </si>
  <si>
    <t>Iš viso priemonei:</t>
  </si>
  <si>
    <t xml:space="preserve">Prižiūrėti, saugoti ir gausinti miesto poilsio zonų gamtinę aplinką </t>
  </si>
  <si>
    <t xml:space="preserve">MŪD Miesto tvarkymo skyrius </t>
  </si>
  <si>
    <t>Sanitarinis vandens telkinių valymas</t>
  </si>
  <si>
    <t>P2.3.1.4</t>
  </si>
  <si>
    <t>Helofitų (nendrių, švendrių) šalinimas iš vandens telkinių</t>
  </si>
  <si>
    <t>2,3</t>
  </si>
  <si>
    <t>Miesto želdynų ir želdinių tvarkymas ir kūrimas:</t>
  </si>
  <si>
    <t>Naujų ir esamų želdynų tvarkymas ir kūrimas</t>
  </si>
  <si>
    <t>P.2.3.1.1.</t>
  </si>
  <si>
    <t xml:space="preserve">Iškirsta ir atsodinta medžių, dekoratyvinių krūmų, daugiamečių augalų prie intensyvaus eismo  magistralinių gatvių, vnt. </t>
  </si>
  <si>
    <t xml:space="preserve">IED Projekto skyrius
</t>
  </si>
  <si>
    <t>Dviračių takų  plėtra:</t>
  </si>
  <si>
    <t>P2.1.2.7</t>
  </si>
  <si>
    <t xml:space="preserve">IED Projektų skyrius </t>
  </si>
  <si>
    <t>Parengtas investicijų projektas, vnt.</t>
  </si>
  <si>
    <t>Atlikta techninio projekto korektūra</t>
  </si>
  <si>
    <t>SB(P)</t>
  </si>
  <si>
    <t xml:space="preserve">IED Projekto vadovas 
G. Dovidaitis 
</t>
  </si>
  <si>
    <t>IED Statybos ir infrastruktūros plėtros skyrius</t>
  </si>
  <si>
    <t>Pajūrio juostos priežiūra ir apsauga:</t>
  </si>
  <si>
    <t>P2.3.1.2</t>
  </si>
  <si>
    <t xml:space="preserve"> MŪD BĮ "Klaipėdos paplūdimiai" </t>
  </si>
  <si>
    <t>Pakeista medinių takų ir laiptų, tūkst. kv. m</t>
  </si>
  <si>
    <t xml:space="preserve">Projekto „Aplinkos pritaikymo ir aplinkosaugos priemonių įgyvendinimas Baltijos jūros paplūdimių zonoje“  įgyvendinimas </t>
  </si>
  <si>
    <t>SB(VB)</t>
  </si>
  <si>
    <t>Sutvirtintas kopagūbris, pinant tvoreles iš žabų, tūkst. m.</t>
  </si>
  <si>
    <t>Sutvirtintas kopagūbris žabų klojiniais, tūkst. kv. m</t>
  </si>
  <si>
    <t>Krantotvarkos ir rekreacinių teritorijų tvarkymo projektų rengimas</t>
  </si>
  <si>
    <t>4</t>
  </si>
  <si>
    <t>UPD Architektūros ir miesto planavimo sk.</t>
  </si>
  <si>
    <t>Parengtas projektas, vnt.</t>
  </si>
  <si>
    <t>Prižiūrėti ir vystyti mieste vandens ir nuotekų tinklų  infrastruktūrą</t>
  </si>
  <si>
    <t>Atlikta darbų, proc.</t>
  </si>
  <si>
    <t>Bendrojo naudojimo lietaus nuotekų tinklų tiesimas teritorijoje ties Bangų g. 5A, Klaipėdoje</t>
  </si>
  <si>
    <t>Nutiesta lietaus nuotekų tinklų (100 m). Užbaigtumas, proc.</t>
  </si>
  <si>
    <t>Iš viso tikslui:</t>
  </si>
  <si>
    <t xml:space="preserve">Iš viso  programai: </t>
  </si>
  <si>
    <t>Finansavimo šaltinių suvestinė</t>
  </si>
  <si>
    <t>Finansavimo šaltiniai</t>
  </si>
  <si>
    <t>SAVIVALDYBĖS  LĖŠOS, IŠ VISO:</t>
  </si>
  <si>
    <t xml:space="preserve">Savivaldybės biudžetas, iš jo: </t>
  </si>
  <si>
    <r>
      <t xml:space="preserve">Savivaldybės biudžeto lėšos </t>
    </r>
    <r>
      <rPr>
        <b/>
        <sz val="10"/>
        <rFont val="Times New Roman"/>
        <family val="1"/>
        <charset val="186"/>
      </rPr>
      <t>SB</t>
    </r>
  </si>
  <si>
    <r>
      <t xml:space="preserve">Savivaldybės aplinkos apsaugos rėmimo specialiosios programos lėšos </t>
    </r>
    <r>
      <rPr>
        <b/>
        <sz val="10"/>
        <rFont val="Times New Roman"/>
        <family val="1"/>
        <charset val="186"/>
      </rPr>
      <t>SB(AA)</t>
    </r>
  </si>
  <si>
    <r>
      <t xml:space="preserve">Vietinių rinkliavų lėšos </t>
    </r>
    <r>
      <rPr>
        <b/>
        <sz val="10"/>
        <rFont val="Times New Roman"/>
        <family val="1"/>
        <charset val="186"/>
      </rPr>
      <t>SB(VR)</t>
    </r>
  </si>
  <si>
    <r>
      <t xml:space="preserve">Paskolos lėšos </t>
    </r>
    <r>
      <rPr>
        <b/>
        <sz val="10"/>
        <rFont val="Times New Roman"/>
        <family val="1"/>
        <charset val="186"/>
      </rPr>
      <t>SB(P)</t>
    </r>
  </si>
  <si>
    <r>
      <t xml:space="preserve">Valstybės biudžeto specialiosios tikslinės dotacijos lėšos </t>
    </r>
    <r>
      <rPr>
        <b/>
        <sz val="10"/>
        <rFont val="Times New Roman"/>
        <family val="1"/>
        <charset val="186"/>
      </rPr>
      <t>SB(VB)</t>
    </r>
  </si>
  <si>
    <r>
      <t xml:space="preserve">Kelių priežiūros ir plėtros programos lėšos </t>
    </r>
    <r>
      <rPr>
        <b/>
        <sz val="10"/>
        <rFont val="Times New Roman"/>
        <family val="1"/>
        <charset val="186"/>
      </rPr>
      <t>SB(KPP)</t>
    </r>
  </si>
  <si>
    <r>
      <t xml:space="preserve">Savivaldybės aplinkos apsaugos rėmimo specialiosios programos lėšų likutis </t>
    </r>
    <r>
      <rPr>
        <b/>
        <sz val="10"/>
        <rFont val="Times New Roman"/>
        <family val="1"/>
        <charset val="186"/>
      </rPr>
      <t>SB(AAL)</t>
    </r>
  </si>
  <si>
    <r>
      <t>Programų lėšų likučių laikinai laisvos lėšos</t>
    </r>
    <r>
      <rPr>
        <b/>
        <sz val="10"/>
        <rFont val="Times New Roman"/>
        <family val="1"/>
        <charset val="186"/>
      </rPr>
      <t xml:space="preserve"> SB(VRL) </t>
    </r>
    <r>
      <rPr>
        <sz val="10"/>
        <rFont val="Times New Roman"/>
        <family val="1"/>
        <charset val="186"/>
      </rPr>
      <t>- rinkliavos likutis</t>
    </r>
  </si>
  <si>
    <t>KITI ŠALTINIAI, IŠ VISO:</t>
  </si>
  <si>
    <r>
      <t xml:space="preserve">Europos Sąjungos paramos lėšos </t>
    </r>
    <r>
      <rPr>
        <b/>
        <sz val="10"/>
        <rFont val="Times New Roman"/>
        <family val="1"/>
        <charset val="186"/>
      </rPr>
      <t>ES</t>
    </r>
  </si>
  <si>
    <r>
      <t xml:space="preserve">Valstybės biudžeto lėšos </t>
    </r>
    <r>
      <rPr>
        <b/>
        <sz val="10"/>
        <rFont val="Times New Roman"/>
        <family val="1"/>
        <charset val="186"/>
      </rPr>
      <t>LRVB</t>
    </r>
  </si>
  <si>
    <r>
      <t xml:space="preserve">Kitos lėšos </t>
    </r>
    <r>
      <rPr>
        <b/>
        <sz val="10"/>
        <rFont val="Times New Roman"/>
        <family val="1"/>
        <charset val="186"/>
      </rPr>
      <t>Kt</t>
    </r>
  </si>
  <si>
    <t>IŠ VISO:</t>
  </si>
  <si>
    <t>Nutiesta dviračių tako (2,4 km). Užbaigtumas, proc.</t>
  </si>
  <si>
    <t xml:space="preserve">Sutvarkyta vandens telkinių, vnt.  </t>
  </si>
  <si>
    <t>0,8</t>
  </si>
  <si>
    <t>192</t>
  </si>
  <si>
    <t xml:space="preserve">Požeminių, pusiau požeminių bei kitų konteinerių įsigijimas ir konteinerių aikštelių įrengimas </t>
  </si>
  <si>
    <t>tūkst. Eur</t>
  </si>
  <si>
    <t>1250</t>
  </si>
  <si>
    <t>Įsigyta individualių antrinių žaliavų surinkimo konteinerių, vnt.</t>
  </si>
  <si>
    <t>Įrengta pusiau požeminių konteinerių aikštelių, vnt.</t>
  </si>
  <si>
    <t>Įrengta požeminių konteinerių aikštelių, vnt.</t>
  </si>
  <si>
    <t>Informuota asmenų, tūkst.</t>
  </si>
  <si>
    <t>Valomų vandens telkinių skaičius, vnt.</t>
  </si>
  <si>
    <t>Išvalyta Žardės ir Draugystės vandens telkinių ploto, ha</t>
  </si>
  <si>
    <t xml:space="preserve">Parengti tvarkymo aprašai, vnt. </t>
  </si>
  <si>
    <t xml:space="preserve">Sąjūdžio parko reprezentacinės dalies ir prieigų sutvarkymas </t>
  </si>
  <si>
    <t>Įrengtas riedlenčių  parkas ir BMX dviračių trasa, proc.</t>
  </si>
  <si>
    <t>Atlikta techninio projekto korektūra, vnt.</t>
  </si>
  <si>
    <t>Nutiestas dviračių takas (1,935 km). Užbaigtumas, proc.</t>
  </si>
  <si>
    <t xml:space="preserve">Parengtas darbų projektas, vnt. </t>
  </si>
  <si>
    <t>Miesto vandens telkinių priežiūra:</t>
  </si>
  <si>
    <t>Medinių laiptų ir takų, vedančių per apsauginį kopagūbrį, remontas</t>
  </si>
  <si>
    <t>Surinkta pavojingų atliekų, kg</t>
  </si>
  <si>
    <t>Vandens telkinių dugno valymas ir aplinkos apželdinimas (2016–2017 m. –  Pietinėje g. ir Kretingos g. esančių vandens telkinių)</t>
  </si>
  <si>
    <t>Įrengta nuovaža, vnt.</t>
  </si>
  <si>
    <t>Klaipėdos miesto savivaldybės aplinkos monitoringo 2017–2021 metų programos  parengimas</t>
  </si>
  <si>
    <t>Atkurta sunykusių želdynių (medžių, dekoratyvinių krūmų, daugiamečių augalų) Sąjūdžio parke, vnt.</t>
  </si>
  <si>
    <t>Atkurta sunykusių želdynių (medžių, dekoratyvinių krūmų, daugiamečių augalų) pietinėje miesto dalyje Šilutės plente, vnt.</t>
  </si>
  <si>
    <t>Sutvarkyta medžių, krūmų prie dviračių takų, vnt.</t>
  </si>
  <si>
    <r>
      <t>Įrengta infrastruktūra (inžineriniai tinklai, takai ir kt.) Sąjūdžio parke (teritorijos plotas – 27103 m</t>
    </r>
    <r>
      <rPr>
        <sz val="10"/>
        <rFont val="SimSun"/>
      </rPr>
      <t>²</t>
    </r>
    <r>
      <rPr>
        <sz val="10"/>
        <rFont val="Times New Roman"/>
        <family val="1"/>
        <charset val="186"/>
      </rPr>
      <t>), proc.</t>
    </r>
  </si>
  <si>
    <t>2016-ųjų metų asignavimų planas*</t>
  </si>
  <si>
    <t>Apskaitos kodas</t>
  </si>
  <si>
    <t xml:space="preserve">2016 M. KLAIPĖDOS MIESTO SAVIVALDYBĖS ADMINISTRACIJOS </t>
  </si>
  <si>
    <t>5.01010200</t>
  </si>
  <si>
    <t>05.010104</t>
  </si>
  <si>
    <t>05.020103</t>
  </si>
  <si>
    <t>05.020104</t>
  </si>
  <si>
    <t>05.010105</t>
  </si>
  <si>
    <t>05.020115</t>
  </si>
  <si>
    <t>5.020301</t>
  </si>
  <si>
    <t>05.020101</t>
  </si>
  <si>
    <t>P2.3.3.2</t>
  </si>
  <si>
    <t>Gamtinės aplinkos stebėsenos ir ekologinio švietimo vykdymas:</t>
  </si>
  <si>
    <t>05.020202</t>
  </si>
  <si>
    <t>05.020117</t>
  </si>
  <si>
    <t>05.010107</t>
  </si>
  <si>
    <t>05.020205</t>
  </si>
  <si>
    <t>05.020209</t>
  </si>
  <si>
    <t>05.020215</t>
  </si>
  <si>
    <t>05.020119</t>
  </si>
  <si>
    <t>05.020407</t>
  </si>
  <si>
    <t>05.020406</t>
  </si>
  <si>
    <t>05.020405</t>
  </si>
  <si>
    <t>05.020123</t>
  </si>
  <si>
    <t>05.020218</t>
  </si>
  <si>
    <t>06</t>
  </si>
  <si>
    <t>Oro taršos kietosiomis dalelėmis mažinimas, atnaujinant gatvių priežiūros ir valymo technologijas</t>
  </si>
  <si>
    <t>1</t>
  </si>
  <si>
    <t xml:space="preserve"> 
05.020219 </t>
  </si>
  <si>
    <r>
      <t xml:space="preserve">Dviračių tako nuo Paryžiaus Komunos g. iki Jono kalnelio tiltelio įrengimas  </t>
    </r>
    <r>
      <rPr>
        <i/>
        <sz val="10"/>
        <color theme="1" tint="0.34998626667073579"/>
        <rFont val="Times New Roman"/>
        <family val="1"/>
        <charset val="186"/>
      </rPr>
      <t>(Darnaus judumo metų paminėjimo plano  įgyvendinimas)</t>
    </r>
  </si>
  <si>
    <r>
      <t>Dviračių ir pėsčiųjų tako Danės upės slėnio teritorijoje nuo Klaipėdos g. tilto iki miesto ribos įrengimas</t>
    </r>
    <r>
      <rPr>
        <sz val="10"/>
        <color theme="1" tint="0.34998626667073579"/>
        <rFont val="Times New Roman"/>
        <family val="1"/>
        <charset val="186"/>
      </rPr>
      <t xml:space="preserve"> </t>
    </r>
    <r>
      <rPr>
        <i/>
        <sz val="10"/>
        <color theme="1" tint="0.34998626667073579"/>
        <rFont val="Times New Roman"/>
        <family val="1"/>
        <charset val="186"/>
      </rPr>
      <t>(Darnaus judumo metų paminėjimo plano  įgyvendinimas)</t>
    </r>
  </si>
  <si>
    <r>
      <t>Nuovažos įrengimas dviračių ir pėsčiųjų take ties Klaipėdos g. tiltu</t>
    </r>
    <r>
      <rPr>
        <i/>
        <sz val="10"/>
        <rFont val="Times New Roman"/>
        <family val="1"/>
        <charset val="186"/>
      </rPr>
      <t xml:space="preserve"> </t>
    </r>
    <r>
      <rPr>
        <i/>
        <sz val="10"/>
        <color theme="1" tint="0.34998626667073579"/>
        <rFont val="Times New Roman"/>
        <family val="1"/>
        <charset val="186"/>
      </rPr>
      <t>(Darnaus judumo metų paminėjimo plano  įgyvendinimas)</t>
    </r>
  </si>
  <si>
    <t>Siūlomas keisti 2016-ųjų metų asignavimų planas**</t>
  </si>
  <si>
    <t>Skirtumas</t>
  </si>
  <si>
    <t>Lyginamasis variantas</t>
  </si>
  <si>
    <t>Siūlomas keisti 2016 metų asignavimų planas**</t>
  </si>
  <si>
    <r>
      <t>Įrengta infrastruktūra (inžineriniai tinklai, takai ir kt.) Sąjūdžio parke (teritorijos plotas – 27103 m</t>
    </r>
    <r>
      <rPr>
        <sz val="10"/>
        <color theme="0"/>
        <rFont val="SimSun"/>
      </rPr>
      <t>²</t>
    </r>
    <r>
      <rPr>
        <sz val="10"/>
        <color theme="0"/>
        <rFont val="Times New Roman"/>
        <family val="1"/>
        <charset val="186"/>
      </rPr>
      <t>), proc.</t>
    </r>
  </si>
  <si>
    <t>Paviršinių nuotekų sistemų tvarkymas Klaipėdos mieste</t>
  </si>
  <si>
    <t>Nutiesta dviračių tako (2,4 km), užbaigtumas, proc.</t>
  </si>
  <si>
    <t>Nutiesta dviračių tako (1,935 km), užbaigtumas, proc.</t>
  </si>
  <si>
    <t>SB(KPP)</t>
  </si>
  <si>
    <t xml:space="preserve">PATVIRTINTA
Klaipėdos miesto savivaldybės administracijos direktoriaus 2016 m. kovo 4 d.                                    įsakymu Nr. AD1-654                                                    </t>
  </si>
  <si>
    <t>Klaipėdos miesto bendrojo plano kraštovaizdžio dalies keitimas ir Melnragės parko įrengimas</t>
  </si>
  <si>
    <t xml:space="preserve">Parengtas teritorijos sutvarkymo projektas, vnt. </t>
  </si>
  <si>
    <t>Atlikta parko sutvarkymo darbų. Užbaigtumas, proc.</t>
  </si>
  <si>
    <r>
      <rPr>
        <strike/>
        <sz val="10"/>
        <color rgb="FFFF0000"/>
        <rFont val="Times New Roman"/>
        <family val="1"/>
        <charset val="186"/>
      </rPr>
      <t xml:space="preserve">200 </t>
    </r>
    <r>
      <rPr>
        <sz val="10"/>
        <color rgb="FFFF0000"/>
        <rFont val="Times New Roman"/>
        <family val="1"/>
        <charset val="186"/>
      </rPr>
      <t xml:space="preserve">  365</t>
    </r>
  </si>
  <si>
    <t>1,3</t>
  </si>
  <si>
    <t>* pagal Klaipėdos miesto savivaldybės tarybos 2016-11-24 sprendimą Nr. T2-267</t>
  </si>
  <si>
    <r>
      <t>(Klaipėdos miesto savivaldybės administracijos direktoriaus 2016 m.</t>
    </r>
    <r>
      <rPr>
        <sz val="10"/>
        <color theme="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gruodžio 5 d. įsak</t>
    </r>
    <r>
      <rPr>
        <sz val="10"/>
        <color theme="1"/>
        <rFont val="Times New Roman"/>
        <family val="1"/>
        <charset val="186"/>
      </rPr>
      <t>ymo                 Nr. AD1-3700 redakcija)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</si>
</sst>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2" x14ac:knownFonts="1">
    <font>
      <sz val="11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sz val="10"/>
      <name val="Arial"/>
      <family val="2"/>
      <charset val="186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186"/>
    </font>
    <font>
      <sz val="8"/>
      <name val="Arial"/>
      <family val="2"/>
      <charset val="186"/>
    </font>
    <font>
      <sz val="9"/>
      <name val="Arial"/>
      <family val="2"/>
      <charset val="186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sz val="9"/>
      <name val="Times New Roman"/>
      <family val="1"/>
    </font>
    <font>
      <sz val="11"/>
      <name val="Calibri"/>
      <family val="2"/>
      <charset val="186"/>
      <scheme val="minor"/>
    </font>
    <font>
      <sz val="9"/>
      <name val="Calibri"/>
      <family val="2"/>
      <charset val="186"/>
      <scheme val="minor"/>
    </font>
    <font>
      <sz val="10"/>
      <name val="SimSun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sz val="9"/>
      <color theme="1"/>
      <name val="Times New Roman"/>
      <family val="1"/>
      <charset val="186"/>
    </font>
    <font>
      <sz val="9"/>
      <color theme="1"/>
      <name val="Calibri"/>
      <family val="2"/>
      <charset val="186"/>
      <scheme val="minor"/>
    </font>
    <font>
      <i/>
      <sz val="10"/>
      <name val="Times New Roman"/>
      <family val="1"/>
      <charset val="186"/>
    </font>
    <font>
      <i/>
      <sz val="10"/>
      <color theme="1" tint="0.34998626667073579"/>
      <name val="Times New Roman"/>
      <family val="1"/>
      <charset val="186"/>
    </font>
    <font>
      <sz val="10"/>
      <color theme="1" tint="0.34998626667073579"/>
      <name val="Times New Roman"/>
      <family val="1"/>
      <charset val="186"/>
    </font>
    <font>
      <sz val="10"/>
      <color theme="0"/>
      <name val="Times New Roman"/>
      <family val="1"/>
      <charset val="186"/>
    </font>
    <font>
      <sz val="9"/>
      <color theme="0"/>
      <name val="Times New Roman"/>
      <family val="1"/>
      <charset val="186"/>
    </font>
    <font>
      <sz val="9"/>
      <color theme="0"/>
      <name val="Calibri"/>
      <family val="2"/>
      <charset val="186"/>
      <scheme val="minor"/>
    </font>
    <font>
      <sz val="10"/>
      <color rgb="FFFF0000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b/>
      <i/>
      <sz val="11"/>
      <name val="Times New Roman"/>
      <family val="1"/>
      <charset val="186"/>
    </font>
    <font>
      <sz val="9"/>
      <color rgb="FFFF0000"/>
      <name val="Calibri"/>
      <family val="2"/>
      <charset val="186"/>
      <scheme val="minor"/>
    </font>
    <font>
      <sz val="10"/>
      <color theme="0"/>
      <name val="SimSun"/>
    </font>
    <font>
      <strike/>
      <sz val="9"/>
      <name val="Times New Roman"/>
      <family val="1"/>
      <charset val="186"/>
    </font>
    <font>
      <sz val="10"/>
      <color theme="1"/>
      <name val="Times New Roman"/>
      <family val="1"/>
      <charset val="186"/>
    </font>
    <font>
      <strike/>
      <sz val="10"/>
      <color rgb="FFFF0000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sz val="10"/>
      <color rgb="FFFF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0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5" fillId="0" borderId="0"/>
  </cellStyleXfs>
  <cellXfs count="906">
    <xf numFmtId="0" fontId="0" fillId="0" borderId="0" xfId="0"/>
    <xf numFmtId="3" fontId="1" fillId="0" borderId="0" xfId="0" applyNumberFormat="1" applyFont="1" applyBorder="1" applyAlignment="1">
      <alignment vertical="top"/>
    </xf>
    <xf numFmtId="3" fontId="1" fillId="0" borderId="0" xfId="0" applyNumberFormat="1" applyFont="1" applyAlignment="1">
      <alignment vertical="top"/>
    </xf>
    <xf numFmtId="3" fontId="2" fillId="0" borderId="0" xfId="0" applyNumberFormat="1" applyFont="1" applyAlignment="1">
      <alignment vertical="top"/>
    </xf>
    <xf numFmtId="3" fontId="3" fillId="0" borderId="0" xfId="0" applyNumberFormat="1" applyFont="1" applyAlignment="1">
      <alignment horizontal="center" vertical="top"/>
    </xf>
    <xf numFmtId="3" fontId="5" fillId="0" borderId="0" xfId="0" applyNumberFormat="1" applyFont="1" applyBorder="1"/>
    <xf numFmtId="3" fontId="2" fillId="4" borderId="32" xfId="0" applyNumberFormat="1" applyFont="1" applyFill="1" applyBorder="1" applyAlignment="1">
      <alignment horizontal="center" vertical="top" wrapText="1"/>
    </xf>
    <xf numFmtId="3" fontId="2" fillId="4" borderId="32" xfId="0" applyNumberFormat="1" applyFont="1" applyFill="1" applyBorder="1" applyAlignment="1">
      <alignment horizontal="center" vertical="top"/>
    </xf>
    <xf numFmtId="3" fontId="2" fillId="5" borderId="33" xfId="0" applyNumberFormat="1" applyFont="1" applyFill="1" applyBorder="1" applyAlignment="1">
      <alignment horizontal="center" vertical="top"/>
    </xf>
    <xf numFmtId="3" fontId="2" fillId="4" borderId="11" xfId="0" applyNumberFormat="1" applyFont="1" applyFill="1" applyBorder="1" applyAlignment="1">
      <alignment vertical="top"/>
    </xf>
    <xf numFmtId="3" fontId="2" fillId="5" borderId="12" xfId="0" applyNumberFormat="1" applyFont="1" applyFill="1" applyBorder="1" applyAlignment="1">
      <alignment vertical="top"/>
    </xf>
    <xf numFmtId="3" fontId="2" fillId="6" borderId="13" xfId="0" applyNumberFormat="1" applyFont="1" applyFill="1" applyBorder="1" applyAlignment="1">
      <alignment vertical="top"/>
    </xf>
    <xf numFmtId="3" fontId="2" fillId="0" borderId="13" xfId="0" applyNumberFormat="1" applyFont="1" applyBorder="1" applyAlignment="1">
      <alignment vertical="top"/>
    </xf>
    <xf numFmtId="3" fontId="1" fillId="6" borderId="40" xfId="0" applyNumberFormat="1" applyFont="1" applyFill="1" applyBorder="1" applyAlignment="1">
      <alignment horizontal="center" vertical="top"/>
    </xf>
    <xf numFmtId="3" fontId="1" fillId="0" borderId="0" xfId="0" applyNumberFormat="1" applyFont="1" applyFill="1" applyBorder="1" applyAlignment="1">
      <alignment horizontal="center" vertical="top"/>
    </xf>
    <xf numFmtId="49" fontId="1" fillId="7" borderId="44" xfId="0" applyNumberFormat="1" applyFont="1" applyFill="1" applyBorder="1" applyAlignment="1">
      <alignment horizontal="center" vertical="top"/>
    </xf>
    <xf numFmtId="49" fontId="1" fillId="7" borderId="20" xfId="0" applyNumberFormat="1" applyFont="1" applyFill="1" applyBorder="1" applyAlignment="1">
      <alignment horizontal="center" vertical="top"/>
    </xf>
    <xf numFmtId="3" fontId="1" fillId="0" borderId="0" xfId="0" applyNumberFormat="1" applyFont="1" applyFill="1" applyBorder="1" applyAlignment="1">
      <alignment vertical="top"/>
    </xf>
    <xf numFmtId="3" fontId="2" fillId="4" borderId="23" xfId="0" applyNumberFormat="1" applyFont="1" applyFill="1" applyBorder="1" applyAlignment="1">
      <alignment vertical="top"/>
    </xf>
    <xf numFmtId="3" fontId="2" fillId="5" borderId="24" xfId="0" applyNumberFormat="1" applyFont="1" applyFill="1" applyBorder="1" applyAlignment="1">
      <alignment vertical="top"/>
    </xf>
    <xf numFmtId="3" fontId="2" fillId="6" borderId="25" xfId="0" applyNumberFormat="1" applyFont="1" applyFill="1" applyBorder="1" applyAlignment="1">
      <alignment vertical="top"/>
    </xf>
    <xf numFmtId="3" fontId="2" fillId="0" borderId="25" xfId="0" applyNumberFormat="1" applyFont="1" applyBorder="1" applyAlignment="1">
      <alignment vertical="top"/>
    </xf>
    <xf numFmtId="3" fontId="4" fillId="8" borderId="46" xfId="0" applyNumberFormat="1" applyFont="1" applyFill="1" applyBorder="1" applyAlignment="1">
      <alignment horizontal="center" vertical="top"/>
    </xf>
    <xf numFmtId="3" fontId="2" fillId="6" borderId="12" xfId="0" applyNumberFormat="1" applyFont="1" applyFill="1" applyBorder="1" applyAlignment="1">
      <alignment vertical="top"/>
    </xf>
    <xf numFmtId="3" fontId="6" fillId="6" borderId="3" xfId="0" applyNumberFormat="1" applyFont="1" applyFill="1" applyBorder="1" applyAlignment="1">
      <alignment horizontal="left" vertical="top" wrapText="1"/>
    </xf>
    <xf numFmtId="3" fontId="7" fillId="0" borderId="3" xfId="0" applyNumberFormat="1" applyFont="1" applyFill="1" applyBorder="1" applyAlignment="1">
      <alignment horizontal="center" vertical="top" wrapText="1"/>
    </xf>
    <xf numFmtId="3" fontId="6" fillId="0" borderId="3" xfId="0" applyNumberFormat="1" applyFont="1" applyBorder="1" applyAlignment="1">
      <alignment horizontal="center" vertical="top"/>
    </xf>
    <xf numFmtId="3" fontId="7" fillId="0" borderId="48" xfId="0" applyNumberFormat="1" applyFont="1" applyBorder="1" applyAlignment="1">
      <alignment horizontal="center" vertical="top" wrapText="1"/>
    </xf>
    <xf numFmtId="3" fontId="1" fillId="6" borderId="8" xfId="0" applyNumberFormat="1" applyFont="1" applyFill="1" applyBorder="1" applyAlignment="1">
      <alignment horizontal="center" vertical="top"/>
    </xf>
    <xf numFmtId="3" fontId="1" fillId="0" borderId="52" xfId="0" applyNumberFormat="1" applyFont="1" applyFill="1" applyBorder="1" applyAlignment="1">
      <alignment vertical="top" wrapText="1"/>
    </xf>
    <xf numFmtId="3" fontId="2" fillId="6" borderId="13" xfId="0" applyNumberFormat="1" applyFont="1" applyFill="1" applyBorder="1" applyAlignment="1">
      <alignment horizontal="center" vertical="top"/>
    </xf>
    <xf numFmtId="3" fontId="1" fillId="0" borderId="39" xfId="0" applyNumberFormat="1" applyFont="1" applyFill="1" applyBorder="1" applyAlignment="1">
      <alignment horizontal="left" vertical="top" wrapText="1"/>
    </xf>
    <xf numFmtId="49" fontId="1" fillId="0" borderId="56" xfId="0" applyNumberFormat="1" applyFont="1" applyBorder="1" applyAlignment="1">
      <alignment horizontal="center" vertical="top"/>
    </xf>
    <xf numFmtId="3" fontId="1" fillId="0" borderId="59" xfId="0" applyNumberFormat="1" applyFont="1" applyFill="1" applyBorder="1" applyAlignment="1">
      <alignment vertical="top" wrapText="1"/>
    </xf>
    <xf numFmtId="3" fontId="2" fillId="4" borderId="23" xfId="0" applyNumberFormat="1" applyFont="1" applyFill="1" applyBorder="1" applyAlignment="1">
      <alignment horizontal="center" vertical="top"/>
    </xf>
    <xf numFmtId="3" fontId="2" fillId="6" borderId="25" xfId="0" applyNumberFormat="1" applyFont="1" applyFill="1" applyBorder="1" applyAlignment="1">
      <alignment horizontal="center" vertical="top"/>
    </xf>
    <xf numFmtId="3" fontId="7" fillId="6" borderId="25" xfId="0" applyNumberFormat="1" applyFont="1" applyFill="1" applyBorder="1" applyAlignment="1">
      <alignment vertical="top" wrapText="1"/>
    </xf>
    <xf numFmtId="3" fontId="2" fillId="6" borderId="4" xfId="0" applyNumberFormat="1" applyFont="1" applyFill="1" applyBorder="1" applyAlignment="1">
      <alignment horizontal="center" vertical="top"/>
    </xf>
    <xf numFmtId="3" fontId="1" fillId="6" borderId="63" xfId="0" applyNumberFormat="1" applyFont="1" applyFill="1" applyBorder="1" applyAlignment="1">
      <alignment horizontal="center" vertical="top"/>
    </xf>
    <xf numFmtId="3" fontId="1" fillId="6" borderId="44" xfId="0" applyNumberFormat="1" applyFont="1" applyFill="1" applyBorder="1" applyAlignment="1">
      <alignment horizontal="center" vertical="top"/>
    </xf>
    <xf numFmtId="49" fontId="2" fillId="6" borderId="3" xfId="0" applyNumberFormat="1" applyFont="1" applyFill="1" applyBorder="1" applyAlignment="1">
      <alignment horizontal="center" vertical="top" wrapText="1"/>
    </xf>
    <xf numFmtId="3" fontId="1" fillId="6" borderId="67" xfId="0" applyNumberFormat="1" applyFont="1" applyFill="1" applyBorder="1" applyAlignment="1">
      <alignment horizontal="center" vertical="top"/>
    </xf>
    <xf numFmtId="3" fontId="2" fillId="6" borderId="13" xfId="0" applyNumberFormat="1" applyFont="1" applyFill="1" applyBorder="1" applyAlignment="1">
      <alignment horizontal="center" vertical="top" wrapText="1"/>
    </xf>
    <xf numFmtId="3" fontId="2" fillId="4" borderId="68" xfId="0" applyNumberFormat="1" applyFont="1" applyFill="1" applyBorder="1" applyAlignment="1">
      <alignment horizontal="center" vertical="top"/>
    </xf>
    <xf numFmtId="3" fontId="2" fillId="5" borderId="69" xfId="0" applyNumberFormat="1" applyFont="1" applyFill="1" applyBorder="1" applyAlignment="1">
      <alignment horizontal="center" vertical="top"/>
    </xf>
    <xf numFmtId="49" fontId="2" fillId="6" borderId="53" xfId="0" applyNumberFormat="1" applyFont="1" applyFill="1" applyBorder="1" applyAlignment="1">
      <alignment horizontal="center" vertical="top"/>
    </xf>
    <xf numFmtId="3" fontId="2" fillId="6" borderId="51" xfId="0" applyNumberFormat="1" applyFont="1" applyFill="1" applyBorder="1" applyAlignment="1">
      <alignment vertical="top" wrapText="1"/>
    </xf>
    <xf numFmtId="3" fontId="3" fillId="0" borderId="8" xfId="0" applyNumberFormat="1" applyFont="1" applyFill="1" applyBorder="1" applyAlignment="1">
      <alignment horizontal="center" vertical="top"/>
    </xf>
    <xf numFmtId="3" fontId="1" fillId="0" borderId="8" xfId="0" applyNumberFormat="1" applyFont="1" applyFill="1" applyBorder="1" applyAlignment="1">
      <alignment vertical="top" wrapText="1"/>
    </xf>
    <xf numFmtId="3" fontId="1" fillId="0" borderId="48" xfId="0" applyNumberFormat="1" applyFont="1" applyFill="1" applyBorder="1" applyAlignment="1">
      <alignment horizontal="center" vertical="top"/>
    </xf>
    <xf numFmtId="49" fontId="2" fillId="6" borderId="13" xfId="0" applyNumberFormat="1" applyFont="1" applyFill="1" applyBorder="1" applyAlignment="1">
      <alignment horizontal="center" vertical="top"/>
    </xf>
    <xf numFmtId="3" fontId="3" fillId="0" borderId="14" xfId="0" applyNumberFormat="1" applyFont="1" applyFill="1" applyBorder="1" applyAlignment="1">
      <alignment horizontal="center" vertical="top"/>
    </xf>
    <xf numFmtId="3" fontId="1" fillId="0" borderId="44" xfId="0" applyNumberFormat="1" applyFont="1" applyFill="1" applyBorder="1" applyAlignment="1">
      <alignment horizontal="center" vertical="top"/>
    </xf>
    <xf numFmtId="49" fontId="2" fillId="6" borderId="18" xfId="0" applyNumberFormat="1" applyFont="1" applyFill="1" applyBorder="1" applyAlignment="1">
      <alignment horizontal="center" vertical="top"/>
    </xf>
    <xf numFmtId="3" fontId="1" fillId="6" borderId="18" xfId="0" applyNumberFormat="1" applyFont="1" applyFill="1" applyBorder="1" applyAlignment="1">
      <alignment vertical="top" wrapText="1"/>
    </xf>
    <xf numFmtId="3" fontId="1" fillId="6" borderId="15" xfId="0" applyNumberFormat="1" applyFont="1" applyFill="1" applyBorder="1" applyAlignment="1">
      <alignment horizontal="center" vertical="top" wrapText="1"/>
    </xf>
    <xf numFmtId="3" fontId="3" fillId="0" borderId="34" xfId="0" applyNumberFormat="1" applyFont="1" applyFill="1" applyBorder="1" applyAlignment="1">
      <alignment horizontal="center" vertical="top"/>
    </xf>
    <xf numFmtId="3" fontId="1" fillId="0" borderId="31" xfId="0" applyNumberFormat="1" applyFont="1" applyFill="1" applyBorder="1" applyAlignment="1">
      <alignment horizontal="left" vertical="top" wrapText="1"/>
    </xf>
    <xf numFmtId="3" fontId="3" fillId="0" borderId="43" xfId="0" applyNumberFormat="1" applyFont="1" applyFill="1" applyBorder="1" applyAlignment="1">
      <alignment horizontal="center" vertical="top"/>
    </xf>
    <xf numFmtId="3" fontId="1" fillId="0" borderId="37" xfId="0" applyNumberFormat="1" applyFont="1" applyFill="1" applyBorder="1" applyAlignment="1">
      <alignment horizontal="center" vertical="top"/>
    </xf>
    <xf numFmtId="3" fontId="2" fillId="9" borderId="25" xfId="0" applyNumberFormat="1" applyFont="1" applyFill="1" applyBorder="1" applyAlignment="1">
      <alignment horizontal="center" vertical="top"/>
    </xf>
    <xf numFmtId="3" fontId="2" fillId="9" borderId="60" xfId="0" applyNumberFormat="1" applyFont="1" applyFill="1" applyBorder="1" applyAlignment="1">
      <alignment vertical="top"/>
    </xf>
    <xf numFmtId="3" fontId="3" fillId="9" borderId="29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vertical="top"/>
    </xf>
    <xf numFmtId="3" fontId="2" fillId="4" borderId="73" xfId="0" applyNumberFormat="1" applyFont="1" applyFill="1" applyBorder="1" applyAlignment="1">
      <alignment horizontal="center" vertical="top"/>
    </xf>
    <xf numFmtId="3" fontId="2" fillId="0" borderId="4" xfId="0" applyNumberFormat="1" applyFont="1" applyFill="1" applyBorder="1" applyAlignment="1">
      <alignment vertical="top" wrapText="1"/>
    </xf>
    <xf numFmtId="3" fontId="2" fillId="6" borderId="38" xfId="0" applyNumberFormat="1" applyFont="1" applyFill="1" applyBorder="1" applyAlignment="1">
      <alignment horizontal="center" vertical="top"/>
    </xf>
    <xf numFmtId="3" fontId="3" fillId="0" borderId="10" xfId="0" applyNumberFormat="1" applyFont="1" applyFill="1" applyBorder="1" applyAlignment="1">
      <alignment horizontal="center" vertical="top"/>
    </xf>
    <xf numFmtId="3" fontId="1" fillId="0" borderId="5" xfId="0" applyNumberFormat="1" applyFont="1" applyFill="1" applyBorder="1" applyAlignment="1">
      <alignment vertical="top" wrapText="1"/>
    </xf>
    <xf numFmtId="3" fontId="1" fillId="6" borderId="12" xfId="0" applyNumberFormat="1" applyFont="1" applyFill="1" applyBorder="1" applyAlignment="1">
      <alignment horizontal="center" vertical="top" wrapText="1"/>
    </xf>
    <xf numFmtId="3" fontId="3" fillId="6" borderId="76" xfId="0" applyNumberFormat="1" applyFont="1" applyFill="1" applyBorder="1" applyAlignment="1">
      <alignment horizontal="center" vertical="top" wrapText="1"/>
    </xf>
    <xf numFmtId="3" fontId="2" fillId="6" borderId="36" xfId="0" applyNumberFormat="1" applyFont="1" applyFill="1" applyBorder="1" applyAlignment="1">
      <alignment horizontal="center" vertical="top" wrapText="1"/>
    </xf>
    <xf numFmtId="3" fontId="3" fillId="6" borderId="57" xfId="0" applyNumberFormat="1" applyFont="1" applyFill="1" applyBorder="1" applyAlignment="1">
      <alignment horizontal="center" vertical="top" wrapText="1"/>
    </xf>
    <xf numFmtId="0" fontId="1" fillId="0" borderId="35" xfId="0" applyFont="1" applyFill="1" applyBorder="1" applyAlignment="1">
      <alignment vertical="top" wrapText="1"/>
    </xf>
    <xf numFmtId="3" fontId="3" fillId="9" borderId="27" xfId="0" applyNumberFormat="1" applyFont="1" applyFill="1" applyBorder="1" applyAlignment="1">
      <alignment horizontal="center" vertical="top" wrapText="1"/>
    </xf>
    <xf numFmtId="3" fontId="2" fillId="0" borderId="53" xfId="0" applyNumberFormat="1" applyFont="1" applyBorder="1" applyAlignment="1">
      <alignment horizontal="center" vertical="top"/>
    </xf>
    <xf numFmtId="3" fontId="2" fillId="0" borderId="53" xfId="0" applyNumberFormat="1" applyFont="1" applyFill="1" applyBorder="1" applyAlignment="1">
      <alignment horizontal="left" vertical="top" wrapText="1"/>
    </xf>
    <xf numFmtId="3" fontId="3" fillId="6" borderId="51" xfId="0" applyNumberFormat="1" applyFont="1" applyFill="1" applyBorder="1" applyAlignment="1">
      <alignment vertical="center" textRotation="90"/>
    </xf>
    <xf numFmtId="3" fontId="3" fillId="0" borderId="49" xfId="0" applyNumberFormat="1" applyFont="1" applyFill="1" applyBorder="1" applyAlignment="1">
      <alignment horizontal="center" vertical="top"/>
    </xf>
    <xf numFmtId="3" fontId="1" fillId="0" borderId="52" xfId="0" applyNumberFormat="1" applyFont="1" applyFill="1" applyBorder="1" applyAlignment="1">
      <alignment horizontal="left" wrapText="1"/>
    </xf>
    <xf numFmtId="0" fontId="1" fillId="6" borderId="11" xfId="0" applyFont="1" applyFill="1" applyBorder="1" applyAlignment="1">
      <alignment horizontal="left" vertical="top" wrapText="1"/>
    </xf>
    <xf numFmtId="3" fontId="2" fillId="9" borderId="12" xfId="0" applyNumberFormat="1" applyFont="1" applyFill="1" applyBorder="1" applyAlignment="1">
      <alignment vertical="top"/>
    </xf>
    <xf numFmtId="3" fontId="3" fillId="6" borderId="16" xfId="0" applyNumberFormat="1" applyFont="1" applyFill="1" applyBorder="1" applyAlignment="1">
      <alignment horizontal="center" vertical="top"/>
    </xf>
    <xf numFmtId="0" fontId="1" fillId="6" borderId="79" xfId="0" applyFont="1" applyFill="1" applyBorder="1" applyAlignment="1">
      <alignment horizontal="left" vertical="top" wrapText="1"/>
    </xf>
    <xf numFmtId="3" fontId="1" fillId="6" borderId="80" xfId="0" applyNumberFormat="1" applyFont="1" applyFill="1" applyBorder="1" applyAlignment="1">
      <alignment horizontal="center" vertical="top"/>
    </xf>
    <xf numFmtId="3" fontId="2" fillId="6" borderId="36" xfId="0" applyNumberFormat="1" applyFont="1" applyFill="1" applyBorder="1" applyAlignment="1">
      <alignment vertical="top"/>
    </xf>
    <xf numFmtId="0" fontId="1" fillId="6" borderId="35" xfId="0" applyFont="1" applyFill="1" applyBorder="1" applyAlignment="1">
      <alignment horizontal="left" vertical="center" wrapText="1"/>
    </xf>
    <xf numFmtId="3" fontId="2" fillId="4" borderId="26" xfId="0" applyNumberFormat="1" applyFont="1" applyFill="1" applyBorder="1" applyAlignment="1">
      <alignment horizontal="center" vertical="top"/>
    </xf>
    <xf numFmtId="3" fontId="2" fillId="9" borderId="1" xfId="0" applyNumberFormat="1" applyFont="1" applyFill="1" applyBorder="1" applyAlignment="1">
      <alignment horizontal="center" vertical="top"/>
    </xf>
    <xf numFmtId="3" fontId="2" fillId="9" borderId="1" xfId="0" applyNumberFormat="1" applyFont="1" applyFill="1" applyBorder="1" applyAlignment="1">
      <alignment vertical="top"/>
    </xf>
    <xf numFmtId="3" fontId="2" fillId="4" borderId="2" xfId="0" applyNumberFormat="1" applyFont="1" applyFill="1" applyBorder="1" applyAlignment="1">
      <alignment horizontal="center" vertical="top" wrapText="1"/>
    </xf>
    <xf numFmtId="3" fontId="2" fillId="5" borderId="3" xfId="0" applyNumberFormat="1" applyFont="1" applyFill="1" applyBorder="1" applyAlignment="1">
      <alignment horizontal="center" vertical="top" wrapText="1"/>
    </xf>
    <xf numFmtId="3" fontId="2" fillId="9" borderId="3" xfId="0" applyNumberFormat="1" applyFont="1" applyFill="1" applyBorder="1" applyAlignment="1">
      <alignment horizontal="center" vertical="top" wrapText="1"/>
    </xf>
    <xf numFmtId="3" fontId="2" fillId="6" borderId="51" xfId="0" applyNumberFormat="1" applyFont="1" applyFill="1" applyBorder="1" applyAlignment="1">
      <alignment horizontal="center" vertical="top" wrapText="1"/>
    </xf>
    <xf numFmtId="3" fontId="2" fillId="6" borderId="51" xfId="0" applyNumberFormat="1" applyFont="1" applyFill="1" applyBorder="1" applyAlignment="1">
      <alignment horizontal="left" vertical="top" wrapText="1"/>
    </xf>
    <xf numFmtId="3" fontId="2" fillId="0" borderId="51" xfId="0" applyNumberFormat="1" applyFont="1" applyFill="1" applyBorder="1" applyAlignment="1">
      <alignment horizontal="center" vertical="top" wrapText="1"/>
    </xf>
    <xf numFmtId="3" fontId="2" fillId="0" borderId="51" xfId="0" applyNumberFormat="1" applyFont="1" applyBorder="1" applyAlignment="1">
      <alignment horizontal="center" vertical="top"/>
    </xf>
    <xf numFmtId="3" fontId="1" fillId="0" borderId="48" xfId="0" applyNumberFormat="1" applyFont="1" applyBorder="1" applyAlignment="1">
      <alignment horizontal="center" vertical="top" wrapText="1"/>
    </xf>
    <xf numFmtId="3" fontId="4" fillId="0" borderId="49" xfId="0" applyNumberFormat="1" applyFont="1" applyFill="1" applyBorder="1" applyAlignment="1">
      <alignment horizontal="center" vertical="top"/>
    </xf>
    <xf numFmtId="3" fontId="1" fillId="0" borderId="8" xfId="0" applyNumberFormat="1" applyFont="1" applyFill="1" applyBorder="1" applyAlignment="1">
      <alignment horizontal="left" vertical="top" wrapText="1"/>
    </xf>
    <xf numFmtId="49" fontId="2" fillId="6" borderId="42" xfId="0" applyNumberFormat="1" applyFont="1" applyFill="1" applyBorder="1" applyAlignment="1">
      <alignment horizontal="center" vertical="top"/>
    </xf>
    <xf numFmtId="3" fontId="3" fillId="0" borderId="75" xfId="0" applyNumberFormat="1" applyFont="1" applyFill="1" applyBorder="1" applyAlignment="1">
      <alignment horizontal="center" vertical="top"/>
    </xf>
    <xf numFmtId="3" fontId="3" fillId="0" borderId="16" xfId="0" applyNumberFormat="1" applyFont="1" applyFill="1" applyBorder="1" applyAlignment="1">
      <alignment horizontal="center" vertical="top" wrapText="1"/>
    </xf>
    <xf numFmtId="49" fontId="2" fillId="6" borderId="65" xfId="0" applyNumberFormat="1" applyFont="1" applyFill="1" applyBorder="1" applyAlignment="1">
      <alignment horizontal="center" vertical="top"/>
    </xf>
    <xf numFmtId="49" fontId="2" fillId="6" borderId="13" xfId="0" applyNumberFormat="1" applyFont="1" applyFill="1" applyBorder="1" applyAlignment="1">
      <alignment horizontal="center" vertical="top" wrapText="1"/>
    </xf>
    <xf numFmtId="49" fontId="2" fillId="6" borderId="65" xfId="0" applyNumberFormat="1" applyFont="1" applyFill="1" applyBorder="1" applyAlignment="1">
      <alignment horizontal="center" vertical="top" wrapText="1"/>
    </xf>
    <xf numFmtId="3" fontId="2" fillId="6" borderId="36" xfId="0" applyNumberFormat="1" applyFont="1" applyFill="1" applyBorder="1" applyAlignment="1">
      <alignment horizontal="center" vertical="top"/>
    </xf>
    <xf numFmtId="3" fontId="3" fillId="0" borderId="57" xfId="0" applyNumberFormat="1" applyFont="1" applyFill="1" applyBorder="1" applyAlignment="1">
      <alignment horizontal="center" vertical="top" wrapText="1"/>
    </xf>
    <xf numFmtId="3" fontId="2" fillId="6" borderId="42" xfId="0" applyNumberFormat="1" applyFont="1" applyFill="1" applyBorder="1" applyAlignment="1">
      <alignment horizontal="center" vertical="top" wrapText="1"/>
    </xf>
    <xf numFmtId="3" fontId="2" fillId="6" borderId="65" xfId="0" applyNumberFormat="1" applyFont="1" applyFill="1" applyBorder="1" applyAlignment="1">
      <alignment horizontal="center" vertical="top" wrapText="1"/>
    </xf>
    <xf numFmtId="3" fontId="13" fillId="0" borderId="14" xfId="0" applyNumberFormat="1" applyFont="1" applyFill="1" applyBorder="1" applyAlignment="1">
      <alignment horizontal="center" vertical="top"/>
    </xf>
    <xf numFmtId="0" fontId="1" fillId="0" borderId="85" xfId="0" applyFont="1" applyFill="1" applyBorder="1" applyAlignment="1">
      <alignment horizontal="left" vertical="top" wrapText="1"/>
    </xf>
    <xf numFmtId="0" fontId="1" fillId="0" borderId="35" xfId="0" applyFont="1" applyFill="1" applyBorder="1" applyAlignment="1">
      <alignment horizontal="left" vertical="top" wrapText="1"/>
    </xf>
    <xf numFmtId="3" fontId="12" fillId="4" borderId="14" xfId="0" applyNumberFormat="1" applyFont="1" applyFill="1" applyBorder="1" applyAlignment="1">
      <alignment horizontal="center" vertical="top"/>
    </xf>
    <xf numFmtId="3" fontId="12" fillId="5" borderId="12" xfId="0" applyNumberFormat="1" applyFont="1" applyFill="1" applyBorder="1" applyAlignment="1">
      <alignment horizontal="center" vertical="top"/>
    </xf>
    <xf numFmtId="3" fontId="12" fillId="9" borderId="0" xfId="0" applyNumberFormat="1" applyFont="1" applyFill="1" applyBorder="1" applyAlignment="1">
      <alignment horizontal="center" vertical="top"/>
    </xf>
    <xf numFmtId="3" fontId="13" fillId="0" borderId="43" xfId="0" applyNumberFormat="1" applyFont="1" applyFill="1" applyBorder="1" applyAlignment="1">
      <alignment horizontal="center" vertical="top"/>
    </xf>
    <xf numFmtId="49" fontId="12" fillId="4" borderId="5" xfId="0" applyNumberFormat="1" applyFont="1" applyFill="1" applyBorder="1" applyAlignment="1">
      <alignment horizontal="center" vertical="top"/>
    </xf>
    <xf numFmtId="49" fontId="12" fillId="5" borderId="3" xfId="0" applyNumberFormat="1" applyFont="1" applyFill="1" applyBorder="1" applyAlignment="1">
      <alignment horizontal="center" vertical="top"/>
    </xf>
    <xf numFmtId="0" fontId="2" fillId="7" borderId="3" xfId="0" applyFont="1" applyFill="1" applyBorder="1" applyAlignment="1">
      <alignment horizontal="center" vertical="top" wrapText="1"/>
    </xf>
    <xf numFmtId="49" fontId="2" fillId="7" borderId="3" xfId="0" applyNumberFormat="1" applyFont="1" applyFill="1" applyBorder="1" applyAlignment="1">
      <alignment horizontal="center" vertical="top"/>
    </xf>
    <xf numFmtId="0" fontId="2" fillId="7" borderId="12" xfId="0" applyFont="1" applyFill="1" applyBorder="1" applyAlignment="1">
      <alignment horizontal="center" vertical="top" wrapText="1"/>
    </xf>
    <xf numFmtId="49" fontId="2" fillId="7" borderId="12" xfId="0" applyNumberFormat="1" applyFont="1" applyFill="1" applyBorder="1" applyAlignment="1">
      <alignment horizontal="center" vertical="top"/>
    </xf>
    <xf numFmtId="49" fontId="12" fillId="4" borderId="26" xfId="0" applyNumberFormat="1" applyFont="1" applyFill="1" applyBorder="1" applyAlignment="1">
      <alignment horizontal="center" vertical="top"/>
    </xf>
    <xf numFmtId="49" fontId="12" fillId="5" borderId="24" xfId="0" applyNumberFormat="1" applyFont="1" applyFill="1" applyBorder="1" applyAlignment="1">
      <alignment horizontal="center" vertical="top"/>
    </xf>
    <xf numFmtId="0" fontId="2" fillId="7" borderId="24" xfId="0" applyFont="1" applyFill="1" applyBorder="1" applyAlignment="1">
      <alignment horizontal="center" vertical="top" wrapText="1"/>
    </xf>
    <xf numFmtId="49" fontId="2" fillId="7" borderId="24" xfId="0" applyNumberFormat="1" applyFont="1" applyFill="1" applyBorder="1" applyAlignment="1">
      <alignment horizontal="center" vertical="top"/>
    </xf>
    <xf numFmtId="3" fontId="1" fillId="6" borderId="29" xfId="0" applyNumberFormat="1" applyFont="1" applyFill="1" applyBorder="1" applyAlignment="1">
      <alignment horizontal="center" vertical="top"/>
    </xf>
    <xf numFmtId="3" fontId="2" fillId="3" borderId="68" xfId="0" applyNumberFormat="1" applyFont="1" applyFill="1" applyBorder="1" applyAlignment="1">
      <alignment horizontal="center" vertical="top"/>
    </xf>
    <xf numFmtId="3" fontId="1" fillId="7" borderId="0" xfId="0" applyNumberFormat="1" applyFont="1" applyFill="1" applyBorder="1" applyAlignment="1">
      <alignment vertical="top"/>
    </xf>
    <xf numFmtId="3" fontId="2" fillId="0" borderId="0" xfId="0" applyNumberFormat="1" applyFont="1" applyFill="1" applyBorder="1" applyAlignment="1">
      <alignment horizontal="center" vertical="top" wrapText="1"/>
    </xf>
    <xf numFmtId="3" fontId="1" fillId="0" borderId="0" xfId="0" applyNumberFormat="1" applyFont="1" applyFill="1" applyAlignment="1">
      <alignment vertical="top"/>
    </xf>
    <xf numFmtId="49" fontId="2" fillId="7" borderId="36" xfId="0" applyNumberFormat="1" applyFont="1" applyFill="1" applyBorder="1" applyAlignment="1">
      <alignment vertical="top"/>
    </xf>
    <xf numFmtId="0" fontId="1" fillId="6" borderId="36" xfId="0" applyFont="1" applyFill="1" applyBorder="1" applyAlignment="1">
      <alignment vertical="center" textRotation="90" wrapText="1"/>
    </xf>
    <xf numFmtId="49" fontId="2" fillId="6" borderId="36" xfId="0" applyNumberFormat="1" applyFont="1" applyFill="1" applyBorder="1" applyAlignment="1">
      <alignment horizontal="center" vertical="top"/>
    </xf>
    <xf numFmtId="3" fontId="1" fillId="6" borderId="23" xfId="0" applyNumberFormat="1" applyFont="1" applyFill="1" applyBorder="1" applyAlignment="1">
      <alignment horizontal="left" vertical="top" wrapText="1"/>
    </xf>
    <xf numFmtId="3" fontId="2" fillId="6" borderId="15" xfId="0" applyNumberFormat="1" applyFont="1" applyFill="1" applyBorder="1" applyAlignment="1">
      <alignment horizontal="center" vertical="top"/>
    </xf>
    <xf numFmtId="3" fontId="1" fillId="6" borderId="24" xfId="0" applyNumberFormat="1" applyFont="1" applyFill="1" applyBorder="1" applyAlignment="1">
      <alignment horizontal="center" vertical="top" wrapText="1"/>
    </xf>
    <xf numFmtId="3" fontId="2" fillId="6" borderId="27" xfId="0" applyNumberFormat="1" applyFont="1" applyFill="1" applyBorder="1" applyAlignment="1">
      <alignment horizontal="center" vertical="top"/>
    </xf>
    <xf numFmtId="3" fontId="13" fillId="0" borderId="5" xfId="0" applyNumberFormat="1" applyFont="1" applyFill="1" applyBorder="1" applyAlignment="1">
      <alignment horizontal="center" vertical="top"/>
    </xf>
    <xf numFmtId="3" fontId="1" fillId="0" borderId="16" xfId="0" applyNumberFormat="1" applyFont="1" applyFill="1" applyBorder="1" applyAlignment="1">
      <alignment horizontal="center" vertical="top" wrapText="1"/>
    </xf>
    <xf numFmtId="3" fontId="1" fillId="6" borderId="0" xfId="0" applyNumberFormat="1" applyFont="1" applyFill="1" applyBorder="1" applyAlignment="1">
      <alignment vertical="top"/>
    </xf>
    <xf numFmtId="3" fontId="3" fillId="0" borderId="20" xfId="0" applyNumberFormat="1" applyFont="1" applyFill="1" applyBorder="1" applyAlignment="1">
      <alignment horizontal="center" vertical="top" wrapText="1"/>
    </xf>
    <xf numFmtId="3" fontId="3" fillId="0" borderId="44" xfId="0" applyNumberFormat="1" applyFont="1" applyFill="1" applyBorder="1" applyAlignment="1">
      <alignment horizontal="center" vertical="top" wrapText="1"/>
    </xf>
    <xf numFmtId="3" fontId="3" fillId="0" borderId="37" xfId="0" applyNumberFormat="1" applyFont="1" applyFill="1" applyBorder="1" applyAlignment="1">
      <alignment horizontal="center" vertical="top" wrapText="1"/>
    </xf>
    <xf numFmtId="3" fontId="1" fillId="0" borderId="78" xfId="0" applyNumberFormat="1" applyFont="1" applyBorder="1" applyAlignment="1">
      <alignment horizontal="left" vertical="top"/>
    </xf>
    <xf numFmtId="3" fontId="1" fillId="6" borderId="14" xfId="0" applyNumberFormat="1" applyFont="1" applyFill="1" applyBorder="1" applyAlignment="1">
      <alignment vertical="top" wrapText="1"/>
    </xf>
    <xf numFmtId="3" fontId="1" fillId="6" borderId="31" xfId="0" applyNumberFormat="1" applyFont="1" applyFill="1" applyBorder="1" applyAlignment="1">
      <alignment horizontal="left" vertical="top" wrapText="1"/>
    </xf>
    <xf numFmtId="49" fontId="1" fillId="6" borderId="37" xfId="0" applyNumberFormat="1" applyFont="1" applyFill="1" applyBorder="1" applyAlignment="1">
      <alignment horizontal="center" vertical="top"/>
    </xf>
    <xf numFmtId="3" fontId="3" fillId="6" borderId="57" xfId="0" applyNumberFormat="1" applyFont="1" applyFill="1" applyBorder="1" applyAlignment="1">
      <alignment horizontal="center" vertical="top"/>
    </xf>
    <xf numFmtId="3" fontId="6" fillId="0" borderId="36" xfId="0" applyNumberFormat="1" applyFont="1" applyBorder="1" applyAlignment="1">
      <alignment vertical="top" wrapText="1"/>
    </xf>
    <xf numFmtId="3" fontId="1" fillId="7" borderId="43" xfId="0" applyNumberFormat="1" applyFont="1" applyFill="1" applyBorder="1" applyAlignment="1">
      <alignment vertical="top" wrapText="1"/>
    </xf>
    <xf numFmtId="164" fontId="1" fillId="6" borderId="0" xfId="0" applyNumberFormat="1" applyFont="1" applyFill="1" applyBorder="1" applyAlignment="1">
      <alignment horizontal="center" vertical="top"/>
    </xf>
    <xf numFmtId="164" fontId="1" fillId="6" borderId="16" xfId="0" applyNumberFormat="1" applyFont="1" applyFill="1" applyBorder="1" applyAlignment="1">
      <alignment horizontal="center" vertical="top"/>
    </xf>
    <xf numFmtId="164" fontId="2" fillId="8" borderId="47" xfId="0" applyNumberFormat="1" applyFont="1" applyFill="1" applyBorder="1" applyAlignment="1">
      <alignment horizontal="center" vertical="top"/>
    </xf>
    <xf numFmtId="164" fontId="2" fillId="8" borderId="60" xfId="0" applyNumberFormat="1" applyFont="1" applyFill="1" applyBorder="1" applyAlignment="1">
      <alignment horizontal="center" vertical="top"/>
    </xf>
    <xf numFmtId="164" fontId="1" fillId="6" borderId="76" xfId="0" applyNumberFormat="1" applyFont="1" applyFill="1" applyBorder="1" applyAlignment="1">
      <alignment horizontal="center" vertical="top"/>
    </xf>
    <xf numFmtId="164" fontId="1" fillId="6" borderId="57" xfId="0" applyNumberFormat="1" applyFont="1" applyFill="1" applyBorder="1" applyAlignment="1">
      <alignment horizontal="center" vertical="top"/>
    </xf>
    <xf numFmtId="164" fontId="1" fillId="6" borderId="14" xfId="0" applyNumberFormat="1" applyFont="1" applyFill="1" applyBorder="1" applyAlignment="1">
      <alignment horizontal="center" vertical="top"/>
    </xf>
    <xf numFmtId="164" fontId="2" fillId="5" borderId="70" xfId="0" applyNumberFormat="1" applyFont="1" applyFill="1" applyBorder="1" applyAlignment="1">
      <alignment horizontal="center" vertical="top"/>
    </xf>
    <xf numFmtId="164" fontId="1" fillId="6" borderId="43" xfId="0" applyNumberFormat="1" applyFont="1" applyFill="1" applyBorder="1" applyAlignment="1">
      <alignment horizontal="center" vertical="top"/>
    </xf>
    <xf numFmtId="164" fontId="1" fillId="6" borderId="55" xfId="0" applyNumberFormat="1" applyFont="1" applyFill="1" applyBorder="1" applyAlignment="1">
      <alignment horizontal="center" vertical="top"/>
    </xf>
    <xf numFmtId="164" fontId="13" fillId="6" borderId="7" xfId="0" applyNumberFormat="1" applyFont="1" applyFill="1" applyBorder="1" applyAlignment="1">
      <alignment horizontal="center" vertical="top"/>
    </xf>
    <xf numFmtId="164" fontId="13" fillId="6" borderId="16" xfId="0" applyNumberFormat="1" applyFont="1" applyFill="1" applyBorder="1" applyAlignment="1">
      <alignment horizontal="center" vertical="top"/>
    </xf>
    <xf numFmtId="164" fontId="13" fillId="6" borderId="57" xfId="0" applyNumberFormat="1" applyFont="1" applyFill="1" applyBorder="1" applyAlignment="1">
      <alignment horizontal="center" vertical="top"/>
    </xf>
    <xf numFmtId="164" fontId="14" fillId="8" borderId="47" xfId="0" applyNumberFormat="1" applyFont="1" applyFill="1" applyBorder="1" applyAlignment="1">
      <alignment horizontal="center" vertical="top"/>
    </xf>
    <xf numFmtId="164" fontId="2" fillId="5" borderId="28" xfId="0" applyNumberFormat="1" applyFont="1" applyFill="1" applyBorder="1" applyAlignment="1">
      <alignment horizontal="center" vertical="top"/>
    </xf>
    <xf numFmtId="164" fontId="2" fillId="4" borderId="72" xfId="0" applyNumberFormat="1" applyFont="1" applyFill="1" applyBorder="1" applyAlignment="1">
      <alignment horizontal="center" vertical="top"/>
    </xf>
    <xf numFmtId="164" fontId="2" fillId="3" borderId="72" xfId="0" applyNumberFormat="1" applyFont="1" applyFill="1" applyBorder="1" applyAlignment="1">
      <alignment horizontal="center" vertical="top"/>
    </xf>
    <xf numFmtId="164" fontId="2" fillId="3" borderId="34" xfId="0" applyNumberFormat="1" applyFont="1" applyFill="1" applyBorder="1" applyAlignment="1">
      <alignment horizontal="center" vertical="top" wrapText="1"/>
    </xf>
    <xf numFmtId="164" fontId="2" fillId="8" borderId="47" xfId="0" applyNumberFormat="1" applyFont="1" applyFill="1" applyBorder="1" applyAlignment="1">
      <alignment horizontal="center" vertical="top" wrapText="1"/>
    </xf>
    <xf numFmtId="0" fontId="1" fillId="6" borderId="39" xfId="0" applyFont="1" applyFill="1" applyBorder="1" applyAlignment="1">
      <alignment horizontal="left" vertical="top" wrapText="1"/>
    </xf>
    <xf numFmtId="49" fontId="18" fillId="6" borderId="12" xfId="0" applyNumberFormat="1" applyFont="1" applyFill="1" applyBorder="1" applyAlignment="1">
      <alignment vertical="center" textRotation="90"/>
    </xf>
    <xf numFmtId="0" fontId="1" fillId="0" borderId="79" xfId="0" applyFont="1" applyBorder="1" applyAlignment="1">
      <alignment vertical="top" wrapText="1"/>
    </xf>
    <xf numFmtId="49" fontId="18" fillId="6" borderId="36" xfId="0" applyNumberFormat="1" applyFont="1" applyFill="1" applyBorder="1" applyAlignment="1">
      <alignment vertical="center" textRotation="90"/>
    </xf>
    <xf numFmtId="0" fontId="1" fillId="0" borderId="59" xfId="0" applyFont="1" applyBorder="1" applyAlignment="1">
      <alignment vertical="top" wrapText="1"/>
    </xf>
    <xf numFmtId="3" fontId="1" fillId="0" borderId="0" xfId="0" applyNumberFormat="1" applyFont="1" applyBorder="1" applyAlignment="1">
      <alignment horizontal="left" vertical="top" wrapText="1"/>
    </xf>
    <xf numFmtId="3" fontId="18" fillId="6" borderId="12" xfId="0" applyNumberFormat="1" applyFont="1" applyFill="1" applyBorder="1" applyAlignment="1">
      <alignment wrapText="1"/>
    </xf>
    <xf numFmtId="0" fontId="18" fillId="6" borderId="15" xfId="0" applyFont="1" applyFill="1" applyBorder="1" applyAlignment="1">
      <alignment horizontal="center" vertical="center" wrapText="1"/>
    </xf>
    <xf numFmtId="0" fontId="18" fillId="6" borderId="2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5" fillId="0" borderId="0" xfId="0" applyFont="1" applyAlignment="1">
      <alignment vertical="top"/>
    </xf>
    <xf numFmtId="0" fontId="18" fillId="0" borderId="1" xfId="0" applyFont="1" applyBorder="1" applyAlignment="1">
      <alignment vertical="top" wrapText="1"/>
    </xf>
    <xf numFmtId="0" fontId="18" fillId="0" borderId="0" xfId="0" applyFont="1"/>
    <xf numFmtId="3" fontId="18" fillId="9" borderId="26" xfId="0" applyNumberFormat="1" applyFont="1" applyFill="1" applyBorder="1" applyAlignment="1">
      <alignment vertical="top" wrapText="1"/>
    </xf>
    <xf numFmtId="0" fontId="18" fillId="6" borderId="44" xfId="0" applyFont="1" applyFill="1" applyBorder="1" applyAlignment="1">
      <alignment horizontal="center" vertical="center" wrapText="1"/>
    </xf>
    <xf numFmtId="3" fontId="18" fillId="6" borderId="12" xfId="0" applyNumberFormat="1" applyFont="1" applyFill="1" applyBorder="1" applyAlignment="1">
      <alignment vertical="top" wrapText="1"/>
    </xf>
    <xf numFmtId="3" fontId="18" fillId="6" borderId="44" xfId="0" applyNumberFormat="1" applyFont="1" applyFill="1" applyBorder="1" applyAlignment="1">
      <alignment horizontal="center" vertical="center" wrapText="1"/>
    </xf>
    <xf numFmtId="3" fontId="18" fillId="6" borderId="36" xfId="0" applyNumberFormat="1" applyFont="1" applyFill="1" applyBorder="1" applyAlignment="1">
      <alignment horizontal="center" vertical="top"/>
    </xf>
    <xf numFmtId="3" fontId="18" fillId="6" borderId="36" xfId="0" applyNumberFormat="1" applyFont="1" applyFill="1" applyBorder="1" applyAlignment="1">
      <alignment vertical="top" wrapText="1"/>
    </xf>
    <xf numFmtId="3" fontId="18" fillId="6" borderId="37" xfId="0" applyNumberFormat="1" applyFont="1" applyFill="1" applyBorder="1" applyAlignment="1">
      <alignment horizontal="center" vertical="center" wrapText="1"/>
    </xf>
    <xf numFmtId="3" fontId="18" fillId="6" borderId="36" xfId="0" applyNumberFormat="1" applyFont="1" applyFill="1" applyBorder="1" applyAlignment="1">
      <alignment wrapText="1"/>
    </xf>
    <xf numFmtId="0" fontId="18" fillId="6" borderId="6" xfId="0" applyFont="1" applyFill="1" applyBorder="1" applyAlignment="1">
      <alignment horizontal="center" vertical="center" wrapText="1"/>
    </xf>
    <xf numFmtId="3" fontId="1" fillId="5" borderId="73" xfId="0" applyNumberFormat="1" applyFont="1" applyFill="1" applyBorder="1" applyAlignment="1">
      <alignment horizontal="center" vertical="top" wrapText="1"/>
    </xf>
    <xf numFmtId="3" fontId="1" fillId="5" borderId="71" xfId="0" applyNumberFormat="1" applyFont="1" applyFill="1" applyBorder="1" applyAlignment="1">
      <alignment horizontal="center" vertical="top" wrapText="1"/>
    </xf>
    <xf numFmtId="49" fontId="12" fillId="4" borderId="14" xfId="0" applyNumberFormat="1" applyFont="1" applyFill="1" applyBorder="1" applyAlignment="1">
      <alignment horizontal="center" vertical="top"/>
    </xf>
    <xf numFmtId="49" fontId="12" fillId="5" borderId="12" xfId="0" applyNumberFormat="1" applyFont="1" applyFill="1" applyBorder="1" applyAlignment="1">
      <alignment horizontal="center" vertical="top"/>
    </xf>
    <xf numFmtId="3" fontId="2" fillId="0" borderId="3" xfId="0" applyNumberFormat="1" applyFont="1" applyFill="1" applyBorder="1" applyAlignment="1">
      <alignment horizontal="center" vertical="top" wrapText="1"/>
    </xf>
    <xf numFmtId="3" fontId="1" fillId="0" borderId="12" xfId="0" applyNumberFormat="1" applyFont="1" applyFill="1" applyBorder="1" applyAlignment="1">
      <alignment horizontal="center" vertical="top" wrapText="1"/>
    </xf>
    <xf numFmtId="3" fontId="2" fillId="6" borderId="12" xfId="0" applyNumberFormat="1" applyFont="1" applyFill="1" applyBorder="1" applyAlignment="1">
      <alignment horizontal="center" vertical="top" wrapText="1"/>
    </xf>
    <xf numFmtId="3" fontId="18" fillId="0" borderId="36" xfId="0" applyNumberFormat="1" applyFont="1" applyBorder="1" applyAlignment="1">
      <alignment vertical="center" textRotation="90" wrapText="1"/>
    </xf>
    <xf numFmtId="3" fontId="1" fillId="6" borderId="36" xfId="0" applyNumberFormat="1" applyFont="1" applyFill="1" applyBorder="1" applyAlignment="1">
      <alignment horizontal="left" vertical="top" wrapText="1"/>
    </xf>
    <xf numFmtId="3" fontId="1" fillId="6" borderId="38" xfId="0" applyNumberFormat="1" applyFont="1" applyFill="1" applyBorder="1" applyAlignment="1">
      <alignment vertical="top" wrapText="1"/>
    </xf>
    <xf numFmtId="3" fontId="3" fillId="6" borderId="12" xfId="0" applyNumberFormat="1" applyFont="1" applyFill="1" applyBorder="1" applyAlignment="1">
      <alignment vertical="center" textRotation="90"/>
    </xf>
    <xf numFmtId="3" fontId="18" fillId="6" borderId="36" xfId="0" applyNumberFormat="1" applyFont="1" applyFill="1" applyBorder="1" applyAlignment="1">
      <alignment vertical="center" textRotation="90"/>
    </xf>
    <xf numFmtId="3" fontId="2" fillId="6" borderId="12" xfId="0" applyNumberFormat="1" applyFont="1" applyFill="1" applyBorder="1" applyAlignment="1">
      <alignment horizontal="center" vertical="top"/>
    </xf>
    <xf numFmtId="3" fontId="1" fillId="6" borderId="42" xfId="0" applyNumberFormat="1" applyFont="1" applyFill="1" applyBorder="1" applyAlignment="1">
      <alignment vertical="top" wrapText="1"/>
    </xf>
    <xf numFmtId="3" fontId="2" fillId="4" borderId="11" xfId="0" applyNumberFormat="1" applyFont="1" applyFill="1" applyBorder="1" applyAlignment="1">
      <alignment horizontal="center" vertical="top"/>
    </xf>
    <xf numFmtId="3" fontId="2" fillId="5" borderId="12" xfId="0" applyNumberFormat="1" applyFont="1" applyFill="1" applyBorder="1" applyAlignment="1">
      <alignment horizontal="center" vertical="top"/>
    </xf>
    <xf numFmtId="3" fontId="2" fillId="4" borderId="2" xfId="0" applyNumberFormat="1" applyFont="1" applyFill="1" applyBorder="1" applyAlignment="1">
      <alignment horizontal="center" vertical="top"/>
    </xf>
    <xf numFmtId="3" fontId="2" fillId="5" borderId="3" xfId="0" applyNumberFormat="1" applyFont="1" applyFill="1" applyBorder="1" applyAlignment="1">
      <alignment horizontal="center" vertical="top"/>
    </xf>
    <xf numFmtId="49" fontId="2" fillId="6" borderId="3" xfId="0" applyNumberFormat="1" applyFont="1" applyFill="1" applyBorder="1" applyAlignment="1">
      <alignment horizontal="center" vertical="top"/>
    </xf>
    <xf numFmtId="3" fontId="2" fillId="5" borderId="24" xfId="0" applyNumberFormat="1" applyFont="1" applyFill="1" applyBorder="1" applyAlignment="1">
      <alignment horizontal="center" vertical="top"/>
    </xf>
    <xf numFmtId="3" fontId="2" fillId="6" borderId="24" xfId="0" applyNumberFormat="1" applyFont="1" applyFill="1" applyBorder="1" applyAlignment="1">
      <alignment horizontal="center" vertical="top"/>
    </xf>
    <xf numFmtId="3" fontId="2" fillId="9" borderId="3" xfId="0" applyNumberFormat="1" applyFont="1" applyFill="1" applyBorder="1" applyAlignment="1">
      <alignment horizontal="center" vertical="top"/>
    </xf>
    <xf numFmtId="3" fontId="2" fillId="9" borderId="12" xfId="0" applyNumberFormat="1" applyFont="1" applyFill="1" applyBorder="1" applyAlignment="1">
      <alignment horizontal="center" vertical="top"/>
    </xf>
    <xf numFmtId="3" fontId="1" fillId="0" borderId="37" xfId="0" applyNumberFormat="1" applyFont="1" applyBorder="1" applyAlignment="1">
      <alignment horizontal="center" vertical="top" wrapText="1"/>
    </xf>
    <xf numFmtId="3" fontId="1" fillId="6" borderId="37" xfId="0" applyNumberFormat="1" applyFont="1" applyFill="1" applyBorder="1" applyAlignment="1">
      <alignment horizontal="center" vertical="top" wrapText="1"/>
    </xf>
    <xf numFmtId="3" fontId="2" fillId="9" borderId="12" xfId="0" applyNumberFormat="1" applyFont="1" applyFill="1" applyBorder="1" applyAlignment="1">
      <alignment horizontal="center" vertical="top" wrapText="1"/>
    </xf>
    <xf numFmtId="49" fontId="2" fillId="6" borderId="24" xfId="0" applyNumberFormat="1" applyFont="1" applyFill="1" applyBorder="1" applyAlignment="1">
      <alignment horizontal="center" vertical="top" wrapText="1"/>
    </xf>
    <xf numFmtId="3" fontId="2" fillId="0" borderId="24" xfId="0" applyNumberFormat="1" applyFont="1" applyBorder="1" applyAlignment="1">
      <alignment horizontal="center" vertical="top" wrapText="1"/>
    </xf>
    <xf numFmtId="3" fontId="1" fillId="6" borderId="0" xfId="0" applyNumberFormat="1" applyFont="1" applyFill="1" applyAlignment="1">
      <alignment horizontal="center" vertical="top"/>
    </xf>
    <xf numFmtId="49" fontId="2" fillId="6" borderId="12" xfId="0" applyNumberFormat="1" applyFont="1" applyFill="1" applyBorder="1" applyAlignment="1">
      <alignment horizontal="center" vertical="top"/>
    </xf>
    <xf numFmtId="164" fontId="1" fillId="6" borderId="50" xfId="0" applyNumberFormat="1" applyFont="1" applyFill="1" applyBorder="1" applyAlignment="1">
      <alignment horizontal="center" vertical="top"/>
    </xf>
    <xf numFmtId="164" fontId="1" fillId="6" borderId="77" xfId="0" applyNumberFormat="1" applyFont="1" applyFill="1" applyBorder="1" applyAlignment="1">
      <alignment horizontal="center" vertical="top"/>
    </xf>
    <xf numFmtId="164" fontId="1" fillId="6" borderId="58" xfId="0" applyNumberFormat="1" applyFont="1" applyFill="1" applyBorder="1" applyAlignment="1">
      <alignment horizontal="center" vertical="top"/>
    </xf>
    <xf numFmtId="164" fontId="2" fillId="8" borderId="62" xfId="0" applyNumberFormat="1" applyFont="1" applyFill="1" applyBorder="1" applyAlignment="1">
      <alignment horizontal="center" vertical="top"/>
    </xf>
    <xf numFmtId="164" fontId="17" fillId="6" borderId="64" xfId="0" applyNumberFormat="1" applyFont="1" applyFill="1" applyBorder="1" applyAlignment="1">
      <alignment horizontal="center" vertical="top"/>
    </xf>
    <xf numFmtId="164" fontId="2" fillId="8" borderId="19" xfId="0" applyNumberFormat="1" applyFont="1" applyFill="1" applyBorder="1" applyAlignment="1">
      <alignment horizontal="center" vertical="top"/>
    </xf>
    <xf numFmtId="164" fontId="3" fillId="6" borderId="84" xfId="0" applyNumberFormat="1" applyFont="1" applyFill="1" applyBorder="1" applyAlignment="1">
      <alignment horizontal="center" vertical="center"/>
    </xf>
    <xf numFmtId="164" fontId="3" fillId="6" borderId="0" xfId="0" applyNumberFormat="1" applyFont="1" applyFill="1" applyBorder="1" applyAlignment="1">
      <alignment horizontal="center" vertical="center"/>
    </xf>
    <xf numFmtId="164" fontId="1" fillId="6" borderId="19" xfId="0" applyNumberFormat="1" applyFont="1" applyFill="1" applyBorder="1" applyAlignment="1">
      <alignment horizontal="center" vertical="top"/>
    </xf>
    <xf numFmtId="164" fontId="17" fillId="6" borderId="88" xfId="0" applyNumberFormat="1" applyFont="1" applyFill="1" applyBorder="1" applyAlignment="1">
      <alignment horizontal="center" vertical="top"/>
    </xf>
    <xf numFmtId="164" fontId="3" fillId="6" borderId="88" xfId="0" applyNumberFormat="1" applyFont="1" applyFill="1" applyBorder="1" applyAlignment="1">
      <alignment horizontal="center" vertical="top"/>
    </xf>
    <xf numFmtId="164" fontId="3" fillId="6" borderId="58" xfId="0" applyNumberFormat="1" applyFont="1" applyFill="1" applyBorder="1" applyAlignment="1">
      <alignment horizontal="center" vertical="top"/>
    </xf>
    <xf numFmtId="3" fontId="3" fillId="0" borderId="41" xfId="0" applyNumberFormat="1" applyFont="1" applyBorder="1" applyAlignment="1">
      <alignment horizontal="center" vertical="top"/>
    </xf>
    <xf numFmtId="3" fontId="3" fillId="0" borderId="57" xfId="0" applyNumberFormat="1" applyFont="1" applyBorder="1" applyAlignment="1">
      <alignment horizontal="center" vertical="top"/>
    </xf>
    <xf numFmtId="3" fontId="4" fillId="8" borderId="47" xfId="0" applyNumberFormat="1" applyFont="1" applyFill="1" applyBorder="1" applyAlignment="1">
      <alignment horizontal="center" vertical="top"/>
    </xf>
    <xf numFmtId="3" fontId="8" fillId="0" borderId="7" xfId="0" applyNumberFormat="1" applyFont="1" applyFill="1" applyBorder="1" applyAlignment="1">
      <alignment horizontal="center" vertical="top"/>
    </xf>
    <xf numFmtId="3" fontId="8" fillId="0" borderId="76" xfId="0" applyNumberFormat="1" applyFont="1" applyFill="1" applyBorder="1" applyAlignment="1">
      <alignment horizontal="center" vertical="top"/>
    </xf>
    <xf numFmtId="3" fontId="8" fillId="6" borderId="57" xfId="0" applyNumberFormat="1" applyFont="1" applyFill="1" applyBorder="1" applyAlignment="1">
      <alignment horizontal="center" vertical="top"/>
    </xf>
    <xf numFmtId="3" fontId="8" fillId="6" borderId="76" xfId="0" applyNumberFormat="1" applyFont="1" applyFill="1" applyBorder="1" applyAlignment="1">
      <alignment horizontal="center" vertical="top"/>
    </xf>
    <xf numFmtId="3" fontId="8" fillId="0" borderId="57" xfId="0" applyNumberFormat="1" applyFont="1" applyBorder="1" applyAlignment="1">
      <alignment horizontal="center" vertical="top"/>
    </xf>
    <xf numFmtId="3" fontId="4" fillId="8" borderId="28" xfId="0" applyNumberFormat="1" applyFont="1" applyFill="1" applyBorder="1" applyAlignment="1">
      <alignment horizontal="center" vertical="top"/>
    </xf>
    <xf numFmtId="3" fontId="3" fillId="0" borderId="49" xfId="0" applyNumberFormat="1" applyFont="1" applyFill="1" applyBorder="1" applyAlignment="1">
      <alignment horizontal="center" vertical="top" wrapText="1"/>
    </xf>
    <xf numFmtId="3" fontId="3" fillId="0" borderId="7" xfId="0" applyNumberFormat="1" applyFont="1" applyFill="1" applyBorder="1" applyAlignment="1">
      <alignment horizontal="center" vertical="top"/>
    </xf>
    <xf numFmtId="3" fontId="3" fillId="0" borderId="16" xfId="0" applyNumberFormat="1" applyFont="1" applyBorder="1" applyAlignment="1">
      <alignment horizontal="center" vertical="top"/>
    </xf>
    <xf numFmtId="3" fontId="4" fillId="8" borderId="34" xfId="0" applyNumberFormat="1" applyFont="1" applyFill="1" applyBorder="1" applyAlignment="1">
      <alignment horizontal="center" vertical="top"/>
    </xf>
    <xf numFmtId="3" fontId="1" fillId="0" borderId="44" xfId="0" applyNumberFormat="1" applyFont="1" applyBorder="1" applyAlignment="1">
      <alignment horizontal="center" wrapText="1"/>
    </xf>
    <xf numFmtId="164" fontId="2" fillId="9" borderId="46" xfId="0" applyNumberFormat="1" applyFont="1" applyFill="1" applyBorder="1" applyAlignment="1">
      <alignment horizontal="center" vertical="top"/>
    </xf>
    <xf numFmtId="164" fontId="1" fillId="6" borderId="54" xfId="0" applyNumberFormat="1" applyFont="1" applyFill="1" applyBorder="1" applyAlignment="1">
      <alignment horizontal="center" vertical="top"/>
    </xf>
    <xf numFmtId="164" fontId="2" fillId="6" borderId="50" xfId="0" applyNumberFormat="1" applyFont="1" applyFill="1" applyBorder="1" applyAlignment="1">
      <alignment horizontal="center" vertical="top"/>
    </xf>
    <xf numFmtId="164" fontId="1" fillId="6" borderId="82" xfId="0" applyNumberFormat="1" applyFont="1" applyFill="1" applyBorder="1" applyAlignment="1">
      <alignment horizontal="center" vertical="top"/>
    </xf>
    <xf numFmtId="3" fontId="3" fillId="0" borderId="41" xfId="0" applyNumberFormat="1" applyFont="1" applyBorder="1" applyAlignment="1">
      <alignment horizontal="center" vertical="top" wrapText="1"/>
    </xf>
    <xf numFmtId="3" fontId="13" fillId="0" borderId="41" xfId="0" applyNumberFormat="1" applyFont="1" applyFill="1" applyBorder="1" applyAlignment="1">
      <alignment horizontal="center" vertical="top"/>
    </xf>
    <xf numFmtId="3" fontId="13" fillId="0" borderId="16" xfId="0" applyNumberFormat="1" applyFont="1" applyFill="1" applyBorder="1" applyAlignment="1">
      <alignment horizontal="center" vertical="top"/>
    </xf>
    <xf numFmtId="3" fontId="13" fillId="0" borderId="81" xfId="0" applyNumberFormat="1" applyFont="1" applyFill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3" fontId="1" fillId="0" borderId="45" xfId="0" applyNumberFormat="1" applyFont="1" applyBorder="1" applyAlignment="1">
      <alignment horizontal="center" vertical="center" shrinkToFit="1"/>
    </xf>
    <xf numFmtId="3" fontId="1" fillId="7" borderId="37" xfId="0" applyNumberFormat="1" applyFont="1" applyFill="1" applyBorder="1" applyAlignment="1">
      <alignment horizontal="center" vertical="top"/>
    </xf>
    <xf numFmtId="3" fontId="1" fillId="7" borderId="20" xfId="0" applyNumberFormat="1" applyFont="1" applyFill="1" applyBorder="1" applyAlignment="1">
      <alignment horizontal="center" vertical="top"/>
    </xf>
    <xf numFmtId="3" fontId="1" fillId="7" borderId="29" xfId="0" applyNumberFormat="1" applyFont="1" applyFill="1" applyBorder="1" applyAlignment="1">
      <alignment horizontal="center" vertical="top"/>
    </xf>
    <xf numFmtId="3" fontId="1" fillId="0" borderId="83" xfId="0" applyNumberFormat="1" applyFont="1" applyFill="1" applyBorder="1" applyAlignment="1">
      <alignment horizontal="center" vertical="top"/>
    </xf>
    <xf numFmtId="3" fontId="1" fillId="7" borderId="63" xfId="0" applyNumberFormat="1" applyFont="1" applyFill="1" applyBorder="1" applyAlignment="1">
      <alignment horizontal="center" vertical="top" wrapText="1"/>
    </xf>
    <xf numFmtId="3" fontId="1" fillId="0" borderId="29" xfId="0" applyNumberFormat="1" applyFont="1" applyFill="1" applyBorder="1" applyAlignment="1">
      <alignment horizontal="center" vertical="top" wrapText="1"/>
    </xf>
    <xf numFmtId="3" fontId="1" fillId="0" borderId="48" xfId="0" applyNumberFormat="1" applyFont="1" applyFill="1" applyBorder="1" applyAlignment="1">
      <alignment horizontal="center" vertical="top" wrapText="1"/>
    </xf>
    <xf numFmtId="3" fontId="1" fillId="6" borderId="20" xfId="0" applyNumberFormat="1" applyFont="1" applyFill="1" applyBorder="1" applyAlignment="1">
      <alignment horizontal="center" vertical="top" wrapText="1"/>
    </xf>
    <xf numFmtId="3" fontId="1" fillId="6" borderId="45" xfId="0" applyNumberFormat="1" applyFont="1" applyFill="1" applyBorder="1" applyAlignment="1">
      <alignment horizontal="center" vertical="top" wrapText="1"/>
    </xf>
    <xf numFmtId="3" fontId="1" fillId="0" borderId="63" xfId="0" applyNumberFormat="1" applyFont="1" applyFill="1" applyBorder="1" applyAlignment="1">
      <alignment vertical="top" wrapText="1"/>
    </xf>
    <xf numFmtId="3" fontId="3" fillId="0" borderId="45" xfId="0" applyNumberFormat="1" applyFont="1" applyFill="1" applyBorder="1" applyAlignment="1">
      <alignment horizontal="center" vertical="top" wrapText="1"/>
    </xf>
    <xf numFmtId="49" fontId="9" fillId="6" borderId="87" xfId="0" applyNumberFormat="1" applyFont="1" applyFill="1" applyBorder="1" applyAlignment="1">
      <alignment horizontal="center" vertical="center" wrapText="1"/>
    </xf>
    <xf numFmtId="3" fontId="1" fillId="0" borderId="48" xfId="0" applyNumberFormat="1" applyFont="1" applyFill="1" applyBorder="1" applyAlignment="1">
      <alignment horizontal="left" vertical="top" wrapText="1"/>
    </xf>
    <xf numFmtId="3" fontId="1" fillId="6" borderId="44" xfId="0" applyNumberFormat="1" applyFont="1" applyFill="1" applyBorder="1" applyAlignment="1">
      <alignment horizontal="center" vertical="center" wrapText="1"/>
    </xf>
    <xf numFmtId="3" fontId="1" fillId="6" borderId="37" xfId="0" applyNumberFormat="1" applyFont="1" applyFill="1" applyBorder="1" applyAlignment="1">
      <alignment horizontal="center" vertical="center" wrapText="1"/>
    </xf>
    <xf numFmtId="164" fontId="1" fillId="6" borderId="20" xfId="0" applyNumberFormat="1" applyFont="1" applyFill="1" applyBorder="1" applyAlignment="1">
      <alignment horizontal="center" vertical="top" wrapText="1"/>
    </xf>
    <xf numFmtId="164" fontId="1" fillId="6" borderId="44" xfId="0" applyNumberFormat="1" applyFont="1" applyFill="1" applyBorder="1" applyAlignment="1">
      <alignment horizontal="center" vertical="top" wrapText="1"/>
    </xf>
    <xf numFmtId="164" fontId="1" fillId="6" borderId="37" xfId="0" applyNumberFormat="1" applyFont="1" applyFill="1" applyBorder="1" applyAlignment="1">
      <alignment horizontal="center" vertical="top" wrapText="1"/>
    </xf>
    <xf numFmtId="0" fontId="1" fillId="6" borderId="20" xfId="0" applyFont="1" applyFill="1" applyBorder="1" applyAlignment="1">
      <alignment horizontal="center" vertical="top" wrapText="1"/>
    </xf>
    <xf numFmtId="0" fontId="1" fillId="6" borderId="80" xfId="0" applyFont="1" applyFill="1" applyBorder="1" applyAlignment="1">
      <alignment horizontal="center" vertical="top" wrapText="1"/>
    </xf>
    <xf numFmtId="0" fontId="1" fillId="6" borderId="37" xfId="0" applyFont="1" applyFill="1" applyBorder="1" applyAlignment="1">
      <alignment horizontal="center" vertical="top" wrapText="1"/>
    </xf>
    <xf numFmtId="3" fontId="1" fillId="6" borderId="44" xfId="0" applyNumberFormat="1" applyFont="1" applyFill="1" applyBorder="1" applyAlignment="1">
      <alignment vertical="top" wrapText="1"/>
    </xf>
    <xf numFmtId="3" fontId="1" fillId="6" borderId="44" xfId="0" applyNumberFormat="1" applyFont="1" applyFill="1" applyBorder="1" applyAlignment="1">
      <alignment vertical="top"/>
    </xf>
    <xf numFmtId="3" fontId="2" fillId="0" borderId="53" xfId="0" applyNumberFormat="1" applyFont="1" applyFill="1" applyBorder="1" applyAlignment="1">
      <alignment horizontal="center" vertical="top" wrapText="1"/>
    </xf>
    <xf numFmtId="3" fontId="1" fillId="0" borderId="30" xfId="0" applyNumberFormat="1" applyFont="1" applyBorder="1" applyAlignment="1">
      <alignment horizontal="center" vertical="center" textRotation="90" wrapText="1" shrinkToFit="1"/>
    </xf>
    <xf numFmtId="3" fontId="21" fillId="0" borderId="0" xfId="0" applyNumberFormat="1" applyFont="1" applyAlignment="1">
      <alignment vertical="top"/>
    </xf>
    <xf numFmtId="3" fontId="22" fillId="0" borderId="0" xfId="0" applyNumberFormat="1" applyFont="1" applyAlignment="1">
      <alignment vertical="top"/>
    </xf>
    <xf numFmtId="3" fontId="21" fillId="0" borderId="0" xfId="0" applyNumberFormat="1" applyFont="1" applyAlignment="1">
      <alignment horizontal="center" vertical="top"/>
    </xf>
    <xf numFmtId="3" fontId="2" fillId="0" borderId="49" xfId="0" applyNumberFormat="1" applyFont="1" applyBorder="1" applyAlignment="1">
      <alignment horizontal="center" vertical="center" wrapText="1"/>
    </xf>
    <xf numFmtId="164" fontId="2" fillId="3" borderId="49" xfId="0" applyNumberFormat="1" applyFont="1" applyFill="1" applyBorder="1" applyAlignment="1">
      <alignment horizontal="center" vertical="top" wrapText="1"/>
    </xf>
    <xf numFmtId="164" fontId="2" fillId="8" borderId="34" xfId="0" applyNumberFormat="1" applyFont="1" applyFill="1" applyBorder="1" applyAlignment="1">
      <alignment horizontal="center" vertical="top" wrapText="1"/>
    </xf>
    <xf numFmtId="164" fontId="1" fillId="0" borderId="34" xfId="0" applyNumberFormat="1" applyFont="1" applyBorder="1" applyAlignment="1">
      <alignment horizontal="center" vertical="top" wrapText="1"/>
    </xf>
    <xf numFmtId="164" fontId="1" fillId="6" borderId="34" xfId="0" applyNumberFormat="1" applyFont="1" applyFill="1" applyBorder="1" applyAlignment="1">
      <alignment horizontal="center" vertical="top" wrapText="1"/>
    </xf>
    <xf numFmtId="164" fontId="1" fillId="8" borderId="34" xfId="0" applyNumberFormat="1" applyFont="1" applyFill="1" applyBorder="1" applyAlignment="1">
      <alignment horizontal="center" vertical="top" wrapText="1"/>
    </xf>
    <xf numFmtId="3" fontId="1" fillId="0" borderId="9" xfId="0" applyNumberFormat="1" applyFont="1" applyFill="1" applyBorder="1" applyAlignment="1">
      <alignment horizontal="left" vertical="top" wrapText="1"/>
    </xf>
    <xf numFmtId="3" fontId="1" fillId="6" borderId="67" xfId="0" applyNumberFormat="1" applyFont="1" applyFill="1" applyBorder="1" applyAlignment="1">
      <alignment horizontal="left" vertical="top" wrapText="1"/>
    </xf>
    <xf numFmtId="3" fontId="18" fillId="9" borderId="1" xfId="0" applyNumberFormat="1" applyFont="1" applyFill="1" applyBorder="1" applyAlignment="1">
      <alignment vertical="top" wrapText="1"/>
    </xf>
    <xf numFmtId="164" fontId="2" fillId="6" borderId="49" xfId="0" applyNumberFormat="1" applyFont="1" applyFill="1" applyBorder="1" applyAlignment="1">
      <alignment horizontal="center" vertical="top"/>
    </xf>
    <xf numFmtId="164" fontId="2" fillId="9" borderId="47" xfId="0" applyNumberFormat="1" applyFont="1" applyFill="1" applyBorder="1" applyAlignment="1">
      <alignment horizontal="center" vertical="top"/>
    </xf>
    <xf numFmtId="3" fontId="3" fillId="6" borderId="7" xfId="0" applyNumberFormat="1" applyFont="1" applyFill="1" applyBorder="1" applyAlignment="1">
      <alignment horizontal="center" vertical="top" wrapText="1"/>
    </xf>
    <xf numFmtId="3" fontId="3" fillId="6" borderId="16" xfId="0" applyNumberFormat="1" applyFont="1" applyFill="1" applyBorder="1" applyAlignment="1">
      <alignment horizontal="center" vertical="top" wrapText="1"/>
    </xf>
    <xf numFmtId="49" fontId="9" fillId="0" borderId="12" xfId="0" applyNumberFormat="1" applyFont="1" applyFill="1" applyBorder="1" applyAlignment="1">
      <alignment horizontal="center" vertical="top" textRotation="90" wrapText="1"/>
    </xf>
    <xf numFmtId="3" fontId="3" fillId="0" borderId="51" xfId="0" applyNumberFormat="1" applyFont="1" applyFill="1" applyBorder="1" applyAlignment="1">
      <alignment horizontal="center" vertical="top" textRotation="90" wrapText="1"/>
    </xf>
    <xf numFmtId="3" fontId="9" fillId="0" borderId="36" xfId="0" applyNumberFormat="1" applyFont="1" applyFill="1" applyBorder="1" applyAlignment="1">
      <alignment horizontal="center" vertical="top" textRotation="90" wrapText="1"/>
    </xf>
    <xf numFmtId="49" fontId="9" fillId="0" borderId="33" xfId="0" applyNumberFormat="1" applyFont="1" applyFill="1" applyBorder="1" applyAlignment="1">
      <alignment horizontal="center" vertical="center" textRotation="90" wrapText="1"/>
    </xf>
    <xf numFmtId="49" fontId="3" fillId="0" borderId="13" xfId="0" applyNumberFormat="1" applyFont="1" applyFill="1" applyBorder="1" applyAlignment="1">
      <alignment vertical="center" textRotation="90"/>
    </xf>
    <xf numFmtId="3" fontId="1" fillId="6" borderId="37" xfId="0" applyNumberFormat="1" applyFont="1" applyFill="1" applyBorder="1" applyAlignment="1">
      <alignment horizontal="center" vertical="top"/>
    </xf>
    <xf numFmtId="3" fontId="2" fillId="0" borderId="27" xfId="0" applyNumberFormat="1" applyFont="1" applyBorder="1" applyAlignment="1">
      <alignment horizontal="center" vertical="top" wrapText="1"/>
    </xf>
    <xf numFmtId="3" fontId="12" fillId="8" borderId="26" xfId="0" applyNumberFormat="1" applyFont="1" applyFill="1" applyBorder="1" applyAlignment="1">
      <alignment horizontal="right" vertical="top"/>
    </xf>
    <xf numFmtId="3" fontId="13" fillId="0" borderId="1" xfId="0" applyNumberFormat="1" applyFont="1" applyFill="1" applyBorder="1" applyAlignment="1">
      <alignment horizontal="center" vertical="top"/>
    </xf>
    <xf numFmtId="3" fontId="13" fillId="0" borderId="29" xfId="0" applyNumberFormat="1" applyFont="1" applyFill="1" applyBorder="1" applyAlignment="1">
      <alignment horizontal="center" vertical="top"/>
    </xf>
    <xf numFmtId="3" fontId="2" fillId="4" borderId="11" xfId="0" applyNumberFormat="1" applyFont="1" applyFill="1" applyBorder="1" applyAlignment="1">
      <alignment horizontal="center" vertical="top"/>
    </xf>
    <xf numFmtId="3" fontId="2" fillId="5" borderId="12" xfId="0" applyNumberFormat="1" applyFont="1" applyFill="1" applyBorder="1" applyAlignment="1">
      <alignment horizontal="center" vertical="top"/>
    </xf>
    <xf numFmtId="3" fontId="2" fillId="9" borderId="12" xfId="0" applyNumberFormat="1" applyFont="1" applyFill="1" applyBorder="1" applyAlignment="1">
      <alignment horizontal="center" vertical="top"/>
    </xf>
    <xf numFmtId="3" fontId="2" fillId="6" borderId="12" xfId="0" applyNumberFormat="1" applyFont="1" applyFill="1" applyBorder="1" applyAlignment="1">
      <alignment horizontal="center" vertical="top"/>
    </xf>
    <xf numFmtId="3" fontId="2" fillId="5" borderId="24" xfId="0" applyNumberFormat="1" applyFont="1" applyFill="1" applyBorder="1" applyAlignment="1">
      <alignment horizontal="center" vertical="top"/>
    </xf>
    <xf numFmtId="164" fontId="2" fillId="9" borderId="62" xfId="0" applyNumberFormat="1" applyFont="1" applyFill="1" applyBorder="1" applyAlignment="1">
      <alignment horizontal="center" vertical="top"/>
    </xf>
    <xf numFmtId="49" fontId="3" fillId="6" borderId="36" xfId="0" applyNumberFormat="1" applyFont="1" applyFill="1" applyBorder="1" applyAlignment="1">
      <alignment horizontal="center" vertical="center" textRotation="90" wrapText="1"/>
    </xf>
    <xf numFmtId="0" fontId="1" fillId="0" borderId="17" xfId="0" applyFont="1" applyFill="1" applyBorder="1" applyAlignment="1">
      <alignment horizontal="left" vertical="top" wrapText="1"/>
    </xf>
    <xf numFmtId="164" fontId="2" fillId="5" borderId="72" xfId="0" applyNumberFormat="1" applyFont="1" applyFill="1" applyBorder="1" applyAlignment="1">
      <alignment horizontal="center" vertical="top"/>
    </xf>
    <xf numFmtId="3" fontId="1" fillId="6" borderId="44" xfId="0" applyNumberFormat="1" applyFont="1" applyFill="1" applyBorder="1" applyAlignment="1">
      <alignment horizontal="center" vertical="top" wrapText="1"/>
    </xf>
    <xf numFmtId="3" fontId="1" fillId="6" borderId="37" xfId="0" applyNumberFormat="1" applyFont="1" applyFill="1" applyBorder="1" applyAlignment="1">
      <alignment horizontal="center" vertical="top" wrapText="1"/>
    </xf>
    <xf numFmtId="164" fontId="2" fillId="9" borderId="28" xfId="0" applyNumberFormat="1" applyFont="1" applyFill="1" applyBorder="1" applyAlignment="1">
      <alignment horizontal="center" vertical="top"/>
    </xf>
    <xf numFmtId="3" fontId="1" fillId="0" borderId="8" xfId="0" applyNumberFormat="1" applyFont="1" applyFill="1" applyBorder="1" applyAlignment="1">
      <alignment horizontal="center" vertical="top" wrapText="1"/>
    </xf>
    <xf numFmtId="164" fontId="3" fillId="6" borderId="49" xfId="0" applyNumberFormat="1" applyFont="1" applyFill="1" applyBorder="1" applyAlignment="1">
      <alignment horizontal="center" vertical="top"/>
    </xf>
    <xf numFmtId="3" fontId="1" fillId="0" borderId="43" xfId="0" applyNumberFormat="1" applyFont="1" applyFill="1" applyBorder="1" applyAlignment="1">
      <alignment horizontal="center" vertical="top" wrapText="1"/>
    </xf>
    <xf numFmtId="164" fontId="3" fillId="6" borderId="57" xfId="0" applyNumberFormat="1" applyFont="1" applyFill="1" applyBorder="1" applyAlignment="1">
      <alignment horizontal="center" vertical="top"/>
    </xf>
    <xf numFmtId="3" fontId="2" fillId="6" borderId="12" xfId="0" applyNumberFormat="1" applyFont="1" applyFill="1" applyBorder="1" applyAlignment="1">
      <alignment horizontal="center" vertical="top" wrapText="1"/>
    </xf>
    <xf numFmtId="3" fontId="3" fillId="0" borderId="38" xfId="0" applyNumberFormat="1" applyFont="1" applyFill="1" applyBorder="1" applyAlignment="1">
      <alignment horizontal="center" vertical="center" textRotation="90" wrapText="1"/>
    </xf>
    <xf numFmtId="3" fontId="18" fillId="0" borderId="12" xfId="0" applyNumberFormat="1" applyFont="1" applyBorder="1" applyAlignment="1">
      <alignment horizontal="center" vertical="center" textRotation="90" wrapText="1"/>
    </xf>
    <xf numFmtId="3" fontId="2" fillId="4" borderId="2" xfId="0" applyNumberFormat="1" applyFont="1" applyFill="1" applyBorder="1" applyAlignment="1">
      <alignment horizontal="center" vertical="top"/>
    </xf>
    <xf numFmtId="3" fontId="2" fillId="4" borderId="11" xfId="0" applyNumberFormat="1" applyFont="1" applyFill="1" applyBorder="1" applyAlignment="1">
      <alignment horizontal="center" vertical="top"/>
    </xf>
    <xf numFmtId="3" fontId="2" fillId="5" borderId="3" xfId="0" applyNumberFormat="1" applyFont="1" applyFill="1" applyBorder="1" applyAlignment="1">
      <alignment horizontal="center" vertical="top"/>
    </xf>
    <xf numFmtId="3" fontId="2" fillId="5" borderId="12" xfId="0" applyNumberFormat="1" applyFont="1" applyFill="1" applyBorder="1" applyAlignment="1">
      <alignment horizontal="center" vertical="top"/>
    </xf>
    <xf numFmtId="3" fontId="2" fillId="9" borderId="3" xfId="0" applyNumberFormat="1" applyFont="1" applyFill="1" applyBorder="1" applyAlignment="1">
      <alignment horizontal="center" vertical="top"/>
    </xf>
    <xf numFmtId="3" fontId="2" fillId="9" borderId="12" xfId="0" applyNumberFormat="1" applyFont="1" applyFill="1" applyBorder="1" applyAlignment="1">
      <alignment horizontal="center" vertical="top"/>
    </xf>
    <xf numFmtId="3" fontId="2" fillId="6" borderId="12" xfId="0" applyNumberFormat="1" applyFont="1" applyFill="1" applyBorder="1" applyAlignment="1">
      <alignment horizontal="center" vertical="top"/>
    </xf>
    <xf numFmtId="3" fontId="2" fillId="6" borderId="3" xfId="0" applyNumberFormat="1" applyFont="1" applyFill="1" applyBorder="1" applyAlignment="1">
      <alignment horizontal="center" vertical="top"/>
    </xf>
    <xf numFmtId="3" fontId="1" fillId="0" borderId="3" xfId="0" applyNumberFormat="1" applyFont="1" applyFill="1" applyBorder="1" applyAlignment="1">
      <alignment horizontal="center" vertical="top" wrapText="1"/>
    </xf>
    <xf numFmtId="4" fontId="1" fillId="0" borderId="0" xfId="0" applyNumberFormat="1" applyFont="1" applyBorder="1" applyAlignment="1">
      <alignment vertical="top"/>
    </xf>
    <xf numFmtId="0" fontId="1" fillId="6" borderId="57" xfId="0" applyFont="1" applyFill="1" applyBorder="1" applyAlignment="1">
      <alignment horizontal="center" vertical="top" wrapText="1"/>
    </xf>
    <xf numFmtId="49" fontId="2" fillId="7" borderId="38" xfId="0" applyNumberFormat="1" applyFont="1" applyFill="1" applyBorder="1" applyAlignment="1">
      <alignment vertical="top"/>
    </xf>
    <xf numFmtId="0" fontId="1" fillId="6" borderId="38" xfId="0" applyFont="1" applyFill="1" applyBorder="1" applyAlignment="1">
      <alignment vertical="center" textRotation="90" wrapText="1"/>
    </xf>
    <xf numFmtId="49" fontId="2" fillId="6" borderId="38" xfId="0" applyNumberFormat="1" applyFont="1" applyFill="1" applyBorder="1" applyAlignment="1">
      <alignment horizontal="center" vertical="top"/>
    </xf>
    <xf numFmtId="0" fontId="1" fillId="6" borderId="76" xfId="0" applyFont="1" applyFill="1" applyBorder="1" applyAlignment="1">
      <alignment horizontal="center" vertical="top" wrapText="1"/>
    </xf>
    <xf numFmtId="0" fontId="1" fillId="0" borderId="75" xfId="0" applyFont="1" applyBorder="1" applyAlignment="1">
      <alignment horizontal="left" vertical="top"/>
    </xf>
    <xf numFmtId="49" fontId="1" fillId="6" borderId="20" xfId="0" applyNumberFormat="1" applyFont="1" applyFill="1" applyBorder="1" applyAlignment="1">
      <alignment horizontal="center" vertical="top"/>
    </xf>
    <xf numFmtId="0" fontId="1" fillId="6" borderId="43" xfId="0" applyFont="1" applyFill="1" applyBorder="1" applyAlignment="1">
      <alignment horizontal="left" vertical="top"/>
    </xf>
    <xf numFmtId="164" fontId="1" fillId="6" borderId="64" xfId="0" applyNumberFormat="1" applyFont="1" applyFill="1" applyBorder="1" applyAlignment="1">
      <alignment horizontal="center" vertical="top"/>
    </xf>
    <xf numFmtId="0" fontId="1" fillId="0" borderId="11" xfId="0" applyFont="1" applyFill="1" applyBorder="1" applyAlignment="1">
      <alignment vertical="top" wrapText="1"/>
    </xf>
    <xf numFmtId="3" fontId="2" fillId="4" borderId="91" xfId="0" applyNumberFormat="1" applyFont="1" applyFill="1" applyBorder="1" applyAlignment="1">
      <alignment horizontal="center" vertical="top"/>
    </xf>
    <xf numFmtId="3" fontId="2" fillId="5" borderId="92" xfId="0" applyNumberFormat="1" applyFont="1" applyFill="1" applyBorder="1" applyAlignment="1">
      <alignment horizontal="center" vertical="top"/>
    </xf>
    <xf numFmtId="3" fontId="2" fillId="9" borderId="92" xfId="0" applyNumberFormat="1" applyFont="1" applyFill="1" applyBorder="1" applyAlignment="1">
      <alignment horizontal="center" vertical="top"/>
    </xf>
    <xf numFmtId="3" fontId="2" fillId="6" borderId="93" xfId="0" applyNumberFormat="1" applyFont="1" applyFill="1" applyBorder="1" applyAlignment="1">
      <alignment horizontal="center" vertical="top" wrapText="1"/>
    </xf>
    <xf numFmtId="3" fontId="1" fillId="6" borderId="94" xfId="0" applyNumberFormat="1" applyFont="1" applyFill="1" applyBorder="1" applyAlignment="1">
      <alignment horizontal="left" vertical="top" wrapText="1"/>
    </xf>
    <xf numFmtId="3" fontId="18" fillId="0" borderId="92" xfId="0" applyNumberFormat="1" applyFont="1" applyBorder="1" applyAlignment="1">
      <alignment horizontal="center" vertical="center" textRotation="90" wrapText="1"/>
    </xf>
    <xf numFmtId="49" fontId="9" fillId="0" borderId="93" xfId="0" applyNumberFormat="1" applyFont="1" applyFill="1" applyBorder="1" applyAlignment="1">
      <alignment horizontal="center" vertical="center" textRotation="90" wrapText="1"/>
    </xf>
    <xf numFmtId="3" fontId="2" fillId="6" borderId="92" xfId="0" applyNumberFormat="1" applyFont="1" applyFill="1" applyBorder="1" applyAlignment="1">
      <alignment horizontal="center" vertical="top"/>
    </xf>
    <xf numFmtId="0" fontId="18" fillId="6" borderId="87" xfId="0" applyFont="1" applyFill="1" applyBorder="1" applyAlignment="1">
      <alignment horizontal="center" vertical="center" wrapText="1"/>
    </xf>
    <xf numFmtId="3" fontId="3" fillId="0" borderId="41" xfId="0" applyNumberFormat="1" applyFont="1" applyFill="1" applyBorder="1" applyAlignment="1">
      <alignment horizontal="center" vertical="top" wrapText="1"/>
    </xf>
    <xf numFmtId="3" fontId="2" fillId="4" borderId="2" xfId="0" applyNumberFormat="1" applyFont="1" applyFill="1" applyBorder="1" applyAlignment="1">
      <alignment horizontal="center" vertical="top"/>
    </xf>
    <xf numFmtId="3" fontId="2" fillId="4" borderId="11" xfId="0" applyNumberFormat="1" applyFont="1" applyFill="1" applyBorder="1" applyAlignment="1">
      <alignment horizontal="center" vertical="top"/>
    </xf>
    <xf numFmtId="49" fontId="2" fillId="6" borderId="3" xfId="0" applyNumberFormat="1" applyFont="1" applyFill="1" applyBorder="1" applyAlignment="1">
      <alignment horizontal="center" vertical="top"/>
    </xf>
    <xf numFmtId="3" fontId="1" fillId="0" borderId="3" xfId="0" applyNumberFormat="1" applyFont="1" applyFill="1" applyBorder="1" applyAlignment="1">
      <alignment horizontal="center" vertical="top" wrapText="1"/>
    </xf>
    <xf numFmtId="3" fontId="1" fillId="0" borderId="12" xfId="0" applyNumberFormat="1" applyFont="1" applyFill="1" applyBorder="1" applyAlignment="1">
      <alignment horizontal="center" vertical="top" wrapText="1"/>
    </xf>
    <xf numFmtId="3" fontId="2" fillId="5" borderId="12" xfId="0" applyNumberFormat="1" applyFont="1" applyFill="1" applyBorder="1" applyAlignment="1">
      <alignment horizontal="center" vertical="top"/>
    </xf>
    <xf numFmtId="3" fontId="2" fillId="6" borderId="12" xfId="0" applyNumberFormat="1" applyFont="1" applyFill="1" applyBorder="1" applyAlignment="1">
      <alignment horizontal="center" vertical="top"/>
    </xf>
    <xf numFmtId="3" fontId="2" fillId="5" borderId="3" xfId="0" applyNumberFormat="1" applyFont="1" applyFill="1" applyBorder="1" applyAlignment="1">
      <alignment horizontal="center" vertical="top"/>
    </xf>
    <xf numFmtId="3" fontId="21" fillId="0" borderId="0" xfId="0" applyNumberFormat="1" applyFont="1" applyAlignment="1">
      <alignment horizontal="center" vertical="top"/>
    </xf>
    <xf numFmtId="3" fontId="2" fillId="5" borderId="24" xfId="0" applyNumberFormat="1" applyFont="1" applyFill="1" applyBorder="1" applyAlignment="1">
      <alignment horizontal="center" vertical="top"/>
    </xf>
    <xf numFmtId="3" fontId="2" fillId="6" borderId="3" xfId="0" applyNumberFormat="1" applyFont="1" applyFill="1" applyBorder="1" applyAlignment="1">
      <alignment horizontal="center" vertical="top"/>
    </xf>
    <xf numFmtId="3" fontId="2" fillId="6" borderId="24" xfId="0" applyNumberFormat="1" applyFont="1" applyFill="1" applyBorder="1" applyAlignment="1">
      <alignment horizontal="center" vertical="top"/>
    </xf>
    <xf numFmtId="3" fontId="2" fillId="9" borderId="3" xfId="0" applyNumberFormat="1" applyFont="1" applyFill="1" applyBorder="1" applyAlignment="1">
      <alignment horizontal="center" vertical="top"/>
    </xf>
    <xf numFmtId="3" fontId="2" fillId="9" borderId="12" xfId="0" applyNumberFormat="1" applyFont="1" applyFill="1" applyBorder="1" applyAlignment="1">
      <alignment horizontal="center" vertical="top"/>
    </xf>
    <xf numFmtId="3" fontId="1" fillId="6" borderId="36" xfId="0" applyNumberFormat="1" applyFont="1" applyFill="1" applyBorder="1" applyAlignment="1">
      <alignment horizontal="left" vertical="top" wrapText="1"/>
    </xf>
    <xf numFmtId="3" fontId="3" fillId="0" borderId="38" xfId="0" applyNumberFormat="1" applyFont="1" applyFill="1" applyBorder="1" applyAlignment="1">
      <alignment horizontal="center" vertical="center" textRotation="90" wrapText="1"/>
    </xf>
    <xf numFmtId="3" fontId="2" fillId="9" borderId="12" xfId="0" applyNumberFormat="1" applyFont="1" applyFill="1" applyBorder="1" applyAlignment="1">
      <alignment horizontal="center" vertical="top" wrapText="1"/>
    </xf>
    <xf numFmtId="3" fontId="18" fillId="0" borderId="36" xfId="0" applyNumberFormat="1" applyFont="1" applyBorder="1" applyAlignment="1">
      <alignment vertical="center" textRotation="90" wrapText="1"/>
    </xf>
    <xf numFmtId="3" fontId="1" fillId="0" borderId="37" xfId="0" applyNumberFormat="1" applyFont="1" applyBorder="1" applyAlignment="1">
      <alignment horizontal="center" vertical="top" wrapText="1"/>
    </xf>
    <xf numFmtId="3" fontId="1" fillId="5" borderId="73" xfId="0" applyNumberFormat="1" applyFont="1" applyFill="1" applyBorder="1" applyAlignment="1">
      <alignment horizontal="center" vertical="top" wrapText="1"/>
    </xf>
    <xf numFmtId="3" fontId="1" fillId="5" borderId="71" xfId="0" applyNumberFormat="1" applyFont="1" applyFill="1" applyBorder="1" applyAlignment="1">
      <alignment horizontal="center" vertical="top" wrapText="1"/>
    </xf>
    <xf numFmtId="49" fontId="12" fillId="4" borderId="14" xfId="0" applyNumberFormat="1" applyFont="1" applyFill="1" applyBorder="1" applyAlignment="1">
      <alignment horizontal="center" vertical="top"/>
    </xf>
    <xf numFmtId="49" fontId="12" fillId="5" borderId="12" xfId="0" applyNumberFormat="1" applyFont="1" applyFill="1" applyBorder="1" applyAlignment="1">
      <alignment horizontal="center" vertical="top"/>
    </xf>
    <xf numFmtId="3" fontId="2" fillId="6" borderId="12" xfId="0" applyNumberFormat="1" applyFont="1" applyFill="1" applyBorder="1" applyAlignment="1">
      <alignment horizontal="center" vertical="top" wrapText="1"/>
    </xf>
    <xf numFmtId="3" fontId="1" fillId="6" borderId="12" xfId="0" applyNumberFormat="1" applyFont="1" applyFill="1" applyBorder="1" applyAlignment="1">
      <alignment horizontal="center" vertical="top" wrapText="1"/>
    </xf>
    <xf numFmtId="3" fontId="1" fillId="6" borderId="24" xfId="0" applyNumberFormat="1" applyFont="1" applyFill="1" applyBorder="1" applyAlignment="1">
      <alignment horizontal="center" vertical="top" wrapText="1"/>
    </xf>
    <xf numFmtId="164" fontId="2" fillId="9" borderId="26" xfId="0" applyNumberFormat="1" applyFont="1" applyFill="1" applyBorder="1" applyAlignment="1">
      <alignment horizontal="center" vertical="top"/>
    </xf>
    <xf numFmtId="164" fontId="1" fillId="6" borderId="21" xfId="0" applyNumberFormat="1" applyFont="1" applyFill="1" applyBorder="1" applyAlignment="1">
      <alignment horizontal="center" vertical="top"/>
    </xf>
    <xf numFmtId="164" fontId="2" fillId="6" borderId="9" xfId="0" applyNumberFormat="1" applyFont="1" applyFill="1" applyBorder="1" applyAlignment="1">
      <alignment horizontal="center" vertical="top"/>
    </xf>
    <xf numFmtId="164" fontId="1" fillId="6" borderId="78" xfId="0" applyNumberFormat="1" applyFont="1" applyFill="1" applyBorder="1" applyAlignment="1">
      <alignment horizontal="center" vertical="top"/>
    </xf>
    <xf numFmtId="164" fontId="1" fillId="6" borderId="67" xfId="0" applyNumberFormat="1" applyFont="1" applyFill="1" applyBorder="1" applyAlignment="1">
      <alignment horizontal="center" vertical="top"/>
    </xf>
    <xf numFmtId="164" fontId="1" fillId="6" borderId="75" xfId="0" applyNumberFormat="1" applyFont="1" applyFill="1" applyBorder="1" applyAlignment="1">
      <alignment horizontal="center" vertical="top"/>
    </xf>
    <xf numFmtId="164" fontId="1" fillId="6" borderId="9" xfId="0" applyNumberFormat="1" applyFont="1" applyFill="1" applyBorder="1" applyAlignment="1">
      <alignment horizontal="center" vertical="top"/>
    </xf>
    <xf numFmtId="164" fontId="17" fillId="6" borderId="86" xfId="0" applyNumberFormat="1" applyFont="1" applyFill="1" applyBorder="1" applyAlignment="1">
      <alignment horizontal="center" vertical="top"/>
    </xf>
    <xf numFmtId="164" fontId="17" fillId="6" borderId="0" xfId="0" applyNumberFormat="1" applyFont="1" applyFill="1" applyBorder="1" applyAlignment="1">
      <alignment horizontal="center" vertical="top"/>
    </xf>
    <xf numFmtId="164" fontId="2" fillId="8" borderId="21" xfId="0" applyNumberFormat="1" applyFont="1" applyFill="1" applyBorder="1" applyAlignment="1">
      <alignment horizontal="center" vertical="top"/>
    </xf>
    <xf numFmtId="164" fontId="3" fillId="6" borderId="86" xfId="0" applyNumberFormat="1" applyFont="1" applyFill="1" applyBorder="1" applyAlignment="1">
      <alignment horizontal="center" vertical="top"/>
    </xf>
    <xf numFmtId="164" fontId="3" fillId="6" borderId="67" xfId="0" applyNumberFormat="1" applyFont="1" applyFill="1" applyBorder="1" applyAlignment="1">
      <alignment horizontal="center" vertical="top"/>
    </xf>
    <xf numFmtId="164" fontId="3" fillId="6" borderId="8" xfId="0" applyNumberFormat="1" applyFont="1" applyFill="1" applyBorder="1" applyAlignment="1">
      <alignment horizontal="center" vertical="top"/>
    </xf>
    <xf numFmtId="164" fontId="3" fillId="6" borderId="43" xfId="0" applyNumberFormat="1" applyFont="1" applyFill="1" applyBorder="1" applyAlignment="1">
      <alignment horizontal="center" vertical="top"/>
    </xf>
    <xf numFmtId="164" fontId="2" fillId="8" borderId="46" xfId="0" applyNumberFormat="1" applyFont="1" applyFill="1" applyBorder="1" applyAlignment="1">
      <alignment horizontal="center" vertical="top"/>
    </xf>
    <xf numFmtId="164" fontId="3" fillId="6" borderId="96" xfId="0" applyNumberFormat="1" applyFont="1" applyFill="1" applyBorder="1" applyAlignment="1">
      <alignment horizontal="center" vertical="center"/>
    </xf>
    <xf numFmtId="164" fontId="3" fillId="6" borderId="16" xfId="0" applyNumberFormat="1" applyFont="1" applyFill="1" applyBorder="1" applyAlignment="1">
      <alignment horizontal="center" vertical="center"/>
    </xf>
    <xf numFmtId="164" fontId="1" fillId="6" borderId="34" xfId="0" applyNumberFormat="1" applyFont="1" applyFill="1" applyBorder="1" applyAlignment="1">
      <alignment horizontal="center" vertical="top"/>
    </xf>
    <xf numFmtId="164" fontId="1" fillId="6" borderId="49" xfId="0" applyNumberFormat="1" applyFont="1" applyFill="1" applyBorder="1" applyAlignment="1">
      <alignment horizontal="center" vertical="top"/>
    </xf>
    <xf numFmtId="164" fontId="17" fillId="6" borderId="7" xfId="0" applyNumberFormat="1" applyFont="1" applyFill="1" applyBorder="1" applyAlignment="1">
      <alignment horizontal="center" vertical="top"/>
    </xf>
    <xf numFmtId="164" fontId="17" fillId="6" borderId="16" xfId="0" applyNumberFormat="1" applyFont="1" applyFill="1" applyBorder="1" applyAlignment="1">
      <alignment horizontal="center" vertical="top"/>
    </xf>
    <xf numFmtId="164" fontId="2" fillId="8" borderId="34" xfId="0" applyNumberFormat="1" applyFont="1" applyFill="1" applyBorder="1" applyAlignment="1">
      <alignment horizontal="center" vertical="top"/>
    </xf>
    <xf numFmtId="164" fontId="3" fillId="6" borderId="7" xfId="0" applyNumberFormat="1" applyFont="1" applyFill="1" applyBorder="1" applyAlignment="1">
      <alignment horizontal="center" vertical="top"/>
    </xf>
    <xf numFmtId="3" fontId="29" fillId="7" borderId="20" xfId="0" applyNumberFormat="1" applyFont="1" applyFill="1" applyBorder="1" applyAlignment="1">
      <alignment horizontal="center" vertical="top"/>
    </xf>
    <xf numFmtId="49" fontId="29" fillId="7" borderId="44" xfId="0" applyNumberFormat="1" applyFont="1" applyFill="1" applyBorder="1" applyAlignment="1">
      <alignment horizontal="center" vertical="top"/>
    </xf>
    <xf numFmtId="49" fontId="29" fillId="7" borderId="20" xfId="0" applyNumberFormat="1" applyFont="1" applyFill="1" applyBorder="1" applyAlignment="1">
      <alignment horizontal="center" vertical="top"/>
    </xf>
    <xf numFmtId="3" fontId="29" fillId="7" borderId="29" xfId="0" applyNumberFormat="1" applyFont="1" applyFill="1" applyBorder="1" applyAlignment="1">
      <alignment horizontal="center" vertical="top"/>
    </xf>
    <xf numFmtId="3" fontId="29" fillId="0" borderId="52" xfId="0" applyNumberFormat="1" applyFont="1" applyFill="1" applyBorder="1" applyAlignment="1">
      <alignment vertical="top" wrapText="1"/>
    </xf>
    <xf numFmtId="3" fontId="29" fillId="0" borderId="48" xfId="0" applyNumberFormat="1" applyFont="1" applyFill="1" applyBorder="1" applyAlignment="1">
      <alignment horizontal="center" vertical="top"/>
    </xf>
    <xf numFmtId="3" fontId="29" fillId="0" borderId="39" xfId="0" applyNumberFormat="1" applyFont="1" applyFill="1" applyBorder="1" applyAlignment="1">
      <alignment horizontal="left" vertical="top" wrapText="1"/>
    </xf>
    <xf numFmtId="49" fontId="29" fillId="0" borderId="56" xfId="0" applyNumberFormat="1" applyFont="1" applyBorder="1" applyAlignment="1">
      <alignment horizontal="center" vertical="top"/>
    </xf>
    <xf numFmtId="3" fontId="29" fillId="0" borderId="59" xfId="0" applyNumberFormat="1" applyFont="1" applyFill="1" applyBorder="1" applyAlignment="1">
      <alignment vertical="top" wrapText="1"/>
    </xf>
    <xf numFmtId="3" fontId="29" fillId="0" borderId="83" xfId="0" applyNumberFormat="1" applyFont="1" applyFill="1" applyBorder="1" applyAlignment="1">
      <alignment horizontal="center" vertical="top"/>
    </xf>
    <xf numFmtId="3" fontId="29" fillId="6" borderId="44" xfId="0" applyNumberFormat="1" applyFont="1" applyFill="1" applyBorder="1" applyAlignment="1">
      <alignment horizontal="center" vertical="top"/>
    </xf>
    <xf numFmtId="3" fontId="29" fillId="6" borderId="23" xfId="0" applyNumberFormat="1" applyFont="1" applyFill="1" applyBorder="1" applyAlignment="1">
      <alignment horizontal="left" vertical="top" wrapText="1"/>
    </xf>
    <xf numFmtId="3" fontId="29" fillId="6" borderId="29" xfId="0" applyNumberFormat="1" applyFont="1" applyFill="1" applyBorder="1" applyAlignment="1">
      <alignment horizontal="center" vertical="top"/>
    </xf>
    <xf numFmtId="3" fontId="29" fillId="7" borderId="63" xfId="0" applyNumberFormat="1" applyFont="1" applyFill="1" applyBorder="1" applyAlignment="1">
      <alignment horizontal="center" vertical="top" wrapText="1"/>
    </xf>
    <xf numFmtId="3" fontId="29" fillId="0" borderId="29" xfId="0" applyNumberFormat="1" applyFont="1" applyFill="1" applyBorder="1" applyAlignment="1">
      <alignment horizontal="center" vertical="top" wrapText="1"/>
    </xf>
    <xf numFmtId="3" fontId="29" fillId="6" borderId="63" xfId="0" applyNumberFormat="1" applyFont="1" applyFill="1" applyBorder="1" applyAlignment="1">
      <alignment horizontal="center" vertical="top"/>
    </xf>
    <xf numFmtId="3" fontId="1" fillId="6" borderId="57" xfId="0" applyNumberFormat="1" applyFont="1" applyFill="1" applyBorder="1" applyAlignment="1">
      <alignment horizontal="center" vertical="top"/>
    </xf>
    <xf numFmtId="164" fontId="1" fillId="6" borderId="97" xfId="0" applyNumberFormat="1" applyFont="1" applyFill="1" applyBorder="1" applyAlignment="1">
      <alignment horizontal="center" vertical="top"/>
    </xf>
    <xf numFmtId="164" fontId="1" fillId="6" borderId="66" xfId="0" applyNumberFormat="1" applyFont="1" applyFill="1" applyBorder="1" applyAlignment="1">
      <alignment horizontal="center" vertical="top"/>
    </xf>
    <xf numFmtId="164" fontId="1" fillId="6" borderId="41" xfId="0" applyNumberFormat="1" applyFont="1" applyFill="1" applyBorder="1" applyAlignment="1">
      <alignment horizontal="center" vertical="top"/>
    </xf>
    <xf numFmtId="164" fontId="1" fillId="6" borderId="98" xfId="0" applyNumberFormat="1" applyFont="1" applyFill="1" applyBorder="1" applyAlignment="1">
      <alignment horizontal="center" vertical="top"/>
    </xf>
    <xf numFmtId="164" fontId="2" fillId="9" borderId="60" xfId="0" applyNumberFormat="1" applyFont="1" applyFill="1" applyBorder="1" applyAlignment="1">
      <alignment horizontal="center" vertical="top"/>
    </xf>
    <xf numFmtId="0" fontId="34" fillId="0" borderId="0" xfId="0" applyFont="1" applyAlignment="1">
      <alignment horizontal="right"/>
    </xf>
    <xf numFmtId="0" fontId="2" fillId="0" borderId="49" xfId="0" applyFont="1" applyBorder="1" applyAlignment="1">
      <alignment horizontal="center" vertical="center" wrapText="1"/>
    </xf>
    <xf numFmtId="3" fontId="1" fillId="6" borderId="63" xfId="0" applyNumberFormat="1" applyFont="1" applyFill="1" applyBorder="1" applyAlignment="1">
      <alignment horizontal="center" vertical="top" wrapText="1"/>
    </xf>
    <xf numFmtId="3" fontId="29" fillId="6" borderId="14" xfId="0" applyNumberFormat="1" applyFont="1" applyFill="1" applyBorder="1" applyAlignment="1">
      <alignment vertical="top" wrapText="1"/>
    </xf>
    <xf numFmtId="3" fontId="29" fillId="6" borderId="44" xfId="0" applyNumberFormat="1" applyFont="1" applyFill="1" applyBorder="1" applyAlignment="1">
      <alignment horizontal="center" vertical="top" wrapText="1"/>
    </xf>
    <xf numFmtId="3" fontId="29" fillId="6" borderId="20" xfId="0" applyNumberFormat="1" applyFont="1" applyFill="1" applyBorder="1" applyAlignment="1">
      <alignment horizontal="center" vertical="top" wrapText="1"/>
    </xf>
    <xf numFmtId="3" fontId="29" fillId="6" borderId="37" xfId="0" applyNumberFormat="1" applyFont="1" applyFill="1" applyBorder="1" applyAlignment="1">
      <alignment horizontal="center" vertical="top" wrapText="1"/>
    </xf>
    <xf numFmtId="3" fontId="29" fillId="6" borderId="31" xfId="0" applyNumberFormat="1" applyFont="1" applyFill="1" applyBorder="1" applyAlignment="1">
      <alignment horizontal="left" vertical="top" wrapText="1"/>
    </xf>
    <xf numFmtId="3" fontId="29" fillId="6" borderId="45" xfId="0" applyNumberFormat="1" applyFont="1" applyFill="1" applyBorder="1" applyAlignment="1">
      <alignment horizontal="center" vertical="top" wrapText="1"/>
    </xf>
    <xf numFmtId="3" fontId="29" fillId="0" borderId="31" xfId="0" applyNumberFormat="1" applyFont="1" applyFill="1" applyBorder="1" applyAlignment="1">
      <alignment horizontal="left" vertical="top" wrapText="1"/>
    </xf>
    <xf numFmtId="3" fontId="30" fillId="0" borderId="45" xfId="0" applyNumberFormat="1" applyFont="1" applyFill="1" applyBorder="1" applyAlignment="1">
      <alignment horizontal="center" vertical="top" wrapText="1"/>
    </xf>
    <xf numFmtId="3" fontId="29" fillId="0" borderId="95" xfId="0" applyNumberFormat="1" applyFont="1" applyFill="1" applyBorder="1" applyAlignment="1">
      <alignment horizontal="left" vertical="top" wrapText="1"/>
    </xf>
    <xf numFmtId="49" fontId="29" fillId="0" borderId="40" xfId="0" applyNumberFormat="1" applyFont="1" applyFill="1" applyBorder="1" applyAlignment="1">
      <alignment horizontal="center" vertical="top" wrapText="1"/>
    </xf>
    <xf numFmtId="0" fontId="29" fillId="0" borderId="11" xfId="0" applyFont="1" applyFill="1" applyBorder="1" applyAlignment="1">
      <alignment vertical="top" wrapText="1"/>
    </xf>
    <xf numFmtId="3" fontId="29" fillId="0" borderId="44" xfId="0" applyNumberFormat="1" applyFont="1" applyFill="1" applyBorder="1" applyAlignment="1">
      <alignment horizontal="center" vertical="top"/>
    </xf>
    <xf numFmtId="0" fontId="29" fillId="0" borderId="35" xfId="0" applyFont="1" applyFill="1" applyBorder="1" applyAlignment="1">
      <alignment vertical="top" wrapText="1"/>
    </xf>
    <xf numFmtId="3" fontId="29" fillId="0" borderId="37" xfId="0" applyNumberFormat="1" applyFont="1" applyFill="1" applyBorder="1" applyAlignment="1">
      <alignment horizontal="center" vertical="top"/>
    </xf>
    <xf numFmtId="0" fontId="29" fillId="6" borderId="79" xfId="0" applyFont="1" applyFill="1" applyBorder="1" applyAlignment="1">
      <alignment horizontal="left" vertical="top" wrapText="1"/>
    </xf>
    <xf numFmtId="3" fontId="29" fillId="6" borderId="80" xfId="0" applyNumberFormat="1" applyFont="1" applyFill="1" applyBorder="1" applyAlignment="1">
      <alignment horizontal="center" vertical="top"/>
    </xf>
    <xf numFmtId="0" fontId="29" fillId="0" borderId="79" xfId="0" applyFont="1" applyBorder="1" applyAlignment="1">
      <alignment vertical="top" wrapText="1"/>
    </xf>
    <xf numFmtId="3" fontId="29" fillId="0" borderId="78" xfId="0" applyNumberFormat="1" applyFont="1" applyBorder="1" applyAlignment="1">
      <alignment horizontal="left" vertical="top"/>
    </xf>
    <xf numFmtId="3" fontId="29" fillId="0" borderId="0" xfId="0" applyNumberFormat="1" applyFont="1" applyBorder="1" applyAlignment="1">
      <alignment horizontal="left" vertical="top" wrapText="1"/>
    </xf>
    <xf numFmtId="3" fontId="29" fillId="6" borderId="0" xfId="0" applyNumberFormat="1" applyFont="1" applyFill="1" applyBorder="1" applyAlignment="1">
      <alignment vertical="top"/>
    </xf>
    <xf numFmtId="3" fontId="29" fillId="6" borderId="67" xfId="0" applyNumberFormat="1" applyFont="1" applyFill="1" applyBorder="1" applyAlignment="1">
      <alignment horizontal="left" vertical="top" wrapText="1"/>
    </xf>
    <xf numFmtId="3" fontId="30" fillId="0" borderId="20" xfId="0" applyNumberFormat="1" applyFont="1" applyFill="1" applyBorder="1" applyAlignment="1">
      <alignment horizontal="center" vertical="top" wrapText="1"/>
    </xf>
    <xf numFmtId="3" fontId="30" fillId="0" borderId="44" xfId="0" applyNumberFormat="1" applyFont="1" applyFill="1" applyBorder="1" applyAlignment="1">
      <alignment horizontal="center" vertical="top" wrapText="1"/>
    </xf>
    <xf numFmtId="3" fontId="30" fillId="0" borderId="37" xfId="0" applyNumberFormat="1" applyFont="1" applyFill="1" applyBorder="1" applyAlignment="1">
      <alignment horizontal="center" vertical="top" wrapText="1"/>
    </xf>
    <xf numFmtId="3" fontId="29" fillId="6" borderId="44" xfId="0" applyNumberFormat="1" applyFont="1" applyFill="1" applyBorder="1" applyAlignment="1">
      <alignment horizontal="center" vertical="center" wrapText="1"/>
    </xf>
    <xf numFmtId="3" fontId="29" fillId="6" borderId="37" xfId="0" applyNumberFormat="1" applyFont="1" applyFill="1" applyBorder="1" applyAlignment="1">
      <alignment horizontal="center" vertical="center" wrapText="1"/>
    </xf>
    <xf numFmtId="164" fontId="29" fillId="6" borderId="20" xfId="0" applyNumberFormat="1" applyFont="1" applyFill="1" applyBorder="1" applyAlignment="1">
      <alignment horizontal="center" vertical="top" wrapText="1"/>
    </xf>
    <xf numFmtId="164" fontId="29" fillId="6" borderId="44" xfId="0" applyNumberFormat="1" applyFont="1" applyFill="1" applyBorder="1" applyAlignment="1">
      <alignment horizontal="center" vertical="top" wrapText="1"/>
    </xf>
    <xf numFmtId="164" fontId="29" fillId="6" borderId="37" xfId="0" applyNumberFormat="1" applyFont="1" applyFill="1" applyBorder="1" applyAlignment="1">
      <alignment horizontal="center" vertical="top" wrapText="1"/>
    </xf>
    <xf numFmtId="0" fontId="29" fillId="0" borderId="17" xfId="0" applyFont="1" applyFill="1" applyBorder="1" applyAlignment="1">
      <alignment horizontal="left" vertical="top" wrapText="1"/>
    </xf>
    <xf numFmtId="0" fontId="29" fillId="6" borderId="20" xfId="0" applyFont="1" applyFill="1" applyBorder="1" applyAlignment="1">
      <alignment horizontal="center" vertical="top" wrapText="1"/>
    </xf>
    <xf numFmtId="0" fontId="29" fillId="0" borderId="35" xfId="0" applyFont="1" applyFill="1" applyBorder="1" applyAlignment="1">
      <alignment horizontal="left" vertical="top" wrapText="1"/>
    </xf>
    <xf numFmtId="0" fontId="29" fillId="6" borderId="37" xfId="0" applyFont="1" applyFill="1" applyBorder="1" applyAlignment="1">
      <alignment horizontal="center" vertical="top" wrapText="1"/>
    </xf>
    <xf numFmtId="0" fontId="29" fillId="0" borderId="75" xfId="0" applyFont="1" applyBorder="1" applyAlignment="1">
      <alignment horizontal="left" vertical="top"/>
    </xf>
    <xf numFmtId="49" fontId="29" fillId="6" borderId="20" xfId="0" applyNumberFormat="1" applyFont="1" applyFill="1" applyBorder="1" applyAlignment="1">
      <alignment horizontal="center" vertical="top"/>
    </xf>
    <xf numFmtId="3" fontId="29" fillId="6" borderId="64" xfId="0" applyNumberFormat="1" applyFont="1" applyFill="1" applyBorder="1" applyAlignment="1">
      <alignment vertical="top" wrapText="1"/>
    </xf>
    <xf numFmtId="3" fontId="29" fillId="6" borderId="44" xfId="0" applyNumberFormat="1" applyFont="1" applyFill="1" applyBorder="1" applyAlignment="1">
      <alignment horizontal="left" vertical="top" wrapText="1"/>
    </xf>
    <xf numFmtId="3" fontId="29" fillId="0" borderId="1" xfId="0" applyNumberFormat="1" applyFont="1" applyFill="1" applyBorder="1" applyAlignment="1">
      <alignment horizontal="center" vertical="top"/>
    </xf>
    <xf numFmtId="3" fontId="29" fillId="0" borderId="29" xfId="0" applyNumberFormat="1" applyFont="1" applyFill="1" applyBorder="1" applyAlignment="1">
      <alignment horizontal="center" vertical="top"/>
    </xf>
    <xf numFmtId="3" fontId="29" fillId="6" borderId="44" xfId="0" applyNumberFormat="1" applyFont="1" applyFill="1" applyBorder="1" applyAlignment="1">
      <alignment vertical="top"/>
    </xf>
    <xf numFmtId="0" fontId="29" fillId="6" borderId="91" xfId="0" applyFont="1" applyFill="1" applyBorder="1" applyAlignment="1">
      <alignment horizontal="left" vertical="top" wrapText="1"/>
    </xf>
    <xf numFmtId="3" fontId="29" fillId="6" borderId="87" xfId="0" applyNumberFormat="1" applyFont="1" applyFill="1" applyBorder="1" applyAlignment="1">
      <alignment horizontal="center" vertical="top"/>
    </xf>
    <xf numFmtId="3" fontId="2" fillId="4" borderId="91" xfId="0" applyNumberFormat="1" applyFont="1" applyFill="1" applyBorder="1" applyAlignment="1">
      <alignment vertical="top"/>
    </xf>
    <xf numFmtId="3" fontId="2" fillId="5" borderId="92" xfId="0" applyNumberFormat="1" applyFont="1" applyFill="1" applyBorder="1" applyAlignment="1">
      <alignment vertical="top"/>
    </xf>
    <xf numFmtId="3" fontId="2" fillId="9" borderId="92" xfId="0" applyNumberFormat="1" applyFont="1" applyFill="1" applyBorder="1" applyAlignment="1">
      <alignment vertical="top"/>
    </xf>
    <xf numFmtId="3" fontId="18" fillId="6" borderId="92" xfId="0" applyNumberFormat="1" applyFont="1" applyFill="1" applyBorder="1" applyAlignment="1">
      <alignment vertical="top" wrapText="1"/>
    </xf>
    <xf numFmtId="3" fontId="3" fillId="6" borderId="92" xfId="0" applyNumberFormat="1" applyFont="1" applyFill="1" applyBorder="1" applyAlignment="1">
      <alignment vertical="center" textRotation="90"/>
    </xf>
    <xf numFmtId="3" fontId="18" fillId="6" borderId="87" xfId="0" applyNumberFormat="1" applyFont="1" applyFill="1" applyBorder="1" applyAlignment="1">
      <alignment horizontal="center" vertical="center" wrapText="1"/>
    </xf>
    <xf numFmtId="3" fontId="3" fillId="6" borderId="96" xfId="0" applyNumberFormat="1" applyFont="1" applyFill="1" applyBorder="1" applyAlignment="1">
      <alignment horizontal="center" vertical="top"/>
    </xf>
    <xf numFmtId="3" fontId="13" fillId="0" borderId="57" xfId="0" applyNumberFormat="1" applyFont="1" applyFill="1" applyBorder="1" applyAlignment="1">
      <alignment horizontal="center" vertical="top"/>
    </xf>
    <xf numFmtId="3" fontId="2" fillId="4" borderId="2" xfId="0" applyNumberFormat="1" applyFont="1" applyFill="1" applyBorder="1" applyAlignment="1">
      <alignment horizontal="center" vertical="top"/>
    </xf>
    <xf numFmtId="3" fontId="2" fillId="4" borderId="11" xfId="0" applyNumberFormat="1" applyFont="1" applyFill="1" applyBorder="1" applyAlignment="1">
      <alignment horizontal="center" vertical="top"/>
    </xf>
    <xf numFmtId="3" fontId="2" fillId="5" borderId="3" xfId="0" applyNumberFormat="1" applyFont="1" applyFill="1" applyBorder="1" applyAlignment="1">
      <alignment horizontal="center" vertical="top"/>
    </xf>
    <xf numFmtId="3" fontId="2" fillId="5" borderId="12" xfId="0" applyNumberFormat="1" applyFont="1" applyFill="1" applyBorder="1" applyAlignment="1">
      <alignment horizontal="center" vertical="top"/>
    </xf>
    <xf numFmtId="3" fontId="2" fillId="9" borderId="3" xfId="0" applyNumberFormat="1" applyFont="1" applyFill="1" applyBorder="1" applyAlignment="1">
      <alignment horizontal="center" vertical="top"/>
    </xf>
    <xf numFmtId="3" fontId="2" fillId="9" borderId="12" xfId="0" applyNumberFormat="1" applyFont="1" applyFill="1" applyBorder="1" applyAlignment="1">
      <alignment horizontal="center" vertical="top"/>
    </xf>
    <xf numFmtId="3" fontId="2" fillId="6" borderId="12" xfId="0" applyNumberFormat="1" applyFont="1" applyFill="1" applyBorder="1" applyAlignment="1">
      <alignment horizontal="center" vertical="top"/>
    </xf>
    <xf numFmtId="3" fontId="2" fillId="5" borderId="24" xfId="0" applyNumberFormat="1" applyFont="1" applyFill="1" applyBorder="1" applyAlignment="1">
      <alignment horizontal="center" vertical="top"/>
    </xf>
    <xf numFmtId="49" fontId="2" fillId="6" borderId="12" xfId="0" applyNumberFormat="1" applyFont="1" applyFill="1" applyBorder="1" applyAlignment="1">
      <alignment horizontal="center" vertical="top"/>
    </xf>
    <xf numFmtId="3" fontId="1" fillId="6" borderId="38" xfId="0" applyNumberFormat="1" applyFont="1" applyFill="1" applyBorder="1" applyAlignment="1">
      <alignment vertical="top" wrapText="1"/>
    </xf>
    <xf numFmtId="3" fontId="29" fillId="6" borderId="63" xfId="0" applyNumberFormat="1" applyFont="1" applyFill="1" applyBorder="1" applyAlignment="1">
      <alignment horizontal="center" vertical="center" wrapText="1"/>
    </xf>
    <xf numFmtId="3" fontId="29" fillId="6" borderId="44" xfId="0" applyNumberFormat="1" applyFont="1" applyFill="1" applyBorder="1" applyAlignment="1">
      <alignment vertical="top" wrapText="1"/>
    </xf>
    <xf numFmtId="164" fontId="1" fillId="6" borderId="101" xfId="0" applyNumberFormat="1" applyFont="1" applyFill="1" applyBorder="1" applyAlignment="1">
      <alignment horizontal="center" vertical="top"/>
    </xf>
    <xf numFmtId="164" fontId="1" fillId="6" borderId="100" xfId="0" applyNumberFormat="1" applyFont="1" applyFill="1" applyBorder="1" applyAlignment="1">
      <alignment horizontal="center" vertical="top"/>
    </xf>
    <xf numFmtId="164" fontId="1" fillId="6" borderId="102" xfId="0" applyNumberFormat="1" applyFont="1" applyFill="1" applyBorder="1" applyAlignment="1">
      <alignment horizontal="center" vertical="top"/>
    </xf>
    <xf numFmtId="3" fontId="37" fillId="6" borderId="100" xfId="0" applyNumberFormat="1" applyFont="1" applyFill="1" applyBorder="1" applyAlignment="1">
      <alignment horizontal="center" vertical="top" wrapText="1"/>
    </xf>
    <xf numFmtId="3" fontId="3" fillId="6" borderId="100" xfId="0" applyNumberFormat="1" applyFont="1" applyFill="1" applyBorder="1" applyAlignment="1">
      <alignment horizontal="center" wrapText="1"/>
    </xf>
    <xf numFmtId="164" fontId="1" fillId="6" borderId="102" xfId="0" applyNumberFormat="1" applyFont="1" applyFill="1" applyBorder="1" applyAlignment="1">
      <alignment horizontal="center"/>
    </xf>
    <xf numFmtId="3" fontId="13" fillId="6" borderId="100" xfId="0" applyNumberFormat="1" applyFont="1" applyFill="1" applyBorder="1" applyAlignment="1">
      <alignment horizontal="center" vertical="top"/>
    </xf>
    <xf numFmtId="0" fontId="29" fillId="6" borderId="103" xfId="0" applyFont="1" applyFill="1" applyBorder="1" applyAlignment="1">
      <alignment horizontal="left" vertical="top" wrapText="1"/>
    </xf>
    <xf numFmtId="0" fontId="29" fillId="6" borderId="104" xfId="0" applyFont="1" applyFill="1" applyBorder="1" applyAlignment="1">
      <alignment horizontal="center" vertical="top" wrapText="1"/>
    </xf>
    <xf numFmtId="3" fontId="13" fillId="6" borderId="16" xfId="0" applyNumberFormat="1" applyFont="1" applyFill="1" applyBorder="1" applyAlignment="1">
      <alignment horizontal="center" vertical="top"/>
    </xf>
    <xf numFmtId="3" fontId="13" fillId="0" borderId="76" xfId="0" applyNumberFormat="1" applyFont="1" applyFill="1" applyBorder="1" applyAlignment="1">
      <alignment horizontal="center" vertical="top"/>
    </xf>
    <xf numFmtId="164" fontId="32" fillId="6" borderId="76" xfId="0" applyNumberFormat="1" applyFont="1" applyFill="1" applyBorder="1" applyAlignment="1">
      <alignment horizontal="center" vertical="top"/>
    </xf>
    <xf numFmtId="164" fontId="32" fillId="6" borderId="97" xfId="0" applyNumberFormat="1" applyFont="1" applyFill="1" applyBorder="1" applyAlignment="1">
      <alignment horizontal="center" vertical="top"/>
    </xf>
    <xf numFmtId="3" fontId="2" fillId="5" borderId="24" xfId="0" applyNumberFormat="1" applyFont="1" applyFill="1" applyBorder="1" applyAlignment="1">
      <alignment horizontal="center" vertical="top"/>
    </xf>
    <xf numFmtId="3" fontId="18" fillId="0" borderId="36" xfId="0" applyNumberFormat="1" applyFont="1" applyBorder="1" applyAlignment="1">
      <alignment vertical="center" textRotation="90" wrapText="1"/>
    </xf>
    <xf numFmtId="3" fontId="39" fillId="6" borderId="99" xfId="0" applyNumberFormat="1" applyFont="1" applyFill="1" applyBorder="1" applyAlignment="1">
      <alignment vertical="top" wrapText="1"/>
    </xf>
    <xf numFmtId="3" fontId="39" fillId="6" borderId="87" xfId="0" applyNumberFormat="1" applyFont="1" applyFill="1" applyBorder="1" applyAlignment="1">
      <alignment horizontal="center" vertical="top"/>
    </xf>
    <xf numFmtId="0" fontId="1" fillId="6" borderId="95" xfId="0" applyFont="1" applyFill="1" applyBorder="1" applyAlignment="1">
      <alignment vertical="top" wrapText="1"/>
    </xf>
    <xf numFmtId="49" fontId="1" fillId="6" borderId="40" xfId="0" applyNumberFormat="1" applyFont="1" applyFill="1" applyBorder="1" applyAlignment="1">
      <alignment horizontal="center" vertical="top"/>
    </xf>
    <xf numFmtId="0" fontId="1" fillId="0" borderId="79" xfId="0" applyFont="1" applyFill="1" applyBorder="1" applyAlignment="1">
      <alignment horizontal="left" vertical="top" wrapText="1"/>
    </xf>
    <xf numFmtId="49" fontId="1" fillId="6" borderId="80" xfId="0" applyNumberFormat="1" applyFont="1" applyFill="1" applyBorder="1" applyAlignment="1">
      <alignment horizontal="center" vertical="top"/>
    </xf>
    <xf numFmtId="0" fontId="1" fillId="6" borderId="59" xfId="1" applyFont="1" applyFill="1" applyBorder="1" applyAlignment="1">
      <alignment vertical="top" wrapText="1"/>
    </xf>
    <xf numFmtId="3" fontId="3" fillId="6" borderId="83" xfId="0" applyNumberFormat="1" applyFont="1" applyFill="1" applyBorder="1" applyAlignment="1">
      <alignment horizontal="center" vertical="top" wrapText="1"/>
    </xf>
    <xf numFmtId="3" fontId="18" fillId="0" borderId="36" xfId="0" applyNumberFormat="1" applyFont="1" applyBorder="1" applyAlignment="1">
      <alignment vertical="center" textRotation="90" wrapText="1"/>
    </xf>
    <xf numFmtId="0" fontId="29" fillId="6" borderId="95" xfId="0" applyFont="1" applyFill="1" applyBorder="1" applyAlignment="1">
      <alignment vertical="top" wrapText="1"/>
    </xf>
    <xf numFmtId="49" fontId="29" fillId="6" borderId="40" xfId="0" applyNumberFormat="1" applyFont="1" applyFill="1" applyBorder="1" applyAlignment="1">
      <alignment horizontal="center" vertical="top"/>
    </xf>
    <xf numFmtId="0" fontId="29" fillId="0" borderId="79" xfId="0" applyFont="1" applyFill="1" applyBorder="1" applyAlignment="1">
      <alignment horizontal="left" vertical="top" wrapText="1"/>
    </xf>
    <xf numFmtId="49" fontId="29" fillId="6" borderId="80" xfId="0" applyNumberFormat="1" applyFont="1" applyFill="1" applyBorder="1" applyAlignment="1">
      <alignment horizontal="center" vertical="top"/>
    </xf>
    <xf numFmtId="0" fontId="29" fillId="6" borderId="59" xfId="1" applyFont="1" applyFill="1" applyBorder="1" applyAlignment="1">
      <alignment vertical="top" wrapText="1"/>
    </xf>
    <xf numFmtId="3" fontId="30" fillId="6" borderId="83" xfId="0" applyNumberFormat="1" applyFont="1" applyFill="1" applyBorder="1" applyAlignment="1">
      <alignment horizontal="center" vertical="top" wrapText="1"/>
    </xf>
    <xf numFmtId="164" fontId="38" fillId="6" borderId="12" xfId="0" applyNumberFormat="1" applyFont="1" applyFill="1" applyBorder="1" applyAlignment="1">
      <alignment horizontal="center" vertical="top"/>
    </xf>
    <xf numFmtId="164" fontId="32" fillId="6" borderId="16" xfId="0" applyNumberFormat="1" applyFont="1" applyFill="1" applyBorder="1" applyAlignment="1">
      <alignment horizontal="center" vertical="top"/>
    </xf>
    <xf numFmtId="164" fontId="38" fillId="6" borderId="35" xfId="0" applyNumberFormat="1" applyFont="1" applyFill="1" applyBorder="1" applyAlignment="1">
      <alignment horizontal="center" vertical="top"/>
    </xf>
    <xf numFmtId="164" fontId="32" fillId="6" borderId="57" xfId="0" applyNumberFormat="1" applyFont="1" applyFill="1" applyBorder="1" applyAlignment="1">
      <alignment horizontal="center" vertical="top"/>
    </xf>
    <xf numFmtId="3" fontId="29" fillId="6" borderId="58" xfId="0" applyNumberFormat="1" applyFont="1" applyFill="1" applyBorder="1" applyAlignment="1">
      <alignment horizontal="left" vertical="top" wrapText="1"/>
    </xf>
    <xf numFmtId="164" fontId="32" fillId="6" borderId="15" xfId="0" applyNumberFormat="1" applyFont="1" applyFill="1" applyBorder="1" applyAlignment="1">
      <alignment horizontal="center" vertical="top"/>
    </xf>
    <xf numFmtId="164" fontId="38" fillId="6" borderId="66" xfId="0" applyNumberFormat="1" applyFont="1" applyFill="1" applyBorder="1" applyAlignment="1">
      <alignment horizontal="center" vertical="top"/>
    </xf>
    <xf numFmtId="164" fontId="32" fillId="6" borderId="22" xfId="0" applyNumberFormat="1" applyFont="1" applyFill="1" applyBorder="1" applyAlignment="1">
      <alignment horizontal="center" vertical="top"/>
    </xf>
    <xf numFmtId="164" fontId="32" fillId="0" borderId="97" xfId="0" applyNumberFormat="1" applyFont="1" applyFill="1" applyBorder="1" applyAlignment="1">
      <alignment horizontal="center" vertical="top"/>
    </xf>
    <xf numFmtId="164" fontId="1" fillId="6" borderId="8" xfId="0" applyNumberFormat="1" applyFont="1" applyFill="1" applyBorder="1" applyAlignment="1">
      <alignment horizontal="center" vertical="top"/>
    </xf>
    <xf numFmtId="164" fontId="1" fillId="6" borderId="99" xfId="0" applyNumberFormat="1" applyFont="1" applyFill="1" applyBorder="1" applyAlignment="1">
      <alignment horizontal="center" vertical="top"/>
    </xf>
    <xf numFmtId="164" fontId="2" fillId="9" borderId="105" xfId="0" applyNumberFormat="1" applyFont="1" applyFill="1" applyBorder="1" applyAlignment="1">
      <alignment horizontal="center" vertical="top"/>
    </xf>
    <xf numFmtId="3" fontId="3" fillId="6" borderId="14" xfId="0" applyNumberFormat="1" applyFont="1" applyFill="1" applyBorder="1" applyAlignment="1">
      <alignment horizontal="center" vertical="top"/>
    </xf>
    <xf numFmtId="3" fontId="3" fillId="6" borderId="43" xfId="0" applyNumberFormat="1" applyFont="1" applyFill="1" applyBorder="1" applyAlignment="1">
      <alignment horizontal="center" vertical="top"/>
    </xf>
    <xf numFmtId="3" fontId="32" fillId="6" borderId="44" xfId="0" applyNumberFormat="1" applyFont="1" applyFill="1" applyBorder="1" applyAlignment="1">
      <alignment horizontal="center" vertical="top" wrapText="1"/>
    </xf>
    <xf numFmtId="164" fontId="38" fillId="6" borderId="16" xfId="0" applyNumberFormat="1" applyFont="1" applyFill="1" applyBorder="1" applyAlignment="1">
      <alignment horizontal="center" vertical="top"/>
    </xf>
    <xf numFmtId="164" fontId="38" fillId="6" borderId="57" xfId="0" applyNumberFormat="1" applyFont="1" applyFill="1" applyBorder="1" applyAlignment="1">
      <alignment horizontal="center" vertical="top"/>
    </xf>
    <xf numFmtId="164" fontId="2" fillId="5" borderId="73" xfId="0" applyNumberFormat="1" applyFont="1" applyFill="1" applyBorder="1" applyAlignment="1">
      <alignment horizontal="center" vertical="top"/>
    </xf>
    <xf numFmtId="164" fontId="1" fillId="6" borderId="10" xfId="0" applyNumberFormat="1" applyFont="1" applyFill="1" applyBorder="1" applyAlignment="1">
      <alignment horizontal="center" vertical="top"/>
    </xf>
    <xf numFmtId="164" fontId="2" fillId="8" borderId="61" xfId="0" applyNumberFormat="1" applyFont="1" applyFill="1" applyBorder="1" applyAlignment="1">
      <alignment horizontal="center" vertical="top"/>
    </xf>
    <xf numFmtId="164" fontId="17" fillId="6" borderId="6" xfId="0" applyNumberFormat="1" applyFont="1" applyFill="1" applyBorder="1" applyAlignment="1">
      <alignment horizontal="center" vertical="top"/>
    </xf>
    <xf numFmtId="164" fontId="17" fillId="6" borderId="15" xfId="0" applyNumberFormat="1" applyFont="1" applyFill="1" applyBorder="1" applyAlignment="1">
      <alignment horizontal="center" vertical="top"/>
    </xf>
    <xf numFmtId="164" fontId="2" fillId="8" borderId="22" xfId="0" applyNumberFormat="1" applyFont="1" applyFill="1" applyBorder="1" applyAlignment="1">
      <alignment horizontal="center" vertical="top"/>
    </xf>
    <xf numFmtId="164" fontId="3" fillId="6" borderId="6" xfId="0" applyNumberFormat="1" applyFont="1" applyFill="1" applyBorder="1" applyAlignment="1">
      <alignment horizontal="center" vertical="top"/>
    </xf>
    <xf numFmtId="164" fontId="3" fillId="6" borderId="66" xfId="0" applyNumberFormat="1" applyFont="1" applyFill="1" applyBorder="1" applyAlignment="1">
      <alignment horizontal="center" vertical="top"/>
    </xf>
    <xf numFmtId="164" fontId="3" fillId="6" borderId="10" xfId="0" applyNumberFormat="1" applyFont="1" applyFill="1" applyBorder="1" applyAlignment="1">
      <alignment horizontal="center" vertical="top"/>
    </xf>
    <xf numFmtId="164" fontId="2" fillId="5" borderId="71" xfId="0" applyNumberFormat="1" applyFont="1" applyFill="1" applyBorder="1" applyAlignment="1">
      <alignment horizontal="center" vertical="top"/>
    </xf>
    <xf numFmtId="164" fontId="1" fillId="6" borderId="38" xfId="0" applyNumberFormat="1" applyFont="1" applyFill="1" applyBorder="1" applyAlignment="1">
      <alignment horizontal="center" vertical="top"/>
    </xf>
    <xf numFmtId="164" fontId="1" fillId="6" borderId="31" xfId="0" applyNumberFormat="1" applyFont="1" applyFill="1" applyBorder="1" applyAlignment="1">
      <alignment horizontal="center" vertical="top"/>
    </xf>
    <xf numFmtId="3" fontId="1" fillId="6" borderId="9" xfId="0" applyNumberFormat="1" applyFont="1" applyFill="1" applyBorder="1" applyAlignment="1">
      <alignment horizontal="center" vertical="top"/>
    </xf>
    <xf numFmtId="3" fontId="1" fillId="6" borderId="49" xfId="0" applyNumberFormat="1" applyFont="1" applyFill="1" applyBorder="1" applyAlignment="1">
      <alignment horizontal="center" vertical="top"/>
    </xf>
    <xf numFmtId="164" fontId="32" fillId="6" borderId="34" xfId="0" applyNumberFormat="1" applyFont="1" applyFill="1" applyBorder="1" applyAlignment="1">
      <alignment horizontal="center" vertical="top"/>
    </xf>
    <xf numFmtId="3" fontId="3" fillId="0" borderId="31" xfId="0" applyNumberFormat="1" applyFont="1" applyFill="1" applyBorder="1" applyAlignment="1">
      <alignment horizontal="center" vertical="top"/>
    </xf>
    <xf numFmtId="164" fontId="32" fillId="6" borderId="96" xfId="0" applyNumberFormat="1" applyFont="1" applyFill="1" applyBorder="1" applyAlignment="1">
      <alignment horizontal="center" vertical="top"/>
    </xf>
    <xf numFmtId="164" fontId="32" fillId="6" borderId="106" xfId="0" applyNumberFormat="1" applyFont="1" applyFill="1" applyBorder="1" applyAlignment="1">
      <alignment horizontal="center" vertical="top"/>
    </xf>
    <xf numFmtId="164" fontId="40" fillId="5" borderId="72" xfId="0" applyNumberFormat="1" applyFont="1" applyFill="1" applyBorder="1" applyAlignment="1">
      <alignment horizontal="center" vertical="top"/>
    </xf>
    <xf numFmtId="164" fontId="40" fillId="5" borderId="70" xfId="0" applyNumberFormat="1" applyFont="1" applyFill="1" applyBorder="1" applyAlignment="1">
      <alignment horizontal="center" vertical="top"/>
    </xf>
    <xf numFmtId="164" fontId="41" fillId="6" borderId="16" xfId="0" applyNumberFormat="1" applyFont="1" applyFill="1" applyBorder="1" applyAlignment="1">
      <alignment horizontal="center" vertical="top"/>
    </xf>
    <xf numFmtId="164" fontId="33" fillId="6" borderId="96" xfId="0" applyNumberFormat="1" applyFont="1" applyFill="1" applyBorder="1" applyAlignment="1">
      <alignment horizontal="center" vertical="center"/>
    </xf>
    <xf numFmtId="3" fontId="2" fillId="4" borderId="11" xfId="0" applyNumberFormat="1" applyFont="1" applyFill="1" applyBorder="1" applyAlignment="1">
      <alignment horizontal="center" vertical="top"/>
    </xf>
    <xf numFmtId="3" fontId="2" fillId="5" borderId="12" xfId="0" applyNumberFormat="1" applyFont="1" applyFill="1" applyBorder="1" applyAlignment="1">
      <alignment horizontal="center" vertical="top"/>
    </xf>
    <xf numFmtId="3" fontId="2" fillId="9" borderId="12" xfId="0" applyNumberFormat="1" applyFont="1" applyFill="1" applyBorder="1" applyAlignment="1">
      <alignment horizontal="center" vertical="top"/>
    </xf>
    <xf numFmtId="3" fontId="2" fillId="6" borderId="12" xfId="0" applyNumberFormat="1" applyFont="1" applyFill="1" applyBorder="1" applyAlignment="1">
      <alignment horizontal="center" vertical="top"/>
    </xf>
    <xf numFmtId="3" fontId="12" fillId="4" borderId="43" xfId="0" applyNumberFormat="1" applyFont="1" applyFill="1" applyBorder="1" applyAlignment="1">
      <alignment horizontal="center" vertical="top"/>
    </xf>
    <xf numFmtId="3" fontId="12" fillId="4" borderId="31" xfId="0" applyNumberFormat="1" applyFont="1" applyFill="1" applyBorder="1" applyAlignment="1">
      <alignment horizontal="center" vertical="top"/>
    </xf>
    <xf numFmtId="3" fontId="12" fillId="4" borderId="75" xfId="0" applyNumberFormat="1" applyFont="1" applyFill="1" applyBorder="1" applyAlignment="1">
      <alignment horizontal="center" vertical="top"/>
    </xf>
    <xf numFmtId="3" fontId="12" fillId="5" borderId="36" xfId="0" applyNumberFormat="1" applyFont="1" applyFill="1" applyBorder="1" applyAlignment="1">
      <alignment horizontal="center" vertical="top"/>
    </xf>
    <xf numFmtId="3" fontId="12" fillId="5" borderId="33" xfId="0" applyNumberFormat="1" applyFont="1" applyFill="1" applyBorder="1" applyAlignment="1">
      <alignment horizontal="center" vertical="top"/>
    </xf>
    <xf numFmtId="3" fontId="12" fillId="5" borderId="38" xfId="0" applyNumberFormat="1" applyFont="1" applyFill="1" applyBorder="1" applyAlignment="1">
      <alignment horizontal="center" vertical="top"/>
    </xf>
    <xf numFmtId="3" fontId="12" fillId="9" borderId="58" xfId="0" applyNumberFormat="1" applyFont="1" applyFill="1" applyBorder="1" applyAlignment="1">
      <alignment horizontal="center" vertical="top"/>
    </xf>
    <xf numFmtId="3" fontId="12" fillId="9" borderId="19" xfId="0" applyNumberFormat="1" applyFont="1" applyFill="1" applyBorder="1" applyAlignment="1">
      <alignment horizontal="center" vertical="top"/>
    </xf>
    <xf numFmtId="3" fontId="12" fillId="9" borderId="77" xfId="0" applyNumberFormat="1" applyFont="1" applyFill="1" applyBorder="1" applyAlignment="1">
      <alignment horizontal="center" vertical="top"/>
    </xf>
    <xf numFmtId="49" fontId="2" fillId="6" borderId="33" xfId="0" applyNumberFormat="1" applyFont="1" applyFill="1" applyBorder="1" applyAlignment="1">
      <alignment horizontal="left" vertical="top" wrapText="1"/>
    </xf>
    <xf numFmtId="3" fontId="13" fillId="6" borderId="18" xfId="0" applyNumberFormat="1" applyFont="1" applyFill="1" applyBorder="1" applyAlignment="1">
      <alignment horizontal="left" vertical="top" wrapText="1"/>
    </xf>
    <xf numFmtId="3" fontId="1" fillId="7" borderId="38" xfId="0" applyNumberFormat="1" applyFont="1" applyFill="1" applyBorder="1" applyAlignment="1">
      <alignment horizontal="left" vertical="center" textRotation="90" wrapText="1"/>
    </xf>
    <xf numFmtId="3" fontId="18" fillId="0" borderId="12" xfId="0" applyNumberFormat="1" applyFont="1" applyBorder="1" applyAlignment="1">
      <alignment vertical="center" textRotation="90" wrapText="1"/>
    </xf>
    <xf numFmtId="49" fontId="3" fillId="0" borderId="38" xfId="0" applyNumberFormat="1" applyFont="1" applyFill="1" applyBorder="1" applyAlignment="1">
      <alignment horizontal="center" vertical="center" textRotation="90" wrapText="1"/>
    </xf>
    <xf numFmtId="49" fontId="11" fillId="0" borderId="12" xfId="0" applyNumberFormat="1" applyFont="1" applyBorder="1" applyAlignment="1">
      <alignment horizontal="center" vertical="center" textRotation="90" wrapText="1"/>
    </xf>
    <xf numFmtId="0" fontId="18" fillId="0" borderId="36" xfId="0" applyFont="1" applyBorder="1" applyAlignment="1">
      <alignment vertical="center" textRotation="90" wrapText="1"/>
    </xf>
    <xf numFmtId="3" fontId="12" fillId="0" borderId="33" xfId="0" applyNumberFormat="1" applyFont="1" applyFill="1" applyBorder="1" applyAlignment="1">
      <alignment horizontal="center" vertical="top"/>
    </xf>
    <xf numFmtId="3" fontId="1" fillId="0" borderId="20" xfId="0" applyNumberFormat="1" applyFont="1" applyBorder="1" applyAlignment="1">
      <alignment horizontal="center" vertical="top" wrapText="1"/>
    </xf>
    <xf numFmtId="3" fontId="5" fillId="0" borderId="44" xfId="0" applyNumberFormat="1" applyFont="1" applyBorder="1" applyAlignment="1">
      <alignment horizontal="center" vertical="top" wrapText="1"/>
    </xf>
    <xf numFmtId="3" fontId="5" fillId="0" borderId="37" xfId="0" applyNumberFormat="1" applyFont="1" applyBorder="1" applyAlignment="1">
      <alignment horizontal="center" vertical="top" wrapText="1"/>
    </xf>
    <xf numFmtId="3" fontId="2" fillId="4" borderId="2" xfId="0" applyNumberFormat="1" applyFont="1" applyFill="1" applyBorder="1" applyAlignment="1">
      <alignment horizontal="center" vertical="top"/>
    </xf>
    <xf numFmtId="3" fontId="2" fillId="4" borderId="11" xfId="0" applyNumberFormat="1" applyFont="1" applyFill="1" applyBorder="1" applyAlignment="1">
      <alignment horizontal="center" vertical="top"/>
    </xf>
    <xf numFmtId="49" fontId="2" fillId="5" borderId="3" xfId="0" applyNumberFormat="1" applyFont="1" applyFill="1" applyBorder="1" applyAlignment="1">
      <alignment horizontal="center" vertical="top"/>
    </xf>
    <xf numFmtId="49" fontId="2" fillId="5" borderId="12" xfId="0" applyNumberFormat="1" applyFont="1" applyFill="1" applyBorder="1" applyAlignment="1">
      <alignment horizontal="center" vertical="top"/>
    </xf>
    <xf numFmtId="49" fontId="2" fillId="5" borderId="24" xfId="0" applyNumberFormat="1" applyFont="1" applyFill="1" applyBorder="1" applyAlignment="1">
      <alignment horizontal="center" vertical="top"/>
    </xf>
    <xf numFmtId="49" fontId="2" fillId="6" borderId="3" xfId="0" applyNumberFormat="1" applyFont="1" applyFill="1" applyBorder="1" applyAlignment="1">
      <alignment horizontal="center" vertical="top"/>
    </xf>
    <xf numFmtId="49" fontId="2" fillId="6" borderId="12" xfId="0" applyNumberFormat="1" applyFont="1" applyFill="1" applyBorder="1" applyAlignment="1">
      <alignment horizontal="center" vertical="top"/>
    </xf>
    <xf numFmtId="49" fontId="2" fillId="6" borderId="24" xfId="0" applyNumberFormat="1" applyFont="1" applyFill="1" applyBorder="1" applyAlignment="1">
      <alignment horizontal="center" vertical="top"/>
    </xf>
    <xf numFmtId="3" fontId="1" fillId="6" borderId="4" xfId="0" applyNumberFormat="1" applyFont="1" applyFill="1" applyBorder="1" applyAlignment="1">
      <alignment horizontal="left" vertical="top" wrapText="1"/>
    </xf>
    <xf numFmtId="3" fontId="1" fillId="6" borderId="13" xfId="0" applyNumberFormat="1" applyFont="1" applyFill="1" applyBorder="1" applyAlignment="1">
      <alignment horizontal="left" vertical="top" wrapText="1"/>
    </xf>
    <xf numFmtId="3" fontId="1" fillId="6" borderId="25" xfId="0" applyNumberFormat="1" applyFont="1" applyFill="1" applyBorder="1" applyAlignment="1">
      <alignment horizontal="left" vertical="top" wrapText="1"/>
    </xf>
    <xf numFmtId="3" fontId="1" fillId="0" borderId="3" xfId="0" applyNumberFormat="1" applyFont="1" applyFill="1" applyBorder="1" applyAlignment="1">
      <alignment horizontal="center" vertical="top" wrapText="1"/>
    </xf>
    <xf numFmtId="3" fontId="1" fillId="0" borderId="12" xfId="0" applyNumberFormat="1" applyFont="1" applyFill="1" applyBorder="1" applyAlignment="1">
      <alignment horizontal="center" vertical="top" wrapText="1"/>
    </xf>
    <xf numFmtId="3" fontId="1" fillId="0" borderId="24" xfId="0" applyNumberFormat="1" applyFont="1" applyFill="1" applyBorder="1" applyAlignment="1">
      <alignment horizontal="center" vertical="top" wrapText="1"/>
    </xf>
    <xf numFmtId="49" fontId="9" fillId="0" borderId="3" xfId="0" applyNumberFormat="1" applyFont="1" applyFill="1" applyBorder="1" applyAlignment="1">
      <alignment horizontal="center" vertical="center" textRotation="90" wrapText="1"/>
    </xf>
    <xf numFmtId="49" fontId="9" fillId="0" borderId="12" xfId="0" applyNumberFormat="1" applyFont="1" applyBorder="1" applyAlignment="1">
      <alignment horizontal="center" vertical="center" textRotation="90" wrapText="1"/>
    </xf>
    <xf numFmtId="0" fontId="0" fillId="0" borderId="24" xfId="0" applyBorder="1" applyAlignment="1">
      <alignment horizontal="center" wrapText="1"/>
    </xf>
    <xf numFmtId="3" fontId="2" fillId="0" borderId="3" xfId="0" applyNumberFormat="1" applyFont="1" applyBorder="1" applyAlignment="1">
      <alignment horizontal="center" vertical="top"/>
    </xf>
    <xf numFmtId="3" fontId="2" fillId="0" borderId="12" xfId="0" applyNumberFormat="1" applyFont="1" applyBorder="1" applyAlignment="1">
      <alignment horizontal="center" vertical="top"/>
    </xf>
    <xf numFmtId="3" fontId="2" fillId="0" borderId="24" xfId="0" applyNumberFormat="1" applyFont="1" applyBorder="1" applyAlignment="1">
      <alignment horizontal="center" vertical="top"/>
    </xf>
    <xf numFmtId="3" fontId="1" fillId="0" borderId="6" xfId="0" applyNumberFormat="1" applyFont="1" applyBorder="1" applyAlignment="1">
      <alignment horizontal="center" vertical="top" wrapText="1"/>
    </xf>
    <xf numFmtId="3" fontId="1" fillId="0" borderId="15" xfId="0" applyNumberFormat="1" applyFont="1" applyBorder="1" applyAlignment="1">
      <alignment horizontal="center" vertical="top" wrapText="1"/>
    </xf>
    <xf numFmtId="3" fontId="5" fillId="0" borderId="27" xfId="0" applyNumberFormat="1" applyFont="1" applyBorder="1" applyAlignment="1">
      <alignment horizontal="center" vertical="top" wrapText="1"/>
    </xf>
    <xf numFmtId="3" fontId="1" fillId="7" borderId="2" xfId="0" applyNumberFormat="1" applyFont="1" applyFill="1" applyBorder="1" applyAlignment="1">
      <alignment horizontal="left" vertical="top" wrapText="1"/>
    </xf>
    <xf numFmtId="3" fontId="1" fillId="7" borderId="11" xfId="0" applyNumberFormat="1" applyFont="1" applyFill="1" applyBorder="1" applyAlignment="1">
      <alignment horizontal="left" vertical="top" wrapText="1"/>
    </xf>
    <xf numFmtId="3" fontId="1" fillId="7" borderId="23" xfId="0" applyNumberFormat="1" applyFont="1" applyFill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right" vertical="top" wrapText="1"/>
    </xf>
    <xf numFmtId="0" fontId="23" fillId="0" borderId="1" xfId="0" applyFont="1" applyBorder="1" applyAlignment="1">
      <alignment horizontal="right" vertical="top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28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 shrinkToFit="1"/>
    </xf>
    <xf numFmtId="0" fontId="0" fillId="0" borderId="12" xfId="0" applyBorder="1" applyAlignment="1">
      <alignment horizontal="center" vertical="center" textRotation="90" wrapText="1" shrinkToFit="1"/>
    </xf>
    <xf numFmtId="0" fontId="0" fillId="0" borderId="24" xfId="0" applyBorder="1" applyAlignment="1">
      <alignment horizontal="center" vertical="center" textRotation="90" wrapText="1" shrinkToFit="1"/>
    </xf>
    <xf numFmtId="0" fontId="3" fillId="0" borderId="0" xfId="0" applyNumberFormat="1" applyFont="1" applyFill="1" applyBorder="1" applyAlignment="1">
      <alignment horizontal="left" vertical="top" wrapText="1"/>
    </xf>
    <xf numFmtId="49" fontId="9" fillId="0" borderId="38" xfId="0" applyNumberFormat="1" applyFont="1" applyBorder="1" applyAlignment="1">
      <alignment horizontal="center" vertical="center" textRotation="90" wrapText="1"/>
    </xf>
    <xf numFmtId="49" fontId="9" fillId="0" borderId="36" xfId="0" applyNumberFormat="1" applyFont="1" applyBorder="1" applyAlignment="1">
      <alignment horizontal="center" vertical="center" textRotation="90" wrapText="1"/>
    </xf>
    <xf numFmtId="49" fontId="9" fillId="0" borderId="3" xfId="0" applyNumberFormat="1" applyFont="1" applyFill="1" applyBorder="1" applyAlignment="1">
      <alignment horizontal="center" vertical="top" textRotation="90" wrapText="1"/>
    </xf>
    <xf numFmtId="49" fontId="9" fillId="0" borderId="24" xfId="0" applyNumberFormat="1" applyFont="1" applyBorder="1" applyAlignment="1">
      <alignment horizontal="center" vertical="top" textRotation="90" wrapText="1"/>
    </xf>
    <xf numFmtId="0" fontId="0" fillId="0" borderId="24" xfId="0" applyBorder="1" applyAlignment="1">
      <alignment horizontal="center" textRotation="90" wrapText="1"/>
    </xf>
    <xf numFmtId="3" fontId="2" fillId="5" borderId="12" xfId="0" applyNumberFormat="1" applyFont="1" applyFill="1" applyBorder="1" applyAlignment="1">
      <alignment horizontal="center" vertical="top"/>
    </xf>
    <xf numFmtId="49" fontId="2" fillId="9" borderId="12" xfId="0" applyNumberFormat="1" applyFont="1" applyFill="1" applyBorder="1" applyAlignment="1">
      <alignment horizontal="center" vertical="top"/>
    </xf>
    <xf numFmtId="3" fontId="1" fillId="6" borderId="13" xfId="0" applyNumberFormat="1" applyFont="1" applyFill="1" applyBorder="1" applyAlignment="1">
      <alignment vertical="top" wrapText="1"/>
    </xf>
    <xf numFmtId="3" fontId="2" fillId="6" borderId="12" xfId="0" applyNumberFormat="1" applyFont="1" applyFill="1" applyBorder="1" applyAlignment="1">
      <alignment horizontal="center" vertical="top"/>
    </xf>
    <xf numFmtId="3" fontId="7" fillId="6" borderId="44" xfId="0" applyNumberFormat="1" applyFont="1" applyFill="1" applyBorder="1" applyAlignment="1">
      <alignment horizontal="center" vertical="top" wrapText="1"/>
    </xf>
    <xf numFmtId="3" fontId="18" fillId="6" borderId="44" xfId="0" applyNumberFormat="1" applyFont="1" applyFill="1" applyBorder="1" applyAlignment="1">
      <alignment horizontal="center" vertical="top" wrapText="1"/>
    </xf>
    <xf numFmtId="3" fontId="1" fillId="6" borderId="17" xfId="0" applyNumberFormat="1" applyFont="1" applyFill="1" applyBorder="1" applyAlignment="1">
      <alignment vertical="top" wrapText="1"/>
    </xf>
    <xf numFmtId="3" fontId="1" fillId="6" borderId="35" xfId="0" applyNumberFormat="1" applyFont="1" applyFill="1" applyBorder="1" applyAlignment="1">
      <alignment vertical="top" wrapText="1"/>
    </xf>
    <xf numFmtId="3" fontId="1" fillId="0" borderId="7" xfId="0" applyNumberFormat="1" applyFont="1" applyBorder="1" applyAlignment="1">
      <alignment horizontal="center" vertical="center" textRotation="90" wrapText="1" shrinkToFit="1"/>
    </xf>
    <xf numFmtId="3" fontId="1" fillId="0" borderId="16" xfId="0" applyNumberFormat="1" applyFont="1" applyBorder="1" applyAlignment="1">
      <alignment horizontal="center" vertical="center" textRotation="90" wrapText="1" shrinkToFit="1"/>
    </xf>
    <xf numFmtId="3" fontId="1" fillId="0" borderId="28" xfId="0" applyNumberFormat="1" applyFont="1" applyBorder="1" applyAlignment="1">
      <alignment horizontal="center" vertical="center" textRotation="90" wrapText="1" shrinkToFit="1"/>
    </xf>
    <xf numFmtId="3" fontId="2" fillId="2" borderId="8" xfId="0" applyNumberFormat="1" applyFont="1" applyFill="1" applyBorder="1" applyAlignment="1">
      <alignment horizontal="left" vertical="top" wrapText="1"/>
    </xf>
    <xf numFmtId="3" fontId="2" fillId="2" borderId="9" xfId="0" applyNumberFormat="1" applyFont="1" applyFill="1" applyBorder="1" applyAlignment="1">
      <alignment horizontal="left" vertical="top" wrapText="1"/>
    </xf>
    <xf numFmtId="3" fontId="2" fillId="2" borderId="10" xfId="0" applyNumberFormat="1" applyFont="1" applyFill="1" applyBorder="1" applyAlignment="1">
      <alignment horizontal="left" vertical="top" wrapText="1"/>
    </xf>
    <xf numFmtId="3" fontId="2" fillId="3" borderId="31" xfId="0" applyNumberFormat="1" applyFont="1" applyFill="1" applyBorder="1" applyAlignment="1">
      <alignment horizontal="left" vertical="top" wrapText="1"/>
    </xf>
    <xf numFmtId="3" fontId="2" fillId="3" borderId="21" xfId="0" applyNumberFormat="1" applyFont="1" applyFill="1" applyBorder="1" applyAlignment="1">
      <alignment horizontal="left" vertical="top" wrapText="1"/>
    </xf>
    <xf numFmtId="3" fontId="2" fillId="3" borderId="22" xfId="0" applyNumberFormat="1" applyFont="1" applyFill="1" applyBorder="1" applyAlignment="1">
      <alignment horizontal="left" vertical="top" wrapText="1"/>
    </xf>
    <xf numFmtId="3" fontId="2" fillId="4" borderId="18" xfId="0" applyNumberFormat="1" applyFont="1" applyFill="1" applyBorder="1" applyAlignment="1">
      <alignment horizontal="left" vertical="top"/>
    </xf>
    <xf numFmtId="3" fontId="2" fillId="4" borderId="21" xfId="0" applyNumberFormat="1" applyFont="1" applyFill="1" applyBorder="1" applyAlignment="1">
      <alignment horizontal="left" vertical="top"/>
    </xf>
    <xf numFmtId="3" fontId="2" fillId="4" borderId="22" xfId="0" applyNumberFormat="1" applyFont="1" applyFill="1" applyBorder="1" applyAlignment="1">
      <alignment horizontal="left" vertical="top"/>
    </xf>
    <xf numFmtId="3" fontId="2" fillId="5" borderId="18" xfId="0" applyNumberFormat="1" applyFont="1" applyFill="1" applyBorder="1" applyAlignment="1">
      <alignment horizontal="left" vertical="top" wrapText="1"/>
    </xf>
    <xf numFmtId="3" fontId="2" fillId="5" borderId="21" xfId="0" applyNumberFormat="1" applyFont="1" applyFill="1" applyBorder="1" applyAlignment="1">
      <alignment horizontal="left" vertical="top" wrapText="1"/>
    </xf>
    <xf numFmtId="3" fontId="2" fillId="5" borderId="22" xfId="0" applyNumberFormat="1" applyFont="1" applyFill="1" applyBorder="1" applyAlignment="1">
      <alignment horizontal="left" vertical="top" wrapText="1"/>
    </xf>
    <xf numFmtId="49" fontId="3" fillId="7" borderId="63" xfId="0" applyNumberFormat="1" applyFont="1" applyFill="1" applyBorder="1" applyAlignment="1">
      <alignment horizontal="center" vertical="top" textRotation="91" wrapText="1"/>
    </xf>
    <xf numFmtId="49" fontId="3" fillId="7" borderId="44" xfId="0" applyNumberFormat="1" applyFont="1" applyFill="1" applyBorder="1" applyAlignment="1">
      <alignment horizontal="center" vertical="top" textRotation="91" wrapText="1"/>
    </xf>
    <xf numFmtId="49" fontId="19" fillId="0" borderId="29" xfId="0" applyNumberFormat="1" applyFont="1" applyBorder="1" applyAlignment="1">
      <alignment horizontal="center" vertical="top" textRotation="91" wrapText="1"/>
    </xf>
    <xf numFmtId="3" fontId="1" fillId="6" borderId="38" xfId="0" applyNumberFormat="1" applyFont="1" applyFill="1" applyBorder="1" applyAlignment="1">
      <alignment vertical="top" wrapText="1"/>
    </xf>
    <xf numFmtId="0" fontId="18" fillId="0" borderId="36" xfId="0" applyFont="1" applyBorder="1" applyAlignment="1">
      <alignment vertical="top" wrapText="1"/>
    </xf>
    <xf numFmtId="0" fontId="18" fillId="0" borderId="37" xfId="0" applyFont="1" applyBorder="1" applyAlignment="1">
      <alignment horizontal="center" vertical="top" wrapText="1"/>
    </xf>
    <xf numFmtId="3" fontId="1" fillId="7" borderId="17" xfId="0" applyNumberFormat="1" applyFont="1" applyFill="1" applyBorder="1" applyAlignment="1">
      <alignment horizontal="left" vertical="top" wrapText="1"/>
    </xf>
    <xf numFmtId="0" fontId="18" fillId="0" borderId="35" xfId="0" applyFont="1" applyBorder="1" applyAlignment="1">
      <alignment horizontal="left" vertical="top" wrapText="1"/>
    </xf>
    <xf numFmtId="3" fontId="1" fillId="0" borderId="44" xfId="0" applyNumberFormat="1" applyFont="1" applyBorder="1" applyAlignment="1">
      <alignment horizontal="center" vertical="top" wrapText="1"/>
    </xf>
    <xf numFmtId="3" fontId="5" fillId="0" borderId="29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vertical="center" wrapText="1"/>
    </xf>
    <xf numFmtId="3" fontId="2" fillId="0" borderId="36" xfId="0" applyNumberFormat="1" applyFont="1" applyBorder="1" applyAlignment="1">
      <alignment horizontal="center" vertical="top"/>
    </xf>
    <xf numFmtId="3" fontId="1" fillId="0" borderId="66" xfId="0" applyNumberFormat="1" applyFont="1" applyBorder="1" applyAlignment="1">
      <alignment horizontal="center" vertical="top" wrapText="1"/>
    </xf>
    <xf numFmtId="3" fontId="9" fillId="0" borderId="12" xfId="0" applyNumberFormat="1" applyFont="1" applyFill="1" applyBorder="1" applyAlignment="1">
      <alignment horizontal="center" vertical="top" textRotation="90" wrapText="1"/>
    </xf>
    <xf numFmtId="3" fontId="10" fillId="0" borderId="36" xfId="0" applyNumberFormat="1" applyFont="1" applyBorder="1" applyAlignment="1">
      <alignment horizontal="center" vertical="top" textRotation="90" wrapText="1"/>
    </xf>
    <xf numFmtId="3" fontId="2" fillId="5" borderId="3" xfId="0" applyNumberFormat="1" applyFont="1" applyFill="1" applyBorder="1" applyAlignment="1">
      <alignment horizontal="center" vertical="top"/>
    </xf>
    <xf numFmtId="3" fontId="2" fillId="6" borderId="3" xfId="0" applyNumberFormat="1" applyFont="1" applyFill="1" applyBorder="1" applyAlignment="1">
      <alignment vertical="top" wrapText="1"/>
    </xf>
    <xf numFmtId="3" fontId="2" fillId="6" borderId="12" xfId="0" applyNumberFormat="1" applyFont="1" applyFill="1" applyBorder="1" applyAlignment="1">
      <alignment vertical="top" wrapText="1"/>
    </xf>
    <xf numFmtId="3" fontId="2" fillId="6" borderId="36" xfId="0" applyNumberFormat="1" applyFont="1" applyFill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18" fillId="0" borderId="23" xfId="0" applyFont="1" applyBorder="1" applyAlignment="1">
      <alignment horizontal="left" vertical="top" wrapText="1"/>
    </xf>
    <xf numFmtId="3" fontId="1" fillId="0" borderId="2" xfId="0" applyNumberFormat="1" applyFont="1" applyFill="1" applyBorder="1" applyAlignment="1">
      <alignment horizontal="left" vertical="top" wrapText="1"/>
    </xf>
    <xf numFmtId="0" fontId="18" fillId="0" borderId="11" xfId="0" applyFont="1" applyBorder="1" applyAlignment="1">
      <alignment horizontal="left" vertical="top" wrapText="1"/>
    </xf>
    <xf numFmtId="3" fontId="21" fillId="0" borderId="0" xfId="0" applyNumberFormat="1" applyFont="1" applyAlignment="1">
      <alignment horizontal="center" vertical="top" wrapText="1"/>
    </xf>
    <xf numFmtId="3" fontId="22" fillId="0" borderId="0" xfId="0" applyNumberFormat="1" applyFont="1" applyAlignment="1">
      <alignment horizontal="center" vertical="top" wrapText="1"/>
    </xf>
    <xf numFmtId="3" fontId="21" fillId="0" borderId="0" xfId="0" applyNumberFormat="1" applyFont="1" applyAlignment="1">
      <alignment horizontal="center" vertical="top"/>
    </xf>
    <xf numFmtId="3" fontId="1" fillId="0" borderId="2" xfId="0" applyNumberFormat="1" applyFont="1" applyBorder="1" applyAlignment="1">
      <alignment horizontal="center" vertical="center" textRotation="90" shrinkToFit="1"/>
    </xf>
    <xf numFmtId="3" fontId="1" fillId="0" borderId="11" xfId="0" applyNumberFormat="1" applyFont="1" applyBorder="1" applyAlignment="1">
      <alignment horizontal="center" vertical="center" textRotation="90" shrinkToFit="1"/>
    </xf>
    <xf numFmtId="3" fontId="1" fillId="0" borderId="23" xfId="0" applyNumberFormat="1" applyFont="1" applyBorder="1" applyAlignment="1">
      <alignment horizontal="center" vertical="center" textRotation="90" shrinkToFit="1"/>
    </xf>
    <xf numFmtId="3" fontId="1" fillId="0" borderId="3" xfId="0" applyNumberFormat="1" applyFont="1" applyBorder="1" applyAlignment="1">
      <alignment horizontal="center" vertical="center" textRotation="90" shrinkToFit="1"/>
    </xf>
    <xf numFmtId="3" fontId="1" fillId="0" borderId="12" xfId="0" applyNumberFormat="1" applyFont="1" applyBorder="1" applyAlignment="1">
      <alignment horizontal="center" vertical="center" textRotation="90" shrinkToFit="1"/>
    </xf>
    <xf numFmtId="3" fontId="1" fillId="0" borderId="24" xfId="0" applyNumberFormat="1" applyFont="1" applyBorder="1" applyAlignment="1">
      <alignment horizontal="center" vertical="center" textRotation="90" shrinkToFit="1"/>
    </xf>
    <xf numFmtId="3" fontId="1" fillId="0" borderId="4" xfId="0" applyNumberFormat="1" applyFont="1" applyBorder="1" applyAlignment="1">
      <alignment horizontal="center" vertical="center" shrinkToFit="1"/>
    </xf>
    <xf numFmtId="3" fontId="1" fillId="0" borderId="13" xfId="0" applyNumberFormat="1" applyFont="1" applyBorder="1" applyAlignment="1">
      <alignment horizontal="center" vertical="center" shrinkToFit="1"/>
    </xf>
    <xf numFmtId="3" fontId="1" fillId="0" borderId="25" xfId="0" applyNumberFormat="1" applyFont="1" applyBorder="1" applyAlignment="1">
      <alignment horizontal="center" vertical="center" shrinkToFit="1"/>
    </xf>
    <xf numFmtId="3" fontId="1" fillId="0" borderId="4" xfId="0" applyNumberFormat="1" applyFont="1" applyBorder="1" applyAlignment="1">
      <alignment horizontal="center" vertical="center" textRotation="90" shrinkToFit="1"/>
    </xf>
    <xf numFmtId="3" fontId="1" fillId="0" borderId="13" xfId="0" applyNumberFormat="1" applyFont="1" applyBorder="1" applyAlignment="1">
      <alignment horizontal="center" vertical="center" textRotation="90" shrinkToFit="1"/>
    </xf>
    <xf numFmtId="3" fontId="1" fillId="0" borderId="25" xfId="0" applyNumberFormat="1" applyFont="1" applyBorder="1" applyAlignment="1">
      <alignment horizontal="center" vertical="center" textRotation="90" shrinkToFit="1"/>
    </xf>
    <xf numFmtId="3" fontId="2" fillId="0" borderId="8" xfId="0" applyNumberFormat="1" applyFont="1" applyBorder="1" applyAlignment="1">
      <alignment horizontal="center" vertical="center" shrinkToFit="1"/>
    </xf>
    <xf numFmtId="3" fontId="2" fillId="0" borderId="10" xfId="0" applyNumberFormat="1" applyFont="1" applyBorder="1" applyAlignment="1">
      <alignment horizontal="center" vertical="center" shrinkToFit="1"/>
    </xf>
    <xf numFmtId="3" fontId="1" fillId="0" borderId="17" xfId="0" applyNumberFormat="1" applyFont="1" applyBorder="1" applyAlignment="1">
      <alignment horizontal="center" vertical="center" shrinkToFit="1"/>
    </xf>
    <xf numFmtId="3" fontId="1" fillId="0" borderId="23" xfId="0" applyNumberFormat="1" applyFont="1" applyBorder="1" applyAlignment="1">
      <alignment horizontal="center" vertical="center" shrinkToFit="1"/>
    </xf>
    <xf numFmtId="3" fontId="1" fillId="0" borderId="4" xfId="0" applyNumberFormat="1" applyFont="1" applyBorder="1" applyAlignment="1">
      <alignment horizontal="center" vertical="center" textRotation="90" wrapText="1"/>
    </xf>
    <xf numFmtId="3" fontId="1" fillId="0" borderId="13" xfId="0" applyNumberFormat="1" applyFont="1" applyBorder="1" applyAlignment="1">
      <alignment horizontal="center" vertical="center" textRotation="90" wrapText="1"/>
    </xf>
    <xf numFmtId="3" fontId="1" fillId="0" borderId="25" xfId="0" applyNumberFormat="1" applyFont="1" applyBorder="1" applyAlignment="1">
      <alignment horizontal="center" vertical="center" textRotation="90" wrapText="1"/>
    </xf>
    <xf numFmtId="3" fontId="1" fillId="0" borderId="63" xfId="0" applyNumberFormat="1" applyFont="1" applyFill="1" applyBorder="1" applyAlignment="1">
      <alignment horizontal="center" vertical="center" textRotation="90" wrapText="1" shrinkToFit="1"/>
    </xf>
    <xf numFmtId="3" fontId="1" fillId="0" borderId="44" xfId="0" applyNumberFormat="1" applyFont="1" applyFill="1" applyBorder="1" applyAlignment="1">
      <alignment horizontal="center" vertical="center" textRotation="90" wrapText="1" shrinkToFit="1"/>
    </xf>
    <xf numFmtId="3" fontId="1" fillId="0" borderId="29" xfId="0" applyNumberFormat="1" applyFont="1" applyFill="1" applyBorder="1" applyAlignment="1">
      <alignment horizontal="center" vertical="center" textRotation="90" wrapText="1" shrinkToFit="1"/>
    </xf>
    <xf numFmtId="3" fontId="1" fillId="6" borderId="11" xfId="0" applyNumberFormat="1" applyFont="1" applyFill="1" applyBorder="1" applyAlignment="1">
      <alignment horizontal="left" vertical="top" wrapText="1"/>
    </xf>
    <xf numFmtId="3" fontId="18" fillId="6" borderId="11" xfId="0" applyNumberFormat="1" applyFont="1" applyFill="1" applyBorder="1" applyAlignment="1">
      <alignment horizontal="left" vertical="top" wrapText="1"/>
    </xf>
    <xf numFmtId="3" fontId="2" fillId="5" borderId="24" xfId="0" applyNumberFormat="1" applyFont="1" applyFill="1" applyBorder="1" applyAlignment="1">
      <alignment horizontal="center" vertical="top"/>
    </xf>
    <xf numFmtId="3" fontId="2" fillId="6" borderId="3" xfId="0" applyNumberFormat="1" applyFont="1" applyFill="1" applyBorder="1" applyAlignment="1">
      <alignment horizontal="center" vertical="top"/>
    </xf>
    <xf numFmtId="3" fontId="2" fillId="6" borderId="24" xfId="0" applyNumberFormat="1" applyFont="1" applyFill="1" applyBorder="1" applyAlignment="1">
      <alignment horizontal="center" vertical="top"/>
    </xf>
    <xf numFmtId="3" fontId="7" fillId="6" borderId="38" xfId="0" applyNumberFormat="1" applyFont="1" applyFill="1" applyBorder="1" applyAlignment="1">
      <alignment horizontal="left" vertical="top" wrapText="1"/>
    </xf>
    <xf numFmtId="3" fontId="18" fillId="0" borderId="36" xfId="0" applyNumberFormat="1" applyFont="1" applyBorder="1" applyAlignment="1">
      <alignment horizontal="left" vertical="top" wrapText="1"/>
    </xf>
    <xf numFmtId="3" fontId="6" fillId="6" borderId="12" xfId="0" applyNumberFormat="1" applyFont="1" applyFill="1" applyBorder="1" applyAlignment="1">
      <alignment horizontal="center" vertical="top" wrapText="1"/>
    </xf>
    <xf numFmtId="3" fontId="6" fillId="6" borderId="12" xfId="0" applyNumberFormat="1" applyFont="1" applyFill="1" applyBorder="1" applyAlignment="1">
      <alignment horizontal="center" vertical="top"/>
    </xf>
    <xf numFmtId="3" fontId="7" fillId="6" borderId="20" xfId="0" applyNumberFormat="1" applyFont="1" applyFill="1" applyBorder="1" applyAlignment="1">
      <alignment horizontal="center" vertical="top" wrapText="1"/>
    </xf>
    <xf numFmtId="3" fontId="7" fillId="6" borderId="38" xfId="0" applyNumberFormat="1" applyFont="1" applyFill="1" applyBorder="1" applyAlignment="1">
      <alignment vertical="top" wrapText="1"/>
    </xf>
    <xf numFmtId="3" fontId="18" fillId="0" borderId="12" xfId="0" applyNumberFormat="1" applyFont="1" applyBorder="1" applyAlignment="1">
      <alignment vertical="top" wrapText="1"/>
    </xf>
    <xf numFmtId="3" fontId="2" fillId="5" borderId="70" xfId="0" applyNumberFormat="1" applyFont="1" applyFill="1" applyBorder="1" applyAlignment="1">
      <alignment horizontal="right" vertical="top"/>
    </xf>
    <xf numFmtId="3" fontId="2" fillId="5" borderId="74" xfId="0" applyNumberFormat="1" applyFont="1" applyFill="1" applyBorder="1" applyAlignment="1">
      <alignment horizontal="left" vertical="top"/>
    </xf>
    <xf numFmtId="3" fontId="2" fillId="5" borderId="70" xfId="0" applyNumberFormat="1" applyFont="1" applyFill="1" applyBorder="1" applyAlignment="1">
      <alignment horizontal="left" vertical="top"/>
    </xf>
    <xf numFmtId="3" fontId="2" fillId="5" borderId="71" xfId="0" applyNumberFormat="1" applyFont="1" applyFill="1" applyBorder="1" applyAlignment="1">
      <alignment horizontal="left" vertical="top"/>
    </xf>
    <xf numFmtId="3" fontId="2" fillId="9" borderId="3" xfId="0" applyNumberFormat="1" applyFont="1" applyFill="1" applyBorder="1" applyAlignment="1">
      <alignment horizontal="center" vertical="top"/>
    </xf>
    <xf numFmtId="3" fontId="2" fillId="9" borderId="12" xfId="0" applyNumberFormat="1" applyFont="1" applyFill="1" applyBorder="1" applyAlignment="1">
      <alignment horizontal="center" vertical="top"/>
    </xf>
    <xf numFmtId="3" fontId="7" fillId="0" borderId="63" xfId="0" applyNumberFormat="1" applyFont="1" applyBorder="1" applyAlignment="1">
      <alignment horizontal="center" vertical="top" wrapText="1"/>
    </xf>
    <xf numFmtId="3" fontId="7" fillId="0" borderId="44" xfId="0" applyNumberFormat="1" applyFont="1" applyBorder="1" applyAlignment="1">
      <alignment horizontal="center" vertical="top" wrapText="1"/>
    </xf>
    <xf numFmtId="3" fontId="18" fillId="0" borderId="44" xfId="0" applyNumberFormat="1" applyFont="1" applyBorder="1" applyAlignment="1">
      <alignment horizontal="center" vertical="top" wrapText="1"/>
    </xf>
    <xf numFmtId="3" fontId="1" fillId="6" borderId="12" xfId="0" applyNumberFormat="1" applyFont="1" applyFill="1" applyBorder="1" applyAlignment="1">
      <alignment horizontal="left" vertical="top" wrapText="1"/>
    </xf>
    <xf numFmtId="3" fontId="1" fillId="6" borderId="36" xfId="0" applyNumberFormat="1" applyFont="1" applyFill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center" vertical="center" textRotation="90" wrapText="1"/>
    </xf>
    <xf numFmtId="49" fontId="0" fillId="0" borderId="12" xfId="0" applyNumberFormat="1" applyBorder="1" applyAlignment="1">
      <alignment horizontal="center" vertical="center" textRotation="90" wrapText="1"/>
    </xf>
    <xf numFmtId="49" fontId="0" fillId="0" borderId="36" xfId="0" applyNumberFormat="1" applyBorder="1" applyAlignment="1">
      <alignment horizontal="center" vertical="center" textRotation="90" wrapText="1"/>
    </xf>
    <xf numFmtId="3" fontId="3" fillId="0" borderId="38" xfId="0" applyNumberFormat="1" applyFont="1" applyFill="1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0" fontId="0" fillId="0" borderId="36" xfId="0" applyBorder="1" applyAlignment="1">
      <alignment horizontal="center" vertical="center" textRotation="90" wrapText="1"/>
    </xf>
    <xf numFmtId="3" fontId="2" fillId="4" borderId="11" xfId="0" applyNumberFormat="1" applyFont="1" applyFill="1" applyBorder="1" applyAlignment="1">
      <alignment horizontal="center" vertical="top" wrapText="1"/>
    </xf>
    <xf numFmtId="3" fontId="2" fillId="5" borderId="12" xfId="0" applyNumberFormat="1" applyFont="1" applyFill="1" applyBorder="1" applyAlignment="1">
      <alignment horizontal="center" vertical="top" wrapText="1"/>
    </xf>
    <xf numFmtId="3" fontId="2" fillId="9" borderId="12" xfId="0" applyNumberFormat="1" applyFont="1" applyFill="1" applyBorder="1" applyAlignment="1">
      <alignment horizontal="center" vertical="top" wrapText="1"/>
    </xf>
    <xf numFmtId="3" fontId="1" fillId="6" borderId="42" xfId="0" applyNumberFormat="1" applyFont="1" applyFill="1" applyBorder="1" applyAlignment="1">
      <alignment horizontal="left" vertical="top" wrapText="1"/>
    </xf>
    <xf numFmtId="3" fontId="1" fillId="6" borderId="65" xfId="0" applyNumberFormat="1" applyFont="1" applyFill="1" applyBorder="1" applyAlignment="1">
      <alignment horizontal="left" vertical="top" wrapText="1"/>
    </xf>
    <xf numFmtId="3" fontId="1" fillId="7" borderId="12" xfId="0" applyNumberFormat="1" applyFont="1" applyFill="1" applyBorder="1" applyAlignment="1">
      <alignment horizontal="left" vertical="center" textRotation="90" wrapText="1"/>
    </xf>
    <xf numFmtId="3" fontId="18" fillId="0" borderId="36" xfId="0" applyNumberFormat="1" applyFont="1" applyBorder="1" applyAlignment="1">
      <alignment vertical="center" textRotation="90" wrapText="1"/>
    </xf>
    <xf numFmtId="3" fontId="2" fillId="0" borderId="38" xfId="0" applyNumberFormat="1" applyFont="1" applyBorder="1" applyAlignment="1">
      <alignment horizontal="center" vertical="top" wrapText="1"/>
    </xf>
    <xf numFmtId="3" fontId="2" fillId="0" borderId="12" xfId="0" applyNumberFormat="1" applyFont="1" applyBorder="1" applyAlignment="1">
      <alignment horizontal="center" vertical="top" wrapText="1"/>
    </xf>
    <xf numFmtId="3" fontId="2" fillId="0" borderId="36" xfId="0" applyNumberFormat="1" applyFont="1" applyBorder="1" applyAlignment="1">
      <alignment horizontal="center" vertical="top" wrapText="1"/>
    </xf>
    <xf numFmtId="3" fontId="1" fillId="0" borderId="75" xfId="0" applyNumberFormat="1" applyFont="1" applyFill="1" applyBorder="1" applyAlignment="1">
      <alignment horizontal="left" vertical="top" wrapText="1"/>
    </xf>
    <xf numFmtId="3" fontId="1" fillId="0" borderId="14" xfId="0" applyNumberFormat="1" applyFont="1" applyFill="1" applyBorder="1" applyAlignment="1">
      <alignment horizontal="left" vertical="top" wrapText="1"/>
    </xf>
    <xf numFmtId="3" fontId="1" fillId="0" borderId="43" xfId="0" applyNumberFormat="1" applyFont="1" applyFill="1" applyBorder="1" applyAlignment="1">
      <alignment horizontal="left" vertical="top" wrapText="1"/>
    </xf>
    <xf numFmtId="49" fontId="9" fillId="0" borderId="12" xfId="0" applyNumberFormat="1" applyFont="1" applyFill="1" applyBorder="1" applyAlignment="1">
      <alignment horizontal="center" vertical="center" textRotation="90" wrapText="1"/>
    </xf>
    <xf numFmtId="49" fontId="25" fillId="0" borderId="36" xfId="0" applyNumberFormat="1" applyFont="1" applyBorder="1" applyAlignment="1">
      <alignment vertical="center" textRotation="90" wrapText="1"/>
    </xf>
    <xf numFmtId="3" fontId="1" fillId="0" borderId="37" xfId="0" applyNumberFormat="1" applyFont="1" applyBorder="1" applyAlignment="1">
      <alignment horizontal="center" vertical="top" wrapText="1"/>
    </xf>
    <xf numFmtId="49" fontId="3" fillId="6" borderId="38" xfId="0" applyNumberFormat="1" applyFont="1" applyFill="1" applyBorder="1" applyAlignment="1">
      <alignment horizontal="center" vertical="center" textRotation="90" wrapText="1"/>
    </xf>
    <xf numFmtId="0" fontId="24" fillId="0" borderId="36" xfId="0" applyFont="1" applyBorder="1" applyAlignment="1">
      <alignment horizontal="center" vertical="center" textRotation="90" wrapText="1"/>
    </xf>
    <xf numFmtId="3" fontId="4" fillId="9" borderId="1" xfId="0" applyNumberFormat="1" applyFont="1" applyFill="1" applyBorder="1" applyAlignment="1">
      <alignment horizontal="right" vertical="top"/>
    </xf>
    <xf numFmtId="3" fontId="18" fillId="9" borderId="1" xfId="0" applyNumberFormat="1" applyFont="1" applyFill="1" applyBorder="1" applyAlignment="1">
      <alignment horizontal="right" vertical="top"/>
    </xf>
    <xf numFmtId="3" fontId="1" fillId="6" borderId="38" xfId="0" applyNumberFormat="1" applyFont="1" applyFill="1" applyBorder="1" applyAlignment="1">
      <alignment horizontal="left" vertical="top" wrapText="1"/>
    </xf>
    <xf numFmtId="3" fontId="1" fillId="6" borderId="12" xfId="0" applyNumberFormat="1" applyFont="1" applyFill="1" applyBorder="1" applyAlignment="1">
      <alignment horizontal="left" vertical="center" textRotation="90" wrapText="1"/>
    </xf>
    <xf numFmtId="0" fontId="18" fillId="6" borderId="12" xfId="0" applyFont="1" applyFill="1" applyBorder="1" applyAlignment="1">
      <alignment wrapText="1"/>
    </xf>
    <xf numFmtId="3" fontId="1" fillId="0" borderId="64" xfId="0" applyNumberFormat="1" applyFont="1" applyBorder="1" applyAlignment="1">
      <alignment horizontal="left" vertical="top" wrapText="1"/>
    </xf>
    <xf numFmtId="0" fontId="18" fillId="0" borderId="58" xfId="0" applyFont="1" applyBorder="1" applyAlignment="1">
      <alignment horizontal="left" vertical="top" wrapText="1"/>
    </xf>
    <xf numFmtId="3" fontId="4" fillId="9" borderId="60" xfId="0" applyNumberFormat="1" applyFont="1" applyFill="1" applyBorder="1" applyAlignment="1">
      <alignment horizontal="right" vertical="top"/>
    </xf>
    <xf numFmtId="3" fontId="5" fillId="9" borderId="61" xfId="0" applyNumberFormat="1" applyFont="1" applyFill="1" applyBorder="1" applyAlignment="1">
      <alignment horizontal="right" vertical="top"/>
    </xf>
    <xf numFmtId="3" fontId="1" fillId="6" borderId="63" xfId="0" applyNumberFormat="1" applyFont="1" applyFill="1" applyBorder="1" applyAlignment="1">
      <alignment horizontal="center" vertical="top" wrapText="1"/>
    </xf>
    <xf numFmtId="0" fontId="18" fillId="6" borderId="44" xfId="0" applyFont="1" applyFill="1" applyBorder="1" applyAlignment="1">
      <alignment horizontal="center" wrapText="1"/>
    </xf>
    <xf numFmtId="49" fontId="25" fillId="0" borderId="12" xfId="0" applyNumberFormat="1" applyFont="1" applyBorder="1" applyAlignment="1">
      <alignment horizontal="center" wrapText="1"/>
    </xf>
    <xf numFmtId="49" fontId="25" fillId="0" borderId="36" xfId="0" applyNumberFormat="1" applyFont="1" applyBorder="1" applyAlignment="1">
      <alignment horizontal="center" wrapText="1"/>
    </xf>
    <xf numFmtId="49" fontId="3" fillId="0" borderId="3" xfId="0" applyNumberFormat="1" applyFont="1" applyFill="1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wrapText="1"/>
    </xf>
    <xf numFmtId="3" fontId="5" fillId="9" borderId="60" xfId="0" applyNumberFormat="1" applyFont="1" applyFill="1" applyBorder="1" applyAlignment="1">
      <alignment horizontal="right" vertical="top"/>
    </xf>
    <xf numFmtId="3" fontId="1" fillId="5" borderId="73" xfId="0" applyNumberFormat="1" applyFont="1" applyFill="1" applyBorder="1" applyAlignment="1">
      <alignment horizontal="center" vertical="top" wrapText="1"/>
    </xf>
    <xf numFmtId="3" fontId="1" fillId="5" borderId="71" xfId="0" applyNumberFormat="1" applyFont="1" applyFill="1" applyBorder="1" applyAlignment="1">
      <alignment horizontal="center" vertical="top" wrapText="1"/>
    </xf>
    <xf numFmtId="3" fontId="1" fillId="0" borderId="12" xfId="0" applyNumberFormat="1" applyFont="1" applyBorder="1" applyAlignment="1">
      <alignment vertical="top" wrapText="1"/>
    </xf>
    <xf numFmtId="3" fontId="1" fillId="0" borderId="36" xfId="0" applyNumberFormat="1" applyFont="1" applyBorder="1" applyAlignment="1">
      <alignment vertical="top" wrapText="1"/>
    </xf>
    <xf numFmtId="3" fontId="1" fillId="6" borderId="44" xfId="0" applyNumberFormat="1" applyFont="1" applyFill="1" applyBorder="1" applyAlignment="1">
      <alignment horizontal="center" vertical="top" wrapText="1"/>
    </xf>
    <xf numFmtId="3" fontId="1" fillId="6" borderId="37" xfId="0" applyNumberFormat="1" applyFont="1" applyFill="1" applyBorder="1" applyAlignment="1">
      <alignment horizontal="center" vertical="top" wrapText="1"/>
    </xf>
    <xf numFmtId="3" fontId="5" fillId="9" borderId="1" xfId="0" applyNumberFormat="1" applyFont="1" applyFill="1" applyBorder="1" applyAlignment="1">
      <alignment horizontal="right" vertical="top"/>
    </xf>
    <xf numFmtId="49" fontId="3" fillId="6" borderId="38" xfId="0" applyNumberFormat="1" applyFont="1" applyFill="1" applyBorder="1" applyAlignment="1">
      <alignment vertical="center" textRotation="90" wrapText="1"/>
    </xf>
    <xf numFmtId="0" fontId="24" fillId="6" borderId="12" xfId="0" applyFont="1" applyFill="1" applyBorder="1" applyAlignment="1">
      <alignment vertical="center" textRotation="90" wrapText="1"/>
    </xf>
    <xf numFmtId="3" fontId="1" fillId="6" borderId="63" xfId="0" applyNumberFormat="1" applyFont="1" applyFill="1" applyBorder="1" applyAlignment="1">
      <alignment horizontal="center" vertical="center" wrapText="1"/>
    </xf>
    <xf numFmtId="3" fontId="2" fillId="5" borderId="74" xfId="0" applyNumberFormat="1" applyFont="1" applyFill="1" applyBorder="1" applyAlignment="1">
      <alignment horizontal="left" vertical="top" wrapText="1"/>
    </xf>
    <xf numFmtId="3" fontId="2" fillId="5" borderId="70" xfId="0" applyNumberFormat="1" applyFont="1" applyFill="1" applyBorder="1" applyAlignment="1">
      <alignment horizontal="left" vertical="top" wrapText="1"/>
    </xf>
    <xf numFmtId="3" fontId="2" fillId="5" borderId="1" xfId="0" applyNumberFormat="1" applyFont="1" applyFill="1" applyBorder="1" applyAlignment="1">
      <alignment horizontal="left" vertical="top" wrapText="1"/>
    </xf>
    <xf numFmtId="3" fontId="2" fillId="5" borderId="71" xfId="0" applyNumberFormat="1" applyFont="1" applyFill="1" applyBorder="1" applyAlignment="1">
      <alignment horizontal="left" vertical="top" wrapText="1"/>
    </xf>
    <xf numFmtId="3" fontId="1" fillId="6" borderId="88" xfId="0" applyNumberFormat="1" applyFont="1" applyFill="1" applyBorder="1" applyAlignment="1">
      <alignment vertical="top" wrapText="1"/>
    </xf>
    <xf numFmtId="0" fontId="18" fillId="0" borderId="64" xfId="0" applyFont="1" applyBorder="1" applyAlignment="1">
      <alignment vertical="top" wrapText="1"/>
    </xf>
    <xf numFmtId="49" fontId="12" fillId="4" borderId="8" xfId="0" applyNumberFormat="1" applyFont="1" applyFill="1" applyBorder="1" applyAlignment="1">
      <alignment horizontal="center" vertical="top"/>
    </xf>
    <xf numFmtId="49" fontId="12" fillId="4" borderId="14" xfId="0" applyNumberFormat="1" applyFont="1" applyFill="1" applyBorder="1" applyAlignment="1">
      <alignment horizontal="center" vertical="top"/>
    </xf>
    <xf numFmtId="49" fontId="12" fillId="4" borderId="46" xfId="0" applyNumberFormat="1" applyFont="1" applyFill="1" applyBorder="1" applyAlignment="1">
      <alignment horizontal="center" vertical="top"/>
    </xf>
    <xf numFmtId="49" fontId="12" fillId="5" borderId="51" xfId="0" applyNumberFormat="1" applyFont="1" applyFill="1" applyBorder="1" applyAlignment="1">
      <alignment horizontal="center" vertical="top"/>
    </xf>
    <xf numFmtId="49" fontId="12" fillId="5" borderId="12" xfId="0" applyNumberFormat="1" applyFont="1" applyFill="1" applyBorder="1" applyAlignment="1">
      <alignment horizontal="center" vertical="top"/>
    </xf>
    <xf numFmtId="49" fontId="12" fillId="5" borderId="89" xfId="0" applyNumberFormat="1" applyFont="1" applyFill="1" applyBorder="1" applyAlignment="1">
      <alignment horizontal="center" vertical="top"/>
    </xf>
    <xf numFmtId="49" fontId="12" fillId="6" borderId="9" xfId="0" applyNumberFormat="1" applyFont="1" applyFill="1" applyBorder="1" applyAlignment="1">
      <alignment horizontal="center" vertical="top"/>
    </xf>
    <xf numFmtId="49" fontId="12" fillId="6" borderId="0" xfId="0" applyNumberFormat="1" applyFont="1" applyFill="1" applyBorder="1" applyAlignment="1">
      <alignment horizontal="center" vertical="top"/>
    </xf>
    <xf numFmtId="49" fontId="12" fillId="6" borderId="60" xfId="0" applyNumberFormat="1" applyFont="1" applyFill="1" applyBorder="1" applyAlignment="1">
      <alignment horizontal="center" vertical="top"/>
    </xf>
    <xf numFmtId="3" fontId="13" fillId="6" borderId="53" xfId="0" applyNumberFormat="1" applyFont="1" applyFill="1" applyBorder="1" applyAlignment="1">
      <alignment horizontal="left" vertical="top" wrapText="1"/>
    </xf>
    <xf numFmtId="3" fontId="13" fillId="6" borderId="13" xfId="0" applyNumberFormat="1" applyFont="1" applyFill="1" applyBorder="1" applyAlignment="1">
      <alignment horizontal="left" vertical="top" wrapText="1"/>
    </xf>
    <xf numFmtId="3" fontId="13" fillId="6" borderId="90" xfId="0" applyNumberFormat="1" applyFont="1" applyFill="1" applyBorder="1" applyAlignment="1">
      <alignment horizontal="left" vertical="top" wrapText="1"/>
    </xf>
    <xf numFmtId="3" fontId="1" fillId="6" borderId="53" xfId="0" applyNumberFormat="1" applyFont="1" applyFill="1" applyBorder="1" applyAlignment="1">
      <alignment horizontal="left" vertical="top" wrapText="1"/>
    </xf>
    <xf numFmtId="3" fontId="1" fillId="6" borderId="90" xfId="0" applyNumberFormat="1" applyFont="1" applyFill="1" applyBorder="1" applyAlignment="1">
      <alignment horizontal="left" vertical="top" wrapText="1"/>
    </xf>
    <xf numFmtId="3" fontId="2" fillId="6" borderId="3" xfId="0" applyNumberFormat="1" applyFont="1" applyFill="1" applyBorder="1" applyAlignment="1">
      <alignment horizontal="center" vertical="top" wrapText="1"/>
    </xf>
    <xf numFmtId="3" fontId="2" fillId="6" borderId="12" xfId="0" applyNumberFormat="1" applyFont="1" applyFill="1" applyBorder="1" applyAlignment="1">
      <alignment horizontal="center" vertical="top" wrapText="1"/>
    </xf>
    <xf numFmtId="3" fontId="1" fillId="6" borderId="24" xfId="0" applyNumberFormat="1" applyFont="1" applyFill="1" applyBorder="1" applyAlignment="1">
      <alignment horizontal="center" vertical="top" wrapText="1"/>
    </xf>
    <xf numFmtId="3" fontId="12" fillId="0" borderId="51" xfId="0" applyNumberFormat="1" applyFont="1" applyFill="1" applyBorder="1" applyAlignment="1">
      <alignment horizontal="center" vertical="top"/>
    </xf>
    <xf numFmtId="3" fontId="12" fillId="0" borderId="12" xfId="0" applyNumberFormat="1" applyFont="1" applyFill="1" applyBorder="1" applyAlignment="1">
      <alignment horizontal="center" vertical="top"/>
    </xf>
    <xf numFmtId="3" fontId="12" fillId="0" borderId="89" xfId="0" applyNumberFormat="1" applyFont="1" applyFill="1" applyBorder="1" applyAlignment="1">
      <alignment horizontal="center" vertical="top"/>
    </xf>
    <xf numFmtId="3" fontId="1" fillId="0" borderId="63" xfId="0" applyNumberFormat="1" applyFont="1" applyBorder="1" applyAlignment="1">
      <alignment horizontal="center" vertical="top" wrapText="1"/>
    </xf>
    <xf numFmtId="49" fontId="3" fillId="6" borderId="3" xfId="0" applyNumberFormat="1" applyFont="1" applyFill="1" applyBorder="1" applyAlignment="1">
      <alignment horizontal="center" vertical="center" textRotation="90" wrapText="1"/>
    </xf>
    <xf numFmtId="49" fontId="25" fillId="6" borderId="12" xfId="0" applyNumberFormat="1" applyFont="1" applyFill="1" applyBorder="1" applyAlignment="1">
      <alignment horizontal="center" vertical="center" textRotation="90" wrapText="1"/>
    </xf>
    <xf numFmtId="49" fontId="25" fillId="6" borderId="24" xfId="0" applyNumberFormat="1" applyFont="1" applyFill="1" applyBorder="1" applyAlignment="1">
      <alignment horizontal="center" vertical="center" textRotation="90" wrapText="1"/>
    </xf>
    <xf numFmtId="3" fontId="1" fillId="0" borderId="32" xfId="0" applyNumberFormat="1" applyFont="1" applyBorder="1" applyAlignment="1">
      <alignment horizontal="left" vertical="top" wrapText="1"/>
    </xf>
    <xf numFmtId="3" fontId="1" fillId="0" borderId="33" xfId="0" applyNumberFormat="1" applyFont="1" applyBorder="1" applyAlignment="1">
      <alignment horizontal="left" vertical="top" wrapText="1"/>
    </xf>
    <xf numFmtId="3" fontId="1" fillId="0" borderId="18" xfId="0" applyNumberFormat="1" applyFont="1" applyBorder="1" applyAlignment="1">
      <alignment horizontal="left" vertical="top" wrapText="1"/>
    </xf>
    <xf numFmtId="3" fontId="1" fillId="0" borderId="45" xfId="0" applyNumberFormat="1" applyFont="1" applyBorder="1" applyAlignment="1">
      <alignment horizontal="left" vertical="top" wrapText="1"/>
    </xf>
    <xf numFmtId="3" fontId="2" fillId="8" borderId="26" xfId="0" applyNumberFormat="1" applyFont="1" applyFill="1" applyBorder="1" applyAlignment="1">
      <alignment horizontal="right" vertical="top" wrapText="1"/>
    </xf>
    <xf numFmtId="3" fontId="2" fillId="8" borderId="1" xfId="0" applyNumberFormat="1" applyFont="1" applyFill="1" applyBorder="1" applyAlignment="1">
      <alignment horizontal="right" vertical="top" wrapText="1"/>
    </xf>
    <xf numFmtId="3" fontId="2" fillId="8" borderId="27" xfId="0" applyNumberFormat="1" applyFont="1" applyFill="1" applyBorder="1" applyAlignment="1">
      <alignment horizontal="right" vertical="top" wrapText="1"/>
    </xf>
    <xf numFmtId="3" fontId="1" fillId="8" borderId="31" xfId="0" applyNumberFormat="1" applyFont="1" applyFill="1" applyBorder="1" applyAlignment="1">
      <alignment horizontal="left" vertical="top" wrapText="1"/>
    </xf>
    <xf numFmtId="3" fontId="1" fillId="8" borderId="21" xfId="0" applyNumberFormat="1" applyFont="1" applyFill="1" applyBorder="1" applyAlignment="1">
      <alignment horizontal="left" vertical="top" wrapText="1"/>
    </xf>
    <xf numFmtId="3" fontId="1" fillId="8" borderId="22" xfId="0" applyNumberFormat="1" applyFont="1" applyFill="1" applyBorder="1" applyAlignment="1">
      <alignment horizontal="left" vertical="top" wrapText="1"/>
    </xf>
    <xf numFmtId="3" fontId="2" fillId="3" borderId="31" xfId="0" applyNumberFormat="1" applyFont="1" applyFill="1" applyBorder="1" applyAlignment="1">
      <alignment horizontal="right" vertical="top" wrapText="1"/>
    </xf>
    <xf numFmtId="3" fontId="2" fillId="3" borderId="21" xfId="0" applyNumberFormat="1" applyFont="1" applyFill="1" applyBorder="1" applyAlignment="1">
      <alignment horizontal="right" vertical="top" wrapText="1"/>
    </xf>
    <xf numFmtId="3" fontId="2" fillId="3" borderId="22" xfId="0" applyNumberFormat="1" applyFont="1" applyFill="1" applyBorder="1" applyAlignment="1">
      <alignment horizontal="right" vertical="top" wrapText="1"/>
    </xf>
    <xf numFmtId="3" fontId="1" fillId="7" borderId="32" xfId="0" applyNumberFormat="1" applyFont="1" applyFill="1" applyBorder="1" applyAlignment="1">
      <alignment horizontal="left" vertical="top" wrapText="1"/>
    </xf>
    <xf numFmtId="3" fontId="1" fillId="7" borderId="33" xfId="0" applyNumberFormat="1" applyFont="1" applyFill="1" applyBorder="1" applyAlignment="1">
      <alignment horizontal="left" vertical="top" wrapText="1"/>
    </xf>
    <xf numFmtId="3" fontId="1" fillId="7" borderId="18" xfId="0" applyNumberFormat="1" applyFont="1" applyFill="1" applyBorder="1" applyAlignment="1">
      <alignment horizontal="left" vertical="top" wrapText="1"/>
    </xf>
    <xf numFmtId="3" fontId="1" fillId="7" borderId="45" xfId="0" applyNumberFormat="1" applyFont="1" applyFill="1" applyBorder="1" applyAlignment="1">
      <alignment horizontal="left" vertical="top" wrapText="1"/>
    </xf>
    <xf numFmtId="3" fontId="2" fillId="5" borderId="74" xfId="0" applyNumberFormat="1" applyFont="1" applyFill="1" applyBorder="1" applyAlignment="1">
      <alignment horizontal="right" vertical="top"/>
    </xf>
    <xf numFmtId="3" fontId="2" fillId="5" borderId="1" xfId="0" applyNumberFormat="1" applyFont="1" applyFill="1" applyBorder="1" applyAlignment="1">
      <alignment horizontal="right" vertical="top"/>
    </xf>
    <xf numFmtId="3" fontId="1" fillId="0" borderId="31" xfId="0" applyNumberFormat="1" applyFont="1" applyBorder="1" applyAlignment="1">
      <alignment horizontal="left" vertical="top" wrapText="1"/>
    </xf>
    <xf numFmtId="3" fontId="1" fillId="0" borderId="21" xfId="0" applyNumberFormat="1" applyFont="1" applyBorder="1" applyAlignment="1">
      <alignment horizontal="left" vertical="top" wrapText="1"/>
    </xf>
    <xf numFmtId="3" fontId="1" fillId="0" borderId="22" xfId="0" applyNumberFormat="1" applyFont="1" applyBorder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38" fillId="0" borderId="0" xfId="0" applyFont="1" applyAlignment="1">
      <alignment vertical="top" wrapText="1"/>
    </xf>
    <xf numFmtId="3" fontId="1" fillId="5" borderId="1" xfId="0" applyNumberFormat="1" applyFont="1" applyFill="1" applyBorder="1" applyAlignment="1">
      <alignment horizontal="center" vertical="top" wrapText="1"/>
    </xf>
    <xf numFmtId="3" fontId="1" fillId="5" borderId="27" xfId="0" applyNumberFormat="1" applyFont="1" applyFill="1" applyBorder="1" applyAlignment="1">
      <alignment horizontal="center" vertical="top" wrapText="1"/>
    </xf>
    <xf numFmtId="3" fontId="2" fillId="4" borderId="74" xfId="0" applyNumberFormat="1" applyFont="1" applyFill="1" applyBorder="1" applyAlignment="1">
      <alignment horizontal="right" vertical="top"/>
    </xf>
    <xf numFmtId="3" fontId="2" fillId="4" borderId="70" xfId="0" applyNumberFormat="1" applyFont="1" applyFill="1" applyBorder="1" applyAlignment="1">
      <alignment horizontal="right" vertical="top"/>
    </xf>
    <xf numFmtId="3" fontId="1" fillId="4" borderId="70" xfId="0" applyNumberFormat="1" applyFont="1" applyFill="1" applyBorder="1" applyAlignment="1">
      <alignment horizontal="center" vertical="top"/>
    </xf>
    <xf numFmtId="3" fontId="1" fillId="4" borderId="71" xfId="0" applyNumberFormat="1" applyFont="1" applyFill="1" applyBorder="1" applyAlignment="1">
      <alignment horizontal="center" vertical="top"/>
    </xf>
    <xf numFmtId="3" fontId="2" fillId="3" borderId="8" xfId="0" applyNumberFormat="1" applyFont="1" applyFill="1" applyBorder="1" applyAlignment="1">
      <alignment horizontal="right" vertical="top" wrapText="1"/>
    </xf>
    <xf numFmtId="3" fontId="2" fillId="3" borderId="9" xfId="0" applyNumberFormat="1" applyFont="1" applyFill="1" applyBorder="1" applyAlignment="1">
      <alignment horizontal="right" vertical="top" wrapText="1"/>
    </xf>
    <xf numFmtId="3" fontId="2" fillId="3" borderId="10" xfId="0" applyNumberFormat="1" applyFont="1" applyFill="1" applyBorder="1" applyAlignment="1">
      <alignment horizontal="right" vertical="top" wrapText="1"/>
    </xf>
    <xf numFmtId="3" fontId="2" fillId="8" borderId="31" xfId="0" applyNumberFormat="1" applyFont="1" applyFill="1" applyBorder="1" applyAlignment="1">
      <alignment horizontal="right" wrapText="1"/>
    </xf>
    <xf numFmtId="3" fontId="18" fillId="8" borderId="21" xfId="0" applyNumberFormat="1" applyFont="1" applyFill="1" applyBorder="1" applyAlignment="1">
      <alignment horizontal="right" wrapText="1"/>
    </xf>
    <xf numFmtId="3" fontId="18" fillId="8" borderId="22" xfId="0" applyNumberFormat="1" applyFont="1" applyFill="1" applyBorder="1" applyAlignment="1">
      <alignment horizontal="right" wrapText="1"/>
    </xf>
    <xf numFmtId="3" fontId="1" fillId="0" borderId="43" xfId="0" applyNumberFormat="1" applyFont="1" applyBorder="1" applyAlignment="1">
      <alignment horizontal="left" vertical="top" wrapText="1"/>
    </xf>
    <xf numFmtId="3" fontId="1" fillId="0" borderId="67" xfId="0" applyNumberFormat="1" applyFont="1" applyBorder="1" applyAlignment="1">
      <alignment horizontal="left" vertical="top" wrapText="1"/>
    </xf>
    <xf numFmtId="3" fontId="1" fillId="0" borderId="66" xfId="0" applyNumberFormat="1" applyFont="1" applyBorder="1" applyAlignment="1">
      <alignment horizontal="left" vertical="top" wrapText="1"/>
    </xf>
    <xf numFmtId="3" fontId="2" fillId="3" borderId="74" xfId="0" applyNumberFormat="1" applyFont="1" applyFill="1" applyBorder="1" applyAlignment="1">
      <alignment horizontal="right" vertical="top"/>
    </xf>
    <xf numFmtId="3" fontId="2" fillId="3" borderId="70" xfId="0" applyNumberFormat="1" applyFont="1" applyFill="1" applyBorder="1" applyAlignment="1">
      <alignment horizontal="right" vertical="top"/>
    </xf>
    <xf numFmtId="3" fontId="1" fillId="3" borderId="70" xfId="0" applyNumberFormat="1" applyFont="1" applyFill="1" applyBorder="1" applyAlignment="1">
      <alignment horizontal="center" vertical="top"/>
    </xf>
    <xf numFmtId="3" fontId="1" fillId="3" borderId="71" xfId="0" applyNumberFormat="1" applyFont="1" applyFill="1" applyBorder="1" applyAlignment="1">
      <alignment horizontal="center" vertical="top"/>
    </xf>
    <xf numFmtId="3" fontId="2" fillId="0" borderId="1" xfId="0" applyNumberFormat="1" applyFont="1" applyFill="1" applyBorder="1" applyAlignment="1">
      <alignment horizontal="center" vertical="top" wrapText="1"/>
    </xf>
    <xf numFmtId="3" fontId="2" fillId="0" borderId="73" xfId="0" applyNumberFormat="1" applyFont="1" applyBorder="1" applyAlignment="1">
      <alignment horizontal="center" vertical="center" wrapText="1"/>
    </xf>
    <xf numFmtId="3" fontId="2" fillId="0" borderId="70" xfId="0" applyNumberFormat="1" applyFont="1" applyBorder="1" applyAlignment="1">
      <alignment horizontal="center" vertical="center" wrapText="1"/>
    </xf>
    <xf numFmtId="3" fontId="2" fillId="0" borderId="71" xfId="0" applyNumberFormat="1" applyFont="1" applyBorder="1" applyAlignment="1">
      <alignment horizontal="center" vertical="center" wrapText="1"/>
    </xf>
    <xf numFmtId="3" fontId="2" fillId="6" borderId="33" xfId="0" applyNumberFormat="1" applyFont="1" applyFill="1" applyBorder="1" applyAlignment="1">
      <alignment horizontal="left" vertical="top" wrapText="1"/>
    </xf>
    <xf numFmtId="0" fontId="1" fillId="6" borderId="86" xfId="0" applyFont="1" applyFill="1" applyBorder="1" applyAlignment="1">
      <alignment horizontal="left" vertical="top" wrapText="1"/>
    </xf>
    <xf numFmtId="0" fontId="5" fillId="6" borderId="0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0" fillId="0" borderId="36" xfId="0" applyBorder="1" applyAlignment="1">
      <alignment vertical="center" textRotation="90" wrapText="1"/>
    </xf>
    <xf numFmtId="0" fontId="1" fillId="6" borderId="38" xfId="0" applyFont="1" applyFill="1" applyBorder="1" applyAlignment="1">
      <alignment vertical="top" wrapText="1"/>
    </xf>
    <xf numFmtId="0" fontId="18" fillId="0" borderId="36" xfId="0" applyFont="1" applyBorder="1" applyAlignment="1">
      <alignment horizontal="center" vertical="center" textRotation="90" wrapText="1"/>
    </xf>
    <xf numFmtId="3" fontId="1" fillId="0" borderId="86" xfId="0" applyNumberFormat="1" applyFont="1" applyBorder="1" applyAlignment="1">
      <alignment vertical="top" wrapText="1"/>
    </xf>
    <xf numFmtId="0" fontId="18" fillId="0" borderId="0" xfId="0" applyFont="1" applyBorder="1" applyAlignment="1">
      <alignment vertical="top" wrapText="1"/>
    </xf>
    <xf numFmtId="3" fontId="29" fillId="6" borderId="2" xfId="0" applyNumberFormat="1" applyFont="1" applyFill="1" applyBorder="1" applyAlignment="1">
      <alignment vertical="top" wrapText="1"/>
    </xf>
    <xf numFmtId="3" fontId="29" fillId="6" borderId="11" xfId="0" applyNumberFormat="1" applyFont="1" applyFill="1" applyBorder="1" applyAlignment="1">
      <alignment vertical="top" wrapText="1"/>
    </xf>
    <xf numFmtId="3" fontId="29" fillId="0" borderId="2" xfId="0" applyNumberFormat="1" applyFont="1" applyBorder="1" applyAlignment="1">
      <alignment vertical="top" wrapText="1"/>
    </xf>
    <xf numFmtId="3" fontId="29" fillId="0" borderId="11" xfId="0" applyNumberFormat="1" applyFont="1" applyBorder="1" applyAlignment="1">
      <alignment vertical="top" wrapText="1"/>
    </xf>
    <xf numFmtId="49" fontId="12" fillId="4" borderId="75" xfId="0" applyNumberFormat="1" applyFont="1" applyFill="1" applyBorder="1" applyAlignment="1">
      <alignment horizontal="center" vertical="top"/>
    </xf>
    <xf numFmtId="49" fontId="12" fillId="5" borderId="38" xfId="0" applyNumberFormat="1" applyFont="1" applyFill="1" applyBorder="1" applyAlignment="1">
      <alignment horizontal="center" vertical="top"/>
    </xf>
    <xf numFmtId="49" fontId="12" fillId="6" borderId="78" xfId="0" applyNumberFormat="1" applyFont="1" applyFill="1" applyBorder="1" applyAlignment="1">
      <alignment horizontal="center" vertical="top"/>
    </xf>
    <xf numFmtId="3" fontId="13" fillId="6" borderId="42" xfId="0" applyNumberFormat="1" applyFont="1" applyFill="1" applyBorder="1" applyAlignment="1">
      <alignment horizontal="left" vertical="top" wrapText="1"/>
    </xf>
    <xf numFmtId="3" fontId="1" fillId="6" borderId="12" xfId="0" applyNumberFormat="1" applyFont="1" applyFill="1" applyBorder="1" applyAlignment="1">
      <alignment horizontal="center" vertical="top" wrapText="1"/>
    </xf>
    <xf numFmtId="0" fontId="0" fillId="0" borderId="36" xfId="0" applyBorder="1" applyAlignment="1">
      <alignment vertical="top" wrapText="1"/>
    </xf>
    <xf numFmtId="0" fontId="0" fillId="0" borderId="37" xfId="0" applyBorder="1" applyAlignment="1">
      <alignment horizontal="center" vertical="top" wrapText="1"/>
    </xf>
    <xf numFmtId="3" fontId="12" fillId="0" borderId="38" xfId="0" applyNumberFormat="1" applyFont="1" applyFill="1" applyBorder="1" applyAlignment="1">
      <alignment horizontal="center" vertical="top"/>
    </xf>
    <xf numFmtId="3" fontId="5" fillId="6" borderId="44" xfId="0" applyNumberFormat="1" applyFont="1" applyFill="1" applyBorder="1" applyAlignment="1">
      <alignment horizontal="center" vertical="top" wrapText="1"/>
    </xf>
    <xf numFmtId="3" fontId="18" fillId="9" borderId="27" xfId="0" applyNumberFormat="1" applyFont="1" applyFill="1" applyBorder="1" applyAlignment="1">
      <alignment horizontal="right" vertical="top"/>
    </xf>
    <xf numFmtId="3" fontId="29" fillId="0" borderId="11" xfId="0" applyNumberFormat="1" applyFont="1" applyBorder="1" applyAlignment="1">
      <alignment horizontal="left" vertical="top" wrapText="1"/>
    </xf>
    <xf numFmtId="3" fontId="29" fillId="0" borderId="35" xfId="0" applyNumberFormat="1" applyFont="1" applyBorder="1" applyAlignment="1">
      <alignment horizontal="left" vertical="top" wrapText="1"/>
    </xf>
    <xf numFmtId="3" fontId="29" fillId="6" borderId="17" xfId="0" applyNumberFormat="1" applyFont="1" applyFill="1" applyBorder="1" applyAlignment="1">
      <alignment vertical="top" wrapText="1"/>
    </xf>
    <xf numFmtId="3" fontId="29" fillId="6" borderId="35" xfId="0" applyNumberFormat="1" applyFont="1" applyFill="1" applyBorder="1" applyAlignment="1">
      <alignment vertical="top" wrapText="1"/>
    </xf>
    <xf numFmtId="49" fontId="3" fillId="6" borderId="12" xfId="0" applyNumberFormat="1" applyFont="1" applyFill="1" applyBorder="1" applyAlignment="1">
      <alignment vertical="center" textRotation="90" wrapText="1"/>
    </xf>
    <xf numFmtId="3" fontId="2" fillId="5" borderId="71" xfId="0" applyNumberFormat="1" applyFont="1" applyFill="1" applyBorder="1" applyAlignment="1">
      <alignment horizontal="right" vertical="top"/>
    </xf>
    <xf numFmtId="3" fontId="29" fillId="0" borderId="17" xfId="0" applyNumberFormat="1" applyFont="1" applyFill="1" applyBorder="1" applyAlignment="1">
      <alignment horizontal="left" vertical="top" wrapText="1"/>
    </xf>
    <xf numFmtId="3" fontId="29" fillId="0" borderId="11" xfId="0" applyNumberFormat="1" applyFont="1" applyFill="1" applyBorder="1" applyAlignment="1">
      <alignment horizontal="left" vertical="top" wrapText="1"/>
    </xf>
    <xf numFmtId="3" fontId="29" fillId="0" borderId="35" xfId="0" applyNumberFormat="1" applyFont="1" applyFill="1" applyBorder="1" applyAlignment="1">
      <alignment horizontal="left" vertical="top" wrapText="1"/>
    </xf>
    <xf numFmtId="3" fontId="32" fillId="7" borderId="2" xfId="0" applyNumberFormat="1" applyFont="1" applyFill="1" applyBorder="1" applyAlignment="1">
      <alignment horizontal="left" vertical="top" wrapText="1"/>
    </xf>
    <xf numFmtId="3" fontId="32" fillId="7" borderId="11" xfId="0" applyNumberFormat="1" applyFont="1" applyFill="1" applyBorder="1" applyAlignment="1">
      <alignment horizontal="left" vertical="top" wrapText="1"/>
    </xf>
    <xf numFmtId="3" fontId="32" fillId="7" borderId="23" xfId="0" applyNumberFormat="1" applyFont="1" applyFill="1" applyBorder="1" applyAlignment="1">
      <alignment horizontal="left" vertical="top" wrapText="1"/>
    </xf>
    <xf numFmtId="49" fontId="33" fillId="7" borderId="63" xfId="0" applyNumberFormat="1" applyFont="1" applyFill="1" applyBorder="1" applyAlignment="1">
      <alignment horizontal="center" vertical="top" textRotation="91" wrapText="1"/>
    </xf>
    <xf numFmtId="49" fontId="33" fillId="7" borderId="44" xfId="0" applyNumberFormat="1" applyFont="1" applyFill="1" applyBorder="1" applyAlignment="1">
      <alignment horizontal="center" vertical="top" textRotation="91" wrapText="1"/>
    </xf>
    <xf numFmtId="49" fontId="35" fillId="0" borderId="29" xfId="0" applyNumberFormat="1" applyFont="1" applyBorder="1" applyAlignment="1">
      <alignment horizontal="center" vertical="top" textRotation="91" wrapText="1"/>
    </xf>
    <xf numFmtId="3" fontId="29" fillId="7" borderId="2" xfId="0" applyNumberFormat="1" applyFont="1" applyFill="1" applyBorder="1" applyAlignment="1">
      <alignment horizontal="left" vertical="top" wrapText="1"/>
    </xf>
    <xf numFmtId="3" fontId="29" fillId="7" borderId="11" xfId="0" applyNumberFormat="1" applyFont="1" applyFill="1" applyBorder="1" applyAlignment="1">
      <alignment horizontal="left" vertical="top" wrapText="1"/>
    </xf>
    <xf numFmtId="3" fontId="29" fillId="7" borderId="23" xfId="0" applyNumberFormat="1" applyFont="1" applyFill="1" applyBorder="1" applyAlignment="1">
      <alignment horizontal="left" vertical="top" wrapText="1"/>
    </xf>
    <xf numFmtId="49" fontId="30" fillId="7" borderId="63" xfId="0" applyNumberFormat="1" applyFont="1" applyFill="1" applyBorder="1" applyAlignment="1">
      <alignment horizontal="center" vertical="top" textRotation="91" wrapText="1"/>
    </xf>
    <xf numFmtId="49" fontId="30" fillId="7" borderId="44" xfId="0" applyNumberFormat="1" applyFont="1" applyFill="1" applyBorder="1" applyAlignment="1">
      <alignment horizontal="center" vertical="top" textRotation="91" wrapText="1"/>
    </xf>
    <xf numFmtId="49" fontId="31" fillId="0" borderId="29" xfId="0" applyNumberFormat="1" applyFont="1" applyBorder="1" applyAlignment="1">
      <alignment horizontal="center" vertical="top" textRotation="91" wrapText="1"/>
    </xf>
    <xf numFmtId="3" fontId="29" fillId="6" borderId="17" xfId="0" applyNumberFormat="1" applyFont="1" applyFill="1" applyBorder="1" applyAlignment="1">
      <alignment horizontal="left" vertical="top" wrapText="1"/>
    </xf>
    <xf numFmtId="3" fontId="29" fillId="6" borderId="11" xfId="0" applyNumberFormat="1" applyFont="1" applyFill="1" applyBorder="1" applyAlignment="1">
      <alignment horizontal="left" vertical="top" wrapText="1"/>
    </xf>
    <xf numFmtId="3" fontId="29" fillId="0" borderId="2" xfId="0" applyNumberFormat="1" applyFont="1" applyFill="1" applyBorder="1" applyAlignment="1">
      <alignment horizontal="left" vertical="top" wrapText="1"/>
    </xf>
    <xf numFmtId="0" fontId="29" fillId="0" borderId="11" xfId="0" applyFont="1" applyBorder="1" applyAlignment="1">
      <alignment horizontal="left" vertical="top" wrapText="1"/>
    </xf>
    <xf numFmtId="0" fontId="29" fillId="0" borderId="23" xfId="0" applyFont="1" applyBorder="1" applyAlignment="1">
      <alignment horizontal="left" vertical="top" wrapText="1"/>
    </xf>
    <xf numFmtId="3" fontId="29" fillId="7" borderId="17" xfId="0" applyNumberFormat="1" applyFont="1" applyFill="1" applyBorder="1" applyAlignment="1">
      <alignment horizontal="left" vertical="top" wrapText="1"/>
    </xf>
    <xf numFmtId="3" fontId="29" fillId="7" borderId="35" xfId="0" applyNumberFormat="1" applyFont="1" applyFill="1" applyBorder="1" applyAlignment="1">
      <alignment horizontal="left" vertical="top" wrapText="1"/>
    </xf>
    <xf numFmtId="3" fontId="2" fillId="6" borderId="33" xfId="0" applyNumberFormat="1" applyFont="1" applyFill="1" applyBorder="1" applyAlignment="1">
      <alignment horizontal="center" vertical="top" wrapText="1"/>
    </xf>
    <xf numFmtId="3" fontId="1" fillId="6" borderId="18" xfId="0" applyNumberFormat="1" applyFont="1" applyFill="1" applyBorder="1" applyAlignment="1">
      <alignment horizontal="left" vertical="top" wrapText="1"/>
    </xf>
    <xf numFmtId="3" fontId="18" fillId="0" borderId="36" xfId="0" applyNumberFormat="1" applyFont="1" applyBorder="1" applyAlignment="1">
      <alignment horizontal="center" vertical="center" textRotation="90" wrapText="1"/>
    </xf>
    <xf numFmtId="3" fontId="3" fillId="0" borderId="34" xfId="0" applyNumberFormat="1" applyFont="1" applyFill="1" applyBorder="1" applyAlignment="1">
      <alignment horizontal="center" vertical="top" wrapText="1"/>
    </xf>
    <xf numFmtId="49" fontId="1" fillId="0" borderId="45" xfId="0" applyNumberFormat="1" applyFont="1" applyFill="1" applyBorder="1" applyAlignment="1">
      <alignment horizontal="center" vertical="top" wrapText="1"/>
    </xf>
  </cellXfs>
  <cellStyles count="2">
    <cellStyle name="Įprastas" xfId="0" builtinId="0"/>
    <cellStyle name="Įprastas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116"/>
  <sheetViews>
    <sheetView tabSelected="1" zoomScaleNormal="100" zoomScaleSheetLayoutView="100" workbookViewId="0">
      <selection activeCell="W24" sqref="W24:X24"/>
    </sheetView>
  </sheetViews>
  <sheetFormatPr defaultRowHeight="15" x14ac:dyDescent="0.25"/>
  <cols>
    <col min="1" max="1" width="2.85546875" style="183" customWidth="1"/>
    <col min="2" max="2" width="3.140625" style="183" customWidth="1"/>
    <col min="3" max="3" width="2.85546875" style="183" customWidth="1"/>
    <col min="4" max="4" width="3.140625" style="183" customWidth="1"/>
    <col min="5" max="5" width="32.85546875" style="183" customWidth="1"/>
    <col min="6" max="6" width="3.5703125" style="183" customWidth="1"/>
    <col min="7" max="7" width="4.85546875" style="183" customWidth="1"/>
    <col min="8" max="8" width="4.140625" style="183" customWidth="1"/>
    <col min="9" max="9" width="13.140625" style="183" customWidth="1"/>
    <col min="10" max="10" width="9.140625" style="183" customWidth="1"/>
    <col min="11" max="11" width="9.5703125" style="183" customWidth="1"/>
    <col min="12" max="12" width="26.42578125" style="183" customWidth="1"/>
    <col min="13" max="13" width="5.7109375" style="183" customWidth="1"/>
    <col min="14" max="16384" width="9.140625" style="183"/>
  </cols>
  <sheetData>
    <row r="1" spans="1:13" ht="52.5" customHeight="1" x14ac:dyDescent="0.25">
      <c r="K1" s="824" t="s">
        <v>186</v>
      </c>
      <c r="L1" s="825"/>
      <c r="M1" s="825"/>
    </row>
    <row r="2" spans="1:13" ht="41.25" customHeight="1" x14ac:dyDescent="0.25">
      <c r="K2" s="826" t="s">
        <v>193</v>
      </c>
      <c r="L2" s="826"/>
      <c r="M2" s="825"/>
    </row>
    <row r="3" spans="1:13" ht="12.75" customHeight="1" x14ac:dyDescent="0.25"/>
    <row r="4" spans="1:13" ht="11.25" customHeight="1" x14ac:dyDescent="0.25"/>
    <row r="5" spans="1:13" s="1" customFormat="1" x14ac:dyDescent="0.25">
      <c r="A5" s="674" t="s">
        <v>147</v>
      </c>
      <c r="B5" s="674"/>
      <c r="C5" s="674"/>
      <c r="D5" s="674"/>
      <c r="E5" s="674"/>
      <c r="F5" s="674"/>
      <c r="G5" s="674"/>
      <c r="H5" s="674"/>
      <c r="I5" s="674"/>
      <c r="J5" s="674"/>
      <c r="K5" s="674"/>
      <c r="L5" s="674"/>
      <c r="M5" s="674"/>
    </row>
    <row r="6" spans="1:13" s="1" customFormat="1" ht="14.25" x14ac:dyDescent="0.25">
      <c r="A6" s="675" t="s">
        <v>0</v>
      </c>
      <c r="B6" s="675"/>
      <c r="C6" s="675"/>
      <c r="D6" s="675"/>
      <c r="E6" s="675"/>
      <c r="F6" s="675"/>
      <c r="G6" s="675"/>
      <c r="H6" s="675"/>
      <c r="I6" s="675"/>
      <c r="J6" s="675"/>
      <c r="K6" s="675"/>
      <c r="L6" s="675"/>
      <c r="M6" s="675"/>
    </row>
    <row r="7" spans="1:13" s="1" customFormat="1" x14ac:dyDescent="0.25">
      <c r="A7" s="676" t="s">
        <v>1</v>
      </c>
      <c r="B7" s="676"/>
      <c r="C7" s="676"/>
      <c r="D7" s="676"/>
      <c r="E7" s="676"/>
      <c r="F7" s="676"/>
      <c r="G7" s="676"/>
      <c r="H7" s="676"/>
      <c r="I7" s="676"/>
      <c r="J7" s="676"/>
      <c r="K7" s="676"/>
      <c r="L7" s="676"/>
      <c r="M7" s="676"/>
    </row>
    <row r="8" spans="1:13" s="1" customFormat="1" ht="15.75" thickBot="1" x14ac:dyDescent="0.3">
      <c r="A8" s="284"/>
      <c r="B8" s="284"/>
      <c r="C8" s="284"/>
      <c r="D8" s="284"/>
      <c r="E8" s="284"/>
      <c r="F8" s="284"/>
      <c r="G8" s="284"/>
      <c r="H8" s="285"/>
      <c r="I8" s="285"/>
      <c r="J8" s="286"/>
      <c r="K8" s="286"/>
      <c r="L8" s="614" t="s">
        <v>121</v>
      </c>
      <c r="M8" s="615"/>
    </row>
    <row r="9" spans="1:13" s="1" customFormat="1" ht="23.25" customHeight="1" x14ac:dyDescent="0.25">
      <c r="A9" s="677" t="s">
        <v>2</v>
      </c>
      <c r="B9" s="680" t="s">
        <v>3</v>
      </c>
      <c r="C9" s="680" t="s">
        <v>4</v>
      </c>
      <c r="D9" s="680" t="s">
        <v>5</v>
      </c>
      <c r="E9" s="683" t="s">
        <v>6</v>
      </c>
      <c r="F9" s="686" t="s">
        <v>7</v>
      </c>
      <c r="G9" s="619" t="s">
        <v>146</v>
      </c>
      <c r="H9" s="693" t="s">
        <v>8</v>
      </c>
      <c r="I9" s="696" t="s">
        <v>9</v>
      </c>
      <c r="J9" s="636" t="s">
        <v>10</v>
      </c>
      <c r="K9" s="616" t="s">
        <v>145</v>
      </c>
      <c r="L9" s="689" t="s">
        <v>11</v>
      </c>
      <c r="M9" s="690"/>
    </row>
    <row r="10" spans="1:13" s="1" customFormat="1" ht="14.25" customHeight="1" x14ac:dyDescent="0.25">
      <c r="A10" s="678"/>
      <c r="B10" s="681"/>
      <c r="C10" s="681"/>
      <c r="D10" s="681"/>
      <c r="E10" s="684"/>
      <c r="F10" s="687"/>
      <c r="G10" s="620"/>
      <c r="H10" s="694"/>
      <c r="I10" s="697"/>
      <c r="J10" s="637"/>
      <c r="K10" s="617"/>
      <c r="L10" s="691" t="s">
        <v>6</v>
      </c>
      <c r="M10" s="258" t="s">
        <v>12</v>
      </c>
    </row>
    <row r="11" spans="1:13" s="1" customFormat="1" ht="63" customHeight="1" thickBot="1" x14ac:dyDescent="0.3">
      <c r="A11" s="679"/>
      <c r="B11" s="682"/>
      <c r="C11" s="682"/>
      <c r="D11" s="682"/>
      <c r="E11" s="685"/>
      <c r="F11" s="688"/>
      <c r="G11" s="621"/>
      <c r="H11" s="695"/>
      <c r="I11" s="698"/>
      <c r="J11" s="638"/>
      <c r="K11" s="618"/>
      <c r="L11" s="692"/>
      <c r="M11" s="283" t="s">
        <v>13</v>
      </c>
    </row>
    <row r="12" spans="1:13" s="5" customFormat="1" ht="12.75" x14ac:dyDescent="0.2">
      <c r="A12" s="639" t="s">
        <v>14</v>
      </c>
      <c r="B12" s="640"/>
      <c r="C12" s="640"/>
      <c r="D12" s="640"/>
      <c r="E12" s="640"/>
      <c r="F12" s="640"/>
      <c r="G12" s="640"/>
      <c r="H12" s="640"/>
      <c r="I12" s="640"/>
      <c r="J12" s="640"/>
      <c r="K12" s="640"/>
      <c r="L12" s="640"/>
      <c r="M12" s="641"/>
    </row>
    <row r="13" spans="1:13" s="5" customFormat="1" ht="12.75" x14ac:dyDescent="0.2">
      <c r="A13" s="642" t="s">
        <v>15</v>
      </c>
      <c r="B13" s="643"/>
      <c r="C13" s="643"/>
      <c r="D13" s="643"/>
      <c r="E13" s="643"/>
      <c r="F13" s="643"/>
      <c r="G13" s="643"/>
      <c r="H13" s="643"/>
      <c r="I13" s="643"/>
      <c r="J13" s="643"/>
      <c r="K13" s="643"/>
      <c r="L13" s="643"/>
      <c r="M13" s="644"/>
    </row>
    <row r="14" spans="1:13" s="1" customFormat="1" ht="15" customHeight="1" x14ac:dyDescent="0.25">
      <c r="A14" s="6" t="s">
        <v>16</v>
      </c>
      <c r="B14" s="645" t="s">
        <v>17</v>
      </c>
      <c r="C14" s="646"/>
      <c r="D14" s="646"/>
      <c r="E14" s="646"/>
      <c r="F14" s="646"/>
      <c r="G14" s="646"/>
      <c r="H14" s="646"/>
      <c r="I14" s="646"/>
      <c r="J14" s="646"/>
      <c r="K14" s="646"/>
      <c r="L14" s="646"/>
      <c r="M14" s="647"/>
    </row>
    <row r="15" spans="1:13" s="1" customFormat="1" ht="12.75" x14ac:dyDescent="0.25">
      <c r="A15" s="7" t="s">
        <v>16</v>
      </c>
      <c r="B15" s="8" t="s">
        <v>16</v>
      </c>
      <c r="C15" s="648" t="s">
        <v>18</v>
      </c>
      <c r="D15" s="649"/>
      <c r="E15" s="649"/>
      <c r="F15" s="649"/>
      <c r="G15" s="649"/>
      <c r="H15" s="649"/>
      <c r="I15" s="649"/>
      <c r="J15" s="649"/>
      <c r="K15" s="649"/>
      <c r="L15" s="649"/>
      <c r="M15" s="650"/>
    </row>
    <row r="16" spans="1:13" s="1" customFormat="1" ht="29.25" customHeight="1" x14ac:dyDescent="0.2">
      <c r="A16" s="9" t="s">
        <v>16</v>
      </c>
      <c r="B16" s="10" t="s">
        <v>16</v>
      </c>
      <c r="C16" s="11" t="s">
        <v>16</v>
      </c>
      <c r="D16" s="12"/>
      <c r="E16" s="150" t="s">
        <v>19</v>
      </c>
      <c r="F16" s="600" t="s">
        <v>20</v>
      </c>
      <c r="G16" s="198"/>
      <c r="H16" s="606" t="s">
        <v>22</v>
      </c>
      <c r="I16" s="248"/>
      <c r="J16" s="236"/>
      <c r="K16" s="41"/>
      <c r="L16" s="151"/>
      <c r="M16" s="259"/>
    </row>
    <row r="17" spans="1:22" s="1" customFormat="1" ht="15" customHeight="1" x14ac:dyDescent="0.25">
      <c r="A17" s="9"/>
      <c r="B17" s="10"/>
      <c r="C17" s="11"/>
      <c r="D17" s="12"/>
      <c r="E17" s="654" t="s">
        <v>23</v>
      </c>
      <c r="F17" s="600"/>
      <c r="G17" s="623" t="s">
        <v>148</v>
      </c>
      <c r="H17" s="606"/>
      <c r="I17" s="585" t="s">
        <v>24</v>
      </c>
      <c r="J17" s="235" t="s">
        <v>25</v>
      </c>
      <c r="K17" s="400">
        <f>4850.2-13.3</f>
        <v>4836.8999999999996</v>
      </c>
      <c r="L17" s="657" t="s">
        <v>26</v>
      </c>
      <c r="M17" s="260">
        <v>66</v>
      </c>
    </row>
    <row r="18" spans="1:22" s="1" customFormat="1" ht="18" customHeight="1" x14ac:dyDescent="0.25">
      <c r="A18" s="9"/>
      <c r="B18" s="10"/>
      <c r="C18" s="11"/>
      <c r="D18" s="12"/>
      <c r="E18" s="655"/>
      <c r="F18" s="600"/>
      <c r="G18" s="624"/>
      <c r="H18" s="606"/>
      <c r="I18" s="656"/>
      <c r="J18" s="236" t="s">
        <v>27</v>
      </c>
      <c r="K18" s="401">
        <v>742.8</v>
      </c>
      <c r="L18" s="658"/>
      <c r="M18" s="15"/>
    </row>
    <row r="19" spans="1:22" s="1" customFormat="1" ht="16.5" customHeight="1" x14ac:dyDescent="0.25">
      <c r="A19" s="9"/>
      <c r="B19" s="10"/>
      <c r="C19" s="11"/>
      <c r="D19" s="12"/>
      <c r="E19" s="597" t="s">
        <v>28</v>
      </c>
      <c r="F19" s="600"/>
      <c r="G19" s="623" t="s">
        <v>149</v>
      </c>
      <c r="H19" s="606"/>
      <c r="I19" s="659" t="s">
        <v>29</v>
      </c>
      <c r="J19" s="236" t="s">
        <v>25</v>
      </c>
      <c r="K19" s="402">
        <f>68+13.3</f>
        <v>81.3</v>
      </c>
      <c r="L19" s="657" t="s">
        <v>26</v>
      </c>
      <c r="M19" s="16" t="s">
        <v>30</v>
      </c>
      <c r="O19" s="17"/>
      <c r="P19" s="17"/>
      <c r="Q19" s="17"/>
      <c r="R19" s="17"/>
      <c r="S19" s="17"/>
      <c r="T19" s="17"/>
      <c r="U19" s="17"/>
      <c r="V19" s="17"/>
    </row>
    <row r="20" spans="1:22" s="1" customFormat="1" ht="18" customHeight="1" thickBot="1" x14ac:dyDescent="0.3">
      <c r="A20" s="18"/>
      <c r="B20" s="19"/>
      <c r="C20" s="20"/>
      <c r="D20" s="21"/>
      <c r="E20" s="598"/>
      <c r="F20" s="601"/>
      <c r="G20" s="624"/>
      <c r="H20" s="607"/>
      <c r="I20" s="660"/>
      <c r="J20" s="237" t="s">
        <v>31</v>
      </c>
      <c r="K20" s="226">
        <f>SUM(K16:K19)</f>
        <v>5661</v>
      </c>
      <c r="L20" s="671"/>
      <c r="M20" s="261"/>
      <c r="O20" s="17"/>
      <c r="P20" s="17"/>
      <c r="Q20" s="17"/>
      <c r="R20" s="17"/>
      <c r="S20" s="17"/>
      <c r="T20" s="17"/>
      <c r="U20" s="17"/>
      <c r="V20" s="17"/>
    </row>
    <row r="21" spans="1:22" s="1" customFormat="1" ht="37.5" customHeight="1" x14ac:dyDescent="0.25">
      <c r="A21" s="9" t="s">
        <v>16</v>
      </c>
      <c r="B21" s="10" t="s">
        <v>16</v>
      </c>
      <c r="C21" s="23" t="s">
        <v>32</v>
      </c>
      <c r="D21" s="11"/>
      <c r="E21" s="24" t="s">
        <v>33</v>
      </c>
      <c r="F21" s="25" t="s">
        <v>20</v>
      </c>
      <c r="G21" s="25"/>
      <c r="H21" s="26" t="s">
        <v>22</v>
      </c>
      <c r="I21" s="27"/>
      <c r="J21" s="238" t="s">
        <v>34</v>
      </c>
      <c r="K21" s="223"/>
      <c r="L21" s="29"/>
      <c r="M21" s="49"/>
      <c r="O21" s="17"/>
      <c r="P21" s="17"/>
      <c r="Q21" s="17"/>
      <c r="R21" s="17"/>
      <c r="S21" s="17"/>
      <c r="T21" s="17"/>
      <c r="U21" s="17"/>
      <c r="V21" s="17"/>
    </row>
    <row r="22" spans="1:22" s="1" customFormat="1" ht="26.25" customHeight="1" x14ac:dyDescent="0.25">
      <c r="A22" s="589"/>
      <c r="B22" s="628"/>
      <c r="C22" s="631"/>
      <c r="D22" s="30"/>
      <c r="E22" s="704" t="s">
        <v>35</v>
      </c>
      <c r="F22" s="706"/>
      <c r="G22" s="623" t="s">
        <v>150</v>
      </c>
      <c r="H22" s="707"/>
      <c r="I22" s="708" t="s">
        <v>36</v>
      </c>
      <c r="J22" s="239" t="s">
        <v>34</v>
      </c>
      <c r="K22" s="552">
        <f>40+25.6</f>
        <v>65.599999999999994</v>
      </c>
      <c r="L22" s="31" t="s">
        <v>37</v>
      </c>
      <c r="M22" s="32" t="s">
        <v>191</v>
      </c>
      <c r="O22" s="17"/>
      <c r="P22" s="17"/>
      <c r="Q22" s="17"/>
      <c r="R22" s="17"/>
      <c r="S22" s="17"/>
      <c r="T22" s="17"/>
      <c r="U22" s="17"/>
      <c r="V22" s="17"/>
    </row>
    <row r="23" spans="1:22" s="1" customFormat="1" ht="16.5" customHeight="1" x14ac:dyDescent="0.25">
      <c r="A23" s="589"/>
      <c r="B23" s="628"/>
      <c r="C23" s="631"/>
      <c r="D23" s="30"/>
      <c r="E23" s="705"/>
      <c r="F23" s="706"/>
      <c r="G23" s="624"/>
      <c r="H23" s="707"/>
      <c r="I23" s="633"/>
      <c r="J23" s="240" t="s">
        <v>86</v>
      </c>
      <c r="K23" s="225">
        <v>6.9</v>
      </c>
      <c r="L23" s="33" t="s">
        <v>39</v>
      </c>
      <c r="M23" s="262">
        <v>270</v>
      </c>
      <c r="O23" s="17"/>
      <c r="P23" s="17"/>
      <c r="Q23" s="17"/>
      <c r="R23" s="17"/>
      <c r="S23" s="17"/>
      <c r="T23" s="17"/>
      <c r="U23" s="17"/>
      <c r="V23" s="17"/>
    </row>
    <row r="24" spans="1:22" s="1" customFormat="1" ht="16.5" customHeight="1" x14ac:dyDescent="0.25">
      <c r="A24" s="589"/>
      <c r="B24" s="628"/>
      <c r="C24" s="631"/>
      <c r="D24" s="30"/>
      <c r="E24" s="709" t="s">
        <v>40</v>
      </c>
      <c r="F24" s="706"/>
      <c r="G24" s="623" t="s">
        <v>151</v>
      </c>
      <c r="H24" s="707"/>
      <c r="I24" s="633"/>
      <c r="J24" s="241" t="s">
        <v>34</v>
      </c>
      <c r="K24" s="224">
        <v>16.7</v>
      </c>
      <c r="L24" s="699" t="s">
        <v>137</v>
      </c>
      <c r="M24" s="39">
        <v>50</v>
      </c>
      <c r="O24" s="17"/>
      <c r="P24" s="17"/>
      <c r="Q24" s="17"/>
      <c r="R24" s="17"/>
      <c r="S24" s="17"/>
      <c r="T24" s="17"/>
      <c r="U24" s="17"/>
      <c r="V24" s="17"/>
    </row>
    <row r="25" spans="1:22" s="1" customFormat="1" ht="7.5" customHeight="1" x14ac:dyDescent="0.25">
      <c r="A25" s="207"/>
      <c r="B25" s="208"/>
      <c r="C25" s="205"/>
      <c r="D25" s="30"/>
      <c r="E25" s="710"/>
      <c r="F25" s="69"/>
      <c r="G25" s="603"/>
      <c r="H25" s="205"/>
      <c r="I25" s="136"/>
      <c r="J25" s="242"/>
      <c r="K25" s="225"/>
      <c r="L25" s="700"/>
      <c r="M25" s="39"/>
      <c r="O25" s="17"/>
      <c r="P25" s="17"/>
      <c r="Q25" s="17"/>
      <c r="R25" s="17"/>
      <c r="S25" s="17"/>
      <c r="T25" s="17"/>
      <c r="U25" s="17"/>
      <c r="V25" s="17"/>
    </row>
    <row r="26" spans="1:22" s="1" customFormat="1" ht="14.25" customHeight="1" thickBot="1" x14ac:dyDescent="0.3">
      <c r="A26" s="34"/>
      <c r="B26" s="212"/>
      <c r="C26" s="213"/>
      <c r="D26" s="35"/>
      <c r="E26" s="36"/>
      <c r="F26" s="137"/>
      <c r="G26" s="604"/>
      <c r="H26" s="213"/>
      <c r="I26" s="138"/>
      <c r="J26" s="243" t="s">
        <v>31</v>
      </c>
      <c r="K26" s="155">
        <f>SUM(K21:K25)</f>
        <v>89.2</v>
      </c>
      <c r="L26" s="135"/>
      <c r="M26" s="127"/>
      <c r="O26" s="17"/>
      <c r="P26" s="17"/>
      <c r="Q26" s="17"/>
      <c r="R26" s="17"/>
      <c r="S26" s="17"/>
      <c r="T26" s="17"/>
      <c r="U26" s="17"/>
      <c r="V26" s="17"/>
    </row>
    <row r="27" spans="1:22" s="1" customFormat="1" ht="15.75" customHeight="1" x14ac:dyDescent="0.25">
      <c r="A27" s="588" t="s">
        <v>16</v>
      </c>
      <c r="B27" s="666" t="s">
        <v>16</v>
      </c>
      <c r="C27" s="702" t="s">
        <v>42</v>
      </c>
      <c r="D27" s="37"/>
      <c r="E27" s="596" t="s">
        <v>43</v>
      </c>
      <c r="F27" s="599" t="s">
        <v>20</v>
      </c>
      <c r="G27" s="625" t="s">
        <v>152</v>
      </c>
      <c r="H27" s="605" t="s">
        <v>22</v>
      </c>
      <c r="I27" s="608" t="s">
        <v>24</v>
      </c>
      <c r="J27" s="244" t="s">
        <v>25</v>
      </c>
      <c r="K27" s="223">
        <v>16.8</v>
      </c>
      <c r="L27" s="611" t="s">
        <v>126</v>
      </c>
      <c r="M27" s="263">
        <v>100</v>
      </c>
      <c r="O27" s="17"/>
      <c r="P27" s="17"/>
      <c r="Q27" s="17"/>
      <c r="R27" s="17"/>
      <c r="S27" s="17"/>
      <c r="T27" s="17"/>
      <c r="U27" s="17"/>
      <c r="V27" s="17"/>
    </row>
    <row r="28" spans="1:22" s="1" customFormat="1" ht="15" customHeight="1" thickBot="1" x14ac:dyDescent="0.3">
      <c r="A28" s="589"/>
      <c r="B28" s="701"/>
      <c r="C28" s="703"/>
      <c r="D28" s="35"/>
      <c r="E28" s="598"/>
      <c r="F28" s="601"/>
      <c r="G28" s="626"/>
      <c r="H28" s="607"/>
      <c r="I28" s="610"/>
      <c r="J28" s="237" t="s">
        <v>31</v>
      </c>
      <c r="K28" s="226">
        <f>SUM(K27:K27)</f>
        <v>16.8</v>
      </c>
      <c r="L28" s="613"/>
      <c r="M28" s="264"/>
      <c r="O28" s="17"/>
      <c r="P28" s="17"/>
      <c r="Q28" s="17"/>
      <c r="R28" s="17"/>
      <c r="S28" s="17"/>
      <c r="T28" s="17"/>
      <c r="U28" s="17"/>
      <c r="V28" s="17"/>
    </row>
    <row r="29" spans="1:22" s="1" customFormat="1" ht="18" customHeight="1" x14ac:dyDescent="0.25">
      <c r="A29" s="588" t="s">
        <v>16</v>
      </c>
      <c r="B29" s="666" t="s">
        <v>16</v>
      </c>
      <c r="C29" s="593" t="s">
        <v>44</v>
      </c>
      <c r="D29" s="37"/>
      <c r="E29" s="667" t="s">
        <v>120</v>
      </c>
      <c r="F29" s="197" t="s">
        <v>45</v>
      </c>
      <c r="G29" s="602" t="s">
        <v>153</v>
      </c>
      <c r="H29" s="605" t="s">
        <v>22</v>
      </c>
      <c r="I29" s="608" t="s">
        <v>24</v>
      </c>
      <c r="J29" s="245" t="s">
        <v>27</v>
      </c>
      <c r="K29" s="232">
        <v>42.8</v>
      </c>
      <c r="L29" s="672" t="s">
        <v>124</v>
      </c>
      <c r="M29" s="38">
        <v>15</v>
      </c>
      <c r="N29" s="661"/>
      <c r="O29" s="180"/>
      <c r="P29" s="17"/>
      <c r="Q29" s="17"/>
      <c r="R29" s="17"/>
      <c r="S29" s="17"/>
      <c r="T29" s="17"/>
      <c r="U29" s="17"/>
      <c r="V29" s="17"/>
    </row>
    <row r="30" spans="1:22" s="1" customFormat="1" ht="14.25" customHeight="1" x14ac:dyDescent="0.25">
      <c r="A30" s="589"/>
      <c r="B30" s="628"/>
      <c r="C30" s="594"/>
      <c r="D30" s="30"/>
      <c r="E30" s="668"/>
      <c r="F30" s="664" t="s">
        <v>46</v>
      </c>
      <c r="G30" s="603"/>
      <c r="H30" s="606"/>
      <c r="I30" s="609"/>
      <c r="J30" s="82" t="s">
        <v>47</v>
      </c>
      <c r="K30" s="227">
        <v>242</v>
      </c>
      <c r="L30" s="673"/>
      <c r="M30" s="39"/>
      <c r="N30" s="661"/>
      <c r="O30" s="180"/>
      <c r="P30" s="17"/>
      <c r="Q30" s="17"/>
      <c r="R30" s="17"/>
      <c r="S30" s="17"/>
      <c r="T30" s="17"/>
      <c r="U30" s="17"/>
      <c r="V30" s="17"/>
    </row>
    <row r="31" spans="1:22" s="1" customFormat="1" ht="15.75" customHeight="1" x14ac:dyDescent="0.25">
      <c r="A31" s="589"/>
      <c r="B31" s="628"/>
      <c r="C31" s="594"/>
      <c r="D31" s="30"/>
      <c r="E31" s="668"/>
      <c r="F31" s="664"/>
      <c r="G31" s="603"/>
      <c r="H31" s="606"/>
      <c r="I31" s="609"/>
      <c r="J31" s="246"/>
      <c r="K31" s="227"/>
      <c r="L31" s="670" t="s">
        <v>125</v>
      </c>
      <c r="M31" s="39"/>
      <c r="N31" s="180"/>
      <c r="O31" s="661"/>
      <c r="P31" s="17"/>
      <c r="Q31" s="17"/>
      <c r="R31" s="17"/>
      <c r="S31" s="17"/>
      <c r="T31" s="17"/>
      <c r="U31" s="17"/>
      <c r="V31" s="17"/>
    </row>
    <row r="32" spans="1:22" s="1" customFormat="1" ht="15" customHeight="1" thickBot="1" x14ac:dyDescent="0.3">
      <c r="A32" s="589"/>
      <c r="B32" s="628"/>
      <c r="C32" s="594"/>
      <c r="D32" s="30"/>
      <c r="E32" s="669"/>
      <c r="F32" s="665"/>
      <c r="G32" s="627"/>
      <c r="H32" s="662"/>
      <c r="I32" s="663"/>
      <c r="J32" s="247" t="s">
        <v>31</v>
      </c>
      <c r="K32" s="228">
        <f>SUM(K29:K31)</f>
        <v>284.8</v>
      </c>
      <c r="L32" s="671"/>
      <c r="M32" s="39"/>
      <c r="N32" s="180"/>
      <c r="O32" s="661"/>
      <c r="P32" s="17"/>
      <c r="Q32" s="17"/>
      <c r="R32" s="17"/>
      <c r="S32" s="17"/>
      <c r="T32" s="17"/>
      <c r="U32" s="17"/>
      <c r="V32" s="17"/>
    </row>
    <row r="33" spans="1:22" s="1" customFormat="1" ht="16.5" customHeight="1" x14ac:dyDescent="0.25">
      <c r="A33" s="588" t="s">
        <v>16</v>
      </c>
      <c r="B33" s="590" t="s">
        <v>16</v>
      </c>
      <c r="C33" s="593" t="s">
        <v>21</v>
      </c>
      <c r="D33" s="37"/>
      <c r="E33" s="596" t="s">
        <v>48</v>
      </c>
      <c r="F33" s="599"/>
      <c r="G33" s="602" t="s">
        <v>153</v>
      </c>
      <c r="H33" s="605" t="s">
        <v>22</v>
      </c>
      <c r="I33" s="608" t="s">
        <v>24</v>
      </c>
      <c r="J33" s="298" t="s">
        <v>86</v>
      </c>
      <c r="K33" s="233">
        <v>31.5</v>
      </c>
      <c r="L33" s="611" t="s">
        <v>123</v>
      </c>
      <c r="M33" s="651" t="s">
        <v>122</v>
      </c>
      <c r="O33" s="17"/>
      <c r="P33" s="17"/>
      <c r="Q33" s="17"/>
      <c r="R33" s="17"/>
      <c r="S33" s="17"/>
      <c r="T33" s="17"/>
      <c r="U33" s="17"/>
      <c r="V33" s="17"/>
    </row>
    <row r="34" spans="1:22" s="1" customFormat="1" ht="16.5" customHeight="1" x14ac:dyDescent="0.25">
      <c r="A34" s="589"/>
      <c r="B34" s="591"/>
      <c r="C34" s="594"/>
      <c r="D34" s="30"/>
      <c r="E34" s="597"/>
      <c r="F34" s="600"/>
      <c r="G34" s="603"/>
      <c r="H34" s="606"/>
      <c r="I34" s="609"/>
      <c r="J34" s="299" t="s">
        <v>27</v>
      </c>
      <c r="K34" s="234">
        <v>5.3</v>
      </c>
      <c r="L34" s="612"/>
      <c r="M34" s="652"/>
      <c r="O34" s="17"/>
      <c r="P34" s="17"/>
      <c r="Q34" s="17"/>
      <c r="R34" s="17"/>
      <c r="S34" s="17"/>
      <c r="T34" s="17"/>
      <c r="U34" s="17"/>
      <c r="V34" s="17"/>
    </row>
    <row r="35" spans="1:22" s="1" customFormat="1" ht="18" customHeight="1" thickBot="1" x14ac:dyDescent="0.3">
      <c r="A35" s="589"/>
      <c r="B35" s="592"/>
      <c r="C35" s="595"/>
      <c r="D35" s="35"/>
      <c r="E35" s="598"/>
      <c r="F35" s="601"/>
      <c r="G35" s="604"/>
      <c r="H35" s="607"/>
      <c r="I35" s="610"/>
      <c r="J35" s="237" t="s">
        <v>31</v>
      </c>
      <c r="K35" s="226">
        <f>K33+K34</f>
        <v>36.799999999999997</v>
      </c>
      <c r="L35" s="613"/>
      <c r="M35" s="653"/>
      <c r="N35" s="338"/>
      <c r="O35" s="17"/>
      <c r="P35" s="17"/>
      <c r="Q35" s="17"/>
      <c r="R35" s="17"/>
      <c r="S35" s="17"/>
      <c r="T35" s="17"/>
      <c r="U35" s="17"/>
      <c r="V35" s="17"/>
    </row>
    <row r="36" spans="1:22" s="1" customFormat="1" ht="16.5" customHeight="1" x14ac:dyDescent="0.25">
      <c r="A36" s="588" t="s">
        <v>16</v>
      </c>
      <c r="B36" s="590" t="s">
        <v>16</v>
      </c>
      <c r="C36" s="593" t="s">
        <v>170</v>
      </c>
      <c r="D36" s="37"/>
      <c r="E36" s="596" t="s">
        <v>171</v>
      </c>
      <c r="F36" s="599"/>
      <c r="G36" s="602"/>
      <c r="H36" s="605">
        <v>5</v>
      </c>
      <c r="I36" s="608" t="s">
        <v>51</v>
      </c>
      <c r="J36" s="322" t="s">
        <v>49</v>
      </c>
      <c r="K36" s="323">
        <v>4</v>
      </c>
      <c r="L36" s="611" t="s">
        <v>76</v>
      </c>
      <c r="M36" s="651" t="s">
        <v>172</v>
      </c>
      <c r="O36" s="17"/>
      <c r="P36" s="17"/>
      <c r="Q36" s="17"/>
      <c r="R36" s="17"/>
      <c r="S36" s="17"/>
      <c r="T36" s="17"/>
      <c r="U36" s="17"/>
      <c r="V36" s="17"/>
    </row>
    <row r="37" spans="1:22" s="1" customFormat="1" ht="16.5" customHeight="1" x14ac:dyDescent="0.25">
      <c r="A37" s="589"/>
      <c r="B37" s="591"/>
      <c r="C37" s="594"/>
      <c r="D37" s="30"/>
      <c r="E37" s="597"/>
      <c r="F37" s="600"/>
      <c r="G37" s="603"/>
      <c r="H37" s="606"/>
      <c r="I37" s="609"/>
      <c r="J37" s="324" t="s">
        <v>47</v>
      </c>
      <c r="K37" s="325"/>
      <c r="L37" s="612"/>
      <c r="M37" s="652"/>
      <c r="O37" s="17"/>
      <c r="P37" s="17"/>
      <c r="Q37" s="17"/>
      <c r="R37" s="17"/>
      <c r="S37" s="17"/>
      <c r="T37" s="17"/>
      <c r="U37" s="17"/>
      <c r="V37" s="17"/>
    </row>
    <row r="38" spans="1:22" s="1" customFormat="1" ht="18" customHeight="1" thickBot="1" x14ac:dyDescent="0.3">
      <c r="A38" s="589"/>
      <c r="B38" s="592"/>
      <c r="C38" s="595"/>
      <c r="D38" s="35"/>
      <c r="E38" s="598"/>
      <c r="F38" s="601"/>
      <c r="G38" s="604"/>
      <c r="H38" s="607"/>
      <c r="I38" s="610"/>
      <c r="J38" s="22" t="s">
        <v>31</v>
      </c>
      <c r="K38" s="154">
        <f>K36+K37</f>
        <v>4</v>
      </c>
      <c r="L38" s="613"/>
      <c r="M38" s="653"/>
      <c r="O38" s="17"/>
      <c r="P38" s="17"/>
      <c r="Q38" s="17"/>
      <c r="R38" s="17"/>
      <c r="S38" s="17"/>
      <c r="T38" s="17"/>
      <c r="U38" s="17"/>
      <c r="V38" s="17"/>
    </row>
    <row r="39" spans="1:22" s="1" customFormat="1" ht="13.5" thickBot="1" x14ac:dyDescent="0.3">
      <c r="A39" s="43" t="s">
        <v>16</v>
      </c>
      <c r="B39" s="44" t="s">
        <v>16</v>
      </c>
      <c r="C39" s="711" t="s">
        <v>52</v>
      </c>
      <c r="D39" s="711"/>
      <c r="E39" s="711"/>
      <c r="F39" s="711"/>
      <c r="G39" s="711"/>
      <c r="H39" s="711"/>
      <c r="I39" s="711"/>
      <c r="J39" s="711"/>
      <c r="K39" s="318">
        <f>K32+K28+K26+K20+K35+K38</f>
        <v>6092.6</v>
      </c>
      <c r="L39" s="193"/>
      <c r="M39" s="194"/>
    </row>
    <row r="40" spans="1:22" s="1" customFormat="1" ht="14.25" customHeight="1" thickBot="1" x14ac:dyDescent="0.3">
      <c r="A40" s="43" t="s">
        <v>16</v>
      </c>
      <c r="B40" s="44" t="s">
        <v>32</v>
      </c>
      <c r="C40" s="712" t="s">
        <v>53</v>
      </c>
      <c r="D40" s="713"/>
      <c r="E40" s="713"/>
      <c r="F40" s="713"/>
      <c r="G40" s="713"/>
      <c r="H40" s="713"/>
      <c r="I40" s="713"/>
      <c r="J40" s="713"/>
      <c r="K40" s="713"/>
      <c r="L40" s="713"/>
      <c r="M40" s="714"/>
    </row>
    <row r="41" spans="1:22" s="1" customFormat="1" ht="26.25" customHeight="1" x14ac:dyDescent="0.25">
      <c r="A41" s="588" t="s">
        <v>16</v>
      </c>
      <c r="B41" s="666" t="s">
        <v>32</v>
      </c>
      <c r="C41" s="715" t="s">
        <v>16</v>
      </c>
      <c r="D41" s="45"/>
      <c r="E41" s="46" t="s">
        <v>157</v>
      </c>
      <c r="F41" s="301"/>
      <c r="G41" s="301"/>
      <c r="H41" s="605" t="s">
        <v>22</v>
      </c>
      <c r="I41" s="717" t="s">
        <v>24</v>
      </c>
      <c r="J41" s="47"/>
      <c r="K41" s="555"/>
      <c r="L41" s="48"/>
      <c r="M41" s="265"/>
    </row>
    <row r="42" spans="1:22" s="1" customFormat="1" ht="38.25" customHeight="1" x14ac:dyDescent="0.25">
      <c r="A42" s="589"/>
      <c r="B42" s="628"/>
      <c r="C42" s="716"/>
      <c r="D42" s="50" t="s">
        <v>16</v>
      </c>
      <c r="E42" s="720" t="s">
        <v>55</v>
      </c>
      <c r="F42" s="725" t="s">
        <v>54</v>
      </c>
      <c r="G42" s="722" t="s">
        <v>155</v>
      </c>
      <c r="H42" s="606"/>
      <c r="I42" s="718"/>
      <c r="J42" s="51" t="s">
        <v>34</v>
      </c>
      <c r="K42" s="153">
        <v>31.3</v>
      </c>
      <c r="L42" s="146" t="s">
        <v>56</v>
      </c>
      <c r="M42" s="319">
        <v>5</v>
      </c>
    </row>
    <row r="43" spans="1:22" s="1" customFormat="1" ht="14.25" customHeight="1" x14ac:dyDescent="0.25">
      <c r="A43" s="589"/>
      <c r="B43" s="628"/>
      <c r="C43" s="716"/>
      <c r="D43" s="134"/>
      <c r="E43" s="721"/>
      <c r="F43" s="726"/>
      <c r="G43" s="723"/>
      <c r="H43" s="606"/>
      <c r="I43" s="719"/>
      <c r="J43" s="58"/>
      <c r="K43" s="157"/>
      <c r="L43" s="146" t="s">
        <v>57</v>
      </c>
      <c r="M43" s="319">
        <v>1</v>
      </c>
    </row>
    <row r="44" spans="1:22" s="1" customFormat="1" ht="18" customHeight="1" x14ac:dyDescent="0.25">
      <c r="A44" s="589"/>
      <c r="B44" s="628"/>
      <c r="C44" s="629"/>
      <c r="D44" s="50" t="s">
        <v>32</v>
      </c>
      <c r="E44" s="630" t="s">
        <v>140</v>
      </c>
      <c r="F44" s="726"/>
      <c r="G44" s="723"/>
      <c r="H44" s="631"/>
      <c r="I44" s="632"/>
      <c r="J44" s="51" t="s">
        <v>34</v>
      </c>
      <c r="K44" s="153">
        <v>3.3</v>
      </c>
      <c r="L44" s="634" t="s">
        <v>60</v>
      </c>
      <c r="M44" s="266">
        <v>1</v>
      </c>
    </row>
    <row r="45" spans="1:22" s="1" customFormat="1" ht="21" customHeight="1" x14ac:dyDescent="0.25">
      <c r="A45" s="589"/>
      <c r="B45" s="628"/>
      <c r="C45" s="629"/>
      <c r="D45" s="50"/>
      <c r="E45" s="630"/>
      <c r="F45" s="727"/>
      <c r="G45" s="724"/>
      <c r="H45" s="631"/>
      <c r="I45" s="633"/>
      <c r="J45" s="58"/>
      <c r="K45" s="157"/>
      <c r="L45" s="635"/>
      <c r="M45" s="320"/>
    </row>
    <row r="46" spans="1:22" s="1" customFormat="1" ht="37.5" customHeight="1" x14ac:dyDescent="0.25">
      <c r="A46" s="207"/>
      <c r="B46" s="208"/>
      <c r="C46" s="215"/>
      <c r="D46" s="53" t="s">
        <v>42</v>
      </c>
      <c r="E46" s="54" t="s">
        <v>58</v>
      </c>
      <c r="F46" s="302" t="s">
        <v>156</v>
      </c>
      <c r="G46" s="300" t="s">
        <v>154</v>
      </c>
      <c r="H46" s="205"/>
      <c r="I46" s="55"/>
      <c r="J46" s="557" t="s">
        <v>34</v>
      </c>
      <c r="K46" s="402">
        <v>2.2000000000000002</v>
      </c>
      <c r="L46" s="147" t="s">
        <v>59</v>
      </c>
      <c r="M46" s="267">
        <v>1</v>
      </c>
    </row>
    <row r="47" spans="1:22" s="1" customFormat="1" ht="15.75" customHeight="1" thickBot="1" x14ac:dyDescent="0.3">
      <c r="A47" s="34"/>
      <c r="B47" s="212"/>
      <c r="C47" s="60"/>
      <c r="D47" s="61"/>
      <c r="E47" s="61"/>
      <c r="F47" s="61"/>
      <c r="G47" s="61"/>
      <c r="H47" s="61"/>
      <c r="I47" s="753" t="s">
        <v>61</v>
      </c>
      <c r="J47" s="761"/>
      <c r="K47" s="297">
        <f t="shared" ref="K47" si="0">SUM(K42:K46)</f>
        <v>36.800000000000004</v>
      </c>
      <c r="L47" s="184"/>
      <c r="M47" s="62"/>
      <c r="Q47" s="63"/>
    </row>
    <row r="48" spans="1:22" s="1" customFormat="1" ht="13.5" thickBot="1" x14ac:dyDescent="0.3">
      <c r="A48" s="64" t="s">
        <v>16</v>
      </c>
      <c r="B48" s="44" t="s">
        <v>32</v>
      </c>
      <c r="C48" s="711" t="s">
        <v>52</v>
      </c>
      <c r="D48" s="711"/>
      <c r="E48" s="711"/>
      <c r="F48" s="711"/>
      <c r="G48" s="711"/>
      <c r="H48" s="711"/>
      <c r="I48" s="711"/>
      <c r="J48" s="711"/>
      <c r="K48" s="318">
        <f t="shared" ref="K48" si="1">K47</f>
        <v>36.800000000000004</v>
      </c>
      <c r="L48" s="762"/>
      <c r="M48" s="763"/>
    </row>
    <row r="49" spans="1:21" s="1" customFormat="1" ht="16.5" customHeight="1" thickBot="1" x14ac:dyDescent="0.3">
      <c r="A49" s="43" t="s">
        <v>16</v>
      </c>
      <c r="B49" s="44" t="s">
        <v>42</v>
      </c>
      <c r="C49" s="712" t="s">
        <v>62</v>
      </c>
      <c r="D49" s="713"/>
      <c r="E49" s="713"/>
      <c r="F49" s="713"/>
      <c r="G49" s="713"/>
      <c r="H49" s="713"/>
      <c r="I49" s="713"/>
      <c r="J49" s="713"/>
      <c r="K49" s="713"/>
      <c r="L49" s="713"/>
      <c r="M49" s="714"/>
    </row>
    <row r="50" spans="1:21" s="1" customFormat="1" ht="16.5" customHeight="1" x14ac:dyDescent="0.25">
      <c r="A50" s="329" t="s">
        <v>16</v>
      </c>
      <c r="B50" s="331" t="s">
        <v>42</v>
      </c>
      <c r="C50" s="333" t="s">
        <v>16</v>
      </c>
      <c r="D50" s="336"/>
      <c r="E50" s="65" t="s">
        <v>135</v>
      </c>
      <c r="F50" s="337"/>
      <c r="G50" s="337"/>
      <c r="H50" s="336">
        <v>6</v>
      </c>
      <c r="I50" s="771" t="s">
        <v>63</v>
      </c>
      <c r="J50" s="67"/>
      <c r="K50" s="223"/>
      <c r="L50" s="68"/>
      <c r="M50" s="268"/>
    </row>
    <row r="51" spans="1:21" s="1" customFormat="1" ht="25.5" customHeight="1" x14ac:dyDescent="0.25">
      <c r="A51" s="330"/>
      <c r="B51" s="332"/>
      <c r="C51" s="334"/>
      <c r="D51" s="66" t="s">
        <v>16</v>
      </c>
      <c r="E51" s="206" t="s">
        <v>64</v>
      </c>
      <c r="F51" s="327" t="s">
        <v>65</v>
      </c>
      <c r="G51" s="303" t="s">
        <v>158</v>
      </c>
      <c r="H51" s="335"/>
      <c r="I51" s="756"/>
      <c r="J51" s="56" t="s">
        <v>34</v>
      </c>
      <c r="K51" s="231">
        <v>14.5</v>
      </c>
      <c r="L51" s="57" t="s">
        <v>127</v>
      </c>
      <c r="M51" s="269">
        <v>17</v>
      </c>
    </row>
    <row r="52" spans="1:21" s="1" customFormat="1" ht="27" customHeight="1" x14ac:dyDescent="0.25">
      <c r="A52" s="564"/>
      <c r="B52" s="565"/>
      <c r="C52" s="566"/>
      <c r="D52" s="901" t="s">
        <v>32</v>
      </c>
      <c r="E52" s="902" t="s">
        <v>66</v>
      </c>
      <c r="F52" s="903"/>
      <c r="G52" s="303" t="s">
        <v>159</v>
      </c>
      <c r="H52" s="567"/>
      <c r="I52" s="185"/>
      <c r="J52" s="904" t="s">
        <v>34</v>
      </c>
      <c r="K52" s="231">
        <v>17.2</v>
      </c>
      <c r="L52" s="57" t="s">
        <v>128</v>
      </c>
      <c r="M52" s="905" t="s">
        <v>67</v>
      </c>
    </row>
    <row r="53" spans="1:21" s="1" customFormat="1" ht="19.5" customHeight="1" x14ac:dyDescent="0.25">
      <c r="A53" s="310"/>
      <c r="B53" s="311"/>
      <c r="C53" s="312"/>
      <c r="D53" s="326" t="s">
        <v>42</v>
      </c>
      <c r="E53" s="720" t="s">
        <v>138</v>
      </c>
      <c r="F53" s="328"/>
      <c r="G53" s="741" t="s">
        <v>160</v>
      </c>
      <c r="H53" s="313"/>
      <c r="I53" s="185"/>
      <c r="J53" s="299" t="s">
        <v>34</v>
      </c>
      <c r="K53" s="347">
        <v>20</v>
      </c>
      <c r="L53" s="348" t="s">
        <v>129</v>
      </c>
      <c r="M53" s="52">
        <v>2</v>
      </c>
    </row>
    <row r="54" spans="1:21" s="1" customFormat="1" ht="33.75" customHeight="1" x14ac:dyDescent="0.25">
      <c r="A54" s="310"/>
      <c r="B54" s="311"/>
      <c r="C54" s="312"/>
      <c r="D54" s="71"/>
      <c r="E54" s="721"/>
      <c r="F54" s="328"/>
      <c r="G54" s="727"/>
      <c r="H54" s="313"/>
      <c r="I54" s="185"/>
      <c r="J54" s="72" t="s">
        <v>41</v>
      </c>
      <c r="K54" s="225">
        <v>57</v>
      </c>
      <c r="L54" s="73" t="s">
        <v>117</v>
      </c>
      <c r="M54" s="59">
        <v>1</v>
      </c>
    </row>
    <row r="55" spans="1:21" s="1" customFormat="1" ht="15.75" customHeight="1" thickBot="1" x14ac:dyDescent="0.3">
      <c r="A55" s="34"/>
      <c r="B55" s="314"/>
      <c r="C55" s="60"/>
      <c r="D55" s="61"/>
      <c r="E55" s="61"/>
      <c r="F55" s="61"/>
      <c r="G55" s="61"/>
      <c r="H55" s="61"/>
      <c r="I55" s="753" t="s">
        <v>61</v>
      </c>
      <c r="J55" s="754"/>
      <c r="K55" s="315">
        <f>SUM(K51:K54)</f>
        <v>108.7</v>
      </c>
      <c r="L55" s="184"/>
      <c r="M55" s="74"/>
    </row>
    <row r="56" spans="1:21" s="1" customFormat="1" ht="27" customHeight="1" x14ac:dyDescent="0.2">
      <c r="A56" s="209" t="s">
        <v>16</v>
      </c>
      <c r="B56" s="210" t="s">
        <v>42</v>
      </c>
      <c r="C56" s="214" t="s">
        <v>32</v>
      </c>
      <c r="D56" s="75"/>
      <c r="E56" s="76" t="s">
        <v>68</v>
      </c>
      <c r="F56" s="77"/>
      <c r="G56" s="77"/>
      <c r="H56" s="37">
        <v>6</v>
      </c>
      <c r="I56" s="755" t="s">
        <v>63</v>
      </c>
      <c r="J56" s="47"/>
      <c r="K56" s="403"/>
      <c r="L56" s="79"/>
      <c r="M56" s="49"/>
    </row>
    <row r="57" spans="1:21" s="1" customFormat="1" ht="55.5" customHeight="1" x14ac:dyDescent="0.25">
      <c r="A57" s="207"/>
      <c r="B57" s="208"/>
      <c r="C57" s="215"/>
      <c r="D57" s="66" t="s">
        <v>16</v>
      </c>
      <c r="E57" s="202" t="s">
        <v>69</v>
      </c>
      <c r="F57" s="203" t="s">
        <v>70</v>
      </c>
      <c r="G57" s="304" t="s">
        <v>161</v>
      </c>
      <c r="H57" s="205"/>
      <c r="I57" s="756"/>
      <c r="J57" s="51" t="s">
        <v>34</v>
      </c>
      <c r="K57" s="156">
        <v>124.5</v>
      </c>
      <c r="L57" s="80" t="s">
        <v>71</v>
      </c>
      <c r="M57" s="39">
        <v>365</v>
      </c>
    </row>
    <row r="58" spans="1:21" s="1" customFormat="1" ht="40.5" customHeight="1" x14ac:dyDescent="0.25">
      <c r="A58" s="9"/>
      <c r="B58" s="10"/>
      <c r="C58" s="81"/>
      <c r="D58" s="205"/>
      <c r="E58" s="186"/>
      <c r="F58" s="203"/>
      <c r="G58" s="203"/>
      <c r="H58" s="205"/>
      <c r="I58" s="187"/>
      <c r="J58" s="537"/>
      <c r="K58" s="153"/>
      <c r="L58" s="83" t="s">
        <v>141</v>
      </c>
      <c r="M58" s="84">
        <v>30</v>
      </c>
    </row>
    <row r="59" spans="1:21" s="1" customFormat="1" ht="54.75" customHeight="1" x14ac:dyDescent="0.25">
      <c r="A59" s="9"/>
      <c r="B59" s="10"/>
      <c r="C59" s="81"/>
      <c r="D59" s="205"/>
      <c r="E59" s="186"/>
      <c r="F59" s="203"/>
      <c r="G59" s="203"/>
      <c r="H59" s="205"/>
      <c r="I59" s="187"/>
      <c r="J59" s="537" t="s">
        <v>41</v>
      </c>
      <c r="K59" s="153">
        <v>109.8</v>
      </c>
      <c r="L59" s="83" t="s">
        <v>142</v>
      </c>
      <c r="M59" s="270" t="s">
        <v>119</v>
      </c>
    </row>
    <row r="60" spans="1:21" s="1" customFormat="1" ht="26.25" customHeight="1" x14ac:dyDescent="0.25">
      <c r="A60" s="9"/>
      <c r="B60" s="10"/>
      <c r="C60" s="81"/>
      <c r="D60" s="188"/>
      <c r="E60" s="189"/>
      <c r="F60" s="204"/>
      <c r="G60" s="204"/>
      <c r="H60" s="85"/>
      <c r="I60" s="190"/>
      <c r="J60" s="58"/>
      <c r="K60" s="157"/>
      <c r="L60" s="86" t="s">
        <v>143</v>
      </c>
      <c r="M60" s="148">
        <v>1000</v>
      </c>
    </row>
    <row r="61" spans="1:21" s="1" customFormat="1" ht="39.75" customHeight="1" x14ac:dyDescent="0.25">
      <c r="A61" s="9"/>
      <c r="B61" s="10"/>
      <c r="C61" s="81"/>
      <c r="D61" s="222" t="s">
        <v>32</v>
      </c>
      <c r="E61" s="764" t="s">
        <v>130</v>
      </c>
      <c r="F61" s="172"/>
      <c r="G61" s="769" t="s">
        <v>173</v>
      </c>
      <c r="H61" s="205">
        <v>5</v>
      </c>
      <c r="I61" s="766" t="s">
        <v>72</v>
      </c>
      <c r="J61" s="537" t="s">
        <v>49</v>
      </c>
      <c r="K61" s="153">
        <v>220</v>
      </c>
      <c r="L61" s="171" t="s">
        <v>144</v>
      </c>
      <c r="M61" s="13">
        <v>30</v>
      </c>
      <c r="O61" s="181"/>
      <c r="P61" s="181"/>
      <c r="Q61" s="181"/>
      <c r="R61" s="181"/>
      <c r="S61" s="181"/>
      <c r="T61" s="181"/>
      <c r="U61" s="181"/>
    </row>
    <row r="62" spans="1:21" s="1" customFormat="1" ht="27" customHeight="1" x14ac:dyDescent="0.25">
      <c r="A62" s="9"/>
      <c r="B62" s="10"/>
      <c r="C62" s="81"/>
      <c r="D62" s="222"/>
      <c r="E62" s="764"/>
      <c r="F62" s="172"/>
      <c r="G62" s="770"/>
      <c r="H62" s="205"/>
      <c r="I62" s="766"/>
      <c r="J62" s="537"/>
      <c r="K62" s="153"/>
      <c r="L62" s="173" t="s">
        <v>131</v>
      </c>
      <c r="M62" s="84"/>
      <c r="O62" s="181"/>
      <c r="P62" s="181"/>
      <c r="Q62" s="181"/>
      <c r="R62" s="181"/>
      <c r="S62" s="181"/>
      <c r="T62" s="181"/>
      <c r="U62" s="181"/>
    </row>
    <row r="63" spans="1:21" s="1" customFormat="1" ht="16.5" customHeight="1" x14ac:dyDescent="0.25">
      <c r="A63" s="9"/>
      <c r="B63" s="10"/>
      <c r="C63" s="81"/>
      <c r="D63" s="134"/>
      <c r="E63" s="765"/>
      <c r="F63" s="174"/>
      <c r="G63" s="174"/>
      <c r="H63" s="106"/>
      <c r="I63" s="767"/>
      <c r="J63" s="538"/>
      <c r="K63" s="157"/>
      <c r="L63" s="175"/>
      <c r="M63" s="305"/>
      <c r="O63" s="181"/>
      <c r="P63" s="181"/>
      <c r="Q63" s="181"/>
      <c r="R63" s="181"/>
      <c r="S63" s="181"/>
      <c r="T63" s="181"/>
      <c r="U63" s="181"/>
    </row>
    <row r="64" spans="1:21" s="1" customFormat="1" ht="15.75" thickBot="1" x14ac:dyDescent="0.3">
      <c r="A64" s="87"/>
      <c r="B64" s="212"/>
      <c r="C64" s="88"/>
      <c r="D64" s="89"/>
      <c r="E64" s="89"/>
      <c r="F64" s="89"/>
      <c r="G64" s="89"/>
      <c r="H64" s="89"/>
      <c r="I64" s="746" t="s">
        <v>61</v>
      </c>
      <c r="J64" s="747"/>
      <c r="K64" s="321">
        <f>SUM(K57:K63)</f>
        <v>454.3</v>
      </c>
      <c r="L64" s="184"/>
      <c r="M64" s="74"/>
    </row>
    <row r="65" spans="1:13" s="1" customFormat="1" ht="15.75" customHeight="1" x14ac:dyDescent="0.25">
      <c r="A65" s="90" t="s">
        <v>16</v>
      </c>
      <c r="B65" s="91" t="s">
        <v>42</v>
      </c>
      <c r="C65" s="92" t="s">
        <v>42</v>
      </c>
      <c r="D65" s="93"/>
      <c r="E65" s="94" t="s">
        <v>73</v>
      </c>
      <c r="F65" s="95" t="s">
        <v>45</v>
      </c>
      <c r="G65" s="95"/>
      <c r="H65" s="96">
        <v>5</v>
      </c>
      <c r="I65" s="97"/>
      <c r="J65" s="98"/>
      <c r="K65" s="296"/>
      <c r="L65" s="293"/>
      <c r="M65" s="271"/>
    </row>
    <row r="66" spans="1:13" s="1" customFormat="1" ht="13.5" customHeight="1" x14ac:dyDescent="0.25">
      <c r="A66" s="207"/>
      <c r="B66" s="208"/>
      <c r="C66" s="218"/>
      <c r="D66" s="100" t="s">
        <v>16</v>
      </c>
      <c r="E66" s="748" t="s">
        <v>174</v>
      </c>
      <c r="F66" s="749" t="s">
        <v>74</v>
      </c>
      <c r="G66" s="744" t="s">
        <v>167</v>
      </c>
      <c r="H66" s="205"/>
      <c r="I66" s="659" t="s">
        <v>75</v>
      </c>
      <c r="J66" s="101" t="s">
        <v>49</v>
      </c>
      <c r="K66" s="156">
        <f>17.9-1.1</f>
        <v>16.799999999999997</v>
      </c>
      <c r="L66" s="145" t="s">
        <v>76</v>
      </c>
      <c r="M66" s="142">
        <v>1</v>
      </c>
    </row>
    <row r="67" spans="1:13" s="1" customFormat="1" ht="27.75" customHeight="1" x14ac:dyDescent="0.25">
      <c r="A67" s="207"/>
      <c r="B67" s="208"/>
      <c r="C67" s="218"/>
      <c r="D67" s="30"/>
      <c r="E67" s="720"/>
      <c r="F67" s="750"/>
      <c r="G67" s="757"/>
      <c r="H67" s="205"/>
      <c r="I67" s="659"/>
      <c r="J67" s="102" t="s">
        <v>47</v>
      </c>
      <c r="K67" s="153"/>
      <c r="L67" s="176" t="s">
        <v>132</v>
      </c>
      <c r="M67" s="143">
        <v>1</v>
      </c>
    </row>
    <row r="68" spans="1:13" s="1" customFormat="1" ht="14.25" customHeight="1" x14ac:dyDescent="0.25">
      <c r="A68" s="207"/>
      <c r="B68" s="208"/>
      <c r="C68" s="218"/>
      <c r="D68" s="50"/>
      <c r="E68" s="720"/>
      <c r="F68" s="750"/>
      <c r="G68" s="757"/>
      <c r="H68" s="205"/>
      <c r="I68" s="659"/>
      <c r="J68" s="51" t="s">
        <v>38</v>
      </c>
      <c r="K68" s="153"/>
      <c r="L68" s="751" t="s">
        <v>184</v>
      </c>
      <c r="M68" s="143"/>
    </row>
    <row r="69" spans="1:13" s="1" customFormat="1" ht="15.75" customHeight="1" x14ac:dyDescent="0.25">
      <c r="A69" s="207"/>
      <c r="B69" s="208"/>
      <c r="C69" s="215"/>
      <c r="D69" s="103"/>
      <c r="E69" s="721"/>
      <c r="F69" s="750"/>
      <c r="G69" s="758"/>
      <c r="H69" s="205"/>
      <c r="I69" s="587"/>
      <c r="J69" s="58" t="s">
        <v>78</v>
      </c>
      <c r="K69" s="157"/>
      <c r="L69" s="752"/>
      <c r="M69" s="144"/>
    </row>
    <row r="70" spans="1:13" s="1" customFormat="1" ht="23.25" customHeight="1" x14ac:dyDescent="0.25">
      <c r="A70" s="207"/>
      <c r="B70" s="208"/>
      <c r="C70" s="218"/>
      <c r="D70" s="104" t="s">
        <v>32</v>
      </c>
      <c r="E70" s="720" t="s">
        <v>175</v>
      </c>
      <c r="F70" s="177"/>
      <c r="G70" s="744" t="s">
        <v>166</v>
      </c>
      <c r="H70" s="205"/>
      <c r="I70" s="659" t="s">
        <v>79</v>
      </c>
      <c r="J70" s="70" t="s">
        <v>34</v>
      </c>
      <c r="K70" s="540">
        <v>0</v>
      </c>
      <c r="L70" s="141" t="s">
        <v>77</v>
      </c>
      <c r="M70" s="272">
        <v>1</v>
      </c>
    </row>
    <row r="71" spans="1:13" s="1" customFormat="1" ht="31.5" customHeight="1" x14ac:dyDescent="0.25">
      <c r="A71" s="207"/>
      <c r="B71" s="208"/>
      <c r="C71" s="218"/>
      <c r="D71" s="105"/>
      <c r="E71" s="721"/>
      <c r="F71" s="177"/>
      <c r="G71" s="745"/>
      <c r="H71" s="205"/>
      <c r="I71" s="743"/>
      <c r="J71" s="72" t="s">
        <v>41</v>
      </c>
      <c r="K71" s="541">
        <f>25-9.8</f>
        <v>15.2</v>
      </c>
      <c r="L71" s="294" t="s">
        <v>183</v>
      </c>
      <c r="M71" s="273"/>
    </row>
    <row r="72" spans="1:13" s="1" customFormat="1" ht="54" customHeight="1" x14ac:dyDescent="0.25">
      <c r="A72" s="207"/>
      <c r="B72" s="208"/>
      <c r="C72" s="218"/>
      <c r="D72" s="105" t="s">
        <v>42</v>
      </c>
      <c r="E72" s="201" t="s">
        <v>176</v>
      </c>
      <c r="F72" s="191"/>
      <c r="G72" s="316" t="s">
        <v>165</v>
      </c>
      <c r="H72" s="106"/>
      <c r="I72" s="216" t="s">
        <v>80</v>
      </c>
      <c r="J72" s="107" t="s">
        <v>49</v>
      </c>
      <c r="K72" s="157">
        <v>40</v>
      </c>
      <c r="L72" s="294" t="s">
        <v>139</v>
      </c>
      <c r="M72" s="217">
        <v>1</v>
      </c>
    </row>
    <row r="73" spans="1:13" s="1" customFormat="1" ht="17.25" customHeight="1" thickBot="1" x14ac:dyDescent="0.3">
      <c r="A73" s="34"/>
      <c r="B73" s="212"/>
      <c r="C73" s="88"/>
      <c r="D73" s="61"/>
      <c r="E73" s="61"/>
      <c r="F73" s="61"/>
      <c r="G73" s="61"/>
      <c r="H73" s="61"/>
      <c r="I73" s="753" t="s">
        <v>61</v>
      </c>
      <c r="J73" s="768"/>
      <c r="K73" s="297">
        <f>SUM(K66:K72)</f>
        <v>72</v>
      </c>
      <c r="L73" s="295"/>
      <c r="M73" s="74"/>
    </row>
    <row r="74" spans="1:13" s="1" customFormat="1" ht="17.25" customHeight="1" x14ac:dyDescent="0.25">
      <c r="A74" s="90" t="s">
        <v>16</v>
      </c>
      <c r="B74" s="91" t="s">
        <v>42</v>
      </c>
      <c r="C74" s="92" t="s">
        <v>44</v>
      </c>
      <c r="D74" s="93"/>
      <c r="E74" s="94" t="s">
        <v>81</v>
      </c>
      <c r="F74" s="95"/>
      <c r="G74" s="282"/>
      <c r="H74" s="75"/>
      <c r="I74" s="97"/>
      <c r="J74" s="98"/>
      <c r="K74" s="251"/>
      <c r="L74" s="99"/>
      <c r="M74" s="271"/>
    </row>
    <row r="75" spans="1:13" s="1" customFormat="1" ht="18.75" customHeight="1" x14ac:dyDescent="0.25">
      <c r="A75" s="728"/>
      <c r="B75" s="729"/>
      <c r="C75" s="730"/>
      <c r="D75" s="108" t="s">
        <v>16</v>
      </c>
      <c r="E75" s="731" t="s">
        <v>136</v>
      </c>
      <c r="F75" s="579" t="s">
        <v>82</v>
      </c>
      <c r="G75" s="581" t="s">
        <v>162</v>
      </c>
      <c r="H75" s="735" t="s">
        <v>22</v>
      </c>
      <c r="I75" s="585" t="s">
        <v>83</v>
      </c>
      <c r="J75" s="253" t="s">
        <v>34</v>
      </c>
      <c r="K75" s="250">
        <v>30</v>
      </c>
      <c r="L75" s="738" t="s">
        <v>84</v>
      </c>
      <c r="M75" s="274">
        <v>2.2999999999999998</v>
      </c>
    </row>
    <row r="76" spans="1:13" s="1" customFormat="1" ht="16.5" customHeight="1" x14ac:dyDescent="0.2">
      <c r="A76" s="728"/>
      <c r="B76" s="729"/>
      <c r="C76" s="730"/>
      <c r="D76" s="42"/>
      <c r="E76" s="597"/>
      <c r="F76" s="733"/>
      <c r="G76" s="722"/>
      <c r="H76" s="736"/>
      <c r="I76" s="659"/>
      <c r="J76" s="499" t="s">
        <v>86</v>
      </c>
      <c r="K76" s="500">
        <v>33.799999999999997</v>
      </c>
      <c r="L76" s="739"/>
      <c r="M76" s="275"/>
    </row>
    <row r="77" spans="1:13" s="1" customFormat="1" ht="15" customHeight="1" x14ac:dyDescent="0.25">
      <c r="A77" s="728"/>
      <c r="B77" s="729"/>
      <c r="C77" s="730"/>
      <c r="D77" s="109"/>
      <c r="E77" s="732"/>
      <c r="F77" s="734"/>
      <c r="G77" s="742"/>
      <c r="H77" s="737"/>
      <c r="I77" s="587"/>
      <c r="J77" s="424"/>
      <c r="K77" s="389"/>
      <c r="L77" s="740"/>
      <c r="M77" s="276"/>
    </row>
    <row r="78" spans="1:13" s="1" customFormat="1" ht="15.75" customHeight="1" x14ac:dyDescent="0.25">
      <c r="A78" s="568"/>
      <c r="B78" s="571"/>
      <c r="C78" s="574"/>
      <c r="D78" s="850" t="s">
        <v>32</v>
      </c>
      <c r="E78" s="578" t="s">
        <v>85</v>
      </c>
      <c r="F78" s="579" t="s">
        <v>82</v>
      </c>
      <c r="G78" s="581" t="s">
        <v>163</v>
      </c>
      <c r="H78" s="584" t="s">
        <v>22</v>
      </c>
      <c r="I78" s="585" t="s">
        <v>63</v>
      </c>
      <c r="J78" s="254" t="s">
        <v>34</v>
      </c>
      <c r="K78" s="161">
        <v>9.5</v>
      </c>
      <c r="L78" s="317" t="s">
        <v>134</v>
      </c>
      <c r="M78" s="277">
        <v>1</v>
      </c>
    </row>
    <row r="79" spans="1:13" s="1" customFormat="1" ht="27.75" customHeight="1" x14ac:dyDescent="0.25">
      <c r="A79" s="569"/>
      <c r="B79" s="572"/>
      <c r="C79" s="575"/>
      <c r="D79" s="850"/>
      <c r="E79" s="578"/>
      <c r="F79" s="580"/>
      <c r="G79" s="582"/>
      <c r="H79" s="584"/>
      <c r="I79" s="586"/>
      <c r="J79" s="255" t="s">
        <v>86</v>
      </c>
      <c r="K79" s="428">
        <f>65+16.2</f>
        <v>81.2</v>
      </c>
      <c r="L79" s="111" t="s">
        <v>87</v>
      </c>
      <c r="M79" s="278">
        <v>600</v>
      </c>
    </row>
    <row r="80" spans="1:13" s="1" customFormat="1" ht="27" customHeight="1" x14ac:dyDescent="0.25">
      <c r="A80" s="570"/>
      <c r="B80" s="573"/>
      <c r="C80" s="576"/>
      <c r="D80" s="850"/>
      <c r="E80" s="578"/>
      <c r="F80" s="200"/>
      <c r="G80" s="854"/>
      <c r="H80" s="584"/>
      <c r="I80" s="587"/>
      <c r="J80" s="256" t="s">
        <v>86</v>
      </c>
      <c r="K80" s="252"/>
      <c r="L80" s="112" t="s">
        <v>88</v>
      </c>
      <c r="M80" s="279">
        <v>5</v>
      </c>
    </row>
    <row r="81" spans="1:22" s="63" customFormat="1" ht="25.5" customHeight="1" x14ac:dyDescent="0.25">
      <c r="A81" s="113"/>
      <c r="B81" s="114"/>
      <c r="C81" s="115"/>
      <c r="D81" s="340" t="s">
        <v>42</v>
      </c>
      <c r="E81" s="855" t="s">
        <v>89</v>
      </c>
      <c r="F81" s="341"/>
      <c r="G81" s="744" t="s">
        <v>169</v>
      </c>
      <c r="H81" s="342" t="s">
        <v>90</v>
      </c>
      <c r="I81" s="585" t="s">
        <v>91</v>
      </c>
      <c r="J81" s="343" t="s">
        <v>34</v>
      </c>
      <c r="K81" s="156">
        <v>25</v>
      </c>
      <c r="L81" s="344" t="s">
        <v>92</v>
      </c>
      <c r="M81" s="345" t="s">
        <v>172</v>
      </c>
    </row>
    <row r="82" spans="1:22" s="63" customFormat="1" ht="24.75" customHeight="1" x14ac:dyDescent="0.25">
      <c r="A82" s="113"/>
      <c r="B82" s="114"/>
      <c r="C82" s="115"/>
      <c r="D82" s="132"/>
      <c r="E82" s="655"/>
      <c r="F82" s="133"/>
      <c r="G82" s="856"/>
      <c r="H82" s="134"/>
      <c r="I82" s="656"/>
      <c r="J82" s="339" t="s">
        <v>41</v>
      </c>
      <c r="K82" s="157">
        <v>25</v>
      </c>
      <c r="L82" s="346"/>
      <c r="M82" s="148"/>
    </row>
    <row r="83" spans="1:22" s="1" customFormat="1" ht="15.75" customHeight="1" x14ac:dyDescent="0.25">
      <c r="A83" s="568"/>
      <c r="B83" s="571"/>
      <c r="C83" s="574"/>
      <c r="D83" s="577" t="s">
        <v>44</v>
      </c>
      <c r="E83" s="578" t="s">
        <v>187</v>
      </c>
      <c r="F83" s="579" t="s">
        <v>82</v>
      </c>
      <c r="G83" s="581" t="s">
        <v>163</v>
      </c>
      <c r="H83" s="584">
        <v>5</v>
      </c>
      <c r="I83" s="585" t="s">
        <v>75</v>
      </c>
      <c r="J83" s="505" t="s">
        <v>49</v>
      </c>
      <c r="K83" s="388">
        <v>3.1</v>
      </c>
      <c r="L83" s="512" t="s">
        <v>76</v>
      </c>
      <c r="M83" s="513" t="s">
        <v>172</v>
      </c>
    </row>
    <row r="84" spans="1:22" s="1" customFormat="1" ht="27.75" customHeight="1" x14ac:dyDescent="0.25">
      <c r="A84" s="569"/>
      <c r="B84" s="572"/>
      <c r="C84" s="575"/>
      <c r="D84" s="577"/>
      <c r="E84" s="578"/>
      <c r="F84" s="580"/>
      <c r="G84" s="582"/>
      <c r="H84" s="584"/>
      <c r="I84" s="586"/>
      <c r="J84" s="504" t="s">
        <v>47</v>
      </c>
      <c r="K84" s="153"/>
      <c r="L84" s="514" t="s">
        <v>188</v>
      </c>
      <c r="M84" s="515"/>
    </row>
    <row r="85" spans="1:22" s="1" customFormat="1" ht="27" customHeight="1" x14ac:dyDescent="0.25">
      <c r="A85" s="570"/>
      <c r="B85" s="573"/>
      <c r="C85" s="576"/>
      <c r="D85" s="577"/>
      <c r="E85" s="578"/>
      <c r="F85" s="509"/>
      <c r="G85" s="583"/>
      <c r="H85" s="584"/>
      <c r="I85" s="587"/>
      <c r="J85" s="482"/>
      <c r="K85" s="389"/>
      <c r="L85" s="516" t="s">
        <v>189</v>
      </c>
      <c r="M85" s="517"/>
    </row>
    <row r="86" spans="1:22" s="1" customFormat="1" ht="17.25" customHeight="1" thickBot="1" x14ac:dyDescent="0.3">
      <c r="A86" s="34"/>
      <c r="B86" s="508"/>
      <c r="C86" s="88"/>
      <c r="D86" s="89"/>
      <c r="E86" s="89"/>
      <c r="F86" s="89"/>
      <c r="G86" s="89"/>
      <c r="H86" s="89"/>
      <c r="I86" s="746" t="s">
        <v>61</v>
      </c>
      <c r="J86" s="768"/>
      <c r="K86" s="321">
        <f>SUM(K75:K85)</f>
        <v>207.6</v>
      </c>
      <c r="L86" s="184"/>
      <c r="M86" s="74"/>
    </row>
    <row r="87" spans="1:22" s="1" customFormat="1" ht="13.5" thickBot="1" x14ac:dyDescent="0.3">
      <c r="A87" s="64" t="s">
        <v>16</v>
      </c>
      <c r="B87" s="44" t="s">
        <v>42</v>
      </c>
      <c r="C87" s="711" t="s">
        <v>52</v>
      </c>
      <c r="D87" s="711"/>
      <c r="E87" s="711"/>
      <c r="F87" s="711"/>
      <c r="G87" s="711"/>
      <c r="H87" s="711"/>
      <c r="I87" s="711"/>
      <c r="J87" s="711"/>
      <c r="K87" s="159">
        <f>K86+K73+K64+K55</f>
        <v>842.60000000000014</v>
      </c>
      <c r="L87" s="762"/>
      <c r="M87" s="763"/>
    </row>
    <row r="88" spans="1:22" s="1" customFormat="1" ht="16.5" customHeight="1" thickBot="1" x14ac:dyDescent="0.3">
      <c r="A88" s="43" t="s">
        <v>16</v>
      </c>
      <c r="B88" s="44" t="s">
        <v>44</v>
      </c>
      <c r="C88" s="772" t="s">
        <v>93</v>
      </c>
      <c r="D88" s="773"/>
      <c r="E88" s="773"/>
      <c r="F88" s="773"/>
      <c r="G88" s="773"/>
      <c r="H88" s="773"/>
      <c r="I88" s="773"/>
      <c r="J88" s="773"/>
      <c r="K88" s="774"/>
      <c r="L88" s="773"/>
      <c r="M88" s="775"/>
    </row>
    <row r="89" spans="1:22" s="1" customFormat="1" ht="21" customHeight="1" x14ac:dyDescent="0.25">
      <c r="A89" s="778" t="s">
        <v>16</v>
      </c>
      <c r="B89" s="781" t="s">
        <v>44</v>
      </c>
      <c r="C89" s="784" t="s">
        <v>16</v>
      </c>
      <c r="D89" s="787"/>
      <c r="E89" s="790" t="s">
        <v>182</v>
      </c>
      <c r="F89" s="792" t="s">
        <v>45</v>
      </c>
      <c r="G89" s="799" t="s">
        <v>168</v>
      </c>
      <c r="H89" s="795" t="s">
        <v>50</v>
      </c>
      <c r="I89" s="798" t="s">
        <v>51</v>
      </c>
      <c r="J89" s="139" t="s">
        <v>34</v>
      </c>
      <c r="K89" s="162">
        <v>25</v>
      </c>
      <c r="L89" s="776" t="s">
        <v>132</v>
      </c>
      <c r="M89" s="432">
        <v>1</v>
      </c>
      <c r="O89" s="181"/>
      <c r="P89" s="181"/>
      <c r="Q89" s="181"/>
      <c r="R89" s="181"/>
      <c r="S89" s="181"/>
      <c r="T89" s="181"/>
      <c r="U89" s="181"/>
      <c r="V89" s="181"/>
    </row>
    <row r="90" spans="1:22" s="1" customFormat="1" ht="15" customHeight="1" x14ac:dyDescent="0.25">
      <c r="A90" s="779"/>
      <c r="B90" s="782"/>
      <c r="C90" s="785"/>
      <c r="D90" s="788"/>
      <c r="E90" s="597"/>
      <c r="F90" s="793"/>
      <c r="G90" s="800"/>
      <c r="H90" s="796"/>
      <c r="I90" s="659"/>
      <c r="J90" s="482" t="s">
        <v>49</v>
      </c>
      <c r="K90" s="163"/>
      <c r="L90" s="777"/>
      <c r="M90" s="280"/>
      <c r="O90" s="181"/>
      <c r="P90" s="181"/>
      <c r="Q90" s="181"/>
      <c r="R90" s="181"/>
      <c r="S90" s="181"/>
      <c r="T90" s="181"/>
      <c r="U90" s="181"/>
      <c r="V90" s="181"/>
    </row>
    <row r="91" spans="1:22" s="1" customFormat="1" ht="12.75" customHeight="1" thickBot="1" x14ac:dyDescent="0.3">
      <c r="A91" s="780"/>
      <c r="B91" s="783"/>
      <c r="C91" s="786"/>
      <c r="D91" s="789"/>
      <c r="E91" s="791"/>
      <c r="F91" s="794"/>
      <c r="G91" s="801"/>
      <c r="H91" s="797"/>
      <c r="I91" s="306"/>
      <c r="J91" s="307" t="s">
        <v>31</v>
      </c>
      <c r="K91" s="165">
        <f>K89</f>
        <v>25</v>
      </c>
      <c r="L91" s="308"/>
      <c r="M91" s="309"/>
      <c r="N91" s="257"/>
      <c r="O91" s="181"/>
      <c r="P91" s="181"/>
      <c r="Q91" s="181"/>
      <c r="R91" s="181"/>
      <c r="S91" s="181"/>
      <c r="T91" s="181"/>
      <c r="U91" s="181"/>
      <c r="V91" s="181"/>
    </row>
    <row r="92" spans="1:22" s="1" customFormat="1" ht="17.25" customHeight="1" x14ac:dyDescent="0.25">
      <c r="A92" s="117" t="s">
        <v>16</v>
      </c>
      <c r="B92" s="118" t="s">
        <v>44</v>
      </c>
      <c r="C92" s="40" t="s">
        <v>32</v>
      </c>
      <c r="D92" s="211"/>
      <c r="E92" s="851" t="s">
        <v>95</v>
      </c>
      <c r="F92" s="119" t="s">
        <v>45</v>
      </c>
      <c r="G92" s="759" t="s">
        <v>164</v>
      </c>
      <c r="H92" s="120"/>
      <c r="I92" s="192"/>
      <c r="J92" s="140" t="s">
        <v>49</v>
      </c>
      <c r="K92" s="153">
        <v>180</v>
      </c>
      <c r="L92" s="857" t="s">
        <v>96</v>
      </c>
      <c r="M92" s="38">
        <v>100</v>
      </c>
    </row>
    <row r="93" spans="1:22" s="1" customFormat="1" ht="16.5" customHeight="1" x14ac:dyDescent="0.25">
      <c r="A93" s="195"/>
      <c r="B93" s="196"/>
      <c r="C93" s="199"/>
      <c r="D93" s="199"/>
      <c r="E93" s="852"/>
      <c r="F93" s="121"/>
      <c r="G93" s="582"/>
      <c r="H93" s="122"/>
      <c r="I93" s="178"/>
      <c r="J93" s="140" t="s">
        <v>185</v>
      </c>
      <c r="K93" s="153">
        <v>10.8</v>
      </c>
      <c r="L93" s="858"/>
      <c r="M93" s="281"/>
    </row>
    <row r="94" spans="1:22" s="1" customFormat="1" ht="14.25" customHeight="1" thickBot="1" x14ac:dyDescent="0.3">
      <c r="A94" s="123"/>
      <c r="B94" s="124"/>
      <c r="C94" s="219"/>
      <c r="D94" s="220"/>
      <c r="E94" s="853"/>
      <c r="F94" s="125"/>
      <c r="G94" s="760"/>
      <c r="H94" s="126"/>
      <c r="I94" s="179"/>
      <c r="J94" s="22" t="s">
        <v>31</v>
      </c>
      <c r="K94" s="154">
        <f>SUM(K92:K93)</f>
        <v>190.8</v>
      </c>
      <c r="L94" s="182"/>
      <c r="M94" s="264"/>
    </row>
    <row r="95" spans="1:22" s="1" customFormat="1" ht="13.5" thickBot="1" x14ac:dyDescent="0.3">
      <c r="A95" s="34" t="s">
        <v>32</v>
      </c>
      <c r="B95" s="212" t="s">
        <v>44</v>
      </c>
      <c r="C95" s="819" t="s">
        <v>52</v>
      </c>
      <c r="D95" s="711"/>
      <c r="E95" s="711"/>
      <c r="F95" s="711"/>
      <c r="G95" s="711"/>
      <c r="H95" s="711"/>
      <c r="I95" s="711"/>
      <c r="J95" s="820"/>
      <c r="K95" s="166">
        <f>K94+K91</f>
        <v>215.8</v>
      </c>
      <c r="L95" s="827"/>
      <c r="M95" s="828"/>
    </row>
    <row r="96" spans="1:22" s="1" customFormat="1" ht="13.5" thickBot="1" x14ac:dyDescent="0.3">
      <c r="A96" s="64" t="s">
        <v>16</v>
      </c>
      <c r="B96" s="829" t="s">
        <v>97</v>
      </c>
      <c r="C96" s="830"/>
      <c r="D96" s="830"/>
      <c r="E96" s="830"/>
      <c r="F96" s="830"/>
      <c r="G96" s="830"/>
      <c r="H96" s="830"/>
      <c r="I96" s="830"/>
      <c r="J96" s="830"/>
      <c r="K96" s="167">
        <f>K95+K87+K48+K39</f>
        <v>7187.8</v>
      </c>
      <c r="L96" s="831"/>
      <c r="M96" s="832"/>
    </row>
    <row r="97" spans="1:30" s="1" customFormat="1" ht="13.5" thickBot="1" x14ac:dyDescent="0.3">
      <c r="A97" s="128" t="s">
        <v>21</v>
      </c>
      <c r="B97" s="842" t="s">
        <v>98</v>
      </c>
      <c r="C97" s="843"/>
      <c r="D97" s="843"/>
      <c r="E97" s="843"/>
      <c r="F97" s="843"/>
      <c r="G97" s="843"/>
      <c r="H97" s="843"/>
      <c r="I97" s="843"/>
      <c r="J97" s="843"/>
      <c r="K97" s="168">
        <f t="shared" ref="K97" si="2">K96</f>
        <v>7187.8</v>
      </c>
      <c r="L97" s="844"/>
      <c r="M97" s="845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</row>
    <row r="98" spans="1:30" s="129" customFormat="1" ht="16.5" customHeight="1" x14ac:dyDescent="0.25">
      <c r="A98" s="622" t="s">
        <v>192</v>
      </c>
      <c r="B98" s="622"/>
      <c r="C98" s="622"/>
      <c r="D98" s="622"/>
      <c r="E98" s="622"/>
      <c r="F98" s="622"/>
      <c r="G98" s="622"/>
      <c r="H98" s="622"/>
      <c r="I98" s="622"/>
      <c r="J98" s="622"/>
      <c r="K98" s="622"/>
      <c r="L98" s="622"/>
      <c r="M98" s="622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</row>
    <row r="99" spans="1:30" s="129" customFormat="1" ht="16.5" customHeight="1" thickBot="1" x14ac:dyDescent="0.3">
      <c r="A99" s="846" t="s">
        <v>99</v>
      </c>
      <c r="B99" s="846"/>
      <c r="C99" s="846"/>
      <c r="D99" s="846"/>
      <c r="E99" s="846"/>
      <c r="F99" s="846"/>
      <c r="G99" s="846"/>
      <c r="H99" s="846"/>
      <c r="I99" s="846"/>
      <c r="J99" s="846"/>
      <c r="K99" s="130"/>
      <c r="L99" s="14"/>
      <c r="M99" s="14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</row>
    <row r="100" spans="1:30" s="1" customFormat="1" ht="59.25" customHeight="1" thickBot="1" x14ac:dyDescent="0.3">
      <c r="A100" s="847" t="s">
        <v>100</v>
      </c>
      <c r="B100" s="848"/>
      <c r="C100" s="848"/>
      <c r="D100" s="848"/>
      <c r="E100" s="848"/>
      <c r="F100" s="848"/>
      <c r="G100" s="848"/>
      <c r="H100" s="848"/>
      <c r="I100" s="848"/>
      <c r="J100" s="849"/>
      <c r="K100" s="287" t="s">
        <v>145</v>
      </c>
      <c r="L100" s="2"/>
      <c r="M100" s="2"/>
    </row>
    <row r="101" spans="1:30" s="1" customFormat="1" ht="12.75" x14ac:dyDescent="0.25">
      <c r="A101" s="833" t="s">
        <v>101</v>
      </c>
      <c r="B101" s="834"/>
      <c r="C101" s="834"/>
      <c r="D101" s="834"/>
      <c r="E101" s="834"/>
      <c r="F101" s="834"/>
      <c r="G101" s="834"/>
      <c r="H101" s="834"/>
      <c r="I101" s="834"/>
      <c r="J101" s="835"/>
      <c r="K101" s="288">
        <f>K102+K109+K110</f>
        <v>6945.7999999999993</v>
      </c>
      <c r="L101" s="131"/>
      <c r="M101" s="2"/>
    </row>
    <row r="102" spans="1:30" s="1" customFormat="1" ht="12.75" customHeight="1" x14ac:dyDescent="0.25">
      <c r="A102" s="836" t="s">
        <v>102</v>
      </c>
      <c r="B102" s="837"/>
      <c r="C102" s="837"/>
      <c r="D102" s="837"/>
      <c r="E102" s="837"/>
      <c r="F102" s="837"/>
      <c r="G102" s="837"/>
      <c r="H102" s="837"/>
      <c r="I102" s="837"/>
      <c r="J102" s="838"/>
      <c r="K102" s="289">
        <f>SUM(K103:K108)</f>
        <v>5947.9</v>
      </c>
      <c r="L102" s="131"/>
      <c r="M102" s="2"/>
    </row>
    <row r="103" spans="1:30" s="1" customFormat="1" ht="12.75" x14ac:dyDescent="0.25">
      <c r="A103" s="839" t="s">
        <v>103</v>
      </c>
      <c r="B103" s="840"/>
      <c r="C103" s="840"/>
      <c r="D103" s="840"/>
      <c r="E103" s="840"/>
      <c r="F103" s="840"/>
      <c r="G103" s="840"/>
      <c r="H103" s="840"/>
      <c r="I103" s="840"/>
      <c r="J103" s="841"/>
      <c r="K103" s="290">
        <f>SUMIF(J16:J97,"SB",K16:K97)</f>
        <v>463.90000000000003</v>
      </c>
      <c r="L103" s="131"/>
      <c r="M103" s="2"/>
    </row>
    <row r="104" spans="1:30" s="1" customFormat="1" ht="12.75" x14ac:dyDescent="0.25">
      <c r="A104" s="821" t="s">
        <v>104</v>
      </c>
      <c r="B104" s="822"/>
      <c r="C104" s="822"/>
      <c r="D104" s="822"/>
      <c r="E104" s="822"/>
      <c r="F104" s="822"/>
      <c r="G104" s="822"/>
      <c r="H104" s="822"/>
      <c r="I104" s="822"/>
      <c r="J104" s="823"/>
      <c r="K104" s="291">
        <f>SUMIF(J16:J97,"SB(AA)",K16:K97)</f>
        <v>384.79999999999995</v>
      </c>
      <c r="L104" s="131"/>
      <c r="M104" s="2"/>
    </row>
    <row r="105" spans="1:30" s="1" customFormat="1" ht="12.75" x14ac:dyDescent="0.25">
      <c r="A105" s="821" t="s">
        <v>105</v>
      </c>
      <c r="B105" s="822"/>
      <c r="C105" s="822"/>
      <c r="D105" s="822"/>
      <c r="E105" s="822"/>
      <c r="F105" s="822"/>
      <c r="G105" s="822"/>
      <c r="H105" s="822"/>
      <c r="I105" s="822"/>
      <c r="J105" s="823"/>
      <c r="K105" s="290">
        <f>SUMIF(J16:J97,"SB(VR)",K16:K97)</f>
        <v>4935</v>
      </c>
      <c r="L105" s="131"/>
      <c r="M105" s="2"/>
    </row>
    <row r="106" spans="1:30" s="1" customFormat="1" ht="12.75" x14ac:dyDescent="0.25">
      <c r="A106" s="821" t="s">
        <v>106</v>
      </c>
      <c r="B106" s="822"/>
      <c r="C106" s="822"/>
      <c r="D106" s="822"/>
      <c r="E106" s="822"/>
      <c r="F106" s="822"/>
      <c r="G106" s="822"/>
      <c r="H106" s="822"/>
      <c r="I106" s="822"/>
      <c r="J106" s="823"/>
      <c r="K106" s="290">
        <f>SUMIF(J16:J97,"SB(P)",K16:K97)</f>
        <v>0</v>
      </c>
      <c r="L106" s="131"/>
      <c r="M106" s="2"/>
    </row>
    <row r="107" spans="1:30" s="1" customFormat="1" ht="12.75" x14ac:dyDescent="0.25">
      <c r="A107" s="821" t="s">
        <v>107</v>
      </c>
      <c r="B107" s="822"/>
      <c r="C107" s="822"/>
      <c r="D107" s="822"/>
      <c r="E107" s="822"/>
      <c r="F107" s="822"/>
      <c r="G107" s="822"/>
      <c r="H107" s="822"/>
      <c r="I107" s="822"/>
      <c r="J107" s="823"/>
      <c r="K107" s="290">
        <f>SUMIF(J16:J97,"SB(VB)",K16:K97)</f>
        <v>153.39999999999998</v>
      </c>
      <c r="L107" s="131"/>
      <c r="M107" s="2"/>
    </row>
    <row r="108" spans="1:30" s="1" customFormat="1" ht="12.75" x14ac:dyDescent="0.25">
      <c r="A108" s="821" t="s">
        <v>108</v>
      </c>
      <c r="B108" s="822"/>
      <c r="C108" s="822"/>
      <c r="D108" s="822"/>
      <c r="E108" s="822"/>
      <c r="F108" s="822"/>
      <c r="G108" s="822"/>
      <c r="H108" s="822"/>
      <c r="I108" s="822"/>
      <c r="J108" s="823"/>
      <c r="K108" s="290">
        <f>SUMIF(J17:J97,"SB(KPP)",K17:K97)</f>
        <v>10.8</v>
      </c>
      <c r="L108" s="131"/>
      <c r="M108" s="2"/>
    </row>
    <row r="109" spans="1:30" s="1" customFormat="1" ht="12.75" x14ac:dyDescent="0.25">
      <c r="A109" s="809" t="s">
        <v>109</v>
      </c>
      <c r="B109" s="810"/>
      <c r="C109" s="810"/>
      <c r="D109" s="810"/>
      <c r="E109" s="810"/>
      <c r="F109" s="810"/>
      <c r="G109" s="810"/>
      <c r="H109" s="810"/>
      <c r="I109" s="810"/>
      <c r="J109" s="811"/>
      <c r="K109" s="292">
        <f>SUMIF(J17:J97,"SB(AAL)",K17:K97)</f>
        <v>207</v>
      </c>
      <c r="L109" s="131"/>
      <c r="M109" s="2"/>
    </row>
    <row r="110" spans="1:30" s="1" customFormat="1" ht="12.75" x14ac:dyDescent="0.25">
      <c r="A110" s="809" t="s">
        <v>110</v>
      </c>
      <c r="B110" s="810"/>
      <c r="C110" s="810"/>
      <c r="D110" s="810"/>
      <c r="E110" s="810"/>
      <c r="F110" s="810"/>
      <c r="G110" s="810"/>
      <c r="H110" s="810"/>
      <c r="I110" s="810"/>
      <c r="J110" s="811"/>
      <c r="K110" s="292">
        <f>SUMIF(J17:J97,"SB(VRL)",K17:K97)</f>
        <v>790.89999999999986</v>
      </c>
      <c r="L110" s="131"/>
      <c r="M110" s="2"/>
    </row>
    <row r="111" spans="1:30" s="1" customFormat="1" ht="12.75" x14ac:dyDescent="0.25">
      <c r="A111" s="812" t="s">
        <v>111</v>
      </c>
      <c r="B111" s="813"/>
      <c r="C111" s="813"/>
      <c r="D111" s="813"/>
      <c r="E111" s="813"/>
      <c r="F111" s="813"/>
      <c r="G111" s="813"/>
      <c r="H111" s="813"/>
      <c r="I111" s="813"/>
      <c r="J111" s="814"/>
      <c r="K111" s="169">
        <f>SUM(K112:K114)</f>
        <v>242</v>
      </c>
      <c r="L111" s="131"/>
      <c r="M111" s="2"/>
    </row>
    <row r="112" spans="1:30" s="1" customFormat="1" ht="12.75" x14ac:dyDescent="0.25">
      <c r="A112" s="815" t="s">
        <v>112</v>
      </c>
      <c r="B112" s="816"/>
      <c r="C112" s="816"/>
      <c r="D112" s="816"/>
      <c r="E112" s="816"/>
      <c r="F112" s="816"/>
      <c r="G112" s="816"/>
      <c r="H112" s="816"/>
      <c r="I112" s="817"/>
      <c r="J112" s="818"/>
      <c r="K112" s="290">
        <f>SUMIF(J16:J97,"ES",K16:K97)</f>
        <v>242</v>
      </c>
      <c r="L112" s="131"/>
      <c r="M112" s="2"/>
    </row>
    <row r="113" spans="1:13" s="1" customFormat="1" ht="12.75" x14ac:dyDescent="0.25">
      <c r="A113" s="802" t="s">
        <v>113</v>
      </c>
      <c r="B113" s="803"/>
      <c r="C113" s="803"/>
      <c r="D113" s="803"/>
      <c r="E113" s="803"/>
      <c r="F113" s="803"/>
      <c r="G113" s="803"/>
      <c r="H113" s="803"/>
      <c r="I113" s="804"/>
      <c r="J113" s="805"/>
      <c r="K113" s="290">
        <f>SUMIF(J17:J97,"LRVB",K17:K97)</f>
        <v>0</v>
      </c>
      <c r="L113" s="131"/>
      <c r="M113" s="2"/>
    </row>
    <row r="114" spans="1:13" s="1" customFormat="1" ht="12.75" x14ac:dyDescent="0.25">
      <c r="A114" s="802" t="s">
        <v>114</v>
      </c>
      <c r="B114" s="803"/>
      <c r="C114" s="803"/>
      <c r="D114" s="803"/>
      <c r="E114" s="803"/>
      <c r="F114" s="803"/>
      <c r="G114" s="803"/>
      <c r="H114" s="803"/>
      <c r="I114" s="804"/>
      <c r="J114" s="805"/>
      <c r="K114" s="290">
        <f>SUMIF(J16:J97,"Kt",K16:K97)</f>
        <v>0</v>
      </c>
      <c r="L114" s="131"/>
      <c r="M114" s="2"/>
    </row>
    <row r="115" spans="1:13" s="1" customFormat="1" ht="13.5" thickBot="1" x14ac:dyDescent="0.3">
      <c r="A115" s="806" t="s">
        <v>115</v>
      </c>
      <c r="B115" s="807"/>
      <c r="C115" s="807"/>
      <c r="D115" s="807"/>
      <c r="E115" s="807"/>
      <c r="F115" s="807"/>
      <c r="G115" s="807"/>
      <c r="H115" s="807"/>
      <c r="I115" s="807"/>
      <c r="J115" s="808"/>
      <c r="K115" s="170">
        <f>SUM(K101,K111)</f>
        <v>7187.7999999999993</v>
      </c>
      <c r="L115" s="17"/>
    </row>
    <row r="116" spans="1:13" s="1" customFormat="1" ht="12.75" x14ac:dyDescent="0.25">
      <c r="A116" s="2"/>
      <c r="B116" s="2"/>
      <c r="C116" s="2"/>
      <c r="D116" s="2"/>
      <c r="E116" s="2"/>
      <c r="F116" s="2"/>
      <c r="G116" s="2"/>
      <c r="H116" s="3"/>
      <c r="I116" s="3"/>
      <c r="J116" s="4"/>
      <c r="K116" s="221"/>
      <c r="L116" s="2"/>
      <c r="M116" s="2"/>
    </row>
  </sheetData>
  <mergeCells count="195">
    <mergeCell ref="K2:M2"/>
    <mergeCell ref="K1:M1"/>
    <mergeCell ref="L95:M95"/>
    <mergeCell ref="B96:J96"/>
    <mergeCell ref="L96:M96"/>
    <mergeCell ref="A101:J101"/>
    <mergeCell ref="A102:J102"/>
    <mergeCell ref="A103:J103"/>
    <mergeCell ref="B97:J97"/>
    <mergeCell ref="L97:M97"/>
    <mergeCell ref="A99:J99"/>
    <mergeCell ref="A100:J100"/>
    <mergeCell ref="A78:A80"/>
    <mergeCell ref="B78:B80"/>
    <mergeCell ref="C78:C80"/>
    <mergeCell ref="D78:D80"/>
    <mergeCell ref="E78:E80"/>
    <mergeCell ref="E92:E94"/>
    <mergeCell ref="G78:G80"/>
    <mergeCell ref="E81:E82"/>
    <mergeCell ref="G81:G82"/>
    <mergeCell ref="I81:I82"/>
    <mergeCell ref="L92:L93"/>
    <mergeCell ref="I86:J86"/>
    <mergeCell ref="A114:J114"/>
    <mergeCell ref="A115:J115"/>
    <mergeCell ref="A110:J110"/>
    <mergeCell ref="A111:J111"/>
    <mergeCell ref="A112:J112"/>
    <mergeCell ref="C95:J95"/>
    <mergeCell ref="A107:J107"/>
    <mergeCell ref="A108:J108"/>
    <mergeCell ref="A109:J109"/>
    <mergeCell ref="A104:J104"/>
    <mergeCell ref="A105:J105"/>
    <mergeCell ref="A106:J106"/>
    <mergeCell ref="A113:J113"/>
    <mergeCell ref="A89:A91"/>
    <mergeCell ref="B89:B91"/>
    <mergeCell ref="C89:C91"/>
    <mergeCell ref="D89:D91"/>
    <mergeCell ref="E89:E91"/>
    <mergeCell ref="F89:F91"/>
    <mergeCell ref="H89:H91"/>
    <mergeCell ref="I89:I90"/>
    <mergeCell ref="G89:G91"/>
    <mergeCell ref="G92:G94"/>
    <mergeCell ref="I47:J47"/>
    <mergeCell ref="C48:J48"/>
    <mergeCell ref="L48:M48"/>
    <mergeCell ref="E61:E63"/>
    <mergeCell ref="I61:I63"/>
    <mergeCell ref="I73:J73"/>
    <mergeCell ref="H78:H80"/>
    <mergeCell ref="I78:I80"/>
    <mergeCell ref="F78:F79"/>
    <mergeCell ref="G61:G62"/>
    <mergeCell ref="C49:M49"/>
    <mergeCell ref="I50:I51"/>
    <mergeCell ref="C87:J87"/>
    <mergeCell ref="L87:M87"/>
    <mergeCell ref="C88:M88"/>
    <mergeCell ref="L89:L90"/>
    <mergeCell ref="A75:A77"/>
    <mergeCell ref="B75:B77"/>
    <mergeCell ref="C75:C77"/>
    <mergeCell ref="E75:E77"/>
    <mergeCell ref="F75:F77"/>
    <mergeCell ref="H75:H77"/>
    <mergeCell ref="I75:I77"/>
    <mergeCell ref="L75:L77"/>
    <mergeCell ref="G53:G54"/>
    <mergeCell ref="G75:G77"/>
    <mergeCell ref="E70:E71"/>
    <mergeCell ref="I70:I71"/>
    <mergeCell ref="G70:G71"/>
    <mergeCell ref="I64:J64"/>
    <mergeCell ref="E66:E69"/>
    <mergeCell ref="F66:F69"/>
    <mergeCell ref="I66:I69"/>
    <mergeCell ref="L68:L69"/>
    <mergeCell ref="E53:E54"/>
    <mergeCell ref="I55:J55"/>
    <mergeCell ref="I56:I57"/>
    <mergeCell ref="G66:G69"/>
    <mergeCell ref="C39:J39"/>
    <mergeCell ref="C40:M40"/>
    <mergeCell ref="A41:A43"/>
    <mergeCell ref="B41:B43"/>
    <mergeCell ref="C41:C43"/>
    <mergeCell ref="H41:H43"/>
    <mergeCell ref="I41:I43"/>
    <mergeCell ref="E42:E43"/>
    <mergeCell ref="G42:G45"/>
    <mergeCell ref="F42:F45"/>
    <mergeCell ref="A22:A24"/>
    <mergeCell ref="B22:B24"/>
    <mergeCell ref="C22:C24"/>
    <mergeCell ref="E22:E23"/>
    <mergeCell ref="F22:F24"/>
    <mergeCell ref="H22:H24"/>
    <mergeCell ref="I22:I24"/>
    <mergeCell ref="E24:E25"/>
    <mergeCell ref="H33:H35"/>
    <mergeCell ref="I33:I35"/>
    <mergeCell ref="G33:G35"/>
    <mergeCell ref="O31:O32"/>
    <mergeCell ref="L31:L32"/>
    <mergeCell ref="L29:L30"/>
    <mergeCell ref="A5:M5"/>
    <mergeCell ref="A6:M6"/>
    <mergeCell ref="A7:M7"/>
    <mergeCell ref="A9:A11"/>
    <mergeCell ref="B9:B11"/>
    <mergeCell ref="C9:C11"/>
    <mergeCell ref="D9:D11"/>
    <mergeCell ref="E9:E11"/>
    <mergeCell ref="F9:F11"/>
    <mergeCell ref="L9:M9"/>
    <mergeCell ref="L10:L11"/>
    <mergeCell ref="H9:H11"/>
    <mergeCell ref="I9:I11"/>
    <mergeCell ref="L19:L20"/>
    <mergeCell ref="L24:L25"/>
    <mergeCell ref="A27:A28"/>
    <mergeCell ref="B27:B28"/>
    <mergeCell ref="C27:C28"/>
    <mergeCell ref="E27:E28"/>
    <mergeCell ref="F27:F28"/>
    <mergeCell ref="H27:H28"/>
    <mergeCell ref="M33:M35"/>
    <mergeCell ref="F30:F32"/>
    <mergeCell ref="A33:A35"/>
    <mergeCell ref="B33:B35"/>
    <mergeCell ref="C33:C35"/>
    <mergeCell ref="E33:E35"/>
    <mergeCell ref="F33:F35"/>
    <mergeCell ref="A29:A32"/>
    <mergeCell ref="B29:B32"/>
    <mergeCell ref="C29:C32"/>
    <mergeCell ref="E29:E32"/>
    <mergeCell ref="L33:L35"/>
    <mergeCell ref="H16:H20"/>
    <mergeCell ref="E17:E18"/>
    <mergeCell ref="I17:I18"/>
    <mergeCell ref="L17:L18"/>
    <mergeCell ref="E19:E20"/>
    <mergeCell ref="I19:I20"/>
    <mergeCell ref="N29:N30"/>
    <mergeCell ref="H29:H32"/>
    <mergeCell ref="I29:I32"/>
    <mergeCell ref="I27:I28"/>
    <mergeCell ref="L27:L28"/>
    <mergeCell ref="L8:M8"/>
    <mergeCell ref="K9:K11"/>
    <mergeCell ref="G9:G11"/>
    <mergeCell ref="A98:M98"/>
    <mergeCell ref="G17:G18"/>
    <mergeCell ref="G19:G20"/>
    <mergeCell ref="G22:G23"/>
    <mergeCell ref="G24:G26"/>
    <mergeCell ref="G27:G28"/>
    <mergeCell ref="G29:G32"/>
    <mergeCell ref="A44:A45"/>
    <mergeCell ref="B44:B45"/>
    <mergeCell ref="C44:C45"/>
    <mergeCell ref="E44:E45"/>
    <mergeCell ref="H44:H45"/>
    <mergeCell ref="I44:I45"/>
    <mergeCell ref="L44:L45"/>
    <mergeCell ref="J9:J11"/>
    <mergeCell ref="A12:M12"/>
    <mergeCell ref="A13:M13"/>
    <mergeCell ref="B14:M14"/>
    <mergeCell ref="C15:M15"/>
    <mergeCell ref="F16:F20"/>
    <mergeCell ref="M36:M38"/>
    <mergeCell ref="A36:A38"/>
    <mergeCell ref="B36:B38"/>
    <mergeCell ref="C36:C38"/>
    <mergeCell ref="E36:E38"/>
    <mergeCell ref="F36:F38"/>
    <mergeCell ref="G36:G38"/>
    <mergeCell ref="H36:H38"/>
    <mergeCell ref="I36:I38"/>
    <mergeCell ref="L36:L38"/>
    <mergeCell ref="A83:A85"/>
    <mergeCell ref="B83:B85"/>
    <mergeCell ref="C83:C85"/>
    <mergeCell ref="D83:D85"/>
    <mergeCell ref="E83:E85"/>
    <mergeCell ref="F83:F84"/>
    <mergeCell ref="G83:G85"/>
    <mergeCell ref="H83:H85"/>
    <mergeCell ref="I83:I85"/>
  </mergeCells>
  <printOptions horizontalCentered="1"/>
  <pageMargins left="0.78740157480314965" right="0.19685039370078741" top="0.78740157480314965" bottom="0.39370078740157483" header="0" footer="0"/>
  <pageSetup paperSize="9" scale="75" orientation="portrait" r:id="rId1"/>
  <rowBreaks count="2" manualBreakCount="2">
    <brk id="48" max="12" man="1"/>
    <brk id="85" max="1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13"/>
  <sheetViews>
    <sheetView zoomScaleNormal="100" zoomScaleSheetLayoutView="100" workbookViewId="0">
      <selection activeCell="Y7" sqref="Y7"/>
    </sheetView>
  </sheetViews>
  <sheetFormatPr defaultRowHeight="15" x14ac:dyDescent="0.25"/>
  <cols>
    <col min="1" max="1" width="2.85546875" style="183" customWidth="1"/>
    <col min="2" max="2" width="3.140625" style="183" customWidth="1"/>
    <col min="3" max="3" width="2.85546875" style="183" customWidth="1"/>
    <col min="4" max="4" width="3.140625" style="183" customWidth="1"/>
    <col min="5" max="5" width="32.85546875" style="183" customWidth="1"/>
    <col min="6" max="6" width="3.5703125" style="183" customWidth="1"/>
    <col min="7" max="7" width="4.85546875" style="183" customWidth="1"/>
    <col min="8" max="8" width="4.140625" style="183" customWidth="1"/>
    <col min="9" max="9" width="13.140625" style="183" customWidth="1"/>
    <col min="10" max="10" width="9.140625" style="183" customWidth="1"/>
    <col min="11" max="13" width="9.5703125" style="183" customWidth="1"/>
    <col min="14" max="14" width="28.28515625" style="183" customWidth="1"/>
    <col min="15" max="15" width="5.7109375" style="183" customWidth="1"/>
    <col min="16" max="16384" width="9.140625" style="183"/>
  </cols>
  <sheetData>
    <row r="1" spans="1:15" ht="14.25" customHeight="1" x14ac:dyDescent="0.25">
      <c r="N1" s="430" t="s">
        <v>179</v>
      </c>
    </row>
    <row r="2" spans="1:15" s="1" customFormat="1" x14ac:dyDescent="0.25">
      <c r="A2" s="674" t="s">
        <v>147</v>
      </c>
      <c r="B2" s="674"/>
      <c r="C2" s="674"/>
      <c r="D2" s="674"/>
      <c r="E2" s="674"/>
      <c r="F2" s="674"/>
      <c r="G2" s="674"/>
      <c r="H2" s="674"/>
      <c r="I2" s="674"/>
      <c r="J2" s="674"/>
      <c r="K2" s="674"/>
      <c r="L2" s="674"/>
      <c r="M2" s="674"/>
      <c r="N2" s="674"/>
      <c r="O2" s="674"/>
    </row>
    <row r="3" spans="1:15" s="1" customFormat="1" ht="14.25" x14ac:dyDescent="0.25">
      <c r="A3" s="675" t="s">
        <v>0</v>
      </c>
      <c r="B3" s="675"/>
      <c r="C3" s="675"/>
      <c r="D3" s="675"/>
      <c r="E3" s="675"/>
      <c r="F3" s="675"/>
      <c r="G3" s="675"/>
      <c r="H3" s="675"/>
      <c r="I3" s="675"/>
      <c r="J3" s="675"/>
      <c r="K3" s="675"/>
      <c r="L3" s="675"/>
      <c r="M3" s="675"/>
      <c r="N3" s="675"/>
      <c r="O3" s="675"/>
    </row>
    <row r="4" spans="1:15" s="1" customFormat="1" x14ac:dyDescent="0.25">
      <c r="A4" s="676" t="s">
        <v>1</v>
      </c>
      <c r="B4" s="676"/>
      <c r="C4" s="676"/>
      <c r="D4" s="676"/>
      <c r="E4" s="676"/>
      <c r="F4" s="676"/>
      <c r="G4" s="676"/>
      <c r="H4" s="676"/>
      <c r="I4" s="676"/>
      <c r="J4" s="676"/>
      <c r="K4" s="676"/>
      <c r="L4" s="676"/>
      <c r="M4" s="676"/>
      <c r="N4" s="676"/>
      <c r="O4" s="676"/>
    </row>
    <row r="5" spans="1:15" s="1" customFormat="1" ht="15.75" thickBot="1" x14ac:dyDescent="0.3">
      <c r="A5" s="284"/>
      <c r="B5" s="284"/>
      <c r="C5" s="284"/>
      <c r="D5" s="284"/>
      <c r="E5" s="284"/>
      <c r="F5" s="284"/>
      <c r="G5" s="284"/>
      <c r="H5" s="285"/>
      <c r="I5" s="285"/>
      <c r="J5" s="367"/>
      <c r="K5" s="367"/>
      <c r="L5" s="367"/>
      <c r="M5" s="367"/>
      <c r="N5" s="614" t="s">
        <v>121</v>
      </c>
      <c r="O5" s="615"/>
    </row>
    <row r="6" spans="1:15" s="1" customFormat="1" ht="23.25" customHeight="1" x14ac:dyDescent="0.25">
      <c r="A6" s="677" t="s">
        <v>2</v>
      </c>
      <c r="B6" s="680" t="s">
        <v>3</v>
      </c>
      <c r="C6" s="680" t="s">
        <v>4</v>
      </c>
      <c r="D6" s="680" t="s">
        <v>5</v>
      </c>
      <c r="E6" s="683" t="s">
        <v>6</v>
      </c>
      <c r="F6" s="686" t="s">
        <v>7</v>
      </c>
      <c r="G6" s="619" t="s">
        <v>146</v>
      </c>
      <c r="H6" s="693" t="s">
        <v>8</v>
      </c>
      <c r="I6" s="696" t="s">
        <v>9</v>
      </c>
      <c r="J6" s="636" t="s">
        <v>10</v>
      </c>
      <c r="K6" s="616" t="s">
        <v>145</v>
      </c>
      <c r="L6" s="616" t="s">
        <v>177</v>
      </c>
      <c r="M6" s="616" t="s">
        <v>178</v>
      </c>
      <c r="N6" s="689" t="s">
        <v>11</v>
      </c>
      <c r="O6" s="690"/>
    </row>
    <row r="7" spans="1:15" s="1" customFormat="1" ht="14.25" customHeight="1" x14ac:dyDescent="0.25">
      <c r="A7" s="678"/>
      <c r="B7" s="681"/>
      <c r="C7" s="681"/>
      <c r="D7" s="681"/>
      <c r="E7" s="684"/>
      <c r="F7" s="687"/>
      <c r="G7" s="620"/>
      <c r="H7" s="694"/>
      <c r="I7" s="697"/>
      <c r="J7" s="637"/>
      <c r="K7" s="617"/>
      <c r="L7" s="617"/>
      <c r="M7" s="617"/>
      <c r="N7" s="691" t="s">
        <v>6</v>
      </c>
      <c r="O7" s="258" t="s">
        <v>12</v>
      </c>
    </row>
    <row r="8" spans="1:15" s="1" customFormat="1" ht="63" customHeight="1" thickBot="1" x14ac:dyDescent="0.3">
      <c r="A8" s="679"/>
      <c r="B8" s="682"/>
      <c r="C8" s="682"/>
      <c r="D8" s="682"/>
      <c r="E8" s="685"/>
      <c r="F8" s="688"/>
      <c r="G8" s="621"/>
      <c r="H8" s="695"/>
      <c r="I8" s="698"/>
      <c r="J8" s="638"/>
      <c r="K8" s="618"/>
      <c r="L8" s="618"/>
      <c r="M8" s="618"/>
      <c r="N8" s="692"/>
      <c r="O8" s="283" t="s">
        <v>13</v>
      </c>
    </row>
    <row r="9" spans="1:15" s="5" customFormat="1" ht="12.75" x14ac:dyDescent="0.2">
      <c r="A9" s="639" t="s">
        <v>14</v>
      </c>
      <c r="B9" s="640"/>
      <c r="C9" s="640"/>
      <c r="D9" s="640"/>
      <c r="E9" s="640"/>
      <c r="F9" s="640"/>
      <c r="G9" s="640"/>
      <c r="H9" s="640"/>
      <c r="I9" s="640"/>
      <c r="J9" s="640"/>
      <c r="K9" s="640"/>
      <c r="L9" s="640"/>
      <c r="M9" s="640"/>
      <c r="N9" s="640"/>
      <c r="O9" s="641"/>
    </row>
    <row r="10" spans="1:15" s="5" customFormat="1" ht="12.75" x14ac:dyDescent="0.2">
      <c r="A10" s="642" t="s">
        <v>15</v>
      </c>
      <c r="B10" s="643"/>
      <c r="C10" s="643"/>
      <c r="D10" s="643"/>
      <c r="E10" s="643"/>
      <c r="F10" s="643"/>
      <c r="G10" s="643"/>
      <c r="H10" s="643"/>
      <c r="I10" s="643"/>
      <c r="J10" s="643"/>
      <c r="K10" s="643"/>
      <c r="L10" s="643"/>
      <c r="M10" s="643"/>
      <c r="N10" s="643"/>
      <c r="O10" s="644"/>
    </row>
    <row r="11" spans="1:15" s="1" customFormat="1" ht="15" customHeight="1" x14ac:dyDescent="0.25">
      <c r="A11" s="6" t="s">
        <v>16</v>
      </c>
      <c r="B11" s="645" t="s">
        <v>17</v>
      </c>
      <c r="C11" s="646"/>
      <c r="D11" s="646"/>
      <c r="E11" s="646"/>
      <c r="F11" s="646"/>
      <c r="G11" s="646"/>
      <c r="H11" s="646"/>
      <c r="I11" s="646"/>
      <c r="J11" s="646"/>
      <c r="K11" s="646"/>
      <c r="L11" s="646"/>
      <c r="M11" s="646"/>
      <c r="N11" s="646"/>
      <c r="O11" s="647"/>
    </row>
    <row r="12" spans="1:15" s="1" customFormat="1" ht="12.75" x14ac:dyDescent="0.25">
      <c r="A12" s="7" t="s">
        <v>16</v>
      </c>
      <c r="B12" s="8" t="s">
        <v>16</v>
      </c>
      <c r="C12" s="648" t="s">
        <v>18</v>
      </c>
      <c r="D12" s="649"/>
      <c r="E12" s="649"/>
      <c r="F12" s="649"/>
      <c r="G12" s="649"/>
      <c r="H12" s="649"/>
      <c r="I12" s="649"/>
      <c r="J12" s="649"/>
      <c r="K12" s="649"/>
      <c r="L12" s="649"/>
      <c r="M12" s="649"/>
      <c r="N12" s="649"/>
      <c r="O12" s="650"/>
    </row>
    <row r="13" spans="1:15" s="1" customFormat="1" ht="29.25" customHeight="1" x14ac:dyDescent="0.2">
      <c r="A13" s="9" t="s">
        <v>16</v>
      </c>
      <c r="B13" s="10" t="s">
        <v>16</v>
      </c>
      <c r="C13" s="11" t="s">
        <v>16</v>
      </c>
      <c r="D13" s="12"/>
      <c r="E13" s="150" t="s">
        <v>19</v>
      </c>
      <c r="F13" s="600" t="s">
        <v>20</v>
      </c>
      <c r="G13" s="363"/>
      <c r="H13" s="606" t="s">
        <v>22</v>
      </c>
      <c r="I13" s="248"/>
      <c r="J13" s="236"/>
      <c r="K13" s="41"/>
      <c r="L13" s="424"/>
      <c r="M13" s="424"/>
      <c r="N13" s="151"/>
      <c r="O13" s="259"/>
    </row>
    <row r="14" spans="1:15" s="1" customFormat="1" ht="15" customHeight="1" x14ac:dyDescent="0.25">
      <c r="A14" s="9"/>
      <c r="B14" s="10"/>
      <c r="C14" s="11"/>
      <c r="D14" s="12"/>
      <c r="E14" s="654" t="s">
        <v>23</v>
      </c>
      <c r="F14" s="600"/>
      <c r="G14" s="623" t="s">
        <v>148</v>
      </c>
      <c r="H14" s="606"/>
      <c r="I14" s="585" t="s">
        <v>24</v>
      </c>
      <c r="J14" s="235" t="s">
        <v>25</v>
      </c>
      <c r="K14" s="229">
        <v>4850.2</v>
      </c>
      <c r="L14" s="563">
        <f>4850.2-13.3</f>
        <v>4836.8999999999996</v>
      </c>
      <c r="M14" s="563">
        <f>L14-K14</f>
        <v>-13.300000000000182</v>
      </c>
      <c r="N14" s="899" t="s">
        <v>26</v>
      </c>
      <c r="O14" s="408">
        <v>66</v>
      </c>
    </row>
    <row r="15" spans="1:15" s="1" customFormat="1" ht="18" customHeight="1" x14ac:dyDescent="0.25">
      <c r="A15" s="9"/>
      <c r="B15" s="10"/>
      <c r="C15" s="11"/>
      <c r="D15" s="12"/>
      <c r="E15" s="655"/>
      <c r="F15" s="600"/>
      <c r="G15" s="624"/>
      <c r="H15" s="606"/>
      <c r="I15" s="656"/>
      <c r="J15" s="236" t="s">
        <v>27</v>
      </c>
      <c r="K15" s="230">
        <v>742.8</v>
      </c>
      <c r="L15" s="401">
        <v>742.8</v>
      </c>
      <c r="M15" s="401"/>
      <c r="N15" s="900"/>
      <c r="O15" s="409"/>
    </row>
    <row r="16" spans="1:15" s="1" customFormat="1" ht="16.5" customHeight="1" x14ac:dyDescent="0.25">
      <c r="A16" s="9"/>
      <c r="B16" s="10"/>
      <c r="C16" s="11"/>
      <c r="D16" s="12"/>
      <c r="E16" s="597" t="s">
        <v>28</v>
      </c>
      <c r="F16" s="600"/>
      <c r="G16" s="623" t="s">
        <v>149</v>
      </c>
      <c r="H16" s="606"/>
      <c r="I16" s="659" t="s">
        <v>29</v>
      </c>
      <c r="J16" s="236" t="s">
        <v>25</v>
      </c>
      <c r="K16" s="386">
        <v>68</v>
      </c>
      <c r="L16" s="556">
        <f>68+13.3</f>
        <v>81.3</v>
      </c>
      <c r="M16" s="556">
        <f>L16-K16</f>
        <v>13.299999999999997</v>
      </c>
      <c r="N16" s="899" t="s">
        <v>26</v>
      </c>
      <c r="O16" s="410" t="s">
        <v>30</v>
      </c>
    </row>
    <row r="17" spans="1:15" s="1" customFormat="1" ht="18" customHeight="1" thickBot="1" x14ac:dyDescent="0.3">
      <c r="A17" s="18"/>
      <c r="B17" s="19"/>
      <c r="C17" s="20"/>
      <c r="D17" s="21"/>
      <c r="E17" s="598"/>
      <c r="F17" s="601"/>
      <c r="G17" s="624"/>
      <c r="H17" s="607"/>
      <c r="I17" s="660"/>
      <c r="J17" s="237" t="s">
        <v>31</v>
      </c>
      <c r="K17" s="155">
        <f>SUM(K13:K16)</f>
        <v>5661</v>
      </c>
      <c r="L17" s="154">
        <f>SUM(L13:L16)</f>
        <v>5661</v>
      </c>
      <c r="M17" s="154">
        <f>SUM(M13:M16)</f>
        <v>-1.8474111129762605E-13</v>
      </c>
      <c r="N17" s="890"/>
      <c r="O17" s="411"/>
    </row>
    <row r="18" spans="1:15" s="1" customFormat="1" ht="37.5" customHeight="1" x14ac:dyDescent="0.25">
      <c r="A18" s="9" t="s">
        <v>16</v>
      </c>
      <c r="B18" s="10" t="s">
        <v>16</v>
      </c>
      <c r="C18" s="23" t="s">
        <v>32</v>
      </c>
      <c r="D18" s="11"/>
      <c r="E18" s="24" t="s">
        <v>33</v>
      </c>
      <c r="F18" s="25" t="s">
        <v>20</v>
      </c>
      <c r="G18" s="25"/>
      <c r="H18" s="26" t="s">
        <v>22</v>
      </c>
      <c r="I18" s="27"/>
      <c r="J18" s="238" t="s">
        <v>34</v>
      </c>
      <c r="K18" s="391"/>
      <c r="L18" s="403"/>
      <c r="M18" s="543"/>
      <c r="N18" s="412"/>
      <c r="O18" s="413"/>
    </row>
    <row r="19" spans="1:15" s="1" customFormat="1" ht="26.25" customHeight="1" x14ac:dyDescent="0.25">
      <c r="A19" s="589"/>
      <c r="B19" s="628"/>
      <c r="C19" s="631"/>
      <c r="D19" s="30"/>
      <c r="E19" s="704" t="s">
        <v>35</v>
      </c>
      <c r="F19" s="706"/>
      <c r="G19" s="623" t="s">
        <v>150</v>
      </c>
      <c r="H19" s="707"/>
      <c r="I19" s="708" t="s">
        <v>36</v>
      </c>
      <c r="J19" s="239" t="s">
        <v>34</v>
      </c>
      <c r="K19" s="388">
        <v>40</v>
      </c>
      <c r="L19" s="506">
        <f>40+25.6</f>
        <v>65.599999999999994</v>
      </c>
      <c r="M19" s="507">
        <f>L19-K19</f>
        <v>25.599999999999994</v>
      </c>
      <c r="N19" s="414" t="s">
        <v>37</v>
      </c>
      <c r="O19" s="415" t="s">
        <v>118</v>
      </c>
    </row>
    <row r="20" spans="1:15" s="1" customFormat="1" ht="16.5" customHeight="1" x14ac:dyDescent="0.25">
      <c r="A20" s="589"/>
      <c r="B20" s="628"/>
      <c r="C20" s="631"/>
      <c r="D20" s="30"/>
      <c r="E20" s="705"/>
      <c r="F20" s="706"/>
      <c r="G20" s="624"/>
      <c r="H20" s="707"/>
      <c r="I20" s="633"/>
      <c r="J20" s="240" t="s">
        <v>86</v>
      </c>
      <c r="K20" s="389">
        <v>6.9</v>
      </c>
      <c r="L20" s="157">
        <v>6.9</v>
      </c>
      <c r="M20" s="426"/>
      <c r="N20" s="416" t="s">
        <v>39</v>
      </c>
      <c r="O20" s="417">
        <v>270</v>
      </c>
    </row>
    <row r="21" spans="1:15" s="1" customFormat="1" ht="16.5" customHeight="1" x14ac:dyDescent="0.25">
      <c r="A21" s="589"/>
      <c r="B21" s="628"/>
      <c r="C21" s="631"/>
      <c r="D21" s="30"/>
      <c r="E21" s="709" t="s">
        <v>40</v>
      </c>
      <c r="F21" s="706"/>
      <c r="G21" s="623" t="s">
        <v>151</v>
      </c>
      <c r="H21" s="707"/>
      <c r="I21" s="633"/>
      <c r="J21" s="241" t="s">
        <v>34</v>
      </c>
      <c r="K21" s="388">
        <v>16.7</v>
      </c>
      <c r="L21" s="156">
        <v>16.7</v>
      </c>
      <c r="M21" s="425"/>
      <c r="N21" s="894" t="s">
        <v>137</v>
      </c>
      <c r="O21" s="418">
        <v>50</v>
      </c>
    </row>
    <row r="22" spans="1:15" s="1" customFormat="1" ht="7.5" customHeight="1" x14ac:dyDescent="0.25">
      <c r="A22" s="360"/>
      <c r="B22" s="364"/>
      <c r="C22" s="365"/>
      <c r="D22" s="30"/>
      <c r="E22" s="710"/>
      <c r="F22" s="383"/>
      <c r="G22" s="603"/>
      <c r="H22" s="365"/>
      <c r="I22" s="136"/>
      <c r="J22" s="242"/>
      <c r="K22" s="389"/>
      <c r="L22" s="157"/>
      <c r="M22" s="426"/>
      <c r="N22" s="895"/>
      <c r="O22" s="418"/>
    </row>
    <row r="23" spans="1:15" s="1" customFormat="1" ht="14.25" customHeight="1" thickBot="1" x14ac:dyDescent="0.3">
      <c r="A23" s="34"/>
      <c r="B23" s="368"/>
      <c r="C23" s="370"/>
      <c r="D23" s="35"/>
      <c r="E23" s="36"/>
      <c r="F23" s="384"/>
      <c r="G23" s="604"/>
      <c r="H23" s="370"/>
      <c r="I23" s="138"/>
      <c r="J23" s="243" t="s">
        <v>31</v>
      </c>
      <c r="K23" s="155">
        <f>SUM(K18:K22)</f>
        <v>63.599999999999994</v>
      </c>
      <c r="L23" s="154">
        <f>SUM(L18:L22)</f>
        <v>89.2</v>
      </c>
      <c r="M23" s="544">
        <f>SUM(M18:M22)</f>
        <v>25.599999999999994</v>
      </c>
      <c r="N23" s="419"/>
      <c r="O23" s="420"/>
    </row>
    <row r="24" spans="1:15" s="1" customFormat="1" ht="15.75" customHeight="1" x14ac:dyDescent="0.25">
      <c r="A24" s="588" t="s">
        <v>16</v>
      </c>
      <c r="B24" s="666" t="s">
        <v>16</v>
      </c>
      <c r="C24" s="702" t="s">
        <v>42</v>
      </c>
      <c r="D24" s="37"/>
      <c r="E24" s="596" t="s">
        <v>43</v>
      </c>
      <c r="F24" s="599" t="s">
        <v>20</v>
      </c>
      <c r="G24" s="625" t="s">
        <v>152</v>
      </c>
      <c r="H24" s="605" t="s">
        <v>22</v>
      </c>
      <c r="I24" s="608" t="s">
        <v>24</v>
      </c>
      <c r="J24" s="244" t="s">
        <v>25</v>
      </c>
      <c r="K24" s="391">
        <v>16.8</v>
      </c>
      <c r="L24" s="403">
        <v>16.8</v>
      </c>
      <c r="M24" s="543"/>
      <c r="N24" s="888" t="s">
        <v>126</v>
      </c>
      <c r="O24" s="421">
        <v>100</v>
      </c>
    </row>
    <row r="25" spans="1:15" s="1" customFormat="1" ht="15" customHeight="1" thickBot="1" x14ac:dyDescent="0.3">
      <c r="A25" s="589"/>
      <c r="B25" s="701"/>
      <c r="C25" s="703"/>
      <c r="D25" s="35"/>
      <c r="E25" s="598"/>
      <c r="F25" s="601"/>
      <c r="G25" s="626"/>
      <c r="H25" s="607"/>
      <c r="I25" s="610"/>
      <c r="J25" s="237" t="s">
        <v>31</v>
      </c>
      <c r="K25" s="155">
        <f>SUM(K24:K24)</f>
        <v>16.8</v>
      </c>
      <c r="L25" s="154">
        <f>SUM(L24:L24)</f>
        <v>16.8</v>
      </c>
      <c r="M25" s="544">
        <f>SUM(M24:M24)</f>
        <v>0</v>
      </c>
      <c r="N25" s="890"/>
      <c r="O25" s="422"/>
    </row>
    <row r="26" spans="1:15" s="1" customFormat="1" ht="18" customHeight="1" x14ac:dyDescent="0.25">
      <c r="A26" s="588" t="s">
        <v>16</v>
      </c>
      <c r="B26" s="666" t="s">
        <v>16</v>
      </c>
      <c r="C26" s="593" t="s">
        <v>44</v>
      </c>
      <c r="D26" s="37"/>
      <c r="E26" s="667" t="s">
        <v>120</v>
      </c>
      <c r="F26" s="197" t="s">
        <v>45</v>
      </c>
      <c r="G26" s="602" t="s">
        <v>153</v>
      </c>
      <c r="H26" s="605" t="s">
        <v>22</v>
      </c>
      <c r="I26" s="608" t="s">
        <v>24</v>
      </c>
      <c r="J26" s="245" t="s">
        <v>27</v>
      </c>
      <c r="K26" s="392">
        <v>42.8</v>
      </c>
      <c r="L26" s="404">
        <v>42.8</v>
      </c>
      <c r="M26" s="545"/>
      <c r="N26" s="896" t="s">
        <v>124</v>
      </c>
      <c r="O26" s="423">
        <v>15</v>
      </c>
    </row>
    <row r="27" spans="1:15" s="1" customFormat="1" ht="14.25" customHeight="1" x14ac:dyDescent="0.25">
      <c r="A27" s="589"/>
      <c r="B27" s="628"/>
      <c r="C27" s="594"/>
      <c r="D27" s="30"/>
      <c r="E27" s="668"/>
      <c r="F27" s="664" t="s">
        <v>46</v>
      </c>
      <c r="G27" s="603"/>
      <c r="H27" s="606"/>
      <c r="I27" s="609"/>
      <c r="J27" s="82" t="s">
        <v>47</v>
      </c>
      <c r="K27" s="393">
        <v>242</v>
      </c>
      <c r="L27" s="405">
        <v>242</v>
      </c>
      <c r="M27" s="546"/>
      <c r="N27" s="880"/>
      <c r="O27" s="418"/>
    </row>
    <row r="28" spans="1:15" s="1" customFormat="1" ht="15.75" customHeight="1" x14ac:dyDescent="0.25">
      <c r="A28" s="589"/>
      <c r="B28" s="628"/>
      <c r="C28" s="594"/>
      <c r="D28" s="30"/>
      <c r="E28" s="668"/>
      <c r="F28" s="664"/>
      <c r="G28" s="603"/>
      <c r="H28" s="606"/>
      <c r="I28" s="609"/>
      <c r="J28" s="246"/>
      <c r="K28" s="393"/>
      <c r="L28" s="405"/>
      <c r="M28" s="546"/>
      <c r="N28" s="897" t="s">
        <v>125</v>
      </c>
      <c r="O28" s="418"/>
    </row>
    <row r="29" spans="1:15" s="1" customFormat="1" ht="15" customHeight="1" thickBot="1" x14ac:dyDescent="0.3">
      <c r="A29" s="589"/>
      <c r="B29" s="628"/>
      <c r="C29" s="594"/>
      <c r="D29" s="30"/>
      <c r="E29" s="669"/>
      <c r="F29" s="665"/>
      <c r="G29" s="627"/>
      <c r="H29" s="662"/>
      <c r="I29" s="663"/>
      <c r="J29" s="247" t="s">
        <v>31</v>
      </c>
      <c r="K29" s="394">
        <f>SUM(K26:K28)</f>
        <v>284.8</v>
      </c>
      <c r="L29" s="406">
        <f>SUM(L26:L28)</f>
        <v>284.8</v>
      </c>
      <c r="M29" s="547">
        <f>SUM(M26:M28)</f>
        <v>0</v>
      </c>
      <c r="N29" s="898"/>
      <c r="O29" s="418"/>
    </row>
    <row r="30" spans="1:15" s="1" customFormat="1" ht="16.5" customHeight="1" x14ac:dyDescent="0.25">
      <c r="A30" s="588" t="s">
        <v>16</v>
      </c>
      <c r="B30" s="590" t="s">
        <v>16</v>
      </c>
      <c r="C30" s="593" t="s">
        <v>21</v>
      </c>
      <c r="D30" s="37"/>
      <c r="E30" s="596" t="s">
        <v>48</v>
      </c>
      <c r="F30" s="599"/>
      <c r="G30" s="602" t="s">
        <v>153</v>
      </c>
      <c r="H30" s="605" t="s">
        <v>22</v>
      </c>
      <c r="I30" s="608" t="s">
        <v>24</v>
      </c>
      <c r="J30" s="298" t="s">
        <v>86</v>
      </c>
      <c r="K30" s="395">
        <v>31.5</v>
      </c>
      <c r="L30" s="407">
        <v>31.5</v>
      </c>
      <c r="M30" s="548"/>
      <c r="N30" s="888" t="s">
        <v>123</v>
      </c>
      <c r="O30" s="891" t="s">
        <v>122</v>
      </c>
    </row>
    <row r="31" spans="1:15" s="1" customFormat="1" ht="16.5" customHeight="1" x14ac:dyDescent="0.25">
      <c r="A31" s="589"/>
      <c r="B31" s="591"/>
      <c r="C31" s="594"/>
      <c r="D31" s="30"/>
      <c r="E31" s="597"/>
      <c r="F31" s="600"/>
      <c r="G31" s="603"/>
      <c r="H31" s="606"/>
      <c r="I31" s="609"/>
      <c r="J31" s="299" t="s">
        <v>27</v>
      </c>
      <c r="K31" s="396">
        <v>5.3</v>
      </c>
      <c r="L31" s="325">
        <v>5.3</v>
      </c>
      <c r="M31" s="549"/>
      <c r="N31" s="889"/>
      <c r="O31" s="892"/>
    </row>
    <row r="32" spans="1:15" s="1" customFormat="1" ht="18" customHeight="1" thickBot="1" x14ac:dyDescent="0.3">
      <c r="A32" s="589"/>
      <c r="B32" s="592"/>
      <c r="C32" s="595"/>
      <c r="D32" s="35"/>
      <c r="E32" s="598"/>
      <c r="F32" s="601"/>
      <c r="G32" s="604"/>
      <c r="H32" s="607"/>
      <c r="I32" s="610"/>
      <c r="J32" s="237" t="s">
        <v>31</v>
      </c>
      <c r="K32" s="155">
        <f>K30+K31</f>
        <v>36.799999999999997</v>
      </c>
      <c r="L32" s="154">
        <f>L30+L31</f>
        <v>36.799999999999997</v>
      </c>
      <c r="M32" s="544">
        <f>M30+M31</f>
        <v>0</v>
      </c>
      <c r="N32" s="890"/>
      <c r="O32" s="893"/>
    </row>
    <row r="33" spans="1:15" s="1" customFormat="1" ht="16.5" customHeight="1" x14ac:dyDescent="0.25">
      <c r="A33" s="588" t="s">
        <v>16</v>
      </c>
      <c r="B33" s="590" t="s">
        <v>16</v>
      </c>
      <c r="C33" s="593" t="s">
        <v>170</v>
      </c>
      <c r="D33" s="37"/>
      <c r="E33" s="596" t="s">
        <v>171</v>
      </c>
      <c r="F33" s="599"/>
      <c r="G33" s="602"/>
      <c r="H33" s="605">
        <v>5</v>
      </c>
      <c r="I33" s="608" t="s">
        <v>51</v>
      </c>
      <c r="J33" s="322" t="s">
        <v>49</v>
      </c>
      <c r="K33" s="397">
        <v>4</v>
      </c>
      <c r="L33" s="323">
        <f>2.9+1.1</f>
        <v>4</v>
      </c>
      <c r="M33" s="550">
        <f>L33-K33</f>
        <v>0</v>
      </c>
      <c r="N33" s="882"/>
      <c r="O33" s="885"/>
    </row>
    <row r="34" spans="1:15" s="1" customFormat="1" ht="16.5" customHeight="1" x14ac:dyDescent="0.25">
      <c r="A34" s="589"/>
      <c r="B34" s="591"/>
      <c r="C34" s="594"/>
      <c r="D34" s="30"/>
      <c r="E34" s="597"/>
      <c r="F34" s="600"/>
      <c r="G34" s="603"/>
      <c r="H34" s="606"/>
      <c r="I34" s="609"/>
      <c r="J34" s="324" t="s">
        <v>47</v>
      </c>
      <c r="K34" s="398"/>
      <c r="L34" s="325"/>
      <c r="M34" s="549"/>
      <c r="N34" s="883"/>
      <c r="O34" s="886"/>
    </row>
    <row r="35" spans="1:15" s="1" customFormat="1" ht="18" customHeight="1" thickBot="1" x14ac:dyDescent="0.3">
      <c r="A35" s="589"/>
      <c r="B35" s="592"/>
      <c r="C35" s="595"/>
      <c r="D35" s="35"/>
      <c r="E35" s="598"/>
      <c r="F35" s="601"/>
      <c r="G35" s="604"/>
      <c r="H35" s="607"/>
      <c r="I35" s="610"/>
      <c r="J35" s="22" t="s">
        <v>31</v>
      </c>
      <c r="K35" s="399">
        <f>K33+K34</f>
        <v>4</v>
      </c>
      <c r="L35" s="154">
        <f>L33+L34</f>
        <v>4</v>
      </c>
      <c r="M35" s="544">
        <f>M33+M34</f>
        <v>0</v>
      </c>
      <c r="N35" s="884"/>
      <c r="O35" s="887"/>
    </row>
    <row r="36" spans="1:15" s="1" customFormat="1" ht="13.5" thickBot="1" x14ac:dyDescent="0.3">
      <c r="A36" s="43" t="s">
        <v>16</v>
      </c>
      <c r="B36" s="44" t="s">
        <v>16</v>
      </c>
      <c r="C36" s="711" t="s">
        <v>52</v>
      </c>
      <c r="D36" s="711"/>
      <c r="E36" s="711"/>
      <c r="F36" s="711"/>
      <c r="G36" s="711"/>
      <c r="H36" s="711"/>
      <c r="I36" s="711"/>
      <c r="J36" s="711"/>
      <c r="K36" s="542">
        <f>K29+K25+K23+K17+K32+K35</f>
        <v>6067</v>
      </c>
      <c r="L36" s="318">
        <f>L29+L25+L23+L17+L32+L35</f>
        <v>6092.6</v>
      </c>
      <c r="M36" s="551">
        <f>M29+M25+M23+M17+M32+M35</f>
        <v>25.59999999999981</v>
      </c>
      <c r="N36" s="378"/>
      <c r="O36" s="379"/>
    </row>
    <row r="37" spans="1:15" s="1" customFormat="1" ht="14.25" customHeight="1" thickBot="1" x14ac:dyDescent="0.3">
      <c r="A37" s="43" t="s">
        <v>16</v>
      </c>
      <c r="B37" s="44" t="s">
        <v>32</v>
      </c>
      <c r="C37" s="712" t="s">
        <v>53</v>
      </c>
      <c r="D37" s="713"/>
      <c r="E37" s="713"/>
      <c r="F37" s="713"/>
      <c r="G37" s="713"/>
      <c r="H37" s="713"/>
      <c r="I37" s="713"/>
      <c r="J37" s="713"/>
      <c r="K37" s="713"/>
      <c r="L37" s="713"/>
      <c r="M37" s="713"/>
      <c r="N37" s="713"/>
      <c r="O37" s="714"/>
    </row>
    <row r="38" spans="1:15" s="1" customFormat="1" ht="26.25" customHeight="1" x14ac:dyDescent="0.25">
      <c r="A38" s="588" t="s">
        <v>16</v>
      </c>
      <c r="B38" s="666" t="s">
        <v>32</v>
      </c>
      <c r="C38" s="715" t="s">
        <v>16</v>
      </c>
      <c r="D38" s="45"/>
      <c r="E38" s="46" t="s">
        <v>157</v>
      </c>
      <c r="F38" s="301"/>
      <c r="G38" s="301"/>
      <c r="H38" s="605" t="s">
        <v>22</v>
      </c>
      <c r="I38" s="717" t="s">
        <v>24</v>
      </c>
      <c r="J38" s="47"/>
      <c r="K38" s="28"/>
      <c r="L38" s="555"/>
      <c r="M38" s="554"/>
      <c r="N38" s="48"/>
      <c r="O38" s="265"/>
    </row>
    <row r="39" spans="1:15" s="1" customFormat="1" ht="38.25" customHeight="1" x14ac:dyDescent="0.25">
      <c r="A39" s="589"/>
      <c r="B39" s="628"/>
      <c r="C39" s="716"/>
      <c r="D39" s="50" t="s">
        <v>16</v>
      </c>
      <c r="E39" s="720" t="s">
        <v>55</v>
      </c>
      <c r="F39" s="725" t="s">
        <v>54</v>
      </c>
      <c r="G39" s="722" t="s">
        <v>155</v>
      </c>
      <c r="H39" s="606"/>
      <c r="I39" s="718"/>
      <c r="J39" s="51" t="s">
        <v>34</v>
      </c>
      <c r="K39" s="158">
        <v>31.3</v>
      </c>
      <c r="L39" s="153">
        <v>31.3</v>
      </c>
      <c r="M39" s="152"/>
      <c r="N39" s="433" t="s">
        <v>56</v>
      </c>
      <c r="O39" s="434">
        <v>5</v>
      </c>
    </row>
    <row r="40" spans="1:15" s="1" customFormat="1" ht="14.25" customHeight="1" x14ac:dyDescent="0.25">
      <c r="A40" s="589"/>
      <c r="B40" s="628"/>
      <c r="C40" s="716"/>
      <c r="D40" s="134"/>
      <c r="E40" s="721"/>
      <c r="F40" s="726"/>
      <c r="G40" s="723"/>
      <c r="H40" s="606"/>
      <c r="I40" s="719"/>
      <c r="J40" s="58"/>
      <c r="K40" s="160"/>
      <c r="L40" s="157"/>
      <c r="M40" s="389"/>
      <c r="N40" s="433" t="s">
        <v>57</v>
      </c>
      <c r="O40" s="434">
        <v>1</v>
      </c>
    </row>
    <row r="41" spans="1:15" s="1" customFormat="1" ht="18" customHeight="1" x14ac:dyDescent="0.25">
      <c r="A41" s="589"/>
      <c r="B41" s="628"/>
      <c r="C41" s="629"/>
      <c r="D41" s="50" t="s">
        <v>32</v>
      </c>
      <c r="E41" s="630" t="s">
        <v>140</v>
      </c>
      <c r="F41" s="726"/>
      <c r="G41" s="723"/>
      <c r="H41" s="631"/>
      <c r="I41" s="632"/>
      <c r="J41" s="51" t="s">
        <v>34</v>
      </c>
      <c r="K41" s="158">
        <v>15</v>
      </c>
      <c r="L41" s="526">
        <v>3.3</v>
      </c>
      <c r="M41" s="530">
        <f>L41-K41</f>
        <v>-11.7</v>
      </c>
      <c r="N41" s="875" t="s">
        <v>60</v>
      </c>
      <c r="O41" s="435">
        <v>1</v>
      </c>
    </row>
    <row r="42" spans="1:15" s="1" customFormat="1" ht="21" customHeight="1" x14ac:dyDescent="0.25">
      <c r="A42" s="589"/>
      <c r="B42" s="628"/>
      <c r="C42" s="629"/>
      <c r="D42" s="50"/>
      <c r="E42" s="630"/>
      <c r="F42" s="727"/>
      <c r="G42" s="724"/>
      <c r="H42" s="631"/>
      <c r="I42" s="633"/>
      <c r="J42" s="58"/>
      <c r="K42" s="160"/>
      <c r="L42" s="541"/>
      <c r="M42" s="531"/>
      <c r="N42" s="876"/>
      <c r="O42" s="436"/>
    </row>
    <row r="43" spans="1:15" s="1" customFormat="1" ht="37.5" customHeight="1" x14ac:dyDescent="0.25">
      <c r="A43" s="360"/>
      <c r="B43" s="364"/>
      <c r="C43" s="372"/>
      <c r="D43" s="53" t="s">
        <v>42</v>
      </c>
      <c r="E43" s="54" t="s">
        <v>58</v>
      </c>
      <c r="F43" s="302" t="s">
        <v>156</v>
      </c>
      <c r="G43" s="300" t="s">
        <v>154</v>
      </c>
      <c r="H43" s="365"/>
      <c r="I43" s="55"/>
      <c r="J43" s="56" t="s">
        <v>34</v>
      </c>
      <c r="K43" s="553">
        <v>2.6</v>
      </c>
      <c r="L43" s="556">
        <v>2.2000000000000002</v>
      </c>
      <c r="M43" s="532">
        <f>L43-K43</f>
        <v>-0.39999999999999991</v>
      </c>
      <c r="N43" s="437" t="s">
        <v>59</v>
      </c>
      <c r="O43" s="438">
        <v>1</v>
      </c>
    </row>
    <row r="44" spans="1:15" s="1" customFormat="1" ht="15.75" customHeight="1" thickBot="1" x14ac:dyDescent="0.3">
      <c r="A44" s="34"/>
      <c r="B44" s="368"/>
      <c r="C44" s="60"/>
      <c r="D44" s="61"/>
      <c r="E44" s="61"/>
      <c r="F44" s="61"/>
      <c r="G44" s="61"/>
      <c r="H44" s="61"/>
      <c r="I44" s="753" t="s">
        <v>61</v>
      </c>
      <c r="J44" s="754"/>
      <c r="K44" s="249">
        <f t="shared" ref="K44" si="0">SUM(K39:K43)</f>
        <v>48.9</v>
      </c>
      <c r="L44" s="297">
        <f t="shared" ref="L44:M44" si="1">SUM(L39:L43)</f>
        <v>36.800000000000004</v>
      </c>
      <c r="M44" s="429">
        <f t="shared" si="1"/>
        <v>-12.1</v>
      </c>
      <c r="N44" s="184"/>
      <c r="O44" s="62"/>
    </row>
    <row r="45" spans="1:15" s="1" customFormat="1" ht="13.5" thickBot="1" x14ac:dyDescent="0.3">
      <c r="A45" s="64" t="s">
        <v>16</v>
      </c>
      <c r="B45" s="44" t="s">
        <v>32</v>
      </c>
      <c r="C45" s="711" t="s">
        <v>52</v>
      </c>
      <c r="D45" s="711"/>
      <c r="E45" s="711"/>
      <c r="F45" s="711"/>
      <c r="G45" s="711"/>
      <c r="H45" s="711"/>
      <c r="I45" s="711"/>
      <c r="J45" s="878"/>
      <c r="K45" s="159">
        <f t="shared" ref="K45:L45" si="2">K44</f>
        <v>48.9</v>
      </c>
      <c r="L45" s="159">
        <f t="shared" si="2"/>
        <v>36.800000000000004</v>
      </c>
      <c r="M45" s="159">
        <f t="shared" ref="M45" si="3">M44</f>
        <v>-12.1</v>
      </c>
      <c r="N45" s="762"/>
      <c r="O45" s="763"/>
    </row>
    <row r="46" spans="1:15" s="1" customFormat="1" ht="16.5" customHeight="1" thickBot="1" x14ac:dyDescent="0.3">
      <c r="A46" s="43" t="s">
        <v>16</v>
      </c>
      <c r="B46" s="44" t="s">
        <v>42</v>
      </c>
      <c r="C46" s="712" t="s">
        <v>62</v>
      </c>
      <c r="D46" s="713"/>
      <c r="E46" s="713"/>
      <c r="F46" s="713"/>
      <c r="G46" s="713"/>
      <c r="H46" s="713"/>
      <c r="I46" s="713"/>
      <c r="J46" s="713"/>
      <c r="K46" s="713"/>
      <c r="L46" s="713"/>
      <c r="M46" s="713"/>
      <c r="N46" s="713"/>
      <c r="O46" s="714"/>
    </row>
    <row r="47" spans="1:15" s="1" customFormat="1" ht="16.5" customHeight="1" x14ac:dyDescent="0.25">
      <c r="A47" s="359" t="s">
        <v>16</v>
      </c>
      <c r="B47" s="366" t="s">
        <v>42</v>
      </c>
      <c r="C47" s="371" t="s">
        <v>16</v>
      </c>
      <c r="D47" s="369"/>
      <c r="E47" s="65" t="s">
        <v>135</v>
      </c>
      <c r="F47" s="362"/>
      <c r="G47" s="362"/>
      <c r="H47" s="369">
        <v>6</v>
      </c>
      <c r="I47" s="771" t="s">
        <v>63</v>
      </c>
      <c r="J47" s="67"/>
      <c r="K47" s="391"/>
      <c r="L47" s="403"/>
      <c r="M47" s="223"/>
      <c r="N47" s="68"/>
      <c r="O47" s="268"/>
    </row>
    <row r="48" spans="1:15" s="1" customFormat="1" ht="25.5" customHeight="1" x14ac:dyDescent="0.25">
      <c r="A48" s="360"/>
      <c r="B48" s="364"/>
      <c r="C48" s="372"/>
      <c r="D48" s="66" t="s">
        <v>16</v>
      </c>
      <c r="E48" s="206" t="s">
        <v>64</v>
      </c>
      <c r="F48" s="374" t="s">
        <v>65</v>
      </c>
      <c r="G48" s="303" t="s">
        <v>158</v>
      </c>
      <c r="H48" s="365"/>
      <c r="I48" s="756"/>
      <c r="J48" s="56" t="s">
        <v>34</v>
      </c>
      <c r="K48" s="386">
        <v>14.5</v>
      </c>
      <c r="L48" s="402">
        <v>14.5</v>
      </c>
      <c r="M48" s="231"/>
      <c r="N48" s="439" t="s">
        <v>127</v>
      </c>
      <c r="O48" s="440">
        <v>17</v>
      </c>
    </row>
    <row r="49" spans="1:15" s="1" customFormat="1" ht="27" customHeight="1" x14ac:dyDescent="0.25">
      <c r="A49" s="349"/>
      <c r="B49" s="350"/>
      <c r="C49" s="351"/>
      <c r="D49" s="352" t="s">
        <v>32</v>
      </c>
      <c r="E49" s="353" t="s">
        <v>66</v>
      </c>
      <c r="F49" s="354"/>
      <c r="G49" s="355" t="s">
        <v>159</v>
      </c>
      <c r="H49" s="356"/>
      <c r="I49" s="357"/>
      <c r="J49" s="358" t="s">
        <v>34</v>
      </c>
      <c r="K49" s="161">
        <v>17.2</v>
      </c>
      <c r="L49" s="427">
        <v>17.2</v>
      </c>
      <c r="M49" s="250"/>
      <c r="N49" s="441" t="s">
        <v>128</v>
      </c>
      <c r="O49" s="442" t="s">
        <v>67</v>
      </c>
    </row>
    <row r="50" spans="1:15" s="1" customFormat="1" ht="19.5" customHeight="1" x14ac:dyDescent="0.25">
      <c r="A50" s="360"/>
      <c r="B50" s="364"/>
      <c r="C50" s="372"/>
      <c r="D50" s="382" t="s">
        <v>42</v>
      </c>
      <c r="E50" s="720" t="s">
        <v>138</v>
      </c>
      <c r="F50" s="328"/>
      <c r="G50" s="741" t="s">
        <v>160</v>
      </c>
      <c r="H50" s="365"/>
      <c r="I50" s="185"/>
      <c r="J50" s="299" t="s">
        <v>34</v>
      </c>
      <c r="K50" s="152">
        <v>20</v>
      </c>
      <c r="L50" s="153">
        <v>20</v>
      </c>
      <c r="M50" s="347"/>
      <c r="N50" s="443" t="s">
        <v>129</v>
      </c>
      <c r="O50" s="444">
        <v>2</v>
      </c>
    </row>
    <row r="51" spans="1:15" s="1" customFormat="1" ht="33.75" customHeight="1" x14ac:dyDescent="0.25">
      <c r="A51" s="360"/>
      <c r="B51" s="364"/>
      <c r="C51" s="372"/>
      <c r="D51" s="71"/>
      <c r="E51" s="721"/>
      <c r="F51" s="328"/>
      <c r="G51" s="727"/>
      <c r="H51" s="365"/>
      <c r="I51" s="185"/>
      <c r="J51" s="72" t="s">
        <v>41</v>
      </c>
      <c r="K51" s="389">
        <v>57</v>
      </c>
      <c r="L51" s="157">
        <v>57</v>
      </c>
      <c r="M51" s="225"/>
      <c r="N51" s="445" t="s">
        <v>117</v>
      </c>
      <c r="O51" s="446">
        <v>1</v>
      </c>
    </row>
    <row r="52" spans="1:15" s="1" customFormat="1" ht="15.75" customHeight="1" thickBot="1" x14ac:dyDescent="0.3">
      <c r="A52" s="34"/>
      <c r="B52" s="368"/>
      <c r="C52" s="60"/>
      <c r="D52" s="61"/>
      <c r="E52" s="61"/>
      <c r="F52" s="61"/>
      <c r="G52" s="61"/>
      <c r="H52" s="61"/>
      <c r="I52" s="753" t="s">
        <v>61</v>
      </c>
      <c r="J52" s="754"/>
      <c r="K52" s="429">
        <f>SUM(K48:K51)</f>
        <v>108.7</v>
      </c>
      <c r="L52" s="297">
        <f>SUM(L48:L51)</f>
        <v>108.7</v>
      </c>
      <c r="M52" s="315">
        <f>SUM(M48:M51)</f>
        <v>0</v>
      </c>
      <c r="N52" s="184"/>
      <c r="O52" s="74"/>
    </row>
    <row r="53" spans="1:15" s="1" customFormat="1" ht="27" customHeight="1" x14ac:dyDescent="0.2">
      <c r="A53" s="483" t="s">
        <v>16</v>
      </c>
      <c r="B53" s="485" t="s">
        <v>42</v>
      </c>
      <c r="C53" s="487" t="s">
        <v>32</v>
      </c>
      <c r="D53" s="75"/>
      <c r="E53" s="76" t="s">
        <v>68</v>
      </c>
      <c r="F53" s="77"/>
      <c r="G53" s="77"/>
      <c r="H53" s="37">
        <v>6</v>
      </c>
      <c r="I53" s="755" t="s">
        <v>63</v>
      </c>
      <c r="J53" s="78"/>
      <c r="K53" s="534"/>
      <c r="L53" s="403"/>
      <c r="M53" s="223"/>
      <c r="N53" s="79"/>
      <c r="O53" s="49"/>
    </row>
    <row r="54" spans="1:15" s="1" customFormat="1" ht="48" customHeight="1" x14ac:dyDescent="0.25">
      <c r="A54" s="484"/>
      <c r="B54" s="486"/>
      <c r="C54" s="488"/>
      <c r="D54" s="66" t="s">
        <v>16</v>
      </c>
      <c r="E54" s="492" t="s">
        <v>69</v>
      </c>
      <c r="F54" s="203" t="s">
        <v>70</v>
      </c>
      <c r="G54" s="304" t="s">
        <v>161</v>
      </c>
      <c r="H54" s="489"/>
      <c r="I54" s="756"/>
      <c r="J54" s="51" t="s">
        <v>34</v>
      </c>
      <c r="K54" s="158">
        <v>113</v>
      </c>
      <c r="L54" s="506">
        <v>124.5</v>
      </c>
      <c r="M54" s="533">
        <f>L54-K54</f>
        <v>11.5</v>
      </c>
      <c r="N54" s="80" t="s">
        <v>71</v>
      </c>
      <c r="O54" s="539" t="s">
        <v>190</v>
      </c>
    </row>
    <row r="55" spans="1:15" s="1" customFormat="1" ht="18.75" customHeight="1" x14ac:dyDescent="0.25">
      <c r="A55" s="9"/>
      <c r="B55" s="10"/>
      <c r="C55" s="81"/>
      <c r="D55" s="489"/>
      <c r="E55" s="186"/>
      <c r="F55" s="203"/>
      <c r="G55" s="203"/>
      <c r="H55" s="489"/>
      <c r="I55" s="187"/>
      <c r="J55" s="82"/>
      <c r="K55" s="158"/>
      <c r="L55" s="153"/>
      <c r="M55" s="347"/>
      <c r="N55" s="447" t="s">
        <v>141</v>
      </c>
      <c r="O55" s="448">
        <v>30</v>
      </c>
    </row>
    <row r="56" spans="1:15" s="1" customFormat="1" ht="45" customHeight="1" x14ac:dyDescent="0.25">
      <c r="A56" s="475"/>
      <c r="B56" s="476"/>
      <c r="C56" s="477"/>
      <c r="D56" s="356"/>
      <c r="E56" s="478"/>
      <c r="F56" s="479"/>
      <c r="G56" s="479"/>
      <c r="H56" s="356"/>
      <c r="I56" s="480"/>
      <c r="J56" s="481" t="s">
        <v>41</v>
      </c>
      <c r="K56" s="535">
        <v>100</v>
      </c>
      <c r="L56" s="558">
        <v>109.8</v>
      </c>
      <c r="M56" s="559">
        <f>L56-K56</f>
        <v>9.7999999999999972</v>
      </c>
      <c r="N56" s="510"/>
      <c r="O56" s="511"/>
    </row>
    <row r="57" spans="1:15" s="1" customFormat="1" ht="39.75" customHeight="1" x14ac:dyDescent="0.25">
      <c r="A57" s="9"/>
      <c r="B57" s="10"/>
      <c r="C57" s="81"/>
      <c r="D57" s="491" t="s">
        <v>32</v>
      </c>
      <c r="E57" s="764" t="s">
        <v>130</v>
      </c>
      <c r="F57" s="172"/>
      <c r="G57" s="877" t="s">
        <v>173</v>
      </c>
      <c r="H57" s="489">
        <v>5</v>
      </c>
      <c r="I57" s="766" t="s">
        <v>72</v>
      </c>
      <c r="J57" s="82" t="s">
        <v>49</v>
      </c>
      <c r="K57" s="158">
        <v>220</v>
      </c>
      <c r="L57" s="153">
        <v>220</v>
      </c>
      <c r="M57" s="347"/>
      <c r="N57" s="473" t="s">
        <v>181</v>
      </c>
      <c r="O57" s="474">
        <v>30</v>
      </c>
    </row>
    <row r="58" spans="1:15" s="1" customFormat="1" ht="27" customHeight="1" x14ac:dyDescent="0.25">
      <c r="A58" s="9"/>
      <c r="B58" s="10"/>
      <c r="C58" s="81"/>
      <c r="D58" s="491"/>
      <c r="E58" s="764"/>
      <c r="F58" s="172"/>
      <c r="G58" s="770"/>
      <c r="H58" s="489"/>
      <c r="I58" s="766"/>
      <c r="J58" s="82"/>
      <c r="K58" s="158"/>
      <c r="L58" s="153"/>
      <c r="M58" s="347"/>
      <c r="N58" s="449" t="s">
        <v>131</v>
      </c>
      <c r="O58" s="448"/>
    </row>
    <row r="59" spans="1:15" s="1" customFormat="1" ht="16.5" customHeight="1" x14ac:dyDescent="0.25">
      <c r="A59" s="9"/>
      <c r="B59" s="10"/>
      <c r="C59" s="81"/>
      <c r="D59" s="134"/>
      <c r="E59" s="765"/>
      <c r="F59" s="174"/>
      <c r="G59" s="174"/>
      <c r="H59" s="106"/>
      <c r="I59" s="767"/>
      <c r="J59" s="149"/>
      <c r="K59" s="160"/>
      <c r="L59" s="157"/>
      <c r="M59" s="225"/>
      <c r="N59" s="175"/>
      <c r="O59" s="305"/>
    </row>
    <row r="60" spans="1:15" s="1" customFormat="1" ht="15.75" thickBot="1" x14ac:dyDescent="0.3">
      <c r="A60" s="87"/>
      <c r="B60" s="490"/>
      <c r="C60" s="88"/>
      <c r="D60" s="89"/>
      <c r="E60" s="89"/>
      <c r="F60" s="89"/>
      <c r="G60" s="89"/>
      <c r="H60" s="89"/>
      <c r="I60" s="746" t="s">
        <v>61</v>
      </c>
      <c r="J60" s="872"/>
      <c r="K60" s="385">
        <f>SUM(K54:K59)</f>
        <v>433</v>
      </c>
      <c r="L60" s="321">
        <f>SUM(L54:L59)</f>
        <v>454.3</v>
      </c>
      <c r="M60" s="536">
        <f>SUM(M54:M59)</f>
        <v>21.299999999999997</v>
      </c>
      <c r="N60" s="184"/>
      <c r="O60" s="74"/>
    </row>
    <row r="61" spans="1:15" s="1" customFormat="1" ht="15.75" customHeight="1" x14ac:dyDescent="0.25">
      <c r="A61" s="90" t="s">
        <v>16</v>
      </c>
      <c r="B61" s="91" t="s">
        <v>42</v>
      </c>
      <c r="C61" s="92" t="s">
        <v>42</v>
      </c>
      <c r="D61" s="93"/>
      <c r="E61" s="94" t="s">
        <v>73</v>
      </c>
      <c r="F61" s="95" t="s">
        <v>45</v>
      </c>
      <c r="G61" s="95"/>
      <c r="H61" s="96">
        <v>5</v>
      </c>
      <c r="I61" s="97"/>
      <c r="J61" s="98"/>
      <c r="K61" s="296"/>
      <c r="L61" s="296"/>
      <c r="M61" s="296"/>
      <c r="N61" s="293"/>
      <c r="O61" s="271"/>
    </row>
    <row r="62" spans="1:15" s="1" customFormat="1" ht="13.5" customHeight="1" x14ac:dyDescent="0.25">
      <c r="A62" s="360"/>
      <c r="B62" s="364"/>
      <c r="C62" s="375"/>
      <c r="D62" s="100" t="s">
        <v>16</v>
      </c>
      <c r="E62" s="748" t="s">
        <v>174</v>
      </c>
      <c r="F62" s="749" t="s">
        <v>74</v>
      </c>
      <c r="G62" s="744" t="s">
        <v>167</v>
      </c>
      <c r="H62" s="365"/>
      <c r="I62" s="659" t="s">
        <v>75</v>
      </c>
      <c r="J62" s="101" t="s">
        <v>49</v>
      </c>
      <c r="K62" s="156">
        <v>16.8</v>
      </c>
      <c r="L62" s="156">
        <f>17.9-1.1</f>
        <v>16.799999999999997</v>
      </c>
      <c r="M62" s="156">
        <f>L62-K62</f>
        <v>0</v>
      </c>
      <c r="N62" s="450" t="s">
        <v>76</v>
      </c>
      <c r="O62" s="454">
        <v>1</v>
      </c>
    </row>
    <row r="63" spans="1:15" s="1" customFormat="1" ht="27.75" customHeight="1" x14ac:dyDescent="0.25">
      <c r="A63" s="360"/>
      <c r="B63" s="364"/>
      <c r="C63" s="375"/>
      <c r="D63" s="30"/>
      <c r="E63" s="720"/>
      <c r="F63" s="750"/>
      <c r="G63" s="757"/>
      <c r="H63" s="365"/>
      <c r="I63" s="659"/>
      <c r="J63" s="102" t="s">
        <v>47</v>
      </c>
      <c r="K63" s="153"/>
      <c r="L63" s="153"/>
      <c r="M63" s="153"/>
      <c r="N63" s="451" t="s">
        <v>132</v>
      </c>
      <c r="O63" s="455">
        <v>1</v>
      </c>
    </row>
    <row r="64" spans="1:15" s="1" customFormat="1" ht="14.25" customHeight="1" x14ac:dyDescent="0.25">
      <c r="A64" s="360"/>
      <c r="B64" s="364"/>
      <c r="C64" s="375"/>
      <c r="D64" s="50"/>
      <c r="E64" s="720"/>
      <c r="F64" s="750"/>
      <c r="G64" s="757"/>
      <c r="H64" s="365"/>
      <c r="I64" s="659"/>
      <c r="J64" s="51" t="s">
        <v>38</v>
      </c>
      <c r="K64" s="153"/>
      <c r="L64" s="153"/>
      <c r="M64" s="153"/>
      <c r="N64" s="873" t="s">
        <v>133</v>
      </c>
      <c r="O64" s="455"/>
    </row>
    <row r="65" spans="1:15" s="1" customFormat="1" ht="15.75" customHeight="1" x14ac:dyDescent="0.25">
      <c r="A65" s="360"/>
      <c r="B65" s="364"/>
      <c r="C65" s="372"/>
      <c r="D65" s="103"/>
      <c r="E65" s="721"/>
      <c r="F65" s="750"/>
      <c r="G65" s="758"/>
      <c r="H65" s="365"/>
      <c r="I65" s="587"/>
      <c r="J65" s="58" t="s">
        <v>78</v>
      </c>
      <c r="K65" s="157"/>
      <c r="L65" s="157"/>
      <c r="M65" s="157"/>
      <c r="N65" s="874"/>
      <c r="O65" s="456"/>
    </row>
    <row r="66" spans="1:15" s="1" customFormat="1" ht="23.25" customHeight="1" x14ac:dyDescent="0.25">
      <c r="A66" s="360"/>
      <c r="B66" s="364"/>
      <c r="C66" s="375"/>
      <c r="D66" s="104" t="s">
        <v>32</v>
      </c>
      <c r="E66" s="720" t="s">
        <v>175</v>
      </c>
      <c r="F66" s="177"/>
      <c r="G66" s="744" t="s">
        <v>166</v>
      </c>
      <c r="H66" s="365"/>
      <c r="I66" s="659" t="s">
        <v>79</v>
      </c>
      <c r="J66" s="70" t="s">
        <v>34</v>
      </c>
      <c r="K66" s="153">
        <v>25</v>
      </c>
      <c r="L66" s="525">
        <v>0</v>
      </c>
      <c r="M66" s="526">
        <f>L66-K66</f>
        <v>-25</v>
      </c>
      <c r="N66" s="452" t="s">
        <v>77</v>
      </c>
      <c r="O66" s="457">
        <v>1</v>
      </c>
    </row>
    <row r="67" spans="1:15" s="1" customFormat="1" ht="31.5" customHeight="1" x14ac:dyDescent="0.25">
      <c r="A67" s="360"/>
      <c r="B67" s="364"/>
      <c r="C67" s="375"/>
      <c r="D67" s="105"/>
      <c r="E67" s="721"/>
      <c r="F67" s="177"/>
      <c r="G67" s="745"/>
      <c r="H67" s="365"/>
      <c r="I67" s="743"/>
      <c r="J67" s="72" t="s">
        <v>41</v>
      </c>
      <c r="K67" s="157">
        <v>25</v>
      </c>
      <c r="L67" s="527">
        <f>25-9.8</f>
        <v>15.2</v>
      </c>
      <c r="M67" s="528">
        <f>L67-K67</f>
        <v>-9.8000000000000007</v>
      </c>
      <c r="N67" s="529" t="s">
        <v>116</v>
      </c>
      <c r="O67" s="458"/>
    </row>
    <row r="68" spans="1:15" s="1" customFormat="1" ht="54" customHeight="1" x14ac:dyDescent="0.25">
      <c r="A68" s="360"/>
      <c r="B68" s="364"/>
      <c r="C68" s="375"/>
      <c r="D68" s="105" t="s">
        <v>42</v>
      </c>
      <c r="E68" s="373" t="s">
        <v>176</v>
      </c>
      <c r="F68" s="191"/>
      <c r="G68" s="316" t="s">
        <v>165</v>
      </c>
      <c r="H68" s="106"/>
      <c r="I68" s="377" t="s">
        <v>80</v>
      </c>
      <c r="J68" s="107" t="s">
        <v>49</v>
      </c>
      <c r="K68" s="157">
        <v>40</v>
      </c>
      <c r="L68" s="157">
        <v>40</v>
      </c>
      <c r="M68" s="157"/>
      <c r="N68" s="453" t="s">
        <v>139</v>
      </c>
      <c r="O68" s="436">
        <v>1</v>
      </c>
    </row>
    <row r="69" spans="1:15" s="1" customFormat="1" ht="17.25" customHeight="1" thickBot="1" x14ac:dyDescent="0.3">
      <c r="A69" s="34"/>
      <c r="B69" s="368"/>
      <c r="C69" s="88"/>
      <c r="D69" s="61"/>
      <c r="E69" s="61"/>
      <c r="F69" s="61"/>
      <c r="G69" s="61"/>
      <c r="H69" s="61"/>
      <c r="I69" s="753" t="s">
        <v>61</v>
      </c>
      <c r="J69" s="768"/>
      <c r="K69" s="297">
        <f>SUM(K62:K68)</f>
        <v>106.8</v>
      </c>
      <c r="L69" s="297">
        <f>SUM(L62:L68)</f>
        <v>72</v>
      </c>
      <c r="M69" s="297">
        <f>SUM(M62:M68)</f>
        <v>-34.799999999999997</v>
      </c>
      <c r="N69" s="295"/>
      <c r="O69" s="74"/>
    </row>
    <row r="70" spans="1:15" s="1" customFormat="1" ht="17.25" customHeight="1" x14ac:dyDescent="0.25">
      <c r="A70" s="90" t="s">
        <v>16</v>
      </c>
      <c r="B70" s="91" t="s">
        <v>42</v>
      </c>
      <c r="C70" s="92" t="s">
        <v>44</v>
      </c>
      <c r="D70" s="93"/>
      <c r="E70" s="94" t="s">
        <v>81</v>
      </c>
      <c r="F70" s="95"/>
      <c r="G70" s="282"/>
      <c r="H70" s="75"/>
      <c r="I70" s="97"/>
      <c r="J70" s="98"/>
      <c r="K70" s="387"/>
      <c r="L70" s="296"/>
      <c r="M70" s="251"/>
      <c r="N70" s="99"/>
      <c r="O70" s="271"/>
    </row>
    <row r="71" spans="1:15" s="1" customFormat="1" ht="18.75" customHeight="1" x14ac:dyDescent="0.25">
      <c r="A71" s="728"/>
      <c r="B71" s="729"/>
      <c r="C71" s="730"/>
      <c r="D71" s="108" t="s">
        <v>16</v>
      </c>
      <c r="E71" s="731" t="s">
        <v>136</v>
      </c>
      <c r="F71" s="579" t="s">
        <v>82</v>
      </c>
      <c r="G71" s="581" t="s">
        <v>162</v>
      </c>
      <c r="H71" s="735" t="s">
        <v>22</v>
      </c>
      <c r="I71" s="585" t="s">
        <v>83</v>
      </c>
      <c r="J71" s="253" t="s">
        <v>34</v>
      </c>
      <c r="K71" s="161">
        <v>30</v>
      </c>
      <c r="L71" s="427">
        <v>30</v>
      </c>
      <c r="M71" s="250"/>
      <c r="N71" s="879" t="s">
        <v>84</v>
      </c>
      <c r="O71" s="459">
        <v>2.2999999999999998</v>
      </c>
    </row>
    <row r="72" spans="1:15" s="1" customFormat="1" ht="13.5" customHeight="1" x14ac:dyDescent="0.25">
      <c r="A72" s="728"/>
      <c r="B72" s="729"/>
      <c r="C72" s="730"/>
      <c r="D72" s="42"/>
      <c r="E72" s="597"/>
      <c r="F72" s="733"/>
      <c r="G72" s="722"/>
      <c r="H72" s="736"/>
      <c r="I72" s="659"/>
      <c r="J72" s="498"/>
      <c r="K72" s="495"/>
      <c r="L72" s="496"/>
      <c r="M72" s="497"/>
      <c r="N72" s="880"/>
      <c r="O72" s="460"/>
    </row>
    <row r="73" spans="1:15" s="1" customFormat="1" ht="16.5" customHeight="1" x14ac:dyDescent="0.25">
      <c r="A73" s="728"/>
      <c r="B73" s="729"/>
      <c r="C73" s="730"/>
      <c r="D73" s="109"/>
      <c r="E73" s="732"/>
      <c r="F73" s="734"/>
      <c r="G73" s="742"/>
      <c r="H73" s="737"/>
      <c r="I73" s="587"/>
      <c r="J73" s="424" t="s">
        <v>86</v>
      </c>
      <c r="K73" s="157">
        <v>33.799999999999997</v>
      </c>
      <c r="L73" s="157">
        <v>33.799999999999997</v>
      </c>
      <c r="M73" s="389"/>
      <c r="N73" s="881"/>
      <c r="O73" s="461"/>
    </row>
    <row r="74" spans="1:15" s="1" customFormat="1" ht="18.75" customHeight="1" x14ac:dyDescent="0.25">
      <c r="A74" s="568"/>
      <c r="B74" s="571"/>
      <c r="C74" s="574"/>
      <c r="D74" s="850" t="s">
        <v>32</v>
      </c>
      <c r="E74" s="578" t="s">
        <v>85</v>
      </c>
      <c r="F74" s="579" t="s">
        <v>82</v>
      </c>
      <c r="G74" s="581" t="s">
        <v>163</v>
      </c>
      <c r="H74" s="584" t="s">
        <v>22</v>
      </c>
      <c r="I74" s="585" t="s">
        <v>63</v>
      </c>
      <c r="J74" s="254" t="s">
        <v>34</v>
      </c>
      <c r="K74" s="161">
        <v>9.5</v>
      </c>
      <c r="L74" s="427">
        <v>9.5</v>
      </c>
      <c r="M74" s="161"/>
      <c r="N74" s="462" t="s">
        <v>134</v>
      </c>
      <c r="O74" s="463">
        <v>1</v>
      </c>
    </row>
    <row r="75" spans="1:15" s="1" customFormat="1" ht="24.75" customHeight="1" x14ac:dyDescent="0.25">
      <c r="A75" s="569"/>
      <c r="B75" s="572"/>
      <c r="C75" s="575"/>
      <c r="D75" s="850"/>
      <c r="E75" s="578"/>
      <c r="F75" s="580"/>
      <c r="G75" s="582"/>
      <c r="H75" s="584"/>
      <c r="I75" s="586"/>
      <c r="J75" s="501" t="s">
        <v>86</v>
      </c>
      <c r="K75" s="495">
        <v>81.2</v>
      </c>
      <c r="L75" s="496">
        <f>65+16.2</f>
        <v>81.2</v>
      </c>
      <c r="M75" s="495"/>
      <c r="N75" s="502" t="s">
        <v>87</v>
      </c>
      <c r="O75" s="503">
        <v>600</v>
      </c>
    </row>
    <row r="76" spans="1:15" s="1" customFormat="1" ht="16.5" customHeight="1" x14ac:dyDescent="0.25">
      <c r="A76" s="570"/>
      <c r="B76" s="573"/>
      <c r="C76" s="576"/>
      <c r="D76" s="850"/>
      <c r="E76" s="578"/>
      <c r="F76" s="376"/>
      <c r="G76" s="854"/>
      <c r="H76" s="584"/>
      <c r="I76" s="587"/>
      <c r="J76" s="482"/>
      <c r="K76" s="389"/>
      <c r="L76" s="157"/>
      <c r="M76" s="389"/>
      <c r="N76" s="464" t="s">
        <v>88</v>
      </c>
      <c r="O76" s="465">
        <v>5</v>
      </c>
    </row>
    <row r="77" spans="1:15" s="63" customFormat="1" ht="25.5" customHeight="1" x14ac:dyDescent="0.25">
      <c r="A77" s="113"/>
      <c r="B77" s="114"/>
      <c r="C77" s="115"/>
      <c r="D77" s="340" t="s">
        <v>42</v>
      </c>
      <c r="E77" s="855" t="s">
        <v>89</v>
      </c>
      <c r="F77" s="341"/>
      <c r="G77" s="744" t="s">
        <v>169</v>
      </c>
      <c r="H77" s="342" t="s">
        <v>90</v>
      </c>
      <c r="I77" s="585" t="s">
        <v>91</v>
      </c>
      <c r="J77" s="343" t="s">
        <v>34</v>
      </c>
      <c r="K77" s="390">
        <v>25</v>
      </c>
      <c r="L77" s="156">
        <v>25</v>
      </c>
      <c r="M77" s="425"/>
      <c r="N77" s="466" t="s">
        <v>92</v>
      </c>
      <c r="O77" s="467" t="s">
        <v>172</v>
      </c>
    </row>
    <row r="78" spans="1:15" s="63" customFormat="1" ht="24.75" customHeight="1" x14ac:dyDescent="0.25">
      <c r="A78" s="113"/>
      <c r="B78" s="114"/>
      <c r="C78" s="115"/>
      <c r="D78" s="132"/>
      <c r="E78" s="868"/>
      <c r="F78" s="133"/>
      <c r="G78" s="727"/>
      <c r="H78" s="134"/>
      <c r="I78" s="869"/>
      <c r="J78" s="339" t="s">
        <v>41</v>
      </c>
      <c r="K78" s="160">
        <v>25</v>
      </c>
      <c r="L78" s="157">
        <v>25</v>
      </c>
      <c r="M78" s="426"/>
      <c r="N78" s="346"/>
      <c r="O78" s="148"/>
    </row>
    <row r="79" spans="1:15" s="1" customFormat="1" ht="18" customHeight="1" x14ac:dyDescent="0.25">
      <c r="A79" s="568"/>
      <c r="B79" s="571"/>
      <c r="C79" s="574"/>
      <c r="D79" s="577" t="s">
        <v>44</v>
      </c>
      <c r="E79" s="578" t="s">
        <v>187</v>
      </c>
      <c r="F79" s="579" t="s">
        <v>82</v>
      </c>
      <c r="G79" s="581" t="s">
        <v>163</v>
      </c>
      <c r="H79" s="584">
        <v>5</v>
      </c>
      <c r="I79" s="585" t="s">
        <v>75</v>
      </c>
      <c r="J79" s="505" t="s">
        <v>49</v>
      </c>
      <c r="K79" s="388">
        <v>3.1</v>
      </c>
      <c r="L79" s="156">
        <v>3.1</v>
      </c>
      <c r="M79" s="425"/>
      <c r="N79" s="519" t="s">
        <v>76</v>
      </c>
      <c r="O79" s="520" t="s">
        <v>172</v>
      </c>
    </row>
    <row r="80" spans="1:15" s="1" customFormat="1" ht="27.75" customHeight="1" x14ac:dyDescent="0.25">
      <c r="A80" s="569"/>
      <c r="B80" s="572"/>
      <c r="C80" s="575"/>
      <c r="D80" s="577"/>
      <c r="E80" s="578"/>
      <c r="F80" s="580"/>
      <c r="G80" s="582"/>
      <c r="H80" s="584"/>
      <c r="I80" s="586"/>
      <c r="J80" s="504" t="s">
        <v>47</v>
      </c>
      <c r="K80" s="152"/>
      <c r="L80" s="153"/>
      <c r="M80" s="152"/>
      <c r="N80" s="521" t="s">
        <v>188</v>
      </c>
      <c r="O80" s="522"/>
    </row>
    <row r="81" spans="1:22" s="1" customFormat="1" ht="28.5" customHeight="1" x14ac:dyDescent="0.25">
      <c r="A81" s="570"/>
      <c r="B81" s="573"/>
      <c r="C81" s="576"/>
      <c r="D81" s="577"/>
      <c r="E81" s="578"/>
      <c r="F81" s="518"/>
      <c r="G81" s="583"/>
      <c r="H81" s="584"/>
      <c r="I81" s="587"/>
      <c r="J81" s="482"/>
      <c r="K81" s="389"/>
      <c r="L81" s="157"/>
      <c r="M81" s="389"/>
      <c r="N81" s="523" t="s">
        <v>189</v>
      </c>
      <c r="O81" s="524"/>
    </row>
    <row r="82" spans="1:22" s="1" customFormat="1" ht="17.25" customHeight="1" thickBot="1" x14ac:dyDescent="0.3">
      <c r="A82" s="34"/>
      <c r="B82" s="368"/>
      <c r="C82" s="88"/>
      <c r="D82" s="89"/>
      <c r="E82" s="89"/>
      <c r="F82" s="89"/>
      <c r="G82" s="89"/>
      <c r="H82" s="89"/>
      <c r="I82" s="746" t="s">
        <v>61</v>
      </c>
      <c r="J82" s="768"/>
      <c r="K82" s="385">
        <f>SUM(K71:K81)</f>
        <v>207.6</v>
      </c>
      <c r="L82" s="385">
        <f>SUM(L71:L81)</f>
        <v>207.6</v>
      </c>
      <c r="M82" s="385">
        <f>SUM(M71:M81)</f>
        <v>0</v>
      </c>
      <c r="N82" s="184"/>
      <c r="O82" s="74"/>
    </row>
    <row r="83" spans="1:22" s="1" customFormat="1" ht="13.5" thickBot="1" x14ac:dyDescent="0.3">
      <c r="A83" s="64" t="s">
        <v>16</v>
      </c>
      <c r="B83" s="44" t="s">
        <v>42</v>
      </c>
      <c r="C83" s="711" t="s">
        <v>52</v>
      </c>
      <c r="D83" s="711"/>
      <c r="E83" s="711"/>
      <c r="F83" s="711"/>
      <c r="G83" s="711"/>
      <c r="H83" s="711"/>
      <c r="I83" s="711"/>
      <c r="J83" s="711"/>
      <c r="K83" s="159">
        <f>K82+K69+K60+K52</f>
        <v>856.1</v>
      </c>
      <c r="L83" s="560">
        <f>L82+L69+L60+L52</f>
        <v>842.60000000000014</v>
      </c>
      <c r="M83" s="561">
        <f>M82+M69+M60+M52</f>
        <v>-13.5</v>
      </c>
      <c r="N83" s="762"/>
      <c r="O83" s="763"/>
    </row>
    <row r="84" spans="1:22" s="1" customFormat="1" ht="16.5" customHeight="1" thickBot="1" x14ac:dyDescent="0.3">
      <c r="A84" s="43" t="s">
        <v>16</v>
      </c>
      <c r="B84" s="44" t="s">
        <v>44</v>
      </c>
      <c r="C84" s="772" t="s">
        <v>93</v>
      </c>
      <c r="D84" s="773"/>
      <c r="E84" s="773"/>
      <c r="F84" s="773"/>
      <c r="G84" s="773"/>
      <c r="H84" s="773"/>
      <c r="I84" s="773"/>
      <c r="J84" s="773"/>
      <c r="K84" s="774"/>
      <c r="L84" s="774"/>
      <c r="M84" s="774"/>
      <c r="N84" s="773"/>
      <c r="O84" s="775"/>
    </row>
    <row r="85" spans="1:22" s="1" customFormat="1" ht="15.75" customHeight="1" x14ac:dyDescent="0.25">
      <c r="A85" s="778" t="s">
        <v>16</v>
      </c>
      <c r="B85" s="781" t="s">
        <v>44</v>
      </c>
      <c r="C85" s="784" t="s">
        <v>16</v>
      </c>
      <c r="D85" s="787"/>
      <c r="E85" s="790" t="s">
        <v>182</v>
      </c>
      <c r="F85" s="792" t="s">
        <v>45</v>
      </c>
      <c r="G85" s="799" t="s">
        <v>168</v>
      </c>
      <c r="H85" s="795" t="s">
        <v>50</v>
      </c>
      <c r="I85" s="755" t="s">
        <v>51</v>
      </c>
      <c r="J85" s="139" t="s">
        <v>34</v>
      </c>
      <c r="K85" s="162">
        <v>25</v>
      </c>
      <c r="L85" s="162">
        <v>25</v>
      </c>
      <c r="M85" s="162"/>
      <c r="N85" s="859" t="s">
        <v>132</v>
      </c>
      <c r="O85" s="493">
        <v>1</v>
      </c>
    </row>
    <row r="86" spans="1:22" s="1" customFormat="1" ht="11.25" customHeight="1" x14ac:dyDescent="0.25">
      <c r="A86" s="779"/>
      <c r="B86" s="782"/>
      <c r="C86" s="785"/>
      <c r="D86" s="788"/>
      <c r="E86" s="597"/>
      <c r="F86" s="793"/>
      <c r="G86" s="800"/>
      <c r="H86" s="796"/>
      <c r="I86" s="766"/>
      <c r="J86" s="110" t="s">
        <v>49</v>
      </c>
      <c r="K86" s="163"/>
      <c r="L86" s="163"/>
      <c r="M86" s="163"/>
      <c r="N86" s="860"/>
      <c r="O86" s="494"/>
    </row>
    <row r="87" spans="1:22" s="1" customFormat="1" ht="15" customHeight="1" x14ac:dyDescent="0.25">
      <c r="A87" s="863"/>
      <c r="B87" s="864"/>
      <c r="C87" s="865"/>
      <c r="D87" s="866"/>
      <c r="E87" s="731"/>
      <c r="F87" s="867"/>
      <c r="G87" s="800"/>
      <c r="H87" s="870"/>
      <c r="I87" s="871"/>
      <c r="J87" s="116" t="s">
        <v>47</v>
      </c>
      <c r="K87" s="164"/>
      <c r="L87" s="164"/>
      <c r="M87" s="164"/>
      <c r="N87" s="468" t="s">
        <v>94</v>
      </c>
      <c r="O87" s="469"/>
    </row>
    <row r="88" spans="1:22" s="1" customFormat="1" ht="15" customHeight="1" thickBot="1" x14ac:dyDescent="0.3">
      <c r="A88" s="780"/>
      <c r="B88" s="783"/>
      <c r="C88" s="786"/>
      <c r="D88" s="789"/>
      <c r="E88" s="791"/>
      <c r="F88" s="794"/>
      <c r="G88" s="801"/>
      <c r="H88" s="797"/>
      <c r="I88" s="306"/>
      <c r="J88" s="307" t="s">
        <v>31</v>
      </c>
      <c r="K88" s="165">
        <f>K87+K85+K86</f>
        <v>25</v>
      </c>
      <c r="L88" s="165">
        <f>L87+L85+L86</f>
        <v>25</v>
      </c>
      <c r="M88" s="165">
        <f>M87+M85+M86</f>
        <v>0</v>
      </c>
      <c r="N88" s="470"/>
      <c r="O88" s="471"/>
    </row>
    <row r="89" spans="1:22" s="1" customFormat="1" ht="17.25" customHeight="1" x14ac:dyDescent="0.25">
      <c r="A89" s="117" t="s">
        <v>16</v>
      </c>
      <c r="B89" s="118" t="s">
        <v>44</v>
      </c>
      <c r="C89" s="40" t="s">
        <v>32</v>
      </c>
      <c r="D89" s="361"/>
      <c r="E89" s="851" t="s">
        <v>95</v>
      </c>
      <c r="F89" s="119" t="s">
        <v>45</v>
      </c>
      <c r="G89" s="759" t="s">
        <v>164</v>
      </c>
      <c r="H89" s="120"/>
      <c r="I89" s="192"/>
      <c r="J89" s="140" t="s">
        <v>49</v>
      </c>
      <c r="K89" s="153">
        <v>180</v>
      </c>
      <c r="L89" s="163">
        <v>180</v>
      </c>
      <c r="M89" s="163"/>
      <c r="N89" s="861" t="s">
        <v>96</v>
      </c>
      <c r="O89" s="423">
        <v>100</v>
      </c>
    </row>
    <row r="90" spans="1:22" s="1" customFormat="1" ht="16.5" customHeight="1" x14ac:dyDescent="0.25">
      <c r="A90" s="380"/>
      <c r="B90" s="381"/>
      <c r="C90" s="382"/>
      <c r="D90" s="382"/>
      <c r="E90" s="852"/>
      <c r="F90" s="121"/>
      <c r="G90" s="582"/>
      <c r="H90" s="122"/>
      <c r="I90" s="178"/>
      <c r="J90" s="140" t="s">
        <v>185</v>
      </c>
      <c r="K90" s="153">
        <v>50</v>
      </c>
      <c r="L90" s="562">
        <f>50-39.2</f>
        <v>10.799999999999997</v>
      </c>
      <c r="M90" s="562">
        <f>L90-K90</f>
        <v>-39.200000000000003</v>
      </c>
      <c r="N90" s="862"/>
      <c r="O90" s="472"/>
    </row>
    <row r="91" spans="1:22" s="1" customFormat="1" ht="14.25" customHeight="1" thickBot="1" x14ac:dyDescent="0.3">
      <c r="A91" s="123"/>
      <c r="B91" s="124"/>
      <c r="C91" s="219"/>
      <c r="D91" s="220"/>
      <c r="E91" s="853"/>
      <c r="F91" s="125"/>
      <c r="G91" s="760"/>
      <c r="H91" s="126"/>
      <c r="I91" s="179"/>
      <c r="J91" s="22" t="s">
        <v>31</v>
      </c>
      <c r="K91" s="154">
        <f>SUM(K89:K90)</f>
        <v>230</v>
      </c>
      <c r="L91" s="154">
        <f>SUM(L89:L90)</f>
        <v>190.8</v>
      </c>
      <c r="M91" s="154">
        <f>SUM(M89:M90)</f>
        <v>-39.200000000000003</v>
      </c>
      <c r="N91" s="182"/>
      <c r="O91" s="264"/>
    </row>
    <row r="92" spans="1:22" s="1" customFormat="1" ht="13.5" thickBot="1" x14ac:dyDescent="0.3">
      <c r="A92" s="34" t="s">
        <v>32</v>
      </c>
      <c r="B92" s="368" t="s">
        <v>44</v>
      </c>
      <c r="C92" s="819" t="s">
        <v>52</v>
      </c>
      <c r="D92" s="711"/>
      <c r="E92" s="711"/>
      <c r="F92" s="711"/>
      <c r="G92" s="711"/>
      <c r="H92" s="711"/>
      <c r="I92" s="711"/>
      <c r="J92" s="820"/>
      <c r="K92" s="166">
        <f>K91+K88</f>
        <v>255</v>
      </c>
      <c r="L92" s="166">
        <f>L91+L88</f>
        <v>215.8</v>
      </c>
      <c r="M92" s="166">
        <f>M91+M88</f>
        <v>-39.200000000000003</v>
      </c>
      <c r="N92" s="827"/>
      <c r="O92" s="828"/>
    </row>
    <row r="93" spans="1:22" s="1" customFormat="1" ht="13.5" thickBot="1" x14ac:dyDescent="0.3">
      <c r="A93" s="64" t="s">
        <v>16</v>
      </c>
      <c r="B93" s="829" t="s">
        <v>97</v>
      </c>
      <c r="C93" s="830"/>
      <c r="D93" s="830"/>
      <c r="E93" s="830"/>
      <c r="F93" s="830"/>
      <c r="G93" s="830"/>
      <c r="H93" s="830"/>
      <c r="I93" s="830"/>
      <c r="J93" s="830"/>
      <c r="K93" s="167">
        <f>K92+K83+K45+K36</f>
        <v>7227</v>
      </c>
      <c r="L93" s="167">
        <f>L92+L83+L45+L36</f>
        <v>7187.8</v>
      </c>
      <c r="M93" s="167">
        <f>M92+M83+M45+M36</f>
        <v>-39.200000000000188</v>
      </c>
      <c r="N93" s="831"/>
      <c r="O93" s="832"/>
    </row>
    <row r="94" spans="1:22" s="1" customFormat="1" ht="13.5" thickBot="1" x14ac:dyDescent="0.3">
      <c r="A94" s="128" t="s">
        <v>21</v>
      </c>
      <c r="B94" s="842" t="s">
        <v>98</v>
      </c>
      <c r="C94" s="843"/>
      <c r="D94" s="843"/>
      <c r="E94" s="843"/>
      <c r="F94" s="843"/>
      <c r="G94" s="843"/>
      <c r="H94" s="843"/>
      <c r="I94" s="843"/>
      <c r="J94" s="843"/>
      <c r="K94" s="168">
        <f t="shared" ref="K94:L94" si="4">K93</f>
        <v>7227</v>
      </c>
      <c r="L94" s="168">
        <f t="shared" si="4"/>
        <v>7187.8</v>
      </c>
      <c r="M94" s="168">
        <f t="shared" ref="M94" si="5">M93</f>
        <v>-39.200000000000188</v>
      </c>
      <c r="N94" s="844"/>
      <c r="O94" s="845"/>
      <c r="P94" s="17"/>
      <c r="Q94" s="17"/>
      <c r="R94" s="17"/>
      <c r="S94" s="17"/>
      <c r="T94" s="17"/>
      <c r="U94" s="17"/>
      <c r="V94" s="17"/>
    </row>
    <row r="95" spans="1:22" s="129" customFormat="1" ht="16.5" customHeight="1" x14ac:dyDescent="0.25">
      <c r="A95" s="622" t="s">
        <v>192</v>
      </c>
      <c r="B95" s="622"/>
      <c r="C95" s="622"/>
      <c r="D95" s="622"/>
      <c r="E95" s="622"/>
      <c r="F95" s="622"/>
      <c r="G95" s="622"/>
      <c r="H95" s="622"/>
      <c r="I95" s="622"/>
      <c r="J95" s="622"/>
      <c r="K95" s="622"/>
      <c r="L95" s="622"/>
      <c r="M95" s="622"/>
      <c r="N95" s="622"/>
      <c r="O95" s="622"/>
      <c r="P95" s="17"/>
      <c r="Q95" s="17"/>
      <c r="R95" s="17"/>
      <c r="S95" s="17"/>
      <c r="T95" s="17"/>
      <c r="U95" s="17"/>
      <c r="V95" s="17"/>
    </row>
    <row r="96" spans="1:22" s="129" customFormat="1" ht="16.5" customHeight="1" thickBot="1" x14ac:dyDescent="0.3">
      <c r="A96" s="846" t="s">
        <v>99</v>
      </c>
      <c r="B96" s="846"/>
      <c r="C96" s="846"/>
      <c r="D96" s="846"/>
      <c r="E96" s="846"/>
      <c r="F96" s="846"/>
      <c r="G96" s="846"/>
      <c r="H96" s="846"/>
      <c r="I96" s="846"/>
      <c r="J96" s="846"/>
      <c r="K96" s="130"/>
      <c r="L96" s="130"/>
      <c r="M96" s="130"/>
      <c r="N96" s="14"/>
      <c r="O96" s="14"/>
      <c r="P96" s="17"/>
      <c r="Q96" s="17"/>
      <c r="R96" s="17"/>
      <c r="S96" s="17"/>
      <c r="T96" s="17"/>
      <c r="U96" s="17"/>
      <c r="V96" s="17"/>
    </row>
    <row r="97" spans="1:15" s="1" customFormat="1" ht="64.5" customHeight="1" thickBot="1" x14ac:dyDescent="0.3">
      <c r="A97" s="847" t="s">
        <v>100</v>
      </c>
      <c r="B97" s="848"/>
      <c r="C97" s="848"/>
      <c r="D97" s="848"/>
      <c r="E97" s="848"/>
      <c r="F97" s="848"/>
      <c r="G97" s="848"/>
      <c r="H97" s="848"/>
      <c r="I97" s="848"/>
      <c r="J97" s="849"/>
      <c r="K97" s="287" t="s">
        <v>145</v>
      </c>
      <c r="L97" s="431" t="s">
        <v>180</v>
      </c>
      <c r="M97" s="431" t="s">
        <v>178</v>
      </c>
      <c r="N97" s="2"/>
      <c r="O97" s="2"/>
    </row>
    <row r="98" spans="1:15" s="1" customFormat="1" ht="12.75" x14ac:dyDescent="0.25">
      <c r="A98" s="833" t="s">
        <v>101</v>
      </c>
      <c r="B98" s="834"/>
      <c r="C98" s="834"/>
      <c r="D98" s="834"/>
      <c r="E98" s="834"/>
      <c r="F98" s="834"/>
      <c r="G98" s="834"/>
      <c r="H98" s="834"/>
      <c r="I98" s="834"/>
      <c r="J98" s="835"/>
      <c r="K98" s="288">
        <f>K99+K106+K107</f>
        <v>6984.9999999999991</v>
      </c>
      <c r="L98" s="288">
        <f>L99+L106+L107</f>
        <v>6945.7999999999993</v>
      </c>
      <c r="M98" s="288">
        <f>M99+M106+M107</f>
        <v>-39.200000000000003</v>
      </c>
      <c r="N98" s="131"/>
      <c r="O98" s="2"/>
    </row>
    <row r="99" spans="1:15" s="1" customFormat="1" ht="12.75" customHeight="1" x14ac:dyDescent="0.25">
      <c r="A99" s="836" t="s">
        <v>102</v>
      </c>
      <c r="B99" s="837"/>
      <c r="C99" s="837"/>
      <c r="D99" s="837"/>
      <c r="E99" s="837"/>
      <c r="F99" s="837"/>
      <c r="G99" s="837"/>
      <c r="H99" s="837"/>
      <c r="I99" s="837"/>
      <c r="J99" s="838"/>
      <c r="K99" s="289">
        <f>SUM(K100:K105)</f>
        <v>5987.0999999999995</v>
      </c>
      <c r="L99" s="289">
        <f>SUM(L100:L105)</f>
        <v>5947.9</v>
      </c>
      <c r="M99" s="289">
        <f>SUM(M100:M105)</f>
        <v>-39.200000000000003</v>
      </c>
      <c r="N99" s="131"/>
      <c r="O99" s="2"/>
    </row>
    <row r="100" spans="1:15" s="1" customFormat="1" ht="12.75" x14ac:dyDescent="0.25">
      <c r="A100" s="839" t="s">
        <v>103</v>
      </c>
      <c r="B100" s="840"/>
      <c r="C100" s="840"/>
      <c r="D100" s="840"/>
      <c r="E100" s="840"/>
      <c r="F100" s="840"/>
      <c r="G100" s="840"/>
      <c r="H100" s="840"/>
      <c r="I100" s="840"/>
      <c r="J100" s="841"/>
      <c r="K100" s="290">
        <f>SUMIF(J13:J94,"SB",K13:K94)</f>
        <v>463.90000000000003</v>
      </c>
      <c r="L100" s="290">
        <f>SUMIF(J13:J94,"SB",L13:L94)</f>
        <v>463.90000000000003</v>
      </c>
      <c r="M100" s="290">
        <f>L100-K100</f>
        <v>0</v>
      </c>
      <c r="N100" s="131"/>
      <c r="O100" s="2"/>
    </row>
    <row r="101" spans="1:15" s="1" customFormat="1" ht="12.75" x14ac:dyDescent="0.25">
      <c r="A101" s="821" t="s">
        <v>104</v>
      </c>
      <c r="B101" s="822"/>
      <c r="C101" s="822"/>
      <c r="D101" s="822"/>
      <c r="E101" s="822"/>
      <c r="F101" s="822"/>
      <c r="G101" s="822"/>
      <c r="H101" s="822"/>
      <c r="I101" s="822"/>
      <c r="J101" s="823"/>
      <c r="K101" s="291">
        <f>SUMIF(J13:J94,"SB(AA)",K13:K94)</f>
        <v>384.79999999999995</v>
      </c>
      <c r="L101" s="291">
        <f>SUMIF(J13:J94,"SB(AA)",L13:L94)</f>
        <v>384.79999999999995</v>
      </c>
      <c r="M101" s="290">
        <f t="shared" ref="M101:M107" si="6">L101-K101</f>
        <v>0</v>
      </c>
      <c r="N101" s="131"/>
      <c r="O101" s="2"/>
    </row>
    <row r="102" spans="1:15" s="1" customFormat="1" ht="12.75" x14ac:dyDescent="0.25">
      <c r="A102" s="821" t="s">
        <v>105</v>
      </c>
      <c r="B102" s="822"/>
      <c r="C102" s="822"/>
      <c r="D102" s="822"/>
      <c r="E102" s="822"/>
      <c r="F102" s="822"/>
      <c r="G102" s="822"/>
      <c r="H102" s="822"/>
      <c r="I102" s="822"/>
      <c r="J102" s="823"/>
      <c r="K102" s="290">
        <f>SUMIF(J13:J94,"SB(VR)",K13:K94)</f>
        <v>4935</v>
      </c>
      <c r="L102" s="290">
        <f>SUMIF(J13:J94,"SB(VR)",L13:L94)</f>
        <v>4935</v>
      </c>
      <c r="M102" s="290">
        <f t="shared" si="6"/>
        <v>0</v>
      </c>
      <c r="N102" s="131"/>
      <c r="O102" s="2"/>
    </row>
    <row r="103" spans="1:15" s="1" customFormat="1" ht="12.75" x14ac:dyDescent="0.25">
      <c r="A103" s="821" t="s">
        <v>106</v>
      </c>
      <c r="B103" s="822"/>
      <c r="C103" s="822"/>
      <c r="D103" s="822"/>
      <c r="E103" s="822"/>
      <c r="F103" s="822"/>
      <c r="G103" s="822"/>
      <c r="H103" s="822"/>
      <c r="I103" s="822"/>
      <c r="J103" s="823"/>
      <c r="K103" s="290">
        <f>SUMIF(J13:J94,"SB(P)",K13:K94)</f>
        <v>0</v>
      </c>
      <c r="L103" s="290">
        <f>SUMIF(J13:J94,"SB(P)",L13:L94)</f>
        <v>0</v>
      </c>
      <c r="M103" s="290">
        <f t="shared" si="6"/>
        <v>0</v>
      </c>
      <c r="N103" s="131"/>
      <c r="O103" s="2"/>
    </row>
    <row r="104" spans="1:15" s="1" customFormat="1" ht="12.75" x14ac:dyDescent="0.25">
      <c r="A104" s="821" t="s">
        <v>107</v>
      </c>
      <c r="B104" s="822"/>
      <c r="C104" s="822"/>
      <c r="D104" s="822"/>
      <c r="E104" s="822"/>
      <c r="F104" s="822"/>
      <c r="G104" s="822"/>
      <c r="H104" s="822"/>
      <c r="I104" s="822"/>
      <c r="J104" s="823"/>
      <c r="K104" s="290">
        <f>SUMIF(J13:J94,"SB(VB)",K13:K94)</f>
        <v>153.39999999999998</v>
      </c>
      <c r="L104" s="290">
        <f>SUMIF(J13:J94,"SB(VB)",L13:L94)</f>
        <v>153.39999999999998</v>
      </c>
      <c r="M104" s="290">
        <f t="shared" si="6"/>
        <v>0</v>
      </c>
      <c r="N104" s="131"/>
      <c r="O104" s="2"/>
    </row>
    <row r="105" spans="1:15" s="1" customFormat="1" ht="12.75" x14ac:dyDescent="0.25">
      <c r="A105" s="821" t="s">
        <v>108</v>
      </c>
      <c r="B105" s="822"/>
      <c r="C105" s="822"/>
      <c r="D105" s="822"/>
      <c r="E105" s="822"/>
      <c r="F105" s="822"/>
      <c r="G105" s="822"/>
      <c r="H105" s="822"/>
      <c r="I105" s="822"/>
      <c r="J105" s="823"/>
      <c r="K105" s="290">
        <f>SUMIF(J14:J94,"SB(KPP)",K14:K94)</f>
        <v>50</v>
      </c>
      <c r="L105" s="290">
        <f>SUMIF(J14:J94,"SB(KPP)",L14:L94)</f>
        <v>10.799999999999997</v>
      </c>
      <c r="M105" s="290">
        <f t="shared" si="6"/>
        <v>-39.200000000000003</v>
      </c>
      <c r="N105" s="131"/>
      <c r="O105" s="2"/>
    </row>
    <row r="106" spans="1:15" s="1" customFormat="1" ht="12.75" x14ac:dyDescent="0.25">
      <c r="A106" s="809" t="s">
        <v>109</v>
      </c>
      <c r="B106" s="810"/>
      <c r="C106" s="810"/>
      <c r="D106" s="810"/>
      <c r="E106" s="810"/>
      <c r="F106" s="810"/>
      <c r="G106" s="810"/>
      <c r="H106" s="810"/>
      <c r="I106" s="810"/>
      <c r="J106" s="811"/>
      <c r="K106" s="292">
        <f>SUMIF(J14:J94,"SB(AAL)",K14:K94)</f>
        <v>207</v>
      </c>
      <c r="L106" s="292">
        <f>SUMIF(J14:J94,"SB(AAL)",L14:L94)</f>
        <v>207</v>
      </c>
      <c r="M106" s="292">
        <f t="shared" si="6"/>
        <v>0</v>
      </c>
      <c r="N106" s="131"/>
      <c r="O106" s="2"/>
    </row>
    <row r="107" spans="1:15" s="1" customFormat="1" ht="12.75" x14ac:dyDescent="0.25">
      <c r="A107" s="809" t="s">
        <v>110</v>
      </c>
      <c r="B107" s="810"/>
      <c r="C107" s="810"/>
      <c r="D107" s="810"/>
      <c r="E107" s="810"/>
      <c r="F107" s="810"/>
      <c r="G107" s="810"/>
      <c r="H107" s="810"/>
      <c r="I107" s="810"/>
      <c r="J107" s="811"/>
      <c r="K107" s="292">
        <f>SUMIF(J14:J94,"SB(VRL)",K14:K94)</f>
        <v>790.89999999999986</v>
      </c>
      <c r="L107" s="292">
        <f>SUMIF(J14:J94,"SB(VRL)",L14:L94)</f>
        <v>790.89999999999986</v>
      </c>
      <c r="M107" s="292">
        <f t="shared" si="6"/>
        <v>0</v>
      </c>
      <c r="N107" s="131"/>
      <c r="O107" s="2"/>
    </row>
    <row r="108" spans="1:15" s="1" customFormat="1" ht="12.75" x14ac:dyDescent="0.25">
      <c r="A108" s="812" t="s">
        <v>111</v>
      </c>
      <c r="B108" s="813"/>
      <c r="C108" s="813"/>
      <c r="D108" s="813"/>
      <c r="E108" s="813"/>
      <c r="F108" s="813"/>
      <c r="G108" s="813"/>
      <c r="H108" s="813"/>
      <c r="I108" s="813"/>
      <c r="J108" s="814"/>
      <c r="K108" s="169">
        <f>SUM(K109:K111)</f>
        <v>242</v>
      </c>
      <c r="L108" s="169">
        <f>SUM(L109:L111)</f>
        <v>242</v>
      </c>
      <c r="M108" s="169">
        <f>SUM(M109:M111)</f>
        <v>0</v>
      </c>
      <c r="N108" s="131"/>
      <c r="O108" s="2"/>
    </row>
    <row r="109" spans="1:15" s="1" customFormat="1" ht="12.75" x14ac:dyDescent="0.25">
      <c r="A109" s="815" t="s">
        <v>112</v>
      </c>
      <c r="B109" s="816"/>
      <c r="C109" s="816"/>
      <c r="D109" s="816"/>
      <c r="E109" s="816"/>
      <c r="F109" s="816"/>
      <c r="G109" s="816"/>
      <c r="H109" s="816"/>
      <c r="I109" s="817"/>
      <c r="J109" s="818"/>
      <c r="K109" s="290">
        <f>SUMIF(J13:J94,"ES",K13:K94)</f>
        <v>242</v>
      </c>
      <c r="L109" s="290">
        <f>SUMIF(J13:J94,"ES",L13:L94)</f>
        <v>242</v>
      </c>
      <c r="M109" s="290">
        <f>L109-K109</f>
        <v>0</v>
      </c>
      <c r="N109" s="131"/>
      <c r="O109" s="2"/>
    </row>
    <row r="110" spans="1:15" s="1" customFormat="1" ht="12.75" x14ac:dyDescent="0.25">
      <c r="A110" s="802" t="s">
        <v>113</v>
      </c>
      <c r="B110" s="803"/>
      <c r="C110" s="803"/>
      <c r="D110" s="803"/>
      <c r="E110" s="803"/>
      <c r="F110" s="803"/>
      <c r="G110" s="803"/>
      <c r="H110" s="803"/>
      <c r="I110" s="804"/>
      <c r="J110" s="805"/>
      <c r="K110" s="290">
        <f>SUMIF(J14:J94,"LRVB",K14:K94)</f>
        <v>0</v>
      </c>
      <c r="L110" s="290">
        <f>SUMIF(J14:J94,"LRVB",L14:L94)</f>
        <v>0</v>
      </c>
      <c r="M110" s="290">
        <f t="shared" ref="M110:M111" si="7">L110-K110</f>
        <v>0</v>
      </c>
      <c r="N110" s="131"/>
      <c r="O110" s="2"/>
    </row>
    <row r="111" spans="1:15" s="1" customFormat="1" ht="12.75" x14ac:dyDescent="0.25">
      <c r="A111" s="802" t="s">
        <v>114</v>
      </c>
      <c r="B111" s="803"/>
      <c r="C111" s="803"/>
      <c r="D111" s="803"/>
      <c r="E111" s="803"/>
      <c r="F111" s="803"/>
      <c r="G111" s="803"/>
      <c r="H111" s="803"/>
      <c r="I111" s="804"/>
      <c r="J111" s="805"/>
      <c r="K111" s="290">
        <f>SUMIF(J13:J94,"Kt",K13:K94)</f>
        <v>0</v>
      </c>
      <c r="L111" s="290">
        <f>SUMIF(J13:J94,"Kt",L13:L94)</f>
        <v>0</v>
      </c>
      <c r="M111" s="290">
        <f t="shared" si="7"/>
        <v>0</v>
      </c>
      <c r="N111" s="131"/>
      <c r="O111" s="2"/>
    </row>
    <row r="112" spans="1:15" s="1" customFormat="1" ht="13.5" thickBot="1" x14ac:dyDescent="0.3">
      <c r="A112" s="806" t="s">
        <v>115</v>
      </c>
      <c r="B112" s="807"/>
      <c r="C112" s="807"/>
      <c r="D112" s="807"/>
      <c r="E112" s="807"/>
      <c r="F112" s="807"/>
      <c r="G112" s="807"/>
      <c r="H112" s="807"/>
      <c r="I112" s="807"/>
      <c r="J112" s="808"/>
      <c r="K112" s="170">
        <f>SUM(K98,K108)</f>
        <v>7226.9999999999991</v>
      </c>
      <c r="L112" s="170">
        <f>SUM(L98,L108)</f>
        <v>7187.7999999999993</v>
      </c>
      <c r="M112" s="170">
        <f>SUM(M98,M108)</f>
        <v>-39.200000000000003</v>
      </c>
      <c r="N112" s="17"/>
    </row>
    <row r="113" spans="1:15" s="1" customFormat="1" ht="12.75" x14ac:dyDescent="0.25">
      <c r="A113" s="2"/>
      <c r="B113" s="2"/>
      <c r="C113" s="2"/>
      <c r="D113" s="2"/>
      <c r="E113" s="2"/>
      <c r="F113" s="2"/>
      <c r="G113" s="2"/>
      <c r="H113" s="3"/>
      <c r="I113" s="3"/>
      <c r="J113" s="4"/>
      <c r="K113" s="221"/>
      <c r="L113" s="221"/>
      <c r="M113" s="221"/>
      <c r="N113" s="2"/>
      <c r="O113" s="2"/>
    </row>
  </sheetData>
  <mergeCells count="193">
    <mergeCell ref="A79:A81"/>
    <mergeCell ref="B79:B81"/>
    <mergeCell ref="C79:C81"/>
    <mergeCell ref="D79:D81"/>
    <mergeCell ref="E79:E81"/>
    <mergeCell ref="F79:F80"/>
    <mergeCell ref="G79:G81"/>
    <mergeCell ref="H79:H81"/>
    <mergeCell ref="I79:I81"/>
    <mergeCell ref="A2:O2"/>
    <mergeCell ref="A3:O3"/>
    <mergeCell ref="A4:O4"/>
    <mergeCell ref="N5:O5"/>
    <mergeCell ref="A6:A8"/>
    <mergeCell ref="B6:B8"/>
    <mergeCell ref="C6:C8"/>
    <mergeCell ref="D6:D8"/>
    <mergeCell ref="E6:E8"/>
    <mergeCell ref="N6:O6"/>
    <mergeCell ref="N7:N8"/>
    <mergeCell ref="A9:O9"/>
    <mergeCell ref="A10:O10"/>
    <mergeCell ref="B11:O11"/>
    <mergeCell ref="C12:O12"/>
    <mergeCell ref="L6:L8"/>
    <mergeCell ref="M6:M8"/>
    <mergeCell ref="F6:F8"/>
    <mergeCell ref="G6:G8"/>
    <mergeCell ref="H6:H8"/>
    <mergeCell ref="I6:I8"/>
    <mergeCell ref="J6:J8"/>
    <mergeCell ref="K6:K8"/>
    <mergeCell ref="F13:F17"/>
    <mergeCell ref="H13:H17"/>
    <mergeCell ref="E14:E15"/>
    <mergeCell ref="G14:G15"/>
    <mergeCell ref="I14:I15"/>
    <mergeCell ref="N14:N15"/>
    <mergeCell ref="E16:E17"/>
    <mergeCell ref="G16:G17"/>
    <mergeCell ref="I16:I17"/>
    <mergeCell ref="N16:N17"/>
    <mergeCell ref="H19:H21"/>
    <mergeCell ref="I19:I21"/>
    <mergeCell ref="E21:E22"/>
    <mergeCell ref="G21:G23"/>
    <mergeCell ref="I26:I29"/>
    <mergeCell ref="N21:N22"/>
    <mergeCell ref="A24:A25"/>
    <mergeCell ref="B24:B25"/>
    <mergeCell ref="C24:C25"/>
    <mergeCell ref="E24:E25"/>
    <mergeCell ref="F24:F25"/>
    <mergeCell ref="A19:A21"/>
    <mergeCell ref="B19:B21"/>
    <mergeCell ref="C19:C21"/>
    <mergeCell ref="E19:E20"/>
    <mergeCell ref="F19:F21"/>
    <mergeCell ref="G19:G20"/>
    <mergeCell ref="N26:N27"/>
    <mergeCell ref="F27:F29"/>
    <mergeCell ref="N28:N29"/>
    <mergeCell ref="G24:G25"/>
    <mergeCell ref="H24:H25"/>
    <mergeCell ref="I24:I25"/>
    <mergeCell ref="N24:N25"/>
    <mergeCell ref="A26:A29"/>
    <mergeCell ref="B26:B29"/>
    <mergeCell ref="C26:C29"/>
    <mergeCell ref="E26:E29"/>
    <mergeCell ref="G26:G29"/>
    <mergeCell ref="H26:H29"/>
    <mergeCell ref="A33:A35"/>
    <mergeCell ref="B33:B35"/>
    <mergeCell ref="C33:C35"/>
    <mergeCell ref="E33:E35"/>
    <mergeCell ref="F33:F35"/>
    <mergeCell ref="G33:G35"/>
    <mergeCell ref="A30:A32"/>
    <mergeCell ref="B30:B32"/>
    <mergeCell ref="C30:C32"/>
    <mergeCell ref="E30:E32"/>
    <mergeCell ref="F30:F32"/>
    <mergeCell ref="G30:G32"/>
    <mergeCell ref="H33:H35"/>
    <mergeCell ref="I33:I35"/>
    <mergeCell ref="N33:N35"/>
    <mergeCell ref="O33:O35"/>
    <mergeCell ref="C36:J36"/>
    <mergeCell ref="C37:O37"/>
    <mergeCell ref="H30:H32"/>
    <mergeCell ref="I30:I32"/>
    <mergeCell ref="N30:N32"/>
    <mergeCell ref="O30:O32"/>
    <mergeCell ref="A38:A40"/>
    <mergeCell ref="B38:B40"/>
    <mergeCell ref="C38:C40"/>
    <mergeCell ref="H38:H40"/>
    <mergeCell ref="I38:I40"/>
    <mergeCell ref="E39:E40"/>
    <mergeCell ref="F39:F42"/>
    <mergeCell ref="G39:G42"/>
    <mergeCell ref="A41:A42"/>
    <mergeCell ref="B41:B42"/>
    <mergeCell ref="C41:C42"/>
    <mergeCell ref="E41:E42"/>
    <mergeCell ref="H41:H42"/>
    <mergeCell ref="I41:I42"/>
    <mergeCell ref="N41:N42"/>
    <mergeCell ref="I44:J44"/>
    <mergeCell ref="I52:J52"/>
    <mergeCell ref="I53:I54"/>
    <mergeCell ref="E57:E59"/>
    <mergeCell ref="G57:G58"/>
    <mergeCell ref="I57:I59"/>
    <mergeCell ref="C45:J45"/>
    <mergeCell ref="N71:N73"/>
    <mergeCell ref="A74:A76"/>
    <mergeCell ref="B74:B76"/>
    <mergeCell ref="C74:C76"/>
    <mergeCell ref="D74:D76"/>
    <mergeCell ref="E74:E76"/>
    <mergeCell ref="F74:F75"/>
    <mergeCell ref="G74:G76"/>
    <mergeCell ref="N45:O45"/>
    <mergeCell ref="C46:O46"/>
    <mergeCell ref="I47:I48"/>
    <mergeCell ref="E50:E51"/>
    <mergeCell ref="G50:G51"/>
    <mergeCell ref="I60:J60"/>
    <mergeCell ref="E62:E65"/>
    <mergeCell ref="F62:F65"/>
    <mergeCell ref="G62:G65"/>
    <mergeCell ref="I62:I65"/>
    <mergeCell ref="N64:N65"/>
    <mergeCell ref="E66:E67"/>
    <mergeCell ref="G66:G67"/>
    <mergeCell ref="I66:I67"/>
    <mergeCell ref="I69:J69"/>
    <mergeCell ref="A71:A73"/>
    <mergeCell ref="H74:H76"/>
    <mergeCell ref="I74:I76"/>
    <mergeCell ref="E77:E78"/>
    <mergeCell ref="G77:G78"/>
    <mergeCell ref="I77:I78"/>
    <mergeCell ref="I82:J82"/>
    <mergeCell ref="H85:H88"/>
    <mergeCell ref="I85:I87"/>
    <mergeCell ref="B71:B73"/>
    <mergeCell ref="C71:C73"/>
    <mergeCell ref="E71:E73"/>
    <mergeCell ref="F71:F73"/>
    <mergeCell ref="G71:G73"/>
    <mergeCell ref="H71:H73"/>
    <mergeCell ref="I71:I73"/>
    <mergeCell ref="N85:N86"/>
    <mergeCell ref="E89:E91"/>
    <mergeCell ref="G89:G91"/>
    <mergeCell ref="N89:N90"/>
    <mergeCell ref="C83:J83"/>
    <mergeCell ref="N83:O83"/>
    <mergeCell ref="C84:O84"/>
    <mergeCell ref="A95:O95"/>
    <mergeCell ref="A96:J96"/>
    <mergeCell ref="A85:A88"/>
    <mergeCell ref="B85:B88"/>
    <mergeCell ref="C85:C88"/>
    <mergeCell ref="D85:D88"/>
    <mergeCell ref="E85:E88"/>
    <mergeCell ref="F85:F88"/>
    <mergeCell ref="G85:G88"/>
    <mergeCell ref="A97:J97"/>
    <mergeCell ref="A98:J98"/>
    <mergeCell ref="A99:J99"/>
    <mergeCell ref="A100:J100"/>
    <mergeCell ref="C92:J92"/>
    <mergeCell ref="N92:O92"/>
    <mergeCell ref="B93:J93"/>
    <mergeCell ref="N93:O93"/>
    <mergeCell ref="B94:J94"/>
    <mergeCell ref="N94:O94"/>
    <mergeCell ref="A107:J107"/>
    <mergeCell ref="A108:J108"/>
    <mergeCell ref="A109:J109"/>
    <mergeCell ref="A110:J110"/>
    <mergeCell ref="A111:J111"/>
    <mergeCell ref="A112:J112"/>
    <mergeCell ref="A101:J101"/>
    <mergeCell ref="A102:J102"/>
    <mergeCell ref="A103:J103"/>
    <mergeCell ref="A104:J104"/>
    <mergeCell ref="A105:J105"/>
    <mergeCell ref="A106:J106"/>
  </mergeCells>
  <printOptions horizontalCentered="1"/>
  <pageMargins left="0.78740157480314965" right="0.19685039370078741" top="0.78740157480314965" bottom="0.39370078740157483" header="0" footer="0"/>
  <pageSetup paperSize="9" scale="65" orientation="portrait" r:id="rId1"/>
  <rowBreaks count="1" manualBreakCount="1">
    <brk id="56" max="1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Įvardinti diapazonai</vt:lpstr>
      </vt:variant>
      <vt:variant>
        <vt:i4>4</vt:i4>
      </vt:variant>
    </vt:vector>
  </HeadingPairs>
  <TitlesOfParts>
    <vt:vector size="6" baseType="lpstr">
      <vt:lpstr>2016 MVP</vt:lpstr>
      <vt:lpstr>Lyginamasis variantas</vt:lpstr>
      <vt:lpstr>'2016 MVP'!Print_Area</vt:lpstr>
      <vt:lpstr>'Lyginamasis variantas'!Print_Area</vt:lpstr>
      <vt:lpstr>'2016 MVP'!Print_Titles</vt:lpstr>
      <vt:lpstr>'Lyginamasis variantas'!Print_Titles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Audra Cepiene</dc:creator>
  <cp:lastModifiedBy>Audra Cepiene</cp:lastModifiedBy>
  <cp:lastPrinted>2016-11-09T07:56:01Z</cp:lastPrinted>
  <dcterms:created xsi:type="dcterms:W3CDTF">2015-10-26T14:41:47Z</dcterms:created>
  <dcterms:modified xsi:type="dcterms:W3CDTF">2016-12-05T07:56:21Z</dcterms:modified>
</cp:coreProperties>
</file>