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MVP 2016" sheetId="4" r:id="rId1"/>
    <sheet name="Lyginamasis" sheetId="3" r:id="rId2"/>
  </sheets>
  <definedNames>
    <definedName name="_xlnm.Print_Area" localSheetId="1">Lyginamasis!$A$1:$N$108</definedName>
    <definedName name="_xlnm.Print_Area" localSheetId="0">'MVP 2016'!$A$1:$L$109</definedName>
    <definedName name="_xlnm.Print_Titles" localSheetId="1">Lyginamasis!$6:$8</definedName>
    <definedName name="_xlnm.Print_Titles" localSheetId="0">'MVP 2016'!$7:$9</definedName>
  </definedNames>
  <calcPr calcId="145621"/>
</workbook>
</file>

<file path=xl/calcChain.xml><?xml version="1.0" encoding="utf-8"?>
<calcChain xmlns="http://schemas.openxmlformats.org/spreadsheetml/2006/main">
  <c r="L100" i="3" l="1"/>
  <c r="K99" i="3"/>
  <c r="L99" i="3"/>
  <c r="L98" i="3"/>
  <c r="L97" i="3"/>
  <c r="L96" i="3"/>
  <c r="L95" i="3"/>
  <c r="L102" i="3"/>
  <c r="L101" i="3" s="1"/>
  <c r="L103" i="3"/>
  <c r="L104" i="3"/>
  <c r="L34" i="3"/>
  <c r="L24" i="3"/>
  <c r="L23" i="3"/>
  <c r="L20" i="3"/>
  <c r="L94" i="3" l="1"/>
  <c r="L105" i="3"/>
  <c r="J50" i="4"/>
  <c r="K49" i="3"/>
  <c r="J49" i="3"/>
  <c r="L73" i="3"/>
  <c r="L48" i="3"/>
  <c r="L49" i="3" s="1"/>
  <c r="J96" i="4" l="1"/>
  <c r="J88" i="4"/>
  <c r="K95" i="3"/>
  <c r="J95" i="3"/>
  <c r="L85" i="3"/>
  <c r="L87" i="3" l="1"/>
  <c r="K87" i="3"/>
  <c r="J87" i="3"/>
  <c r="K98" i="3" l="1"/>
  <c r="K97" i="3"/>
  <c r="K96" i="3"/>
  <c r="K104" i="3"/>
  <c r="K103" i="3"/>
  <c r="K102" i="3"/>
  <c r="K100" i="3"/>
  <c r="J48" i="4"/>
  <c r="K47" i="3"/>
  <c r="J47" i="3"/>
  <c r="K94" i="3" l="1"/>
  <c r="L46" i="3"/>
  <c r="L47" i="3" s="1"/>
  <c r="L19" i="3" l="1"/>
  <c r="L22" i="3"/>
  <c r="L28" i="3"/>
  <c r="L31" i="3"/>
  <c r="L84" i="3"/>
  <c r="L81" i="3"/>
  <c r="L78" i="3"/>
  <c r="L75" i="3"/>
  <c r="L72" i="3"/>
  <c r="L69" i="3"/>
  <c r="L66" i="3"/>
  <c r="L63" i="3"/>
  <c r="L59" i="3"/>
  <c r="L57" i="3"/>
  <c r="L54" i="3"/>
  <c r="L41" i="3"/>
  <c r="L39" i="3"/>
  <c r="K84" i="3"/>
  <c r="K81" i="3"/>
  <c r="K78" i="3"/>
  <c r="K75" i="3"/>
  <c r="K72" i="3"/>
  <c r="K69" i="3"/>
  <c r="K66" i="3"/>
  <c r="K63" i="3"/>
  <c r="K59" i="3"/>
  <c r="K57" i="3"/>
  <c r="K54" i="3"/>
  <c r="K41" i="3"/>
  <c r="K39" i="3"/>
  <c r="K31" i="3"/>
  <c r="K28" i="3"/>
  <c r="K22" i="3"/>
  <c r="K19" i="3"/>
  <c r="L50" i="3" l="1"/>
  <c r="K50" i="3"/>
  <c r="K32" i="3"/>
  <c r="K88" i="3"/>
  <c r="L88" i="3"/>
  <c r="L32" i="3"/>
  <c r="J20" i="4"/>
  <c r="L89" i="3" l="1"/>
  <c r="L90" i="3" s="1"/>
  <c r="K89" i="3"/>
  <c r="K90" i="3" s="1"/>
  <c r="J104" i="4"/>
  <c r="J103" i="4"/>
  <c r="J100" i="4"/>
  <c r="J99" i="4"/>
  <c r="J97" i="4"/>
  <c r="J85" i="4"/>
  <c r="J82" i="4"/>
  <c r="J79" i="4"/>
  <c r="J76" i="4"/>
  <c r="J89" i="4" s="1"/>
  <c r="J73" i="4"/>
  <c r="J70" i="4"/>
  <c r="J67" i="4"/>
  <c r="J64" i="4"/>
  <c r="J60" i="4"/>
  <c r="J58" i="4"/>
  <c r="J55" i="4"/>
  <c r="J42" i="4"/>
  <c r="J40" i="4"/>
  <c r="J51" i="4" s="1"/>
  <c r="J32" i="4"/>
  <c r="J29" i="4"/>
  <c r="J23" i="4"/>
  <c r="J98" i="4"/>
  <c r="J33" i="4" l="1"/>
  <c r="J105" i="4"/>
  <c r="J102" i="4" s="1"/>
  <c r="J101" i="4"/>
  <c r="J95" i="4" s="1"/>
  <c r="J106" i="4" s="1"/>
  <c r="J90" i="4" l="1"/>
  <c r="J91" i="4" s="1"/>
  <c r="J28" i="3" l="1"/>
  <c r="J102" i="3" l="1"/>
  <c r="J31" i="3"/>
  <c r="J99" i="3"/>
  <c r="J57" i="3" l="1"/>
  <c r="J63" i="3" l="1"/>
  <c r="J59" i="3"/>
  <c r="J54" i="3"/>
  <c r="J39" i="3"/>
  <c r="J22" i="3"/>
  <c r="J19" i="3"/>
  <c r="J32" i="3" l="1"/>
  <c r="J72" i="3"/>
  <c r="J103" i="3"/>
  <c r="J97" i="3"/>
  <c r="J96" i="3"/>
  <c r="J84" i="3"/>
  <c r="J81" i="3"/>
  <c r="J78" i="3"/>
  <c r="J75" i="3"/>
  <c r="J69" i="3"/>
  <c r="J66" i="3"/>
  <c r="J100" i="3"/>
  <c r="J88" i="3" l="1"/>
  <c r="J104" i="3"/>
  <c r="J101" i="3" s="1"/>
  <c r="J41" i="3"/>
  <c r="J50" i="3" s="1"/>
  <c r="J89" i="3" l="1"/>
  <c r="J90" i="3" s="1"/>
  <c r="J98" i="3"/>
  <c r="J94" i="3" s="1"/>
  <c r="J105" i="3" s="1"/>
  <c r="K101" i="3" l="1"/>
  <c r="K105" i="3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E14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<sst xmlns="http://schemas.openxmlformats.org/spreadsheetml/2006/main" count="652" uniqueCount="173">
  <si>
    <t>SVEIKATOS APSAUGOS PROGRAMOS (NR. 13)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</si>
  <si>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</si>
  <si>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</si>
  <si>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</si>
  <si>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</si>
  <si>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</si>
  <si>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</si>
  <si>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</si>
  <si>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</si>
  <si>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Produkto kriterijus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</si>
  <si>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</si>
  <si>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</si>
  <si>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</si>
  <si>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</si>
  <si>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</si>
  <si>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</si>
  <si>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</si>
  <si>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</si>
  <si>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</si>
  <si>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</si>
  <si>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</si>
  <si>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</si>
  <si>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</si>
  <si>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</si>
  <si>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</si>
  <si>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</si>
  <si>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</si>
  <si>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</si>
  <si>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</si>
  <si>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Sveikatinimo projektų rėmimas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</si>
  <si>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</si>
  <si>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</si>
  <si>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</si>
  <si>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</si>
  <si>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</si>
  <si>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</si>
  <si>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</si>
  <si>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</si>
  <si>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Įsigyta kompiuterių, vnt.</t>
  </si>
  <si>
    <t>04</t>
  </si>
  <si>
    <t>Įsigyta kompiuterių / programinės įrangos, vnt.</t>
  </si>
  <si>
    <t>1/1</t>
  </si>
  <si>
    <t>Iš viso uždaviniui:</t>
  </si>
  <si>
    <t>Užtikrinti asmens sveikatos priežiūros paslaugų teikimą</t>
  </si>
  <si>
    <t>BĮ Klaipėdos sutrikusio vystymosi kūdikių namų išlaikymas ir veiklos organizavimas</t>
  </si>
  <si>
    <t>Vidutinis ankstyvosios reabilitacijos procedūrų, individualių programų skaičius 1 vaikui</t>
  </si>
  <si>
    <t>65</t>
  </si>
  <si>
    <t>PSDF</t>
  </si>
  <si>
    <t>50</t>
  </si>
  <si>
    <t>Įsigytas automobilis, vnt.</t>
  </si>
  <si>
    <t>Gerosios ir blogosios patirties analizės ir stebėsenos tarpinstitucinės sistemos, paremtos sveikatos priežiūros paslaugų organizavimo kokybės vertinimo kriterijais, taikymas sveikatos sektoriuje</t>
  </si>
  <si>
    <t xml:space="preserve">1.2.1.1, 1.2.1.4.     </t>
  </si>
  <si>
    <t xml:space="preserve">Atliktas tyrimas, vnt.
</t>
  </si>
  <si>
    <t>1</t>
  </si>
  <si>
    <t>Sukurta vertinimo sistema</t>
  </si>
  <si>
    <t>5</t>
  </si>
  <si>
    <t>Modernizuoti sveikatos priežiūros įstaigų infrastruktūrą</t>
  </si>
  <si>
    <t xml:space="preserve">I  </t>
  </si>
  <si>
    <t>Įsigyta įranga, proc.</t>
  </si>
  <si>
    <t>Kt</t>
  </si>
  <si>
    <t xml:space="preserve">Atlikta rekonstrukcijos darbų, proc. </t>
  </si>
  <si>
    <t>Įsigyta medicinos įrangos, vnt.</t>
  </si>
  <si>
    <t>VšĮ Klaipėdos universitetinės ligoninės (Liepojos g. 41) I korpuso renovacija</t>
  </si>
  <si>
    <t>Rekonstrukcijos užbaigtumas, proc.</t>
  </si>
  <si>
    <r>
      <t xml:space="preserve">Pastato Taikos pr. 76 modernizavimas </t>
    </r>
    <r>
      <rPr>
        <sz val="10"/>
        <rFont val="Times New Roman"/>
        <family val="1"/>
        <charset val="186"/>
      </rPr>
      <t>(šilumos centro renovacija, pastato lauko sienų apšiltinimas, laiptinių remontas)</t>
    </r>
  </si>
  <si>
    <t>Atliktas energetinis auditas</t>
  </si>
  <si>
    <t>Parengtas techninis projektas</t>
  </si>
  <si>
    <t>Atlikta modernizacija, proc.</t>
  </si>
  <si>
    <t>05</t>
  </si>
  <si>
    <t xml:space="preserve">Viešosios įstaigos Klaipėdos medicininės slaugos ligoninės paliatyviosios pagalbos korpuso pritaikymas neįgaliųjų poreikiams ir įrangos įsigijimas </t>
  </si>
  <si>
    <t>Įrengtas liftas, vnt.</t>
  </si>
  <si>
    <t>Įsigyta įrangos,proc.</t>
  </si>
  <si>
    <t>06</t>
  </si>
  <si>
    <t xml:space="preserve">Parengtas techninis projektas, vnt.  </t>
  </si>
  <si>
    <t>Kompiuterinio tomografo įsigijimas VšĮ Klaipėdos vaikų ligoninėje</t>
  </si>
  <si>
    <t>Įsigytas kompiuterinis tomografas</t>
  </si>
  <si>
    <t>08</t>
  </si>
  <si>
    <t>VšĮ Klaipėdos greitosios medicinos pagalbos stoties sanitarinio transporto atnaujinimas</t>
  </si>
  <si>
    <t xml:space="preserve">Įsigytas greitosios pagalbos automobilis, vnt. </t>
  </si>
  <si>
    <t>09</t>
  </si>
  <si>
    <t>Pirminės sveikatos priežiūros paslaugų prieinamumo gerinimas VšĮ Jūrininkų sveikatos priežiūros centre, įrengiant liftą</t>
  </si>
  <si>
    <t>10</t>
  </si>
  <si>
    <t>11</t>
  </si>
  <si>
    <t>Pastato stogo Pievų Tako g. 38 remontas</t>
  </si>
  <si>
    <t>Suremontuotas stogas, proc.</t>
  </si>
  <si>
    <t>Iš viso tikslui:</t>
  </si>
  <si>
    <t>13</t>
  </si>
  <si>
    <t xml:space="preserve">Iš viso  programai: 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</si>
  <si>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</si>
  <si>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</si>
  <si>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</si>
  <si>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</si>
  <si>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</si>
  <si>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</si>
  <si>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</si>
  <si>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</si>
  <si>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</si>
  <si>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</si>
  <si>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</si>
  <si>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Informacinių pranešimų skaičius</t>
  </si>
  <si>
    <t>Išlaikomas darbuotojo etatas projekto „Jaunimui palankių sveikatos priežiūros paslaugų teikimo modelio diegimas Klaipėdos miesto savivaldybėje“ tęstinumui užtikrinti</t>
  </si>
  <si>
    <t>Suorganizuota konferencijų, skaičius</t>
  </si>
  <si>
    <t>Vaikų, gavusių ankstyvosios reabilitacijos paslaugas, skaičius</t>
  </si>
  <si>
    <t xml:space="preserve">Atokvėpio paslaugos teikimas šeimoms, auginančioms vaiką su negalia (BĮ Klaipėdos sutrikusio vystymosi kūdikių namuose) </t>
  </si>
  <si>
    <r>
      <t xml:space="preserve">Viešosios įstaigos Klaipėdos universitetinės ligoninės centrinio korpuso operacinės rekonstrukcija </t>
    </r>
    <r>
      <rPr>
        <sz val="10"/>
        <rFont val="Times New Roman"/>
        <family val="1"/>
        <charset val="186"/>
      </rPr>
      <t>Liepojos g. 41, Klaipėda</t>
    </r>
  </si>
  <si>
    <t>Administracinės paskirties pastato J. Karoso g. 12, Klaipėda, rekonstravimas į gydymo paskirties pastatą (techninio projekto parengimas)</t>
  </si>
  <si>
    <t xml:space="preserve">Psichikos sveikatos centro Narkomanų detoksikacijos skyriaus Galinio Pylimo g. 3, Klaipėdoje, remontas  </t>
  </si>
  <si>
    <t>Vykdytojas (skyrius / asmuo)</t>
  </si>
  <si>
    <t>Sveikatos apsaugos skyrius</t>
  </si>
  <si>
    <t>SB(AAL)</t>
  </si>
  <si>
    <t>Visuomenės sveikatos priežiūros paslaugų, teikiamų Klaipėdos miesto bendruomenei, padidėjimas (proc.)</t>
  </si>
  <si>
    <t>Projekto „Jaunimui palankių sveikatos priežiūros paslaugų teikimo modelio diegimas Klaipėdos miesto savivaldybėje“ įgyvendinimas</t>
  </si>
  <si>
    <t>ES</t>
  </si>
  <si>
    <t>Apgyvendintų vaikų, skaičius</t>
  </si>
  <si>
    <t>Lovadienių skaičius</t>
  </si>
  <si>
    <t>20075</t>
  </si>
  <si>
    <t xml:space="preserve">Paskiepyta vaikų, proc.                          </t>
  </si>
  <si>
    <t>100</t>
  </si>
  <si>
    <t xml:space="preserve">Vietų atokvėpio paslaugai teikti skaičius </t>
  </si>
  <si>
    <t>IED Projektų skyrius</t>
  </si>
  <si>
    <r>
      <t xml:space="preserve">Klaipėdos universitetinės ligoninės dezinfekcijos sterilizacijos proceso modernizavimas </t>
    </r>
    <r>
      <rPr>
        <sz val="10"/>
        <rFont val="Times New Roman"/>
        <family val="1"/>
        <charset val="186"/>
      </rPr>
      <t>Liepojos g. 39</t>
    </r>
  </si>
  <si>
    <t>IED Statybos ir infrastrukt. plėtros skyrius</t>
  </si>
  <si>
    <t>Statybos ir infrastruktūros plėtros skyrius</t>
  </si>
  <si>
    <t>Paprastojo remonto darbų užbaigtumas, proc.</t>
  </si>
  <si>
    <t>PF</t>
  </si>
  <si>
    <t>Lėšų poreikis 2016 m.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</si>
  <si>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</si>
  <si>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 xml:space="preserve"> 2016 M. KLAIPĖDOS MIESTO SAVIVALDYBĖS ADMINISTRACIJOS</t>
  </si>
  <si>
    <t xml:space="preserve"> TIKSLŲ, UŽDAVINIŲ, PRIEMONIŲ, PRIEMONIŲ IŠLAIDŲ IR VERTINIMO KRITERIJŲ SUVESTINĖ</t>
  </si>
  <si>
    <t>2015-ųjų m. asignavimų planas*</t>
  </si>
  <si>
    <t>2016-ieji metai</t>
  </si>
  <si>
    <t>Planas</t>
  </si>
  <si>
    <t>Apskaitos kodas</t>
  </si>
  <si>
    <t>13.010101</t>
  </si>
  <si>
    <t>13.010102</t>
  </si>
  <si>
    <t>13.010104</t>
  </si>
  <si>
    <t>13.020201</t>
  </si>
  <si>
    <t xml:space="preserve"> 13.020201</t>
  </si>
  <si>
    <t>13.020403</t>
  </si>
  <si>
    <t>13.020413</t>
  </si>
  <si>
    <t>13.020415</t>
  </si>
  <si>
    <t>13.020416</t>
  </si>
  <si>
    <r>
      <t xml:space="preserve">Pajamos už atsitiktines paslaugasir įmokos už apgyvendinimą įstaigoje likutis </t>
    </r>
    <r>
      <rPr>
        <b/>
        <sz val="10"/>
        <rFont val="Times New Roman"/>
        <family val="1"/>
        <charset val="186"/>
      </rPr>
      <t>SB(SPL)</t>
    </r>
  </si>
  <si>
    <t>SB(SPL)</t>
  </si>
  <si>
    <t>13.010107</t>
  </si>
  <si>
    <t>LRVB</t>
  </si>
  <si>
    <t xml:space="preserve"> 13.020205</t>
  </si>
  <si>
    <t>13.020422</t>
  </si>
  <si>
    <t>13.020419</t>
  </si>
  <si>
    <t>13.020421</t>
  </si>
  <si>
    <t>13.020418</t>
  </si>
  <si>
    <r>
      <rPr>
        <sz val="10"/>
        <rFont val="Times New Roman"/>
        <family val="1"/>
        <charset val="186"/>
      </rPr>
      <t xml:space="preserve">Valstybės biudžeto lėšos </t>
    </r>
    <r>
      <rPr>
        <b/>
        <sz val="10"/>
        <rFont val="Times New Roman"/>
        <family val="1"/>
      </rPr>
      <t>LRVB</t>
    </r>
  </si>
  <si>
    <t>13.020417</t>
  </si>
  <si>
    <t>Galimybių studijų ir tyrimų parengimas:</t>
  </si>
  <si>
    <t>Pirminės sveikatos priežiūros paslaugų organizavimo kokybės ir darbo sąlygų pagerinimo optimaliai panaudojant esamas patalpas galimybių  studijos parengimas</t>
  </si>
  <si>
    <t>Parengta galimybių studija, vnt.</t>
  </si>
  <si>
    <t>Lyginamasis variantas</t>
  </si>
  <si>
    <t xml:space="preserve">PATVIRTINTA
Klaipėdos miesto savivaldybės administracijos direktoriaus 2016 m. kovo 4 d. įsakymu Nr. AD1-654          </t>
  </si>
  <si>
    <t>2016-ųjų m. asignavimų planas*</t>
  </si>
  <si>
    <t>Skirtumas</t>
  </si>
  <si>
    <t xml:space="preserve">Sveikatos apsaugos skyrius </t>
  </si>
  <si>
    <t>Viešųjų sveikatos įstaigų teritorijų tvarkymas</t>
  </si>
  <si>
    <t>12</t>
  </si>
  <si>
    <t>6</t>
  </si>
  <si>
    <t>Miesto tvarkymo skyrius</t>
  </si>
  <si>
    <r>
      <t>Suremontuota kelio dangos, m</t>
    </r>
    <r>
      <rPr>
        <vertAlign val="superscript"/>
        <sz val="10"/>
        <rFont val="Times New Roman"/>
        <family val="1"/>
        <charset val="186"/>
      </rPr>
      <t>2</t>
    </r>
  </si>
  <si>
    <t xml:space="preserve">Tiesiogiai stebimo trumpo gydymo kurso (DOTS) kabineto paslaugų organizavimas </t>
  </si>
  <si>
    <t>Lankytojų skaičius</t>
  </si>
  <si>
    <t>30</t>
  </si>
  <si>
    <t xml:space="preserve"> 13.010110</t>
  </si>
  <si>
    <t>* pagal Klaipėdos miesto savivaldybės tarybos 2016-11-24 sprendimą Nr. T2-267</t>
  </si>
  <si>
    <t>* pagal Klaipėdos miesto savivaldybės tarybos 2016 m.lapkričio 24 d. sprendimą Nr. T2-267</t>
  </si>
  <si>
    <t xml:space="preserve">(Klaipėdos miesto savivaldybės administracijos direktoriaus 2016 m. gruodžio 5 d. įsakymo                     Nr. AD1-3700 redakcija)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</si>
</sst>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9">
    <xf numFmtId="0" fontId="0" fillId="0" borderId="0" xfId="0"/>
    <xf numFmtId="49" fontId="5" fillId="4" borderId="2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center" textRotation="90" wrapText="1"/>
    </xf>
    <xf numFmtId="164" fontId="1" fillId="0" borderId="28" xfId="0" applyNumberFormat="1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164" fontId="1" fillId="0" borderId="33" xfId="0" applyNumberFormat="1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/>
    </xf>
    <xf numFmtId="164" fontId="1" fillId="7" borderId="49" xfId="0" applyNumberFormat="1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vertical="top" wrapText="1"/>
    </xf>
    <xf numFmtId="0" fontId="1" fillId="0" borderId="52" xfId="0" applyFont="1" applyFill="1" applyBorder="1" applyAlignment="1">
      <alignment horizontal="center" vertical="top" wrapText="1"/>
    </xf>
    <xf numFmtId="164" fontId="1" fillId="7" borderId="54" xfId="0" applyNumberFormat="1" applyFont="1" applyFill="1" applyBorder="1" applyAlignment="1">
      <alignment horizontal="center" vertical="top" wrapText="1"/>
    </xf>
    <xf numFmtId="0" fontId="3" fillId="8" borderId="45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164" fontId="3" fillId="8" borderId="33" xfId="0" applyNumberFormat="1" applyFont="1" applyFill="1" applyBorder="1" applyAlignment="1">
      <alignment horizontal="center" vertical="top"/>
    </xf>
    <xf numFmtId="49" fontId="5" fillId="5" borderId="57" xfId="0" applyNumberFormat="1" applyFont="1" applyFill="1" applyBorder="1" applyAlignment="1">
      <alignment horizontal="center" vertical="top"/>
    </xf>
    <xf numFmtId="164" fontId="3" fillId="5" borderId="59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49" fontId="5" fillId="5" borderId="58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right" vertical="top" wrapText="1"/>
    </xf>
    <xf numFmtId="164" fontId="1" fillId="7" borderId="2" xfId="0" applyNumberFormat="1" applyFont="1" applyFill="1" applyBorder="1" applyAlignment="1">
      <alignment horizontal="center" vertical="top"/>
    </xf>
    <xf numFmtId="0" fontId="2" fillId="0" borderId="37" xfId="0" applyFont="1" applyBorder="1" applyAlignment="1">
      <alignment vertical="top" wrapText="1"/>
    </xf>
    <xf numFmtId="49" fontId="4" fillId="0" borderId="17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7" borderId="27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vertical="top" wrapText="1"/>
    </xf>
    <xf numFmtId="49" fontId="4" fillId="0" borderId="52" xfId="0" applyNumberFormat="1" applyFont="1" applyFill="1" applyBorder="1" applyAlignment="1">
      <alignment horizontal="center" vertical="top"/>
    </xf>
    <xf numFmtId="165" fontId="4" fillId="6" borderId="42" xfId="0" applyNumberFormat="1" applyFont="1" applyFill="1" applyBorder="1" applyAlignment="1">
      <alignment horizontal="center" vertical="top" wrapText="1"/>
    </xf>
    <xf numFmtId="164" fontId="1" fillId="6" borderId="27" xfId="0" applyNumberFormat="1" applyFont="1" applyFill="1" applyBorder="1" applyAlignment="1">
      <alignment horizontal="center" vertical="top" wrapText="1"/>
    </xf>
    <xf numFmtId="165" fontId="4" fillId="6" borderId="53" xfId="0" applyNumberFormat="1" applyFont="1" applyFill="1" applyBorder="1" applyAlignment="1">
      <alignment horizontal="center" vertical="top" wrapText="1"/>
    </xf>
    <xf numFmtId="164" fontId="1" fillId="6" borderId="8" xfId="0" applyNumberFormat="1" applyFont="1" applyFill="1" applyBorder="1" applyAlignment="1">
      <alignment horizontal="center" vertical="top" wrapText="1"/>
    </xf>
    <xf numFmtId="164" fontId="3" fillId="8" borderId="14" xfId="0" applyNumberFormat="1" applyFont="1" applyFill="1" applyBorder="1" applyAlignment="1">
      <alignment horizontal="center" vertical="top" wrapText="1"/>
    </xf>
    <xf numFmtId="164" fontId="3" fillId="8" borderId="38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/>
    </xf>
    <xf numFmtId="165" fontId="4" fillId="0" borderId="33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52" xfId="0" applyNumberFormat="1" applyFont="1" applyFill="1" applyBorder="1" applyAlignment="1">
      <alignment horizontal="center" vertical="top"/>
    </xf>
    <xf numFmtId="165" fontId="4" fillId="7" borderId="28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65" fontId="4" fillId="7" borderId="48" xfId="0" applyNumberFormat="1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165" fontId="4" fillId="7" borderId="6" xfId="0" applyNumberFormat="1" applyFont="1" applyFill="1" applyBorder="1" applyAlignment="1">
      <alignment horizontal="center" vertical="top" wrapText="1"/>
    </xf>
    <xf numFmtId="165" fontId="4" fillId="0" borderId="63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5" fontId="4" fillId="0" borderId="54" xfId="0" applyNumberFormat="1" applyFont="1" applyFill="1" applyBorder="1" applyAlignment="1">
      <alignment horizontal="center" vertical="top" wrapText="1"/>
    </xf>
    <xf numFmtId="49" fontId="5" fillId="4" borderId="24" xfId="0" applyNumberFormat="1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/>
    </xf>
    <xf numFmtId="49" fontId="5" fillId="3" borderId="24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3" fillId="3" borderId="54" xfId="0" applyNumberFormat="1" applyFont="1" applyFill="1" applyBorder="1" applyAlignment="1">
      <alignment horizontal="center" vertical="top" wrapText="1"/>
    </xf>
    <xf numFmtId="164" fontId="1" fillId="0" borderId="54" xfId="0" applyNumberFormat="1" applyFont="1" applyBorder="1" applyAlignment="1">
      <alignment horizontal="center" vertical="top" wrapText="1"/>
    </xf>
    <xf numFmtId="165" fontId="1" fillId="7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1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5" fillId="4" borderId="23" xfId="0" applyNumberFormat="1" applyFont="1" applyFill="1" applyBorder="1" applyAlignment="1">
      <alignment horizontal="center" vertical="top" wrapText="1"/>
    </xf>
    <xf numFmtId="49" fontId="5" fillId="5" borderId="25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horizontal="center" vertical="top"/>
    </xf>
    <xf numFmtId="49" fontId="5" fillId="5" borderId="40" xfId="0" applyNumberFormat="1" applyFont="1" applyFill="1" applyBorder="1" applyAlignment="1">
      <alignment horizontal="center" vertical="top"/>
    </xf>
    <xf numFmtId="49" fontId="5" fillId="4" borderId="37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center" textRotation="90" wrapText="1"/>
    </xf>
    <xf numFmtId="49" fontId="3" fillId="0" borderId="11" xfId="0" applyNumberFormat="1" applyFont="1" applyBorder="1" applyAlignment="1">
      <alignment vertical="top"/>
    </xf>
    <xf numFmtId="0" fontId="1" fillId="7" borderId="5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0" fontId="4" fillId="7" borderId="11" xfId="0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>
      <alignment horizontal="center" vertical="top"/>
    </xf>
    <xf numFmtId="0" fontId="1" fillId="7" borderId="1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center" textRotation="90" wrapText="1"/>
    </xf>
    <xf numFmtId="49" fontId="3" fillId="0" borderId="17" xfId="0" applyNumberFormat="1" applyFont="1" applyBorder="1" applyAlignment="1">
      <alignment vertical="top"/>
    </xf>
    <xf numFmtId="49" fontId="7" fillId="0" borderId="18" xfId="0" applyNumberFormat="1" applyFont="1" applyBorder="1" applyAlignment="1">
      <alignment vertical="top" wrapText="1"/>
    </xf>
    <xf numFmtId="49" fontId="5" fillId="4" borderId="20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vertical="top" wrapText="1"/>
    </xf>
    <xf numFmtId="49" fontId="5" fillId="5" borderId="10" xfId="0" applyNumberFormat="1" applyFont="1" applyFill="1" applyBorder="1" applyAlignment="1">
      <alignment horizontal="center" vertical="top"/>
    </xf>
    <xf numFmtId="0" fontId="4" fillId="6" borderId="53" xfId="0" applyFont="1" applyFill="1" applyBorder="1" applyAlignment="1">
      <alignment vertical="top" wrapText="1"/>
    </xf>
    <xf numFmtId="0" fontId="4" fillId="0" borderId="53" xfId="0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49" fontId="4" fillId="0" borderId="11" xfId="0" applyNumberFormat="1" applyFont="1" applyFill="1" applyBorder="1" applyAlignment="1">
      <alignment vertical="top"/>
    </xf>
    <xf numFmtId="165" fontId="4" fillId="0" borderId="60" xfId="0" applyNumberFormat="1" applyFont="1" applyFill="1" applyBorder="1" applyAlignment="1">
      <alignment horizontal="center" vertical="top" wrapText="1"/>
    </xf>
    <xf numFmtId="165" fontId="4" fillId="7" borderId="63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NumberFormat="1" applyFont="1" applyAlignment="1">
      <alignment vertical="top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1" xfId="0" applyFont="1" applyFill="1" applyBorder="1" applyAlignment="1">
      <alignment horizontal="righ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 wrapText="1"/>
    </xf>
    <xf numFmtId="164" fontId="1" fillId="7" borderId="28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164" fontId="1" fillId="0" borderId="28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right" vertical="top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wrapText="1"/>
    </xf>
    <xf numFmtId="0" fontId="1" fillId="7" borderId="54" xfId="0" applyFont="1" applyFill="1" applyBorder="1" applyAlignment="1">
      <alignment horizontal="center" vertical="top"/>
    </xf>
    <xf numFmtId="164" fontId="1" fillId="7" borderId="12" xfId="0" applyNumberFormat="1" applyFont="1" applyFill="1" applyBorder="1" applyAlignment="1">
      <alignment horizontal="center" vertical="top"/>
    </xf>
    <xf numFmtId="0" fontId="1" fillId="7" borderId="29" xfId="0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5" fontId="4" fillId="0" borderId="42" xfId="0" applyNumberFormat="1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7" fillId="0" borderId="44" xfId="0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/>
    </xf>
    <xf numFmtId="0" fontId="1" fillId="0" borderId="4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 vertical="center" textRotation="90"/>
    </xf>
    <xf numFmtId="164" fontId="14" fillId="0" borderId="0" xfId="0" applyNumberFormat="1" applyFont="1"/>
    <xf numFmtId="0" fontId="15" fillId="0" borderId="0" xfId="0" applyFont="1"/>
    <xf numFmtId="0" fontId="14" fillId="0" borderId="0" xfId="0" applyFont="1" applyBorder="1"/>
    <xf numFmtId="164" fontId="14" fillId="0" borderId="12" xfId="0" applyNumberFormat="1" applyFont="1" applyBorder="1"/>
    <xf numFmtId="0" fontId="14" fillId="0" borderId="0" xfId="0" applyFont="1" applyAlignment="1">
      <alignment horizontal="right"/>
    </xf>
    <xf numFmtId="0" fontId="8" fillId="0" borderId="27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/>
    </xf>
    <xf numFmtId="0" fontId="8" fillId="0" borderId="30" xfId="0" applyFont="1" applyFill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4" fillId="0" borderId="0" xfId="0" applyNumberFormat="1" applyFont="1" applyFill="1" applyBorder="1" applyAlignment="1">
      <alignment vertical="top" wrapText="1"/>
    </xf>
    <xf numFmtId="0" fontId="1" fillId="0" borderId="54" xfId="0" applyFont="1" applyBorder="1" applyAlignment="1">
      <alignment horizontal="center" vertical="top"/>
    </xf>
    <xf numFmtId="0" fontId="1" fillId="0" borderId="3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5" fillId="0" borderId="27" xfId="0" applyFont="1" applyBorder="1" applyAlignment="1">
      <alignment vertical="center" textRotation="90"/>
    </xf>
    <xf numFmtId="0" fontId="5" fillId="0" borderId="30" xfId="0" applyFont="1" applyBorder="1" applyAlignment="1">
      <alignment vertical="center" textRotation="90"/>
    </xf>
    <xf numFmtId="0" fontId="5" fillId="0" borderId="37" xfId="0" applyFont="1" applyBorder="1" applyAlignment="1">
      <alignment vertical="center" textRotation="90"/>
    </xf>
    <xf numFmtId="49" fontId="4" fillId="0" borderId="0" xfId="0" applyNumberFormat="1" applyFont="1" applyBorder="1" applyAlignment="1">
      <alignment vertical="center" textRotation="90"/>
    </xf>
    <xf numFmtId="49" fontId="4" fillId="0" borderId="1" xfId="0" applyNumberFormat="1" applyFont="1" applyBorder="1" applyAlignment="1">
      <alignment vertical="center" textRotation="90"/>
    </xf>
    <xf numFmtId="0" fontId="4" fillId="0" borderId="43" xfId="0" applyFont="1" applyFill="1" applyBorder="1" applyAlignment="1">
      <alignment vertical="top" wrapText="1"/>
    </xf>
    <xf numFmtId="49" fontId="4" fillId="0" borderId="50" xfId="0" applyNumberFormat="1" applyFont="1" applyFill="1" applyBorder="1" applyAlignment="1">
      <alignment horizontal="center" vertical="top"/>
    </xf>
    <xf numFmtId="49" fontId="5" fillId="4" borderId="35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49" fontId="5" fillId="6" borderId="68" xfId="0" applyNumberFormat="1" applyFont="1" applyFill="1" applyBorder="1" applyAlignment="1">
      <alignment horizontal="center" vertical="top"/>
    </xf>
    <xf numFmtId="0" fontId="5" fillId="0" borderId="35" xfId="0" applyFont="1" applyBorder="1" applyAlignment="1">
      <alignment vertical="center" textRotation="90"/>
    </xf>
    <xf numFmtId="49" fontId="3" fillId="0" borderId="50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center" vertical="top"/>
    </xf>
    <xf numFmtId="49" fontId="5" fillId="5" borderId="47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left" vertical="top" wrapText="1"/>
    </xf>
    <xf numFmtId="49" fontId="5" fillId="6" borderId="40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center" textRotation="90" wrapText="1"/>
    </xf>
    <xf numFmtId="49" fontId="4" fillId="0" borderId="16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49" fontId="5" fillId="5" borderId="47" xfId="0" applyNumberFormat="1" applyFont="1" applyFill="1" applyBorder="1" applyAlignment="1">
      <alignment horizontal="center" vertical="top"/>
    </xf>
    <xf numFmtId="49" fontId="5" fillId="6" borderId="40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37" xfId="0" applyFont="1" applyFill="1" applyBorder="1" applyAlignment="1">
      <alignment vertical="top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164" fontId="3" fillId="5" borderId="20" xfId="0" applyNumberFormat="1" applyFont="1" applyFill="1" applyBorder="1" applyAlignment="1">
      <alignment horizontal="center" vertical="top"/>
    </xf>
    <xf numFmtId="164" fontId="3" fillId="5" borderId="69" xfId="0" applyNumberFormat="1" applyFont="1" applyFill="1" applyBorder="1" applyAlignment="1">
      <alignment horizontal="center" vertical="top"/>
    </xf>
    <xf numFmtId="49" fontId="7" fillId="0" borderId="48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right" vertical="top"/>
    </xf>
    <xf numFmtId="0" fontId="14" fillId="0" borderId="44" xfId="0" applyFont="1" applyBorder="1"/>
    <xf numFmtId="164" fontId="1" fillId="8" borderId="38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5" fillId="8" borderId="38" xfId="0" applyFont="1" applyFill="1" applyBorder="1" applyAlignment="1">
      <alignment horizontal="right" vertical="top" wrapText="1"/>
    </xf>
    <xf numFmtId="0" fontId="4" fillId="0" borderId="42" xfId="0" applyFont="1" applyBorder="1" applyAlignment="1">
      <alignment horizontal="center" vertical="center" textRotation="90"/>
    </xf>
    <xf numFmtId="49" fontId="5" fillId="0" borderId="5" xfId="0" applyNumberFormat="1" applyFont="1" applyBorder="1" applyAlignment="1">
      <alignment horizontal="center" vertical="top"/>
    </xf>
    <xf numFmtId="49" fontId="8" fillId="0" borderId="48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textRotation="90"/>
    </xf>
    <xf numFmtId="49" fontId="5" fillId="0" borderId="17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 wrapText="1"/>
    </xf>
    <xf numFmtId="0" fontId="5" fillId="8" borderId="38" xfId="0" applyFont="1" applyFill="1" applyBorder="1" applyAlignment="1">
      <alignment horizontal="center" vertical="top"/>
    </xf>
    <xf numFmtId="49" fontId="4" fillId="0" borderId="11" xfId="0" applyNumberFormat="1" applyFont="1" applyFill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7" borderId="53" xfId="0" applyNumberFormat="1" applyFont="1" applyFill="1" applyBorder="1" applyAlignment="1">
      <alignment horizontal="center" vertical="top"/>
    </xf>
    <xf numFmtId="164" fontId="1" fillId="0" borderId="51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9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44" xfId="0" applyNumberFormat="1" applyFont="1" applyFill="1" applyBorder="1" applyAlignment="1">
      <alignment horizontal="center" vertical="top"/>
    </xf>
    <xf numFmtId="164" fontId="1" fillId="7" borderId="42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164" fontId="1" fillId="7" borderId="70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0" borderId="60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164" fontId="3" fillId="8" borderId="61" xfId="0" applyNumberFormat="1" applyFont="1" applyFill="1" applyBorder="1" applyAlignment="1">
      <alignment horizontal="center" vertical="top"/>
    </xf>
    <xf numFmtId="164" fontId="16" fillId="0" borderId="66" xfId="0" applyNumberFormat="1" applyFont="1" applyFill="1" applyBorder="1" applyAlignment="1">
      <alignment horizontal="center" vertical="top"/>
    </xf>
    <xf numFmtId="164" fontId="1" fillId="0" borderId="63" xfId="0" applyNumberFormat="1" applyFont="1" applyFill="1" applyBorder="1" applyAlignment="1">
      <alignment horizontal="center" vertical="top"/>
    </xf>
    <xf numFmtId="164" fontId="16" fillId="0" borderId="70" xfId="0" applyNumberFormat="1" applyFont="1" applyFill="1" applyBorder="1" applyAlignment="1">
      <alignment horizontal="center" vertical="top"/>
    </xf>
    <xf numFmtId="164" fontId="16" fillId="7" borderId="63" xfId="0" applyNumberFormat="1" applyFont="1" applyFill="1" applyBorder="1" applyAlignment="1">
      <alignment horizontal="center" vertical="top"/>
    </xf>
    <xf numFmtId="164" fontId="1" fillId="7" borderId="63" xfId="0" applyNumberFormat="1" applyFont="1" applyFill="1" applyBorder="1" applyAlignment="1">
      <alignment horizontal="center" vertical="top"/>
    </xf>
    <xf numFmtId="164" fontId="1" fillId="7" borderId="48" xfId="0" applyNumberFormat="1" applyFont="1" applyFill="1" applyBorder="1" applyAlignment="1">
      <alignment horizontal="center" vertical="top"/>
    </xf>
    <xf numFmtId="164" fontId="1" fillId="7" borderId="66" xfId="0" applyNumberFormat="1" applyFont="1" applyFill="1" applyBorder="1" applyAlignment="1">
      <alignment horizontal="center" vertical="top"/>
    </xf>
    <xf numFmtId="164" fontId="3" fillId="8" borderId="60" xfId="0" applyNumberFormat="1" applyFont="1" applyFill="1" applyBorder="1" applyAlignment="1">
      <alignment horizontal="center" vertical="top"/>
    </xf>
    <xf numFmtId="164" fontId="3" fillId="5" borderId="66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horizontal="center" vertical="top"/>
    </xf>
    <xf numFmtId="164" fontId="1" fillId="0" borderId="71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16" fillId="0" borderId="4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6" fillId="0" borderId="3" xfId="0" applyNumberFormat="1" applyFont="1" applyFill="1" applyBorder="1" applyAlignment="1">
      <alignment horizontal="center" vertical="top"/>
    </xf>
    <xf numFmtId="164" fontId="16" fillId="7" borderId="67" xfId="0" applyNumberFormat="1" applyFont="1" applyFill="1" applyBorder="1" applyAlignment="1">
      <alignment horizontal="center" vertical="top"/>
    </xf>
    <xf numFmtId="164" fontId="1" fillId="7" borderId="6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center" vertical="top"/>
    </xf>
    <xf numFmtId="164" fontId="3" fillId="5" borderId="3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164" fontId="1" fillId="0" borderId="72" xfId="0" applyNumberFormat="1" applyFont="1" applyFill="1" applyBorder="1" applyAlignment="1">
      <alignment horizontal="center" vertical="top"/>
    </xf>
    <xf numFmtId="164" fontId="3" fillId="8" borderId="62" xfId="0" applyNumberFormat="1" applyFont="1" applyFill="1" applyBorder="1" applyAlignment="1">
      <alignment horizontal="center" vertical="top"/>
    </xf>
    <xf numFmtId="164" fontId="1" fillId="7" borderId="46" xfId="0" applyNumberFormat="1" applyFont="1" applyFill="1" applyBorder="1" applyAlignment="1">
      <alignment horizontal="center" vertical="top"/>
    </xf>
    <xf numFmtId="164" fontId="4" fillId="7" borderId="73" xfId="0" applyNumberFormat="1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center" vertical="top"/>
    </xf>
    <xf numFmtId="164" fontId="4" fillId="7" borderId="7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/>
    </xf>
    <xf numFmtId="164" fontId="4" fillId="7" borderId="42" xfId="0" applyNumberFormat="1" applyFont="1" applyFill="1" applyBorder="1" applyAlignment="1">
      <alignment horizontal="center" vertical="top"/>
    </xf>
    <xf numFmtId="164" fontId="4" fillId="7" borderId="44" xfId="0" applyNumberFormat="1" applyFont="1" applyFill="1" applyBorder="1" applyAlignment="1">
      <alignment horizontal="center" vertical="top"/>
    </xf>
    <xf numFmtId="164" fontId="4" fillId="7" borderId="53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4" fillId="7" borderId="4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9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3" fillId="5" borderId="57" xfId="0" applyNumberFormat="1" applyFont="1" applyFill="1" applyBorder="1" applyAlignment="1">
      <alignment horizontal="center" vertical="top"/>
    </xf>
    <xf numFmtId="164" fontId="1" fillId="6" borderId="42" xfId="0" applyNumberFormat="1" applyFont="1" applyFill="1" applyBorder="1" applyAlignment="1">
      <alignment horizontal="center" vertical="top" wrapText="1"/>
    </xf>
    <xf numFmtId="164" fontId="1" fillId="6" borderId="53" xfId="0" applyNumberFormat="1" applyFont="1" applyFill="1" applyBorder="1" applyAlignment="1">
      <alignment horizontal="center" vertical="top" wrapText="1"/>
    </xf>
    <xf numFmtId="164" fontId="3" fillId="8" borderId="45" xfId="0" applyNumberFormat="1" applyFont="1" applyFill="1" applyBorder="1" applyAlignment="1">
      <alignment horizontal="center" vertical="top" wrapText="1"/>
    </xf>
    <xf numFmtId="164" fontId="14" fillId="0" borderId="44" xfId="0" applyNumberFormat="1" applyFont="1" applyBorder="1"/>
    <xf numFmtId="164" fontId="1" fillId="6" borderId="73" xfId="0" applyNumberFormat="1" applyFont="1" applyFill="1" applyBorder="1" applyAlignment="1">
      <alignment horizontal="center" vertical="top" wrapText="1"/>
    </xf>
    <xf numFmtId="164" fontId="1" fillId="6" borderId="72" xfId="0" applyNumberFormat="1" applyFont="1" applyFill="1" applyBorder="1" applyAlignment="1">
      <alignment horizontal="center" vertical="top" wrapText="1"/>
    </xf>
    <xf numFmtId="164" fontId="3" fillId="8" borderId="62" xfId="0" applyNumberFormat="1" applyFont="1" applyFill="1" applyBorder="1" applyAlignment="1">
      <alignment horizontal="center" vertical="top" wrapText="1"/>
    </xf>
    <xf numFmtId="164" fontId="1" fillId="0" borderId="73" xfId="0" applyNumberFormat="1" applyFont="1" applyFill="1" applyBorder="1" applyAlignment="1">
      <alignment horizontal="center" vertical="top"/>
    </xf>
    <xf numFmtId="164" fontId="1" fillId="0" borderId="74" xfId="0" applyNumberFormat="1" applyFont="1" applyFill="1" applyBorder="1" applyAlignment="1">
      <alignment horizontal="center" vertical="top"/>
    </xf>
    <xf numFmtId="164" fontId="1" fillId="0" borderId="75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1" fillId="0" borderId="76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/>
    </xf>
    <xf numFmtId="164" fontId="1" fillId="7" borderId="73" xfId="0" applyNumberFormat="1" applyFont="1" applyFill="1" applyBorder="1" applyAlignment="1">
      <alignment horizontal="center" vertical="top"/>
    </xf>
    <xf numFmtId="164" fontId="1" fillId="0" borderId="66" xfId="0" applyNumberFormat="1" applyFont="1" applyFill="1" applyBorder="1" applyAlignment="1">
      <alignment horizontal="center" vertical="top"/>
    </xf>
    <xf numFmtId="164" fontId="14" fillId="0" borderId="48" xfId="0" applyNumberFormat="1" applyFont="1" applyBorder="1"/>
    <xf numFmtId="164" fontId="3" fillId="5" borderId="21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horizontal="center" vertical="top" wrapText="1"/>
    </xf>
    <xf numFmtId="164" fontId="3" fillId="8" borderId="1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4" fillId="0" borderId="10" xfId="0" applyNumberFormat="1" applyFont="1" applyBorder="1"/>
    <xf numFmtId="164" fontId="3" fillId="5" borderId="57" xfId="0" applyNumberFormat="1" applyFont="1" applyFill="1" applyBorder="1" applyAlignment="1">
      <alignment horizontal="center" vertical="top" wrapText="1"/>
    </xf>
    <xf numFmtId="164" fontId="3" fillId="4" borderId="57" xfId="0" applyNumberFormat="1" applyFont="1" applyFill="1" applyBorder="1" applyAlignment="1">
      <alignment horizontal="center" vertical="top"/>
    </xf>
    <xf numFmtId="164" fontId="3" fillId="3" borderId="57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left" vertical="top" wrapText="1"/>
    </xf>
    <xf numFmtId="0" fontId="3" fillId="7" borderId="53" xfId="0" applyFont="1" applyFill="1" applyBorder="1" applyAlignment="1">
      <alignment horizontal="left" vertical="top" wrapText="1"/>
    </xf>
    <xf numFmtId="0" fontId="5" fillId="7" borderId="64" xfId="0" applyFont="1" applyFill="1" applyBorder="1" applyAlignment="1">
      <alignment horizontal="left" vertical="top" wrapText="1"/>
    </xf>
    <xf numFmtId="0" fontId="5" fillId="7" borderId="65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5" fillId="8" borderId="23" xfId="0" applyFont="1" applyFill="1" applyBorder="1" applyAlignment="1">
      <alignment horizontal="right" vertical="top" wrapText="1"/>
    </xf>
    <xf numFmtId="0" fontId="5" fillId="8" borderId="1" xfId="0" applyFont="1" applyFill="1" applyBorder="1" applyAlignment="1">
      <alignment horizontal="righ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 wrapText="1"/>
    </xf>
    <xf numFmtId="0" fontId="4" fillId="7" borderId="56" xfId="0" applyFont="1" applyFill="1" applyBorder="1" applyAlignment="1">
      <alignment horizontal="left" vertical="top" wrapText="1"/>
    </xf>
    <xf numFmtId="3" fontId="4" fillId="7" borderId="53" xfId="0" applyNumberFormat="1" applyFont="1" applyFill="1" applyBorder="1" applyAlignment="1">
      <alignment horizontal="left" vertical="top" wrapText="1"/>
    </xf>
    <xf numFmtId="3" fontId="4" fillId="7" borderId="64" xfId="0" applyNumberFormat="1" applyFont="1" applyFill="1" applyBorder="1" applyAlignment="1">
      <alignment horizontal="left" vertical="top" wrapText="1"/>
    </xf>
    <xf numFmtId="0" fontId="14" fillId="7" borderId="65" xfId="0" applyFont="1" applyFill="1" applyBorder="1" applyAlignment="1">
      <alignment horizontal="left" vertical="top" wrapText="1"/>
    </xf>
    <xf numFmtId="49" fontId="5" fillId="3" borderId="58" xfId="0" applyNumberFormat="1" applyFont="1" applyFill="1" applyBorder="1" applyAlignment="1">
      <alignment horizontal="right" vertical="top"/>
    </xf>
    <xf numFmtId="49" fontId="5" fillId="3" borderId="21" xfId="0" applyNumberFormat="1" applyFont="1" applyFill="1" applyBorder="1" applyAlignment="1">
      <alignment horizontal="right" vertical="top"/>
    </xf>
    <xf numFmtId="49" fontId="5" fillId="3" borderId="22" xfId="0" applyNumberFormat="1" applyFont="1" applyFill="1" applyBorder="1" applyAlignment="1">
      <alignment horizontal="right" vertical="top"/>
    </xf>
    <xf numFmtId="165" fontId="5" fillId="3" borderId="23" xfId="0" applyNumberFormat="1" applyFont="1" applyFill="1" applyBorder="1" applyAlignment="1">
      <alignment horizontal="center" vertical="top"/>
    </xf>
    <xf numFmtId="165" fontId="5" fillId="3" borderId="55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11" xfId="0" applyNumberFormat="1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49" fontId="5" fillId="5" borderId="58" xfId="0" applyNumberFormat="1" applyFont="1" applyFill="1" applyBorder="1" applyAlignment="1">
      <alignment horizontal="right" vertical="top" wrapText="1"/>
    </xf>
    <xf numFmtId="49" fontId="5" fillId="5" borderId="21" xfId="0" applyNumberFormat="1" applyFont="1" applyFill="1" applyBorder="1" applyAlignment="1">
      <alignment horizontal="right" vertical="top" wrapText="1"/>
    </xf>
    <xf numFmtId="49" fontId="5" fillId="5" borderId="22" xfId="0" applyNumberFormat="1" applyFont="1" applyFill="1" applyBorder="1" applyAlignment="1">
      <alignment horizontal="right" vertical="top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5" fillId="5" borderId="22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center" vertical="top"/>
    </xf>
    <xf numFmtId="165" fontId="5" fillId="4" borderId="22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4" borderId="14" xfId="0" applyNumberFormat="1" applyFont="1" applyFill="1" applyBorder="1" applyAlignment="1">
      <alignment horizontal="center" vertical="top" wrapText="1"/>
    </xf>
    <xf numFmtId="49" fontId="5" fillId="5" borderId="46" xfId="0" applyNumberFormat="1" applyFont="1" applyFill="1" applyBorder="1" applyAlignment="1">
      <alignment horizontal="center" vertical="top"/>
    </xf>
    <xf numFmtId="49" fontId="5" fillId="5" borderId="47" xfId="0" applyNumberFormat="1" applyFont="1" applyFill="1" applyBorder="1" applyAlignment="1">
      <alignment horizontal="center" vertical="top"/>
    </xf>
    <xf numFmtId="49" fontId="5" fillId="5" borderId="62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49" fontId="5" fillId="6" borderId="36" xfId="0" applyNumberFormat="1" applyFont="1" applyFill="1" applyBorder="1" applyAlignment="1">
      <alignment horizontal="center" vertical="top"/>
    </xf>
    <xf numFmtId="165" fontId="1" fillId="7" borderId="26" xfId="0" applyNumberFormat="1" applyFont="1" applyFill="1" applyBorder="1" applyAlignment="1">
      <alignment horizontal="left" vertical="top" wrapText="1"/>
    </xf>
    <xf numFmtId="165" fontId="1" fillId="7" borderId="31" xfId="0" applyNumberFormat="1" applyFont="1" applyFill="1" applyBorder="1" applyAlignment="1">
      <alignment horizontal="left" vertical="top" wrapText="1"/>
    </xf>
    <xf numFmtId="165" fontId="1" fillId="7" borderId="36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5" fillId="0" borderId="30" xfId="0" applyNumberFormat="1" applyFont="1" applyFill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10" xfId="0" applyNumberFormat="1" applyFont="1" applyBorder="1" applyAlignment="1">
      <alignment horizontal="center" vertical="center" textRotation="90" wrapText="1"/>
    </xf>
    <xf numFmtId="49" fontId="4" fillId="0" borderId="15" xfId="0" applyNumberFormat="1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165" fontId="3" fillId="7" borderId="26" xfId="0" applyNumberFormat="1" applyFont="1" applyFill="1" applyBorder="1" applyAlignment="1">
      <alignment horizontal="left" vertical="top" wrapText="1"/>
    </xf>
    <xf numFmtId="165" fontId="3" fillId="7" borderId="31" xfId="0" applyNumberFormat="1" applyFont="1" applyFill="1" applyBorder="1" applyAlignment="1">
      <alignment horizontal="left" vertical="top" wrapText="1"/>
    </xf>
    <xf numFmtId="165" fontId="3" fillId="7" borderId="36" xfId="0" applyNumberFormat="1" applyFont="1" applyFill="1" applyBorder="1" applyAlignment="1">
      <alignment horizontal="left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165" fontId="5" fillId="7" borderId="30" xfId="0" applyNumberFormat="1" applyFont="1" applyFill="1" applyBorder="1" applyAlignment="1">
      <alignment horizontal="center" vertical="top" wrapText="1"/>
    </xf>
    <xf numFmtId="165" fontId="5" fillId="7" borderId="14" xfId="0" applyNumberFormat="1" applyFont="1" applyFill="1" applyBorder="1" applyAlignment="1">
      <alignment horizontal="center" vertical="top" wrapText="1"/>
    </xf>
    <xf numFmtId="49" fontId="4" fillId="7" borderId="3" xfId="0" applyNumberFormat="1" applyFont="1" applyFill="1" applyBorder="1" applyAlignment="1">
      <alignment horizontal="center" vertical="center" textRotation="90" wrapText="1"/>
    </xf>
    <xf numFmtId="49" fontId="4" fillId="7" borderId="10" xfId="0" applyNumberFormat="1" applyFont="1" applyFill="1" applyBorder="1" applyAlignment="1">
      <alignment horizontal="center" vertical="center" textRotation="90" wrapText="1"/>
    </xf>
    <xf numFmtId="49" fontId="4" fillId="7" borderId="15" xfId="0" applyNumberFormat="1" applyFont="1" applyFill="1" applyBorder="1" applyAlignment="1">
      <alignment horizontal="center" vertical="center" textRotation="90" wrapText="1"/>
    </xf>
    <xf numFmtId="165" fontId="3" fillId="6" borderId="26" xfId="0" applyNumberFormat="1" applyFont="1" applyFill="1" applyBorder="1" applyAlignment="1">
      <alignment horizontal="left" vertical="top" wrapText="1"/>
    </xf>
    <xf numFmtId="165" fontId="3" fillId="6" borderId="31" xfId="0" applyNumberFormat="1" applyFont="1" applyFill="1" applyBorder="1" applyAlignment="1">
      <alignment horizontal="left" vertical="top" wrapText="1"/>
    </xf>
    <xf numFmtId="165" fontId="3" fillId="6" borderId="36" xfId="0" applyNumberFormat="1" applyFont="1" applyFill="1" applyBorder="1" applyAlignment="1">
      <alignment horizontal="left" vertical="top" wrapText="1"/>
    </xf>
    <xf numFmtId="165" fontId="5" fillId="4" borderId="58" xfId="0" applyNumberFormat="1" applyFont="1" applyFill="1" applyBorder="1" applyAlignment="1">
      <alignment horizontal="right" vertical="top"/>
    </xf>
    <xf numFmtId="165" fontId="5" fillId="4" borderId="21" xfId="0" applyNumberFormat="1" applyFont="1" applyFill="1" applyBorder="1" applyAlignment="1">
      <alignment horizontal="right" vertical="top"/>
    </xf>
    <xf numFmtId="165" fontId="5" fillId="4" borderId="22" xfId="0" applyNumberFormat="1" applyFont="1" applyFill="1" applyBorder="1" applyAlignment="1">
      <alignment horizontal="right" vertical="top"/>
    </xf>
    <xf numFmtId="49" fontId="7" fillId="7" borderId="6" xfId="0" applyNumberFormat="1" applyFont="1" applyFill="1" applyBorder="1" applyAlignment="1">
      <alignment horizontal="center" vertical="top" wrapText="1"/>
    </xf>
    <xf numFmtId="49" fontId="7" fillId="7" borderId="12" xfId="0" applyNumberFormat="1" applyFont="1" applyFill="1" applyBorder="1" applyAlignment="1">
      <alignment horizontal="center" vertical="top" wrapText="1"/>
    </xf>
    <xf numFmtId="49" fontId="7" fillId="7" borderId="18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49" fontId="5" fillId="7" borderId="7" xfId="0" applyNumberFormat="1" applyFont="1" applyFill="1" applyBorder="1" applyAlignment="1">
      <alignment horizontal="center" vertical="top"/>
    </xf>
    <xf numFmtId="49" fontId="5" fillId="7" borderId="11" xfId="0" applyNumberFormat="1" applyFont="1" applyFill="1" applyBorder="1" applyAlignment="1">
      <alignment horizontal="center" vertical="top"/>
    </xf>
    <xf numFmtId="49" fontId="5" fillId="7" borderId="19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49" fontId="5" fillId="5" borderId="20" xfId="0" applyNumberFormat="1" applyFont="1" applyFill="1" applyBorder="1" applyAlignment="1">
      <alignment horizontal="left" vertical="top" wrapText="1"/>
    </xf>
    <xf numFmtId="49" fontId="5" fillId="5" borderId="21" xfId="0" applyNumberFormat="1" applyFont="1" applyFill="1" applyBorder="1" applyAlignment="1">
      <alignment horizontal="left" vertical="top" wrapText="1"/>
    </xf>
    <xf numFmtId="49" fontId="5" fillId="5" borderId="22" xfId="0" applyNumberFormat="1" applyFont="1" applyFill="1" applyBorder="1" applyAlignment="1">
      <alignment horizontal="left" vertical="top" wrapText="1"/>
    </xf>
    <xf numFmtId="49" fontId="5" fillId="6" borderId="3" xfId="0" applyNumberFormat="1" applyFont="1" applyFill="1" applyBorder="1" applyAlignment="1">
      <alignment horizontal="center" vertical="top"/>
    </xf>
    <xf numFmtId="49" fontId="5" fillId="6" borderId="10" xfId="0" applyNumberFormat="1" applyFont="1" applyFill="1" applyBorder="1" applyAlignment="1">
      <alignment horizontal="center" vertical="top"/>
    </xf>
    <xf numFmtId="49" fontId="5" fillId="6" borderId="15" xfId="0" applyNumberFormat="1" applyFont="1" applyFill="1" applyBorder="1" applyAlignment="1">
      <alignment horizontal="center" vertical="top"/>
    </xf>
    <xf numFmtId="165" fontId="3" fillId="0" borderId="26" xfId="0" applyNumberFormat="1" applyFont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1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center" textRotation="90" wrapText="1"/>
    </xf>
    <xf numFmtId="49" fontId="5" fillId="0" borderId="13" xfId="0" applyNumberFormat="1" applyFont="1" applyBorder="1" applyAlignment="1">
      <alignment horizontal="center" vertical="top"/>
    </xf>
    <xf numFmtId="165" fontId="4" fillId="0" borderId="27" xfId="0" applyNumberFormat="1" applyFont="1" applyFill="1" applyBorder="1" applyAlignment="1">
      <alignment horizontal="left" vertical="top" wrapText="1"/>
    </xf>
    <xf numFmtId="165" fontId="4" fillId="0" borderId="30" xfId="0" applyNumberFormat="1" applyFont="1" applyFill="1" applyBorder="1" applyAlignment="1">
      <alignment horizontal="left" vertical="top" wrapText="1"/>
    </xf>
    <xf numFmtId="165" fontId="4" fillId="0" borderId="37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3" fillId="5" borderId="20" xfId="0" applyNumberFormat="1" applyFont="1" applyFill="1" applyBorder="1" applyAlignment="1">
      <alignment horizontal="center" vertical="top"/>
    </xf>
    <xf numFmtId="164" fontId="3" fillId="5" borderId="69" xfId="0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horizontal="center" vertical="center" textRotation="90"/>
    </xf>
    <xf numFmtId="49" fontId="4" fillId="7" borderId="16" xfId="0" applyNumberFormat="1" applyFont="1" applyFill="1" applyBorder="1" applyAlignment="1">
      <alignment horizontal="center" vertical="center" textRotation="90"/>
    </xf>
    <xf numFmtId="0" fontId="1" fillId="7" borderId="40" xfId="0" applyFont="1" applyFill="1" applyBorder="1" applyAlignment="1">
      <alignment horizontal="left" vertical="top" wrapText="1"/>
    </xf>
    <xf numFmtId="0" fontId="1" fillId="7" borderId="25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49" fontId="4" fillId="0" borderId="41" xfId="0" applyNumberFormat="1" applyFont="1" applyBorder="1" applyAlignment="1">
      <alignment horizontal="center" vertical="center" textRotation="90"/>
    </xf>
    <xf numFmtId="49" fontId="4" fillId="0" borderId="1" xfId="0" applyNumberFormat="1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49" fontId="4" fillId="7" borderId="41" xfId="0" applyNumberFormat="1" applyFont="1" applyFill="1" applyBorder="1" applyAlignment="1">
      <alignment horizontal="center" vertical="center" textRotation="90"/>
    </xf>
    <xf numFmtId="49" fontId="4" fillId="7" borderId="0" xfId="0" applyNumberFormat="1" applyFont="1" applyFill="1" applyBorder="1" applyAlignment="1">
      <alignment horizontal="center" vertical="center" textRotation="90"/>
    </xf>
    <xf numFmtId="49" fontId="3" fillId="0" borderId="11" xfId="0" applyNumberFormat="1" applyFont="1" applyBorder="1" applyAlignment="1">
      <alignment horizontal="center" vertical="top"/>
    </xf>
    <xf numFmtId="0" fontId="1" fillId="0" borderId="52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right" vertical="top" wrapText="1"/>
    </xf>
    <xf numFmtId="49" fontId="5" fillId="5" borderId="58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165" fontId="5" fillId="5" borderId="20" xfId="0" applyNumberFormat="1" applyFont="1" applyFill="1" applyBorder="1" applyAlignment="1">
      <alignment horizontal="center" vertical="top"/>
    </xf>
    <xf numFmtId="165" fontId="5" fillId="5" borderId="22" xfId="0" applyNumberFormat="1" applyFont="1" applyFill="1" applyBorder="1" applyAlignment="1">
      <alignment horizontal="center" vertical="top"/>
    </xf>
    <xf numFmtId="49" fontId="5" fillId="5" borderId="20" xfId="0" applyNumberFormat="1" applyFont="1" applyFill="1" applyBorder="1" applyAlignment="1">
      <alignment horizontal="left" vertical="top"/>
    </xf>
    <xf numFmtId="49" fontId="5" fillId="5" borderId="21" xfId="0" applyNumberFormat="1" applyFont="1" applyFill="1" applyBorder="1" applyAlignment="1">
      <alignment horizontal="left" vertical="top"/>
    </xf>
    <xf numFmtId="49" fontId="5" fillId="5" borderId="22" xfId="0" applyNumberFormat="1" applyFont="1" applyFill="1" applyBorder="1" applyAlignment="1">
      <alignment horizontal="left" vertical="top"/>
    </xf>
    <xf numFmtId="0" fontId="1" fillId="0" borderId="4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textRotation="90"/>
    </xf>
    <xf numFmtId="49" fontId="4" fillId="0" borderId="0" xfId="0" applyNumberFormat="1" applyFont="1" applyBorder="1" applyAlignment="1">
      <alignment horizontal="center" vertical="center" textRotation="90"/>
    </xf>
    <xf numFmtId="49" fontId="5" fillId="4" borderId="2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4" borderId="14" xfId="0" applyNumberFormat="1" applyFont="1" applyFill="1" applyBorder="1" applyAlignment="1">
      <alignment horizontal="center" vertical="top"/>
    </xf>
    <xf numFmtId="49" fontId="5" fillId="5" borderId="26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49" fontId="4" fillId="7" borderId="4" xfId="0" applyNumberFormat="1" applyFont="1" applyFill="1" applyBorder="1" applyAlignment="1">
      <alignment horizontal="center" vertical="center" textRotation="90" wrapText="1"/>
    </xf>
    <xf numFmtId="49" fontId="3" fillId="7" borderId="5" xfId="0" applyNumberFormat="1" applyFont="1" applyFill="1" applyBorder="1" applyAlignment="1">
      <alignment horizontal="center" vertical="top"/>
    </xf>
    <xf numFmtId="49" fontId="3" fillId="7" borderId="11" xfId="0" applyNumberFormat="1" applyFont="1" applyFill="1" applyBorder="1" applyAlignment="1">
      <alignment horizontal="center" vertical="top"/>
    </xf>
    <xf numFmtId="49" fontId="3" fillId="7" borderId="17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3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49" fontId="5" fillId="6" borderId="40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3" fontId="4" fillId="0" borderId="41" xfId="0" applyNumberFormat="1" applyFont="1" applyFill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center" textRotation="90" wrapText="1"/>
    </xf>
    <xf numFmtId="0" fontId="4" fillId="0" borderId="11" xfId="0" applyNumberFormat="1" applyFont="1" applyBorder="1" applyAlignment="1">
      <alignment horizontal="center" vertical="center" textRotation="90" wrapText="1"/>
    </xf>
    <xf numFmtId="0" fontId="4" fillId="0" borderId="17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18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8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22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49" fontId="5" fillId="4" borderId="32" xfId="0" applyNumberFormat="1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/>
    </xf>
    <xf numFmtId="49" fontId="5" fillId="6" borderId="34" xfId="0" applyNumberFormat="1" applyFont="1" applyFill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textRotation="90"/>
    </xf>
    <xf numFmtId="49" fontId="4" fillId="0" borderId="67" xfId="0" applyNumberFormat="1" applyFont="1" applyBorder="1" applyAlignment="1">
      <alignment horizontal="center" vertical="center" textRotation="90"/>
    </xf>
    <xf numFmtId="49" fontId="7" fillId="0" borderId="49" xfId="0" applyNumberFormat="1" applyFont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49" fontId="8" fillId="7" borderId="6" xfId="0" applyNumberFormat="1" applyFont="1" applyFill="1" applyBorder="1" applyAlignment="1">
      <alignment horizontal="center" vertical="top" wrapText="1"/>
    </xf>
    <xf numFmtId="49" fontId="8" fillId="7" borderId="12" xfId="0" applyNumberFormat="1" applyFont="1" applyFill="1" applyBorder="1" applyAlignment="1">
      <alignment horizontal="center" vertical="top" wrapText="1"/>
    </xf>
    <xf numFmtId="49" fontId="8" fillId="7" borderId="18" xfId="0" applyNumberFormat="1" applyFont="1" applyFill="1" applyBorder="1" applyAlignment="1">
      <alignment horizontal="center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49" fontId="5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18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49" fontId="5" fillId="5" borderId="40" xfId="0" applyNumberFormat="1" applyFont="1" applyFill="1" applyBorder="1" applyAlignment="1">
      <alignment horizontal="right" vertical="top"/>
    </xf>
    <xf numFmtId="49" fontId="5" fillId="5" borderId="41" xfId="0" applyNumberFormat="1" applyFont="1" applyFill="1" applyBorder="1" applyAlignment="1">
      <alignment horizontal="right" vertical="top"/>
    </xf>
    <xf numFmtId="165" fontId="5" fillId="5" borderId="42" xfId="0" applyNumberFormat="1" applyFont="1" applyFill="1" applyBorder="1" applyAlignment="1">
      <alignment horizontal="center" vertical="top"/>
    </xf>
    <xf numFmtId="165" fontId="5" fillId="5" borderId="66" xfId="0" applyNumberFormat="1" applyFont="1" applyFill="1" applyBorder="1" applyAlignment="1">
      <alignment horizontal="center" vertical="top"/>
    </xf>
    <xf numFmtId="49" fontId="5" fillId="5" borderId="45" xfId="0" applyNumberFormat="1" applyFont="1" applyFill="1" applyBorder="1" applyAlignment="1">
      <alignment horizontal="left" vertical="top"/>
    </xf>
    <xf numFmtId="49" fontId="5" fillId="5" borderId="39" xfId="0" applyNumberFormat="1" applyFont="1" applyFill="1" applyBorder="1" applyAlignment="1">
      <alignment horizontal="left" vertical="top"/>
    </xf>
    <xf numFmtId="49" fontId="5" fillId="5" borderId="61" xfId="0" applyNumberFormat="1" applyFont="1" applyFill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1"/>
  <sheetViews>
    <sheetView tabSelected="1" zoomScaleNormal="100" zoomScaleSheetLayoutView="100" workbookViewId="0">
      <selection activeCell="R13" sqref="R13"/>
    </sheetView>
  </sheetViews>
  <sheetFormatPr defaultRowHeight="15" x14ac:dyDescent="0.25"/>
  <cols>
    <col min="1" max="3" width="3" style="168" customWidth="1"/>
    <col min="4" max="4" width="27.85546875" style="169" customWidth="1"/>
    <col min="5" max="5" width="3.28515625" style="169" customWidth="1"/>
    <col min="6" max="6" width="3.28515625" style="170" customWidth="1"/>
    <col min="7" max="7" width="3.28515625" style="169" customWidth="1"/>
    <col min="8" max="8" width="13.140625" style="169" customWidth="1"/>
    <col min="9" max="9" width="8" style="169" customWidth="1"/>
    <col min="10" max="10" width="10.85546875" style="171" bestFit="1" customWidth="1"/>
    <col min="11" max="11" width="23.28515625" style="169" customWidth="1"/>
    <col min="12" max="12" width="6.42578125" style="169" customWidth="1"/>
    <col min="13" max="16384" width="9.140625" style="169"/>
  </cols>
  <sheetData>
    <row r="1" spans="1:17" ht="39" customHeight="1" x14ac:dyDescent="0.25">
      <c r="J1" s="344" t="s">
        <v>157</v>
      </c>
      <c r="K1" s="344"/>
      <c r="L1" s="344"/>
      <c r="M1" s="179"/>
      <c r="N1" s="179"/>
      <c r="Q1" s="173"/>
    </row>
    <row r="2" spans="1:17" ht="58.5" customHeight="1" x14ac:dyDescent="0.25">
      <c r="J2" s="344" t="s">
        <v>172</v>
      </c>
      <c r="K2" s="344"/>
      <c r="L2" s="344"/>
      <c r="M2" s="179"/>
      <c r="N2" s="179"/>
      <c r="Q2" s="173"/>
    </row>
    <row r="3" spans="1:17" s="172" customFormat="1" ht="15.75" x14ac:dyDescent="0.25">
      <c r="A3" s="520" t="s">
        <v>127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</row>
    <row r="4" spans="1:17" s="172" customFormat="1" ht="15.75" x14ac:dyDescent="0.25">
      <c r="A4" s="521" t="s">
        <v>0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</row>
    <row r="5" spans="1:17" s="172" customFormat="1" ht="19.5" customHeight="1" x14ac:dyDescent="0.25">
      <c r="A5" s="522" t="s">
        <v>128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</row>
    <row r="6" spans="1:17" ht="20.25" customHeight="1" thickBot="1" x14ac:dyDescent="0.3">
      <c r="A6" s="523" t="s">
        <v>1</v>
      </c>
      <c r="B6" s="523"/>
      <c r="C6" s="523"/>
      <c r="D6" s="523"/>
      <c r="E6" s="523"/>
      <c r="F6" s="523"/>
      <c r="G6" s="523"/>
      <c r="H6" s="523"/>
      <c r="I6" s="523"/>
      <c r="J6" s="523"/>
      <c r="K6" s="523"/>
      <c r="L6" s="523"/>
    </row>
    <row r="7" spans="1:17" ht="16.5" customHeight="1" x14ac:dyDescent="0.25">
      <c r="A7" s="524" t="s">
        <v>2</v>
      </c>
      <c r="B7" s="527" t="s">
        <v>3</v>
      </c>
      <c r="C7" s="527" t="s">
        <v>4</v>
      </c>
      <c r="D7" s="530" t="s">
        <v>5</v>
      </c>
      <c r="E7" s="533" t="s">
        <v>6</v>
      </c>
      <c r="F7" s="527" t="s">
        <v>132</v>
      </c>
      <c r="G7" s="537" t="s">
        <v>7</v>
      </c>
      <c r="H7" s="540" t="s">
        <v>107</v>
      </c>
      <c r="I7" s="543" t="s">
        <v>8</v>
      </c>
      <c r="J7" s="546" t="s">
        <v>129</v>
      </c>
      <c r="K7" s="549" t="s">
        <v>9</v>
      </c>
      <c r="L7" s="550"/>
    </row>
    <row r="8" spans="1:17" ht="30.75" customHeight="1" x14ac:dyDescent="0.25">
      <c r="A8" s="525"/>
      <c r="B8" s="528"/>
      <c r="C8" s="528"/>
      <c r="D8" s="531"/>
      <c r="E8" s="534"/>
      <c r="F8" s="528"/>
      <c r="G8" s="538"/>
      <c r="H8" s="541"/>
      <c r="I8" s="544"/>
      <c r="J8" s="547"/>
      <c r="K8" s="551" t="s">
        <v>5</v>
      </c>
      <c r="L8" s="156" t="s">
        <v>131</v>
      </c>
    </row>
    <row r="9" spans="1:17" ht="78.75" customHeight="1" thickBot="1" x14ac:dyDescent="0.3">
      <c r="A9" s="526"/>
      <c r="B9" s="529"/>
      <c r="C9" s="529"/>
      <c r="D9" s="532"/>
      <c r="E9" s="535"/>
      <c r="F9" s="529"/>
      <c r="G9" s="539"/>
      <c r="H9" s="542"/>
      <c r="I9" s="545"/>
      <c r="J9" s="548"/>
      <c r="K9" s="552"/>
      <c r="L9" s="153" t="s">
        <v>130</v>
      </c>
    </row>
    <row r="10" spans="1:17" ht="15.75" thickBot="1" x14ac:dyDescent="0.3">
      <c r="A10" s="553" t="s">
        <v>10</v>
      </c>
      <c r="B10" s="554"/>
      <c r="C10" s="554"/>
      <c r="D10" s="554"/>
      <c r="E10" s="554"/>
      <c r="F10" s="554"/>
      <c r="G10" s="554"/>
      <c r="H10" s="554"/>
      <c r="I10" s="554"/>
      <c r="J10" s="554"/>
      <c r="K10" s="554"/>
      <c r="L10" s="555"/>
    </row>
    <row r="11" spans="1:17" ht="15.75" thickBot="1" x14ac:dyDescent="0.3">
      <c r="A11" s="556" t="s">
        <v>11</v>
      </c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8"/>
    </row>
    <row r="12" spans="1:17" ht="15.75" thickBot="1" x14ac:dyDescent="0.3">
      <c r="A12" s="97" t="s">
        <v>12</v>
      </c>
      <c r="B12" s="559" t="s">
        <v>13</v>
      </c>
      <c r="C12" s="560"/>
      <c r="D12" s="560"/>
      <c r="E12" s="560"/>
      <c r="F12" s="560"/>
      <c r="G12" s="560"/>
      <c r="H12" s="560"/>
      <c r="I12" s="560"/>
      <c r="J12" s="560"/>
      <c r="K12" s="560"/>
      <c r="L12" s="561"/>
    </row>
    <row r="13" spans="1:17" ht="15.75" thickBot="1" x14ac:dyDescent="0.3">
      <c r="A13" s="1" t="s">
        <v>12</v>
      </c>
      <c r="B13" s="98" t="s">
        <v>12</v>
      </c>
      <c r="C13" s="562" t="s">
        <v>14</v>
      </c>
      <c r="D13" s="563"/>
      <c r="E13" s="563"/>
      <c r="F13" s="563"/>
      <c r="G13" s="563"/>
      <c r="H13" s="563"/>
      <c r="I13" s="563"/>
      <c r="J13" s="563"/>
      <c r="K13" s="563"/>
      <c r="L13" s="564"/>
    </row>
    <row r="14" spans="1:17" ht="63.75" x14ac:dyDescent="0.25">
      <c r="A14" s="491" t="s">
        <v>12</v>
      </c>
      <c r="B14" s="494" t="s">
        <v>12</v>
      </c>
      <c r="C14" s="397" t="s">
        <v>12</v>
      </c>
      <c r="D14" s="2" t="s">
        <v>15</v>
      </c>
      <c r="E14" s="3" t="s">
        <v>16</v>
      </c>
      <c r="F14" s="509" t="s">
        <v>133</v>
      </c>
      <c r="G14" s="466" t="s">
        <v>18</v>
      </c>
      <c r="H14" s="373" t="s">
        <v>108</v>
      </c>
      <c r="I14" s="136" t="s">
        <v>19</v>
      </c>
      <c r="J14" s="139">
        <v>10.7</v>
      </c>
      <c r="K14" s="510" t="s">
        <v>20</v>
      </c>
      <c r="L14" s="5">
        <v>100</v>
      </c>
    </row>
    <row r="15" spans="1:17" x14ac:dyDescent="0.25">
      <c r="A15" s="492"/>
      <c r="B15" s="495"/>
      <c r="C15" s="398"/>
      <c r="D15" s="6" t="s">
        <v>21</v>
      </c>
      <c r="E15" s="513" t="s">
        <v>22</v>
      </c>
      <c r="F15" s="407"/>
      <c r="G15" s="474"/>
      <c r="H15" s="374"/>
      <c r="I15" s="137" t="s">
        <v>23</v>
      </c>
      <c r="J15" s="140">
        <v>96.2</v>
      </c>
      <c r="K15" s="511"/>
      <c r="L15" s="8"/>
    </row>
    <row r="16" spans="1:17" ht="21.75" customHeight="1" x14ac:dyDescent="0.25">
      <c r="A16" s="565"/>
      <c r="B16" s="566"/>
      <c r="C16" s="567"/>
      <c r="D16" s="9" t="s">
        <v>24</v>
      </c>
      <c r="E16" s="514"/>
      <c r="F16" s="407"/>
      <c r="G16" s="474"/>
      <c r="H16" s="374"/>
      <c r="I16" s="138" t="s">
        <v>109</v>
      </c>
      <c r="J16" s="7">
        <v>70</v>
      </c>
      <c r="K16" s="511"/>
      <c r="L16" s="8"/>
    </row>
    <row r="17" spans="1:17" ht="25.5" x14ac:dyDescent="0.25">
      <c r="A17" s="565"/>
      <c r="B17" s="566"/>
      <c r="C17" s="567"/>
      <c r="D17" s="9" t="s">
        <v>25</v>
      </c>
      <c r="E17" s="513" t="s">
        <v>26</v>
      </c>
      <c r="F17" s="407"/>
      <c r="G17" s="474"/>
      <c r="H17" s="374"/>
      <c r="I17" s="165"/>
      <c r="J17" s="166"/>
      <c r="K17" s="511"/>
      <c r="L17" s="8"/>
    </row>
    <row r="18" spans="1:17" ht="39.75" customHeight="1" x14ac:dyDescent="0.25">
      <c r="A18" s="565"/>
      <c r="B18" s="566"/>
      <c r="C18" s="567"/>
      <c r="D18" s="9" t="s">
        <v>27</v>
      </c>
      <c r="E18" s="501"/>
      <c r="F18" s="407"/>
      <c r="G18" s="474"/>
      <c r="H18" s="374"/>
      <c r="I18" s="165"/>
      <c r="J18" s="166"/>
      <c r="K18" s="511"/>
      <c r="L18" s="8"/>
    </row>
    <row r="19" spans="1:17" ht="27.75" customHeight="1" x14ac:dyDescent="0.25">
      <c r="A19" s="565"/>
      <c r="B19" s="566"/>
      <c r="C19" s="567"/>
      <c r="D19" s="9" t="s">
        <v>28</v>
      </c>
      <c r="E19" s="501"/>
      <c r="F19" s="407"/>
      <c r="G19" s="474"/>
      <c r="H19" s="374"/>
      <c r="I19" s="167"/>
      <c r="J19" s="166"/>
      <c r="K19" s="511"/>
      <c r="L19" s="11"/>
      <c r="Q19" s="173"/>
    </row>
    <row r="20" spans="1:17" ht="17.25" customHeight="1" thickBot="1" x14ac:dyDescent="0.3">
      <c r="A20" s="493"/>
      <c r="B20" s="496"/>
      <c r="C20" s="399"/>
      <c r="D20" s="9" t="s">
        <v>29</v>
      </c>
      <c r="E20" s="502"/>
      <c r="F20" s="568"/>
      <c r="G20" s="467"/>
      <c r="H20" s="375"/>
      <c r="I20" s="29" t="s">
        <v>30</v>
      </c>
      <c r="J20" s="13">
        <f>SUM(J14:J19)</f>
        <v>176.9</v>
      </c>
      <c r="K20" s="512"/>
      <c r="L20" s="14"/>
    </row>
    <row r="21" spans="1:17" ht="33.75" customHeight="1" x14ac:dyDescent="0.25">
      <c r="A21" s="99" t="s">
        <v>12</v>
      </c>
      <c r="B21" s="100" t="s">
        <v>12</v>
      </c>
      <c r="C21" s="515" t="s">
        <v>31</v>
      </c>
      <c r="D21" s="517" t="s">
        <v>32</v>
      </c>
      <c r="E21" s="500" t="s">
        <v>26</v>
      </c>
      <c r="F21" s="464" t="s">
        <v>134</v>
      </c>
      <c r="G21" s="466" t="s">
        <v>18</v>
      </c>
      <c r="H21" s="373" t="s">
        <v>108</v>
      </c>
      <c r="I21" s="164" t="s">
        <v>33</v>
      </c>
      <c r="J21" s="162">
        <v>283.8</v>
      </c>
      <c r="K21" s="569" t="s">
        <v>34</v>
      </c>
      <c r="L21" s="16">
        <v>108</v>
      </c>
      <c r="M21" s="171"/>
    </row>
    <row r="22" spans="1:17" ht="33.75" customHeight="1" x14ac:dyDescent="0.25">
      <c r="A22" s="207"/>
      <c r="B22" s="208"/>
      <c r="C22" s="398"/>
      <c r="D22" s="518"/>
      <c r="E22" s="501"/>
      <c r="F22" s="490"/>
      <c r="G22" s="474"/>
      <c r="H22" s="374"/>
      <c r="I22" s="17"/>
      <c r="J22" s="163"/>
      <c r="K22" s="377"/>
      <c r="L22" s="16"/>
    </row>
    <row r="23" spans="1:17" ht="15.75" thickBot="1" x14ac:dyDescent="0.3">
      <c r="A23" s="101"/>
      <c r="B23" s="98"/>
      <c r="C23" s="516"/>
      <c r="D23" s="519"/>
      <c r="E23" s="502"/>
      <c r="F23" s="465"/>
      <c r="G23" s="467"/>
      <c r="H23" s="375"/>
      <c r="I23" s="29" t="s">
        <v>30</v>
      </c>
      <c r="J23" s="13">
        <f>SUM(J21:J22)</f>
        <v>283.8</v>
      </c>
      <c r="K23" s="377"/>
      <c r="L23" s="16"/>
      <c r="M23" s="171"/>
      <c r="N23" s="171"/>
    </row>
    <row r="24" spans="1:17" ht="25.5" customHeight="1" x14ac:dyDescent="0.25">
      <c r="A24" s="99" t="s">
        <v>12</v>
      </c>
      <c r="B24" s="394" t="s">
        <v>12</v>
      </c>
      <c r="C24" s="397" t="s">
        <v>35</v>
      </c>
      <c r="D24" s="570" t="s">
        <v>36</v>
      </c>
      <c r="E24" s="3"/>
      <c r="F24" s="509" t="s">
        <v>135</v>
      </c>
      <c r="G24" s="205" t="s">
        <v>18</v>
      </c>
      <c r="H24" s="373" t="s">
        <v>108</v>
      </c>
      <c r="I24" s="20" t="s">
        <v>33</v>
      </c>
      <c r="J24" s="4">
        <v>171.5</v>
      </c>
      <c r="K24" s="202" t="s">
        <v>99</v>
      </c>
      <c r="L24" s="22">
        <v>340</v>
      </c>
    </row>
    <row r="25" spans="1:17" ht="63.75" x14ac:dyDescent="0.25">
      <c r="A25" s="207"/>
      <c r="B25" s="395"/>
      <c r="C25" s="398"/>
      <c r="D25" s="571"/>
      <c r="E25" s="102"/>
      <c r="F25" s="407"/>
      <c r="G25" s="103"/>
      <c r="H25" s="374"/>
      <c r="I25" s="23" t="s">
        <v>37</v>
      </c>
      <c r="J25" s="24">
        <v>3.2</v>
      </c>
      <c r="K25" s="197" t="s">
        <v>110</v>
      </c>
      <c r="L25" s="25">
        <v>5</v>
      </c>
    </row>
    <row r="26" spans="1:17" x14ac:dyDescent="0.25">
      <c r="A26" s="207"/>
      <c r="B26" s="395"/>
      <c r="C26" s="398"/>
      <c r="D26" s="571"/>
      <c r="E26" s="102"/>
      <c r="F26" s="407"/>
      <c r="G26" s="103"/>
      <c r="H26" s="107"/>
      <c r="I26" s="104" t="s">
        <v>19</v>
      </c>
      <c r="J26" s="140">
        <v>1.5</v>
      </c>
      <c r="K26" s="105" t="s">
        <v>38</v>
      </c>
      <c r="L26" s="95">
        <v>2</v>
      </c>
      <c r="M26" s="171"/>
    </row>
    <row r="27" spans="1:17" ht="66" customHeight="1" x14ac:dyDescent="0.25">
      <c r="A27" s="207"/>
      <c r="B27" s="199"/>
      <c r="C27" s="200"/>
      <c r="D27" s="106"/>
      <c r="E27" s="102"/>
      <c r="F27" s="201"/>
      <c r="G27" s="103"/>
      <c r="H27" s="107"/>
      <c r="I27" s="23" t="s">
        <v>19</v>
      </c>
      <c r="J27" s="24">
        <v>5.4</v>
      </c>
      <c r="K27" s="377" t="s">
        <v>100</v>
      </c>
      <c r="L27" s="108">
        <v>1</v>
      </c>
    </row>
    <row r="28" spans="1:17" ht="16.899999999999999" customHeight="1" x14ac:dyDescent="0.25">
      <c r="A28" s="207"/>
      <c r="B28" s="199"/>
      <c r="C28" s="200"/>
      <c r="D28" s="106"/>
      <c r="E28" s="102"/>
      <c r="F28" s="201"/>
      <c r="G28" s="103"/>
      <c r="H28" s="107"/>
      <c r="I28" s="157" t="s">
        <v>143</v>
      </c>
      <c r="J28" s="158">
        <v>0.2</v>
      </c>
      <c r="K28" s="377"/>
      <c r="L28" s="108"/>
    </row>
    <row r="29" spans="1:17" ht="15.75" thickBot="1" x14ac:dyDescent="0.3">
      <c r="A29" s="101"/>
      <c r="B29" s="109"/>
      <c r="C29" s="213"/>
      <c r="D29" s="110"/>
      <c r="E29" s="111"/>
      <c r="F29" s="210"/>
      <c r="G29" s="112"/>
      <c r="H29" s="113"/>
      <c r="I29" s="29" t="s">
        <v>30</v>
      </c>
      <c r="J29" s="13">
        <f>SUM(J24:J28)</f>
        <v>181.79999999999998</v>
      </c>
      <c r="K29" s="378"/>
      <c r="L29" s="30"/>
    </row>
    <row r="30" spans="1:17" ht="35.25" customHeight="1" x14ac:dyDescent="0.25">
      <c r="A30" s="491" t="s">
        <v>12</v>
      </c>
      <c r="B30" s="494" t="s">
        <v>12</v>
      </c>
      <c r="C30" s="397" t="s">
        <v>39</v>
      </c>
      <c r="D30" s="497" t="s">
        <v>111</v>
      </c>
      <c r="E30" s="500"/>
      <c r="F30" s="503" t="s">
        <v>144</v>
      </c>
      <c r="G30" s="504" t="s">
        <v>18</v>
      </c>
      <c r="H30" s="427" t="s">
        <v>108</v>
      </c>
      <c r="I30" s="159" t="s">
        <v>145</v>
      </c>
      <c r="J30" s="160">
        <v>6.1</v>
      </c>
      <c r="K30" s="211" t="s">
        <v>40</v>
      </c>
      <c r="L30" s="141" t="s">
        <v>41</v>
      </c>
    </row>
    <row r="31" spans="1:17" ht="18" customHeight="1" x14ac:dyDescent="0.25">
      <c r="A31" s="492"/>
      <c r="B31" s="495"/>
      <c r="C31" s="398"/>
      <c r="D31" s="498"/>
      <c r="E31" s="501"/>
      <c r="F31" s="419"/>
      <c r="G31" s="505"/>
      <c r="H31" s="428"/>
      <c r="I31" s="23" t="s">
        <v>59</v>
      </c>
      <c r="J31" s="140">
        <v>34.6</v>
      </c>
      <c r="K31" s="507" t="s">
        <v>101</v>
      </c>
      <c r="L31" s="27">
        <v>4</v>
      </c>
    </row>
    <row r="32" spans="1:17" ht="18" customHeight="1" thickBot="1" x14ac:dyDescent="0.3">
      <c r="A32" s="493"/>
      <c r="B32" s="496"/>
      <c r="C32" s="399"/>
      <c r="D32" s="499"/>
      <c r="E32" s="502"/>
      <c r="F32" s="419"/>
      <c r="G32" s="506"/>
      <c r="H32" s="429"/>
      <c r="I32" s="29" t="s">
        <v>30</v>
      </c>
      <c r="J32" s="34">
        <f>SUM(J30:J31)</f>
        <v>40.700000000000003</v>
      </c>
      <c r="K32" s="508"/>
      <c r="L32" s="94"/>
    </row>
    <row r="33" spans="1:20" ht="15.75" thickBot="1" x14ac:dyDescent="0.3">
      <c r="A33" s="114" t="s">
        <v>12</v>
      </c>
      <c r="B33" s="35" t="s">
        <v>12</v>
      </c>
      <c r="C33" s="479" t="s">
        <v>42</v>
      </c>
      <c r="D33" s="480"/>
      <c r="E33" s="480"/>
      <c r="F33" s="480"/>
      <c r="G33" s="480"/>
      <c r="H33" s="480"/>
      <c r="I33" s="480"/>
      <c r="J33" s="36">
        <f>J29+J23+J20+J32</f>
        <v>683.2</v>
      </c>
      <c r="K33" s="481"/>
      <c r="L33" s="482"/>
    </row>
    <row r="34" spans="1:20" ht="15.75" thickBot="1" x14ac:dyDescent="0.3">
      <c r="A34" s="1" t="s">
        <v>12</v>
      </c>
      <c r="B34" s="38" t="s">
        <v>31</v>
      </c>
      <c r="C34" s="483" t="s">
        <v>43</v>
      </c>
      <c r="D34" s="484"/>
      <c r="E34" s="484"/>
      <c r="F34" s="484"/>
      <c r="G34" s="484"/>
      <c r="H34" s="484"/>
      <c r="I34" s="484"/>
      <c r="J34" s="484"/>
      <c r="K34" s="484"/>
      <c r="L34" s="485"/>
    </row>
    <row r="35" spans="1:20" ht="28.5" customHeight="1" x14ac:dyDescent="0.25">
      <c r="A35" s="99" t="s">
        <v>12</v>
      </c>
      <c r="B35" s="115" t="s">
        <v>31</v>
      </c>
      <c r="C35" s="212" t="s">
        <v>12</v>
      </c>
      <c r="D35" s="486" t="s">
        <v>44</v>
      </c>
      <c r="E35" s="462"/>
      <c r="F35" s="464" t="s">
        <v>136</v>
      </c>
      <c r="G35" s="466" t="s">
        <v>18</v>
      </c>
      <c r="H35" s="373" t="s">
        <v>108</v>
      </c>
      <c r="I35" s="39" t="s">
        <v>33</v>
      </c>
      <c r="J35" s="162">
        <v>907.8</v>
      </c>
      <c r="K35" s="116" t="s">
        <v>113</v>
      </c>
      <c r="L35" s="142">
        <v>55</v>
      </c>
      <c r="M35" s="171"/>
    </row>
    <row r="36" spans="1:20" ht="17.25" customHeight="1" x14ac:dyDescent="0.25">
      <c r="A36" s="207"/>
      <c r="B36" s="117"/>
      <c r="C36" s="200"/>
      <c r="D36" s="487"/>
      <c r="E36" s="489"/>
      <c r="F36" s="490"/>
      <c r="G36" s="474"/>
      <c r="H36" s="374"/>
      <c r="I36" s="40"/>
      <c r="J36" s="158"/>
      <c r="K36" s="118" t="s">
        <v>114</v>
      </c>
      <c r="L36" s="143" t="s">
        <v>115</v>
      </c>
    </row>
    <row r="37" spans="1:20" ht="54.75" customHeight="1" x14ac:dyDescent="0.25">
      <c r="A37" s="207"/>
      <c r="B37" s="117"/>
      <c r="C37" s="200"/>
      <c r="D37" s="487"/>
      <c r="E37" s="489"/>
      <c r="F37" s="490"/>
      <c r="G37" s="474"/>
      <c r="H37" s="374"/>
      <c r="I37" s="40"/>
      <c r="J37" s="10"/>
      <c r="K37" s="119" t="s">
        <v>45</v>
      </c>
      <c r="L37" s="51" t="s">
        <v>46</v>
      </c>
    </row>
    <row r="38" spans="1:20" ht="20.25" customHeight="1" x14ac:dyDescent="0.25">
      <c r="A38" s="207"/>
      <c r="B38" s="117"/>
      <c r="C38" s="200"/>
      <c r="D38" s="487"/>
      <c r="E38" s="489"/>
      <c r="F38" s="490"/>
      <c r="G38" s="474"/>
      <c r="H38" s="374"/>
      <c r="I38" s="104" t="s">
        <v>143</v>
      </c>
      <c r="J38" s="140">
        <v>0.2</v>
      </c>
      <c r="K38" s="119" t="s">
        <v>116</v>
      </c>
      <c r="L38" s="51" t="s">
        <v>117</v>
      </c>
    </row>
    <row r="39" spans="1:20" ht="43.5" customHeight="1" x14ac:dyDescent="0.25">
      <c r="A39" s="207"/>
      <c r="B39" s="117"/>
      <c r="C39" s="200"/>
      <c r="D39" s="487"/>
      <c r="E39" s="489"/>
      <c r="F39" s="490"/>
      <c r="G39" s="474"/>
      <c r="H39" s="374"/>
      <c r="I39" s="41" t="s">
        <v>47</v>
      </c>
      <c r="J39" s="42">
        <v>1.1000000000000001</v>
      </c>
      <c r="K39" s="26" t="s">
        <v>102</v>
      </c>
      <c r="L39" s="53" t="s">
        <v>48</v>
      </c>
    </row>
    <row r="40" spans="1:20" ht="18.75" customHeight="1" thickBot="1" x14ac:dyDescent="0.3">
      <c r="A40" s="101"/>
      <c r="B40" s="109"/>
      <c r="C40" s="213"/>
      <c r="D40" s="488"/>
      <c r="E40" s="463"/>
      <c r="F40" s="465"/>
      <c r="G40" s="467"/>
      <c r="H40" s="375"/>
      <c r="I40" s="43" t="s">
        <v>30</v>
      </c>
      <c r="J40" s="12">
        <f>SUM(J35:J39)</f>
        <v>909.1</v>
      </c>
      <c r="K40" s="120" t="s">
        <v>49</v>
      </c>
      <c r="L40" s="144">
        <v>1</v>
      </c>
    </row>
    <row r="41" spans="1:20" ht="40.5" customHeight="1" x14ac:dyDescent="0.25">
      <c r="A41" s="99" t="s">
        <v>12</v>
      </c>
      <c r="B41" s="115" t="s">
        <v>31</v>
      </c>
      <c r="C41" s="212" t="s">
        <v>31</v>
      </c>
      <c r="D41" s="460" t="s">
        <v>103</v>
      </c>
      <c r="E41" s="462"/>
      <c r="F41" s="464" t="s">
        <v>137</v>
      </c>
      <c r="G41" s="466" t="s">
        <v>18</v>
      </c>
      <c r="H41" s="373" t="s">
        <v>108</v>
      </c>
      <c r="I41" s="39" t="s">
        <v>37</v>
      </c>
      <c r="J41" s="44">
        <v>16</v>
      </c>
      <c r="K41" s="121" t="s">
        <v>118</v>
      </c>
      <c r="L41" s="145">
        <v>8</v>
      </c>
      <c r="Q41" s="173"/>
    </row>
    <row r="42" spans="1:20" ht="15.75" thickBot="1" x14ac:dyDescent="0.3">
      <c r="A42" s="101"/>
      <c r="B42" s="109"/>
      <c r="C42" s="213"/>
      <c r="D42" s="461"/>
      <c r="E42" s="463"/>
      <c r="F42" s="465"/>
      <c r="G42" s="467"/>
      <c r="H42" s="375"/>
      <c r="I42" s="43" t="s">
        <v>30</v>
      </c>
      <c r="J42" s="12">
        <f t="shared" ref="J42" si="0">SUM(J41:J41)</f>
        <v>16</v>
      </c>
      <c r="K42" s="45"/>
      <c r="L42" s="46"/>
    </row>
    <row r="43" spans="1:20" ht="17.25" customHeight="1" x14ac:dyDescent="0.25">
      <c r="A43" s="99" t="s">
        <v>12</v>
      </c>
      <c r="B43" s="115" t="s">
        <v>31</v>
      </c>
      <c r="C43" s="212" t="s">
        <v>35</v>
      </c>
      <c r="D43" s="468" t="s">
        <v>153</v>
      </c>
      <c r="E43" s="470" t="s">
        <v>51</v>
      </c>
      <c r="F43" s="472" t="s">
        <v>146</v>
      </c>
      <c r="G43" s="466" t="s">
        <v>18</v>
      </c>
      <c r="H43" s="373" t="s">
        <v>108</v>
      </c>
      <c r="I43" s="47" t="s">
        <v>19</v>
      </c>
      <c r="J43" s="48">
        <v>9.9</v>
      </c>
      <c r="K43" s="176"/>
      <c r="L43" s="177"/>
    </row>
    <row r="44" spans="1:20" ht="12.75" customHeight="1" x14ac:dyDescent="0.25">
      <c r="A44" s="207"/>
      <c r="B44" s="117"/>
      <c r="C44" s="200"/>
      <c r="D44" s="469"/>
      <c r="E44" s="471"/>
      <c r="F44" s="473"/>
      <c r="G44" s="474"/>
      <c r="H44" s="374"/>
      <c r="I44" s="31"/>
      <c r="J44" s="49"/>
      <c r="K44" s="50" t="s">
        <v>52</v>
      </c>
      <c r="L44" s="51" t="s">
        <v>53</v>
      </c>
    </row>
    <row r="45" spans="1:20" ht="18" customHeight="1" x14ac:dyDescent="0.25">
      <c r="A45" s="207"/>
      <c r="B45" s="117"/>
      <c r="C45" s="200"/>
      <c r="D45" s="475" t="s">
        <v>50</v>
      </c>
      <c r="E45" s="471"/>
      <c r="F45" s="473"/>
      <c r="G45" s="474"/>
      <c r="H45" s="374"/>
      <c r="I45" s="31"/>
      <c r="J45" s="49"/>
      <c r="K45" s="52" t="s">
        <v>54</v>
      </c>
      <c r="L45" s="53" t="s">
        <v>53</v>
      </c>
    </row>
    <row r="46" spans="1:20" ht="74.25" customHeight="1" x14ac:dyDescent="0.25">
      <c r="A46" s="207"/>
      <c r="B46" s="117"/>
      <c r="C46" s="200"/>
      <c r="D46" s="476"/>
      <c r="E46" s="471"/>
      <c r="F46" s="473"/>
      <c r="G46" s="474"/>
      <c r="H46" s="374"/>
      <c r="I46" s="31"/>
      <c r="J46" s="49"/>
      <c r="K46" s="178"/>
      <c r="L46" s="122"/>
      <c r="T46" s="173"/>
    </row>
    <row r="47" spans="1:20" ht="57.75" customHeight="1" x14ac:dyDescent="0.25">
      <c r="A47" s="207"/>
      <c r="B47" s="117"/>
      <c r="C47" s="200"/>
      <c r="D47" s="475" t="s">
        <v>154</v>
      </c>
      <c r="E47" s="471"/>
      <c r="F47" s="473"/>
      <c r="G47" s="474"/>
      <c r="H47" s="374"/>
      <c r="I47" s="181" t="s">
        <v>19</v>
      </c>
      <c r="J47" s="140">
        <v>9.8000000000000007</v>
      </c>
      <c r="K47" s="52" t="s">
        <v>155</v>
      </c>
      <c r="L47" s="53" t="s">
        <v>53</v>
      </c>
    </row>
    <row r="48" spans="1:20" ht="15.75" thickBot="1" x14ac:dyDescent="0.3">
      <c r="A48" s="101"/>
      <c r="B48" s="109"/>
      <c r="C48" s="213"/>
      <c r="D48" s="477"/>
      <c r="E48" s="471"/>
      <c r="F48" s="473"/>
      <c r="G48" s="474"/>
      <c r="H48" s="375"/>
      <c r="I48" s="43" t="s">
        <v>30</v>
      </c>
      <c r="J48" s="12">
        <f>SUM(J43:J47)</f>
        <v>19.700000000000003</v>
      </c>
      <c r="K48" s="178"/>
      <c r="L48" s="122"/>
    </row>
    <row r="49" spans="1:14" ht="45" customHeight="1" x14ac:dyDescent="0.25">
      <c r="A49" s="99" t="s">
        <v>12</v>
      </c>
      <c r="B49" s="115" t="s">
        <v>31</v>
      </c>
      <c r="C49" s="212" t="s">
        <v>39</v>
      </c>
      <c r="D49" s="454" t="s">
        <v>166</v>
      </c>
      <c r="E49" s="235"/>
      <c r="F49" s="458" t="s">
        <v>169</v>
      </c>
      <c r="G49" s="205" t="s">
        <v>18</v>
      </c>
      <c r="H49" s="238" t="s">
        <v>108</v>
      </c>
      <c r="I49" s="47" t="s">
        <v>19</v>
      </c>
      <c r="J49" s="48">
        <v>4.3</v>
      </c>
      <c r="K49" s="61" t="s">
        <v>167</v>
      </c>
      <c r="L49" s="177" t="s">
        <v>168</v>
      </c>
      <c r="N49" s="173"/>
    </row>
    <row r="50" spans="1:14" ht="12.75" customHeight="1" thickBot="1" x14ac:dyDescent="0.3">
      <c r="A50" s="207"/>
      <c r="B50" s="117"/>
      <c r="C50" s="200"/>
      <c r="D50" s="455"/>
      <c r="E50" s="234"/>
      <c r="F50" s="459"/>
      <c r="G50" s="206"/>
      <c r="H50" s="232"/>
      <c r="I50" s="43" t="s">
        <v>30</v>
      </c>
      <c r="J50" s="241">
        <f>SUM(J49)</f>
        <v>4.3</v>
      </c>
      <c r="K50" s="233"/>
      <c r="L50" s="46"/>
      <c r="M50" s="240"/>
    </row>
    <row r="51" spans="1:14" ht="15.75" thickBot="1" x14ac:dyDescent="0.3">
      <c r="A51" s="1" t="s">
        <v>12</v>
      </c>
      <c r="B51" s="35" t="s">
        <v>31</v>
      </c>
      <c r="C51" s="382" t="s">
        <v>42</v>
      </c>
      <c r="D51" s="383"/>
      <c r="E51" s="478"/>
      <c r="F51" s="478"/>
      <c r="G51" s="478"/>
      <c r="H51" s="383"/>
      <c r="I51" s="384"/>
      <c r="J51" s="37">
        <f>J48+J42+J40+J50</f>
        <v>949.1</v>
      </c>
      <c r="K51" s="456"/>
      <c r="L51" s="457"/>
    </row>
    <row r="52" spans="1:14" ht="15.75" thickBot="1" x14ac:dyDescent="0.3">
      <c r="A52" s="1" t="s">
        <v>12</v>
      </c>
      <c r="B52" s="38" t="s">
        <v>35</v>
      </c>
      <c r="C52" s="437" t="s">
        <v>56</v>
      </c>
      <c r="D52" s="438"/>
      <c r="E52" s="438"/>
      <c r="F52" s="438"/>
      <c r="G52" s="438"/>
      <c r="H52" s="438"/>
      <c r="I52" s="438"/>
      <c r="J52" s="438"/>
      <c r="K52" s="438"/>
      <c r="L52" s="439"/>
    </row>
    <row r="53" spans="1:14" ht="24.75" customHeight="1" x14ac:dyDescent="0.25">
      <c r="A53" s="391" t="s">
        <v>12</v>
      </c>
      <c r="B53" s="394" t="s">
        <v>35</v>
      </c>
      <c r="C53" s="440" t="s">
        <v>12</v>
      </c>
      <c r="D53" s="443" t="s">
        <v>104</v>
      </c>
      <c r="E53" s="446" t="s">
        <v>57</v>
      </c>
      <c r="F53" s="406" t="s">
        <v>138</v>
      </c>
      <c r="G53" s="409" t="s">
        <v>55</v>
      </c>
      <c r="H53" s="373" t="s">
        <v>119</v>
      </c>
      <c r="I53" s="54" t="s">
        <v>33</v>
      </c>
      <c r="J53" s="55">
        <v>125</v>
      </c>
      <c r="K53" s="451" t="s">
        <v>58</v>
      </c>
      <c r="L53" s="146">
        <v>30</v>
      </c>
    </row>
    <row r="54" spans="1:14" ht="26.25" customHeight="1" x14ac:dyDescent="0.25">
      <c r="A54" s="392"/>
      <c r="B54" s="395"/>
      <c r="C54" s="441"/>
      <c r="D54" s="444"/>
      <c r="E54" s="447"/>
      <c r="F54" s="449"/>
      <c r="G54" s="450"/>
      <c r="H54" s="374"/>
      <c r="I54" s="56" t="s">
        <v>59</v>
      </c>
      <c r="J54" s="57">
        <v>11.8</v>
      </c>
      <c r="K54" s="452"/>
      <c r="L54" s="147"/>
    </row>
    <row r="55" spans="1:14" ht="15.75" thickBot="1" x14ac:dyDescent="0.3">
      <c r="A55" s="393"/>
      <c r="B55" s="396"/>
      <c r="C55" s="442"/>
      <c r="D55" s="445"/>
      <c r="E55" s="448"/>
      <c r="F55" s="408"/>
      <c r="G55" s="411"/>
      <c r="H55" s="375"/>
      <c r="I55" s="130" t="s">
        <v>30</v>
      </c>
      <c r="J55" s="58">
        <f>SUM(J53:J54)</f>
        <v>136.80000000000001</v>
      </c>
      <c r="K55" s="453"/>
      <c r="L55" s="148"/>
    </row>
    <row r="56" spans="1:14" ht="29.25" customHeight="1" x14ac:dyDescent="0.25">
      <c r="A56" s="391" t="s">
        <v>12</v>
      </c>
      <c r="B56" s="394" t="s">
        <v>35</v>
      </c>
      <c r="C56" s="397" t="s">
        <v>31</v>
      </c>
      <c r="D56" s="421" t="s">
        <v>120</v>
      </c>
      <c r="E56" s="403" t="s">
        <v>57</v>
      </c>
      <c r="F56" s="406" t="s">
        <v>141</v>
      </c>
      <c r="G56" s="409" t="s">
        <v>55</v>
      </c>
      <c r="H56" s="373" t="s">
        <v>119</v>
      </c>
      <c r="I56" s="60" t="s">
        <v>33</v>
      </c>
      <c r="J56" s="15">
        <v>365</v>
      </c>
      <c r="K56" s="61" t="s">
        <v>60</v>
      </c>
      <c r="L56" s="32"/>
    </row>
    <row r="57" spans="1:14" ht="20.25" customHeight="1" x14ac:dyDescent="0.25">
      <c r="A57" s="392"/>
      <c r="B57" s="395"/>
      <c r="C57" s="398"/>
      <c r="D57" s="422"/>
      <c r="E57" s="404"/>
      <c r="F57" s="407"/>
      <c r="G57" s="410"/>
      <c r="H57" s="374"/>
      <c r="I57" s="75"/>
      <c r="J57" s="18"/>
      <c r="K57" s="436" t="s">
        <v>61</v>
      </c>
      <c r="L57" s="33"/>
    </row>
    <row r="58" spans="1:14" ht="15.75" thickBot="1" x14ac:dyDescent="0.3">
      <c r="A58" s="393"/>
      <c r="B58" s="396"/>
      <c r="C58" s="399"/>
      <c r="D58" s="423"/>
      <c r="E58" s="405"/>
      <c r="F58" s="408"/>
      <c r="G58" s="411"/>
      <c r="H58" s="375"/>
      <c r="I58" s="131" t="s">
        <v>30</v>
      </c>
      <c r="J58" s="12">
        <f>SUM(J56:J57)</f>
        <v>365</v>
      </c>
      <c r="K58" s="378"/>
      <c r="L58" s="30"/>
    </row>
    <row r="59" spans="1:14" ht="27.75" customHeight="1" x14ac:dyDescent="0.25">
      <c r="A59" s="391" t="s">
        <v>12</v>
      </c>
      <c r="B59" s="394" t="s">
        <v>35</v>
      </c>
      <c r="C59" s="397" t="s">
        <v>35</v>
      </c>
      <c r="D59" s="421" t="s">
        <v>62</v>
      </c>
      <c r="E59" s="403" t="s">
        <v>57</v>
      </c>
      <c r="F59" s="418"/>
      <c r="G59" s="409" t="s">
        <v>55</v>
      </c>
      <c r="H59" s="373" t="s">
        <v>119</v>
      </c>
      <c r="I59" s="62" t="s">
        <v>59</v>
      </c>
      <c r="J59" s="15">
        <v>3107.7</v>
      </c>
      <c r="K59" s="376" t="s">
        <v>63</v>
      </c>
      <c r="L59" s="149">
        <v>60</v>
      </c>
    </row>
    <row r="60" spans="1:14" ht="15.75" thickBot="1" x14ac:dyDescent="0.3">
      <c r="A60" s="393"/>
      <c r="B60" s="396"/>
      <c r="C60" s="399"/>
      <c r="D60" s="423"/>
      <c r="E60" s="405"/>
      <c r="F60" s="420"/>
      <c r="G60" s="411"/>
      <c r="H60" s="375"/>
      <c r="I60" s="131" t="s">
        <v>30</v>
      </c>
      <c r="J60" s="12">
        <f>SUM(J59:J59)</f>
        <v>3107.7</v>
      </c>
      <c r="K60" s="378"/>
      <c r="L60" s="150"/>
    </row>
    <row r="61" spans="1:14" ht="15" customHeight="1" x14ac:dyDescent="0.25">
      <c r="A61" s="391" t="s">
        <v>12</v>
      </c>
      <c r="B61" s="394" t="s">
        <v>35</v>
      </c>
      <c r="C61" s="397" t="s">
        <v>39</v>
      </c>
      <c r="D61" s="421" t="s">
        <v>64</v>
      </c>
      <c r="E61" s="403" t="s">
        <v>57</v>
      </c>
      <c r="F61" s="406" t="s">
        <v>139</v>
      </c>
      <c r="G61" s="409" t="s">
        <v>55</v>
      </c>
      <c r="H61" s="373" t="s">
        <v>119</v>
      </c>
      <c r="I61" s="60" t="s">
        <v>19</v>
      </c>
      <c r="J61" s="15">
        <v>3.5</v>
      </c>
      <c r="K61" s="202" t="s">
        <v>65</v>
      </c>
      <c r="L61" s="63">
        <v>1</v>
      </c>
    </row>
    <row r="62" spans="1:14" ht="15" customHeight="1" x14ac:dyDescent="0.25">
      <c r="A62" s="392"/>
      <c r="B62" s="395"/>
      <c r="C62" s="398"/>
      <c r="D62" s="422"/>
      <c r="E62" s="404"/>
      <c r="F62" s="407"/>
      <c r="G62" s="410"/>
      <c r="H62" s="374"/>
      <c r="I62" s="64" t="s">
        <v>59</v>
      </c>
      <c r="J62" s="65"/>
      <c r="K62" s="203" t="s">
        <v>66</v>
      </c>
      <c r="L62" s="66"/>
    </row>
    <row r="63" spans="1:14" ht="15" customHeight="1" x14ac:dyDescent="0.25">
      <c r="A63" s="392"/>
      <c r="B63" s="395"/>
      <c r="C63" s="398"/>
      <c r="D63" s="422"/>
      <c r="E63" s="404"/>
      <c r="F63" s="407"/>
      <c r="G63" s="410"/>
      <c r="H63" s="374"/>
      <c r="I63" s="123" t="s">
        <v>112</v>
      </c>
      <c r="J63" s="65"/>
      <c r="K63" s="436" t="s">
        <v>67</v>
      </c>
      <c r="L63" s="67"/>
    </row>
    <row r="64" spans="1:14" ht="15.75" thickBot="1" x14ac:dyDescent="0.3">
      <c r="A64" s="393"/>
      <c r="B64" s="396"/>
      <c r="C64" s="399"/>
      <c r="D64" s="423"/>
      <c r="E64" s="405"/>
      <c r="F64" s="408"/>
      <c r="G64" s="411"/>
      <c r="H64" s="375"/>
      <c r="I64" s="131" t="s">
        <v>30</v>
      </c>
      <c r="J64" s="12">
        <f>SUM(J61:J63)</f>
        <v>3.5</v>
      </c>
      <c r="K64" s="378"/>
      <c r="L64" s="198"/>
    </row>
    <row r="65" spans="1:18" ht="31.5" customHeight="1" x14ac:dyDescent="0.25">
      <c r="A65" s="391" t="s">
        <v>12</v>
      </c>
      <c r="B65" s="394" t="s">
        <v>35</v>
      </c>
      <c r="C65" s="397" t="s">
        <v>68</v>
      </c>
      <c r="D65" s="412" t="s">
        <v>69</v>
      </c>
      <c r="E65" s="403" t="s">
        <v>57</v>
      </c>
      <c r="F65" s="418" t="s">
        <v>148</v>
      </c>
      <c r="G65" s="409" t="s">
        <v>55</v>
      </c>
      <c r="H65" s="373" t="s">
        <v>119</v>
      </c>
      <c r="I65" s="68" t="s">
        <v>33</v>
      </c>
      <c r="J65" s="21">
        <v>123</v>
      </c>
      <c r="K65" s="69" t="s">
        <v>70</v>
      </c>
      <c r="L65" s="22">
        <v>1</v>
      </c>
    </row>
    <row r="66" spans="1:18" ht="23.25" customHeight="1" x14ac:dyDescent="0.25">
      <c r="A66" s="392"/>
      <c r="B66" s="395"/>
      <c r="C66" s="398"/>
      <c r="D66" s="413"/>
      <c r="E66" s="404"/>
      <c r="F66" s="419"/>
      <c r="G66" s="410"/>
      <c r="H66" s="374"/>
      <c r="I66" s="70" t="s">
        <v>59</v>
      </c>
      <c r="J66" s="10"/>
      <c r="K66" s="209" t="s">
        <v>71</v>
      </c>
      <c r="L66" s="27"/>
    </row>
    <row r="67" spans="1:18" ht="15.75" thickBot="1" x14ac:dyDescent="0.3">
      <c r="A67" s="393"/>
      <c r="B67" s="396"/>
      <c r="C67" s="399"/>
      <c r="D67" s="414"/>
      <c r="E67" s="405"/>
      <c r="F67" s="420"/>
      <c r="G67" s="411"/>
      <c r="H67" s="375"/>
      <c r="I67" s="131" t="s">
        <v>30</v>
      </c>
      <c r="J67" s="58">
        <f t="shared" ref="J67" si="1">J65</f>
        <v>123</v>
      </c>
      <c r="K67" s="71"/>
      <c r="L67" s="25"/>
    </row>
    <row r="68" spans="1:18" ht="27.75" customHeight="1" x14ac:dyDescent="0.25">
      <c r="A68" s="391" t="s">
        <v>12</v>
      </c>
      <c r="B68" s="394" t="s">
        <v>35</v>
      </c>
      <c r="C68" s="397" t="s">
        <v>72</v>
      </c>
      <c r="D68" s="421" t="s">
        <v>105</v>
      </c>
      <c r="E68" s="403" t="s">
        <v>57</v>
      </c>
      <c r="F68" s="418" t="s">
        <v>149</v>
      </c>
      <c r="G68" s="433" t="s">
        <v>55</v>
      </c>
      <c r="H68" s="427" t="s">
        <v>119</v>
      </c>
      <c r="I68" s="60" t="s">
        <v>19</v>
      </c>
      <c r="J68" s="15">
        <v>40</v>
      </c>
      <c r="K68" s="376" t="s">
        <v>73</v>
      </c>
      <c r="L68" s="32">
        <v>1</v>
      </c>
    </row>
    <row r="69" spans="1:18" ht="27.75" customHeight="1" x14ac:dyDescent="0.25">
      <c r="A69" s="392"/>
      <c r="B69" s="395"/>
      <c r="C69" s="398"/>
      <c r="D69" s="422"/>
      <c r="E69" s="404"/>
      <c r="F69" s="419"/>
      <c r="G69" s="434"/>
      <c r="H69" s="428"/>
      <c r="I69" s="77" t="s">
        <v>59</v>
      </c>
      <c r="J69" s="42"/>
      <c r="K69" s="377"/>
      <c r="L69" s="16"/>
    </row>
    <row r="70" spans="1:18" ht="15.75" thickBot="1" x14ac:dyDescent="0.3">
      <c r="A70" s="393"/>
      <c r="B70" s="396"/>
      <c r="C70" s="399"/>
      <c r="D70" s="423"/>
      <c r="E70" s="405"/>
      <c r="F70" s="420"/>
      <c r="G70" s="435"/>
      <c r="H70" s="429"/>
      <c r="I70" s="131" t="s">
        <v>30</v>
      </c>
      <c r="J70" s="12">
        <f>SUM(J68:J69)</f>
        <v>40</v>
      </c>
      <c r="K70" s="72"/>
      <c r="L70" s="30"/>
    </row>
    <row r="71" spans="1:18" x14ac:dyDescent="0.25">
      <c r="A71" s="391" t="s">
        <v>12</v>
      </c>
      <c r="B71" s="394" t="s">
        <v>35</v>
      </c>
      <c r="C71" s="397" t="s">
        <v>17</v>
      </c>
      <c r="D71" s="421" t="s">
        <v>74</v>
      </c>
      <c r="E71" s="403" t="s">
        <v>57</v>
      </c>
      <c r="F71" s="418" t="s">
        <v>147</v>
      </c>
      <c r="G71" s="433" t="s">
        <v>18</v>
      </c>
      <c r="H71" s="427" t="s">
        <v>108</v>
      </c>
      <c r="I71" s="62" t="s">
        <v>59</v>
      </c>
      <c r="J71" s="134">
        <v>304</v>
      </c>
      <c r="K71" s="430" t="s">
        <v>75</v>
      </c>
      <c r="L71" s="32">
        <v>1</v>
      </c>
    </row>
    <row r="72" spans="1:18" ht="21.6" customHeight="1" x14ac:dyDescent="0.25">
      <c r="A72" s="392"/>
      <c r="B72" s="395"/>
      <c r="C72" s="398"/>
      <c r="D72" s="422"/>
      <c r="E72" s="404"/>
      <c r="F72" s="419"/>
      <c r="G72" s="434"/>
      <c r="H72" s="428"/>
      <c r="I72" s="73" t="s">
        <v>19</v>
      </c>
      <c r="J72" s="135">
        <v>130</v>
      </c>
      <c r="K72" s="431"/>
      <c r="L72" s="16"/>
    </row>
    <row r="73" spans="1:18" ht="15.75" thickBot="1" x14ac:dyDescent="0.3">
      <c r="A73" s="393"/>
      <c r="B73" s="396"/>
      <c r="C73" s="399"/>
      <c r="D73" s="423"/>
      <c r="E73" s="405"/>
      <c r="F73" s="420"/>
      <c r="G73" s="435"/>
      <c r="H73" s="429"/>
      <c r="I73" s="131" t="s">
        <v>30</v>
      </c>
      <c r="J73" s="19">
        <f>SUM(J71:J72)</f>
        <v>434</v>
      </c>
      <c r="K73" s="432"/>
      <c r="L73" s="30"/>
    </row>
    <row r="74" spans="1:18" ht="20.25" customHeight="1" x14ac:dyDescent="0.25">
      <c r="A74" s="391" t="s">
        <v>12</v>
      </c>
      <c r="B74" s="394" t="s">
        <v>35</v>
      </c>
      <c r="C74" s="397" t="s">
        <v>76</v>
      </c>
      <c r="D74" s="421" t="s">
        <v>77</v>
      </c>
      <c r="E74" s="403" t="s">
        <v>57</v>
      </c>
      <c r="F74" s="418" t="s">
        <v>152</v>
      </c>
      <c r="G74" s="409" t="s">
        <v>53</v>
      </c>
      <c r="H74" s="427" t="s">
        <v>108</v>
      </c>
      <c r="I74" s="74" t="s">
        <v>19</v>
      </c>
      <c r="J74" s="48">
        <v>79</v>
      </c>
      <c r="K74" s="430" t="s">
        <v>78</v>
      </c>
      <c r="L74" s="32">
        <v>1</v>
      </c>
    </row>
    <row r="75" spans="1:18" ht="20.25" customHeight="1" x14ac:dyDescent="0.25">
      <c r="A75" s="392"/>
      <c r="B75" s="395"/>
      <c r="C75" s="398"/>
      <c r="D75" s="422"/>
      <c r="E75" s="404"/>
      <c r="F75" s="419"/>
      <c r="G75" s="410"/>
      <c r="H75" s="428"/>
      <c r="I75" s="124"/>
      <c r="J75" s="18"/>
      <c r="K75" s="431"/>
      <c r="L75" s="16"/>
    </row>
    <row r="76" spans="1:18" ht="15.75" thickBot="1" x14ac:dyDescent="0.3">
      <c r="A76" s="393"/>
      <c r="B76" s="396"/>
      <c r="C76" s="399"/>
      <c r="D76" s="423"/>
      <c r="E76" s="405"/>
      <c r="F76" s="420"/>
      <c r="G76" s="411"/>
      <c r="H76" s="429"/>
      <c r="I76" s="131" t="s">
        <v>30</v>
      </c>
      <c r="J76" s="12">
        <f>SUM(J74:J75)</f>
        <v>79</v>
      </c>
      <c r="K76" s="432"/>
      <c r="L76" s="30"/>
    </row>
    <row r="77" spans="1:18" ht="28.5" customHeight="1" x14ac:dyDescent="0.25">
      <c r="A77" s="391" t="s">
        <v>12</v>
      </c>
      <c r="B77" s="394" t="s">
        <v>35</v>
      </c>
      <c r="C77" s="397" t="s">
        <v>79</v>
      </c>
      <c r="D77" s="421" t="s">
        <v>80</v>
      </c>
      <c r="E77" s="403" t="s">
        <v>57</v>
      </c>
      <c r="F77" s="418"/>
      <c r="G77" s="409" t="s">
        <v>55</v>
      </c>
      <c r="H77" s="373" t="s">
        <v>121</v>
      </c>
      <c r="I77" s="161" t="s">
        <v>59</v>
      </c>
      <c r="J77" s="162">
        <v>20</v>
      </c>
      <c r="K77" s="202" t="s">
        <v>73</v>
      </c>
      <c r="L77" s="76">
        <v>1</v>
      </c>
      <c r="R77" s="173"/>
    </row>
    <row r="78" spans="1:18" ht="16.5" customHeight="1" x14ac:dyDescent="0.25">
      <c r="A78" s="392"/>
      <c r="B78" s="395"/>
      <c r="C78" s="398"/>
      <c r="D78" s="422"/>
      <c r="E78" s="404"/>
      <c r="F78" s="419"/>
      <c r="G78" s="410"/>
      <c r="H78" s="374"/>
      <c r="J78" s="174"/>
      <c r="K78" s="204" t="s">
        <v>70</v>
      </c>
      <c r="L78" s="33"/>
    </row>
    <row r="79" spans="1:18" ht="15.75" thickBot="1" x14ac:dyDescent="0.3">
      <c r="A79" s="393"/>
      <c r="B79" s="396"/>
      <c r="C79" s="399"/>
      <c r="D79" s="423"/>
      <c r="E79" s="405"/>
      <c r="F79" s="420"/>
      <c r="G79" s="411"/>
      <c r="H79" s="375"/>
      <c r="I79" s="130" t="s">
        <v>30</v>
      </c>
      <c r="J79" s="13">
        <f>SUM(J77:J77)</f>
        <v>20</v>
      </c>
      <c r="K79" s="72"/>
      <c r="L79" s="30"/>
    </row>
    <row r="80" spans="1:18" ht="20.25" customHeight="1" x14ac:dyDescent="0.25">
      <c r="A80" s="391" t="s">
        <v>12</v>
      </c>
      <c r="B80" s="394" t="s">
        <v>35</v>
      </c>
      <c r="C80" s="397" t="s">
        <v>81</v>
      </c>
      <c r="D80" s="412" t="s">
        <v>106</v>
      </c>
      <c r="E80" s="415" t="s">
        <v>57</v>
      </c>
      <c r="F80" s="418" t="s">
        <v>150</v>
      </c>
      <c r="G80" s="409" t="s">
        <v>55</v>
      </c>
      <c r="H80" s="373" t="s">
        <v>122</v>
      </c>
      <c r="I80" s="74" t="s">
        <v>19</v>
      </c>
      <c r="J80" s="48">
        <v>24</v>
      </c>
      <c r="K80" s="389" t="s">
        <v>123</v>
      </c>
      <c r="L80" s="32">
        <v>100</v>
      </c>
    </row>
    <row r="81" spans="1:16" ht="20.25" customHeight="1" x14ac:dyDescent="0.25">
      <c r="A81" s="392"/>
      <c r="B81" s="395"/>
      <c r="C81" s="398"/>
      <c r="D81" s="413"/>
      <c r="E81" s="416"/>
      <c r="F81" s="419"/>
      <c r="G81" s="410"/>
      <c r="H81" s="374"/>
      <c r="I81" s="77" t="s">
        <v>59</v>
      </c>
      <c r="J81" s="42"/>
      <c r="K81" s="359"/>
      <c r="L81" s="16"/>
    </row>
    <row r="82" spans="1:16" ht="15.75" thickBot="1" x14ac:dyDescent="0.3">
      <c r="A82" s="393"/>
      <c r="B82" s="396"/>
      <c r="C82" s="399"/>
      <c r="D82" s="414"/>
      <c r="E82" s="417"/>
      <c r="F82" s="420"/>
      <c r="G82" s="411"/>
      <c r="H82" s="375"/>
      <c r="I82" s="131" t="s">
        <v>30</v>
      </c>
      <c r="J82" s="12">
        <f>SUM(J80:J81)</f>
        <v>24</v>
      </c>
      <c r="K82" s="390"/>
      <c r="L82" s="30"/>
    </row>
    <row r="83" spans="1:16" ht="17.25" customHeight="1" x14ac:dyDescent="0.25">
      <c r="A83" s="391" t="s">
        <v>12</v>
      </c>
      <c r="B83" s="394" t="s">
        <v>35</v>
      </c>
      <c r="C83" s="397" t="s">
        <v>82</v>
      </c>
      <c r="D83" s="400" t="s">
        <v>83</v>
      </c>
      <c r="E83" s="403"/>
      <c r="F83" s="406" t="s">
        <v>140</v>
      </c>
      <c r="G83" s="409" t="s">
        <v>55</v>
      </c>
      <c r="H83" s="373" t="s">
        <v>122</v>
      </c>
      <c r="I83" s="70" t="s">
        <v>19</v>
      </c>
      <c r="J83" s="10">
        <v>25</v>
      </c>
      <c r="K83" s="376" t="s">
        <v>84</v>
      </c>
      <c r="L83" s="379">
        <v>100</v>
      </c>
    </row>
    <row r="84" spans="1:16" ht="17.25" customHeight="1" x14ac:dyDescent="0.25">
      <c r="A84" s="392"/>
      <c r="B84" s="395"/>
      <c r="C84" s="398"/>
      <c r="D84" s="401"/>
      <c r="E84" s="404"/>
      <c r="F84" s="407"/>
      <c r="G84" s="410"/>
      <c r="H84" s="374"/>
      <c r="I84" s="70"/>
      <c r="J84" s="10"/>
      <c r="K84" s="377"/>
      <c r="L84" s="380"/>
    </row>
    <row r="85" spans="1:16" ht="15.75" thickBot="1" x14ac:dyDescent="0.3">
      <c r="A85" s="393"/>
      <c r="B85" s="396"/>
      <c r="C85" s="399"/>
      <c r="D85" s="402"/>
      <c r="E85" s="405"/>
      <c r="F85" s="408"/>
      <c r="G85" s="411"/>
      <c r="H85" s="375"/>
      <c r="I85" s="131" t="s">
        <v>30</v>
      </c>
      <c r="J85" s="58">
        <f>SUM(J83:J84)</f>
        <v>25</v>
      </c>
      <c r="K85" s="378"/>
      <c r="L85" s="381"/>
    </row>
    <row r="86" spans="1:16" ht="17.25" customHeight="1" x14ac:dyDescent="0.25">
      <c r="A86" s="391" t="s">
        <v>12</v>
      </c>
      <c r="B86" s="394" t="s">
        <v>35</v>
      </c>
      <c r="C86" s="397" t="s">
        <v>162</v>
      </c>
      <c r="D86" s="400" t="s">
        <v>161</v>
      </c>
      <c r="E86" s="403"/>
      <c r="F86" s="406"/>
      <c r="G86" s="409" t="s">
        <v>163</v>
      </c>
      <c r="H86" s="373" t="s">
        <v>164</v>
      </c>
      <c r="I86" s="70" t="s">
        <v>19</v>
      </c>
      <c r="J86" s="10">
        <v>50</v>
      </c>
      <c r="K86" s="376" t="s">
        <v>165</v>
      </c>
      <c r="L86" s="379">
        <v>900</v>
      </c>
    </row>
    <row r="87" spans="1:16" ht="17.25" customHeight="1" x14ac:dyDescent="0.25">
      <c r="A87" s="392"/>
      <c r="B87" s="395"/>
      <c r="C87" s="398"/>
      <c r="D87" s="401"/>
      <c r="E87" s="404"/>
      <c r="F87" s="407"/>
      <c r="G87" s="410"/>
      <c r="H87" s="374"/>
      <c r="I87" s="70"/>
      <c r="J87" s="10"/>
      <c r="K87" s="377"/>
      <c r="L87" s="380"/>
    </row>
    <row r="88" spans="1:16" ht="15.75" thickBot="1" x14ac:dyDescent="0.3">
      <c r="A88" s="393"/>
      <c r="B88" s="396"/>
      <c r="C88" s="399"/>
      <c r="D88" s="402"/>
      <c r="E88" s="405"/>
      <c r="F88" s="408"/>
      <c r="G88" s="411"/>
      <c r="H88" s="375"/>
      <c r="I88" s="131" t="s">
        <v>30</v>
      </c>
      <c r="J88" s="58">
        <f>SUM(J86:J87)</f>
        <v>50</v>
      </c>
      <c r="K88" s="378"/>
      <c r="L88" s="381"/>
    </row>
    <row r="89" spans="1:16" ht="15.75" thickBot="1" x14ac:dyDescent="0.3">
      <c r="A89" s="78" t="s">
        <v>12</v>
      </c>
      <c r="B89" s="35" t="s">
        <v>35</v>
      </c>
      <c r="C89" s="382" t="s">
        <v>42</v>
      </c>
      <c r="D89" s="383"/>
      <c r="E89" s="383"/>
      <c r="F89" s="383"/>
      <c r="G89" s="383"/>
      <c r="H89" s="383"/>
      <c r="I89" s="384"/>
      <c r="J89" s="79">
        <f>J85+J82+J76+J73+J70+J79+J67+J64+J60+J58+J55+J88</f>
        <v>4408</v>
      </c>
      <c r="K89" s="385"/>
      <c r="L89" s="386"/>
    </row>
    <row r="90" spans="1:16" ht="15.75" thickBot="1" x14ac:dyDescent="0.3">
      <c r="A90" s="207" t="s">
        <v>12</v>
      </c>
      <c r="B90" s="424" t="s">
        <v>85</v>
      </c>
      <c r="C90" s="425"/>
      <c r="D90" s="425"/>
      <c r="E90" s="425"/>
      <c r="F90" s="425"/>
      <c r="G90" s="425"/>
      <c r="H90" s="425"/>
      <c r="I90" s="426"/>
      <c r="J90" s="80">
        <f>J89+J51+J33</f>
        <v>6040.3</v>
      </c>
      <c r="K90" s="387"/>
      <c r="L90" s="388"/>
    </row>
    <row r="91" spans="1:16" ht="15.75" thickBot="1" x14ac:dyDescent="0.3">
      <c r="A91" s="81" t="s">
        <v>86</v>
      </c>
      <c r="B91" s="365" t="s">
        <v>87</v>
      </c>
      <c r="C91" s="366"/>
      <c r="D91" s="366"/>
      <c r="E91" s="366"/>
      <c r="F91" s="366"/>
      <c r="G91" s="366"/>
      <c r="H91" s="366"/>
      <c r="I91" s="367"/>
      <c r="J91" s="82">
        <f t="shared" ref="J91" si="2">J90</f>
        <v>6040.3</v>
      </c>
      <c r="K91" s="368"/>
      <c r="L91" s="369"/>
    </row>
    <row r="92" spans="1:16" ht="15" customHeight="1" x14ac:dyDescent="0.25">
      <c r="A92" s="536" t="s">
        <v>171</v>
      </c>
      <c r="B92" s="536"/>
      <c r="C92" s="536"/>
      <c r="D92" s="536"/>
      <c r="E92" s="536"/>
      <c r="F92" s="536"/>
      <c r="G92" s="536"/>
      <c r="H92" s="536"/>
      <c r="I92" s="536"/>
      <c r="J92" s="536"/>
      <c r="K92" s="536"/>
      <c r="L92" s="536"/>
      <c r="M92" s="180"/>
    </row>
    <row r="93" spans="1:16" ht="23.25" customHeight="1" thickBot="1" x14ac:dyDescent="0.3">
      <c r="A93" s="125"/>
      <c r="B93" s="370" t="s">
        <v>88</v>
      </c>
      <c r="C93" s="370"/>
      <c r="D93" s="370"/>
      <c r="E93" s="370"/>
      <c r="F93" s="370"/>
      <c r="G93" s="370"/>
      <c r="H93" s="370"/>
      <c r="I93" s="370"/>
      <c r="J93" s="370"/>
      <c r="K93" s="83"/>
      <c r="L93" s="83"/>
    </row>
    <row r="94" spans="1:16" ht="30.75" customHeight="1" x14ac:dyDescent="0.25">
      <c r="A94" s="371" t="s">
        <v>89</v>
      </c>
      <c r="B94" s="372"/>
      <c r="C94" s="372"/>
      <c r="D94" s="372"/>
      <c r="E94" s="372"/>
      <c r="F94" s="372"/>
      <c r="G94" s="372"/>
      <c r="H94" s="372"/>
      <c r="I94" s="372"/>
      <c r="J94" s="151" t="s">
        <v>125</v>
      </c>
      <c r="K94" s="133"/>
      <c r="L94" s="133"/>
    </row>
    <row r="95" spans="1:16" ht="15" customHeight="1" x14ac:dyDescent="0.25">
      <c r="A95" s="345" t="s">
        <v>90</v>
      </c>
      <c r="B95" s="346"/>
      <c r="C95" s="346"/>
      <c r="D95" s="346"/>
      <c r="E95" s="346"/>
      <c r="F95" s="346"/>
      <c r="G95" s="346"/>
      <c r="H95" s="346"/>
      <c r="I95" s="347"/>
      <c r="J95" s="85">
        <f>SUM(J96:J101)</f>
        <v>2555</v>
      </c>
      <c r="K95" s="132"/>
      <c r="L95" s="132"/>
    </row>
    <row r="96" spans="1:16" ht="15" customHeight="1" x14ac:dyDescent="0.25">
      <c r="A96" s="354" t="s">
        <v>91</v>
      </c>
      <c r="B96" s="355"/>
      <c r="C96" s="355"/>
      <c r="D96" s="355"/>
      <c r="E96" s="355"/>
      <c r="F96" s="355"/>
      <c r="G96" s="355"/>
      <c r="H96" s="355"/>
      <c r="I96" s="356"/>
      <c r="J96" s="86">
        <f>SUMIF(I14:I87,"sb",J14:J87)</f>
        <v>393.1</v>
      </c>
      <c r="K96" s="129"/>
      <c r="L96" s="129"/>
      <c r="P96" s="173"/>
    </row>
    <row r="97" spans="1:12" ht="15" customHeight="1" x14ac:dyDescent="0.25">
      <c r="A97" s="354" t="s">
        <v>92</v>
      </c>
      <c r="B97" s="355"/>
      <c r="C97" s="355"/>
      <c r="D97" s="355"/>
      <c r="E97" s="355"/>
      <c r="F97" s="355"/>
      <c r="G97" s="355"/>
      <c r="H97" s="355"/>
      <c r="I97" s="356"/>
      <c r="J97" s="86">
        <f>SUMIF(I14:I83,I15,J14:J83)</f>
        <v>96.2</v>
      </c>
      <c r="K97" s="129"/>
      <c r="L97" s="129"/>
    </row>
    <row r="98" spans="1:12" ht="16.5" customHeight="1" x14ac:dyDescent="0.25">
      <c r="A98" s="354" t="s">
        <v>126</v>
      </c>
      <c r="B98" s="355"/>
      <c r="C98" s="355"/>
      <c r="D98" s="355"/>
      <c r="E98" s="355"/>
      <c r="F98" s="355"/>
      <c r="G98" s="355"/>
      <c r="H98" s="355"/>
      <c r="I98" s="356"/>
      <c r="J98" s="86">
        <f>SUMIF(I14:I83,I16,J14:J83)</f>
        <v>70</v>
      </c>
      <c r="K98" s="129"/>
      <c r="L98" s="129"/>
    </row>
    <row r="99" spans="1:12" ht="15" customHeight="1" x14ac:dyDescent="0.25">
      <c r="A99" s="359" t="s">
        <v>93</v>
      </c>
      <c r="B99" s="360"/>
      <c r="C99" s="360"/>
      <c r="D99" s="360"/>
      <c r="E99" s="360"/>
      <c r="F99" s="360"/>
      <c r="G99" s="360"/>
      <c r="H99" s="360"/>
      <c r="I99" s="361"/>
      <c r="J99" s="28">
        <f>SUMIF(I14:I83,"sb(sp)",J14:J83)</f>
        <v>19.2</v>
      </c>
      <c r="K99" s="129"/>
      <c r="L99" s="129"/>
    </row>
    <row r="100" spans="1:12" ht="15" customHeight="1" x14ac:dyDescent="0.25">
      <c r="A100" s="362" t="s">
        <v>142</v>
      </c>
      <c r="B100" s="363"/>
      <c r="C100" s="363"/>
      <c r="D100" s="363"/>
      <c r="E100" s="363"/>
      <c r="F100" s="363"/>
      <c r="G100" s="363"/>
      <c r="H100" s="363"/>
      <c r="I100" s="364"/>
      <c r="J100" s="28">
        <f>J28+J38</f>
        <v>0.4</v>
      </c>
      <c r="K100" s="129"/>
      <c r="L100" s="129"/>
    </row>
    <row r="101" spans="1:12" ht="15" customHeight="1" x14ac:dyDescent="0.25">
      <c r="A101" s="354" t="s">
        <v>94</v>
      </c>
      <c r="B101" s="355"/>
      <c r="C101" s="355"/>
      <c r="D101" s="355"/>
      <c r="E101" s="355"/>
      <c r="F101" s="355"/>
      <c r="G101" s="355"/>
      <c r="H101" s="355"/>
      <c r="I101" s="356"/>
      <c r="J101" s="86">
        <f>SUMIF(I14:I83,"sb(vb)",J14:J83)</f>
        <v>1976.1</v>
      </c>
      <c r="K101" s="129"/>
      <c r="L101" s="129"/>
    </row>
    <row r="102" spans="1:12" ht="15" customHeight="1" x14ac:dyDescent="0.25">
      <c r="A102" s="345" t="s">
        <v>95</v>
      </c>
      <c r="B102" s="346"/>
      <c r="C102" s="346"/>
      <c r="D102" s="346"/>
      <c r="E102" s="346"/>
      <c r="F102" s="346"/>
      <c r="G102" s="346"/>
      <c r="H102" s="346"/>
      <c r="I102" s="347"/>
      <c r="J102" s="85">
        <f>SUM(J103:J105)</f>
        <v>3485.2999999999997</v>
      </c>
      <c r="K102" s="132"/>
      <c r="L102" s="132"/>
    </row>
    <row r="103" spans="1:12" ht="15" customHeight="1" x14ac:dyDescent="0.25">
      <c r="A103" s="348" t="s">
        <v>151</v>
      </c>
      <c r="B103" s="349"/>
      <c r="C103" s="349"/>
      <c r="D103" s="349"/>
      <c r="E103" s="349"/>
      <c r="F103" s="349"/>
      <c r="G103" s="349"/>
      <c r="H103" s="349"/>
      <c r="I103" s="350"/>
      <c r="J103" s="28">
        <f>J30</f>
        <v>6.1</v>
      </c>
      <c r="K103" s="132"/>
      <c r="L103" s="132"/>
    </row>
    <row r="104" spans="1:12" ht="15" customHeight="1" x14ac:dyDescent="0.25">
      <c r="A104" s="351" t="s">
        <v>96</v>
      </c>
      <c r="B104" s="352"/>
      <c r="C104" s="352"/>
      <c r="D104" s="352"/>
      <c r="E104" s="352"/>
      <c r="F104" s="352"/>
      <c r="G104" s="352"/>
      <c r="H104" s="352"/>
      <c r="I104" s="353"/>
      <c r="J104" s="28">
        <f>SUMIF(I14:I83,"psdf",J14:J83)</f>
        <v>1.1000000000000001</v>
      </c>
      <c r="K104" s="87"/>
      <c r="L104" s="87"/>
    </row>
    <row r="105" spans="1:12" ht="15" customHeight="1" x14ac:dyDescent="0.25">
      <c r="A105" s="354" t="s">
        <v>97</v>
      </c>
      <c r="B105" s="355"/>
      <c r="C105" s="355"/>
      <c r="D105" s="355"/>
      <c r="E105" s="355"/>
      <c r="F105" s="355"/>
      <c r="G105" s="355"/>
      <c r="H105" s="355"/>
      <c r="I105" s="356"/>
      <c r="J105" s="86">
        <f>SUMIF(I14:I83,"kt",J14:J83)</f>
        <v>3478.1</v>
      </c>
      <c r="K105" s="129"/>
      <c r="L105" s="129"/>
    </row>
    <row r="106" spans="1:12" ht="15.75" customHeight="1" thickBot="1" x14ac:dyDescent="0.3">
      <c r="A106" s="357" t="s">
        <v>98</v>
      </c>
      <c r="B106" s="358"/>
      <c r="C106" s="358"/>
      <c r="D106" s="358"/>
      <c r="E106" s="358"/>
      <c r="F106" s="358"/>
      <c r="G106" s="358"/>
      <c r="H106" s="358"/>
      <c r="I106" s="358"/>
      <c r="J106" s="59">
        <f>SUM(J95,J102)</f>
        <v>6040.2999999999993</v>
      </c>
      <c r="K106" s="132"/>
      <c r="L106" s="132"/>
    </row>
    <row r="107" spans="1:12" x14ac:dyDescent="0.25">
      <c r="A107" s="126"/>
      <c r="B107" s="127"/>
      <c r="C107" s="127"/>
      <c r="D107" s="88"/>
      <c r="E107" s="88"/>
      <c r="F107" s="154"/>
      <c r="G107" s="89"/>
      <c r="H107" s="128"/>
      <c r="I107" s="90"/>
      <c r="J107" s="91"/>
      <c r="K107" s="84"/>
      <c r="L107" s="96"/>
    </row>
    <row r="108" spans="1:12" x14ac:dyDescent="0.25">
      <c r="A108" s="96"/>
      <c r="B108" s="96"/>
      <c r="C108" s="96"/>
      <c r="D108" s="93"/>
      <c r="E108" s="84"/>
      <c r="F108" s="155"/>
      <c r="G108" s="89"/>
      <c r="H108" s="152"/>
      <c r="I108" s="92"/>
      <c r="J108" s="239"/>
      <c r="K108" s="93"/>
      <c r="L108" s="96"/>
    </row>
    <row r="109" spans="1:12" x14ac:dyDescent="0.25">
      <c r="I109" s="171"/>
    </row>
    <row r="110" spans="1:12" x14ac:dyDescent="0.25">
      <c r="H110" s="175"/>
      <c r="I110" s="171"/>
    </row>
    <row r="111" spans="1:12" x14ac:dyDescent="0.25">
      <c r="I111" s="171"/>
    </row>
  </sheetData>
  <mergeCells count="208">
    <mergeCell ref="K86:K88"/>
    <mergeCell ref="L86:L88"/>
    <mergeCell ref="A92:L92"/>
    <mergeCell ref="F7:F9"/>
    <mergeCell ref="G7:G9"/>
    <mergeCell ref="H7:H9"/>
    <mergeCell ref="I7:I9"/>
    <mergeCell ref="J7:J9"/>
    <mergeCell ref="K7:L7"/>
    <mergeCell ref="K8:K9"/>
    <mergeCell ref="A10:L10"/>
    <mergeCell ref="A11:L11"/>
    <mergeCell ref="B12:L12"/>
    <mergeCell ref="C13:L13"/>
    <mergeCell ref="A14:A20"/>
    <mergeCell ref="B14:B20"/>
    <mergeCell ref="C14:C20"/>
    <mergeCell ref="F14:F20"/>
    <mergeCell ref="G14:G20"/>
    <mergeCell ref="H14:H20"/>
    <mergeCell ref="K21:K23"/>
    <mergeCell ref="B24:B26"/>
    <mergeCell ref="C24:C26"/>
    <mergeCell ref="D24:D26"/>
    <mergeCell ref="A3:L3"/>
    <mergeCell ref="A4:L4"/>
    <mergeCell ref="A5:L5"/>
    <mergeCell ref="A6:L6"/>
    <mergeCell ref="A7:A9"/>
    <mergeCell ref="B7:B9"/>
    <mergeCell ref="C7:C9"/>
    <mergeCell ref="D7:D9"/>
    <mergeCell ref="E7:E9"/>
    <mergeCell ref="F24:F26"/>
    <mergeCell ref="H24:H25"/>
    <mergeCell ref="K14:K20"/>
    <mergeCell ref="E15:E16"/>
    <mergeCell ref="E17:E18"/>
    <mergeCell ref="E19:E20"/>
    <mergeCell ref="C21:C23"/>
    <mergeCell ref="D21:D23"/>
    <mergeCell ref="E21:E23"/>
    <mergeCell ref="F21:F23"/>
    <mergeCell ref="G21:G23"/>
    <mergeCell ref="H21:H23"/>
    <mergeCell ref="A30:A32"/>
    <mergeCell ref="B30:B32"/>
    <mergeCell ref="C30:C32"/>
    <mergeCell ref="D30:D32"/>
    <mergeCell ref="E30:E32"/>
    <mergeCell ref="F30:F32"/>
    <mergeCell ref="G30:G32"/>
    <mergeCell ref="H30:H32"/>
    <mergeCell ref="K31:K32"/>
    <mergeCell ref="C33:I33"/>
    <mergeCell ref="K33:L33"/>
    <mergeCell ref="C34:L34"/>
    <mergeCell ref="D35:D40"/>
    <mergeCell ref="E35:E40"/>
    <mergeCell ref="F35:F40"/>
    <mergeCell ref="G35:G40"/>
    <mergeCell ref="H35:H40"/>
    <mergeCell ref="K27:K29"/>
    <mergeCell ref="D49:D50"/>
    <mergeCell ref="K51:L51"/>
    <mergeCell ref="F49:F50"/>
    <mergeCell ref="D41:D42"/>
    <mergeCell ref="E41:E42"/>
    <mergeCell ref="F41:F42"/>
    <mergeCell ref="G41:G42"/>
    <mergeCell ref="H41:H42"/>
    <mergeCell ref="D43:D44"/>
    <mergeCell ref="E43:E48"/>
    <mergeCell ref="F43:F48"/>
    <mergeCell ref="G43:G48"/>
    <mergeCell ref="H43:H48"/>
    <mergeCell ref="D45:D46"/>
    <mergeCell ref="D47:D48"/>
    <mergeCell ref="C51:I51"/>
    <mergeCell ref="C52:L52"/>
    <mergeCell ref="A53:A55"/>
    <mergeCell ref="B53:B55"/>
    <mergeCell ref="C53:C55"/>
    <mergeCell ref="D53:D55"/>
    <mergeCell ref="E53:E55"/>
    <mergeCell ref="F53:F55"/>
    <mergeCell ref="G53:G55"/>
    <mergeCell ref="H53:H55"/>
    <mergeCell ref="K53:K55"/>
    <mergeCell ref="A56:A58"/>
    <mergeCell ref="B56:B58"/>
    <mergeCell ref="C56:C58"/>
    <mergeCell ref="D56:D58"/>
    <mergeCell ref="E56:E58"/>
    <mergeCell ref="F56:F58"/>
    <mergeCell ref="G56:G58"/>
    <mergeCell ref="H56:H58"/>
    <mergeCell ref="K57:K58"/>
    <mergeCell ref="A59:A60"/>
    <mergeCell ref="B59:B60"/>
    <mergeCell ref="C59:C60"/>
    <mergeCell ref="D59:D60"/>
    <mergeCell ref="E59:E60"/>
    <mergeCell ref="F59:F60"/>
    <mergeCell ref="G59:G60"/>
    <mergeCell ref="H59:H60"/>
    <mergeCell ref="K59:K60"/>
    <mergeCell ref="A61:A64"/>
    <mergeCell ref="B61:B64"/>
    <mergeCell ref="C61:C64"/>
    <mergeCell ref="D61:D64"/>
    <mergeCell ref="E61:E64"/>
    <mergeCell ref="F61:F64"/>
    <mergeCell ref="G61:G64"/>
    <mergeCell ref="H61:H64"/>
    <mergeCell ref="K63:K64"/>
    <mergeCell ref="A65:A67"/>
    <mergeCell ref="B65:B67"/>
    <mergeCell ref="C65:C67"/>
    <mergeCell ref="D65:D67"/>
    <mergeCell ref="E65:E67"/>
    <mergeCell ref="F65:F67"/>
    <mergeCell ref="G65:G67"/>
    <mergeCell ref="H65:H67"/>
    <mergeCell ref="G68:G70"/>
    <mergeCell ref="H68:H70"/>
    <mergeCell ref="K68:K69"/>
    <mergeCell ref="A71:A73"/>
    <mergeCell ref="B71:B73"/>
    <mergeCell ref="C71:C73"/>
    <mergeCell ref="D71:D73"/>
    <mergeCell ref="E71:E73"/>
    <mergeCell ref="F71:F73"/>
    <mergeCell ref="G71:G73"/>
    <mergeCell ref="A68:A70"/>
    <mergeCell ref="B68:B70"/>
    <mergeCell ref="C68:C70"/>
    <mergeCell ref="D68:D70"/>
    <mergeCell ref="E68:E70"/>
    <mergeCell ref="F68:F70"/>
    <mergeCell ref="H71:H73"/>
    <mergeCell ref="K71:K73"/>
    <mergeCell ref="A74:A76"/>
    <mergeCell ref="B74:B76"/>
    <mergeCell ref="C74:C76"/>
    <mergeCell ref="D74:D76"/>
    <mergeCell ref="E74:E76"/>
    <mergeCell ref="F74:F76"/>
    <mergeCell ref="G74:G76"/>
    <mergeCell ref="H74:H76"/>
    <mergeCell ref="K74:K76"/>
    <mergeCell ref="A77:A79"/>
    <mergeCell ref="B77:B79"/>
    <mergeCell ref="C77:C79"/>
    <mergeCell ref="D77:D79"/>
    <mergeCell ref="E77:E79"/>
    <mergeCell ref="F77:F79"/>
    <mergeCell ref="G77:G79"/>
    <mergeCell ref="H77:H79"/>
    <mergeCell ref="B90:I90"/>
    <mergeCell ref="G80:G82"/>
    <mergeCell ref="H80:H82"/>
    <mergeCell ref="A86:A88"/>
    <mergeCell ref="B86:B88"/>
    <mergeCell ref="C86:C88"/>
    <mergeCell ref="D86:D88"/>
    <mergeCell ref="E86:E88"/>
    <mergeCell ref="F86:F88"/>
    <mergeCell ref="G86:G88"/>
    <mergeCell ref="H86:H88"/>
    <mergeCell ref="K80:K82"/>
    <mergeCell ref="A83:A85"/>
    <mergeCell ref="B83:B85"/>
    <mergeCell ref="C83:C85"/>
    <mergeCell ref="D83:D85"/>
    <mergeCell ref="E83:E85"/>
    <mergeCell ref="F83:F85"/>
    <mergeCell ref="G83:G85"/>
    <mergeCell ref="A80:A82"/>
    <mergeCell ref="B80:B82"/>
    <mergeCell ref="C80:C82"/>
    <mergeCell ref="D80:D82"/>
    <mergeCell ref="E80:E82"/>
    <mergeCell ref="F80:F82"/>
    <mergeCell ref="J1:L1"/>
    <mergeCell ref="J2:L2"/>
    <mergeCell ref="A102:I102"/>
    <mergeCell ref="A103:I103"/>
    <mergeCell ref="A104:I104"/>
    <mergeCell ref="A105:I105"/>
    <mergeCell ref="A106:I106"/>
    <mergeCell ref="A96:I96"/>
    <mergeCell ref="A97:I97"/>
    <mergeCell ref="A98:I98"/>
    <mergeCell ref="A99:I99"/>
    <mergeCell ref="A100:I100"/>
    <mergeCell ref="A101:I101"/>
    <mergeCell ref="B91:I91"/>
    <mergeCell ref="K91:L91"/>
    <mergeCell ref="B93:J93"/>
    <mergeCell ref="A94:I94"/>
    <mergeCell ref="A95:I95"/>
    <mergeCell ref="H83:H85"/>
    <mergeCell ref="K83:K85"/>
    <mergeCell ref="L83:L85"/>
    <mergeCell ref="C89:I89"/>
    <mergeCell ref="K89:L89"/>
    <mergeCell ref="K90:L90"/>
  </mergeCells>
  <printOptions horizontalCentered="1"/>
  <pageMargins left="0.70866141732283472" right="0" top="0.39370078740157483" bottom="0.39370078740157483" header="0.31496062992125984" footer="0.31496062992125984"/>
  <pageSetup paperSize="9" scale="85" orientation="portrait" r:id="rId1"/>
  <rowBreaks count="1" manualBreakCount="1">
    <brk id="64" max="11" man="1"/>
  </rowBreaks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0"/>
  <sheetViews>
    <sheetView zoomScaleNormal="100" zoomScaleSheetLayoutView="100" workbookViewId="0"/>
  </sheetViews>
  <sheetFormatPr defaultRowHeight="15" x14ac:dyDescent="0.25"/>
  <cols>
    <col min="1" max="1" width="2.85546875" style="168" customWidth="1"/>
    <col min="2" max="3" width="2.5703125" style="168" customWidth="1"/>
    <col min="4" max="4" width="27.5703125" style="169" customWidth="1"/>
    <col min="5" max="5" width="3.28515625" style="169" customWidth="1"/>
    <col min="6" max="6" width="3.28515625" style="170" customWidth="1"/>
    <col min="7" max="7" width="3.28515625" style="169" customWidth="1"/>
    <col min="8" max="8" width="11.28515625" style="169" customWidth="1"/>
    <col min="9" max="9" width="6.85546875" style="169" customWidth="1"/>
    <col min="10" max="12" width="7" style="171" customWidth="1"/>
    <col min="13" max="13" width="22.85546875" style="169" customWidth="1"/>
    <col min="14" max="14" width="5.7109375" style="169" customWidth="1"/>
    <col min="15" max="16384" width="9.140625" style="169"/>
  </cols>
  <sheetData>
    <row r="1" spans="1:19" ht="32.25" customHeight="1" x14ac:dyDescent="0.25">
      <c r="M1" s="591" t="s">
        <v>156</v>
      </c>
      <c r="N1" s="591"/>
      <c r="S1" s="173"/>
    </row>
    <row r="2" spans="1:19" s="172" customFormat="1" ht="15.75" x14ac:dyDescent="0.25">
      <c r="A2" s="520" t="s">
        <v>127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</row>
    <row r="3" spans="1:19" s="172" customFormat="1" ht="15.75" x14ac:dyDescent="0.25">
      <c r="A3" s="521" t="s">
        <v>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</row>
    <row r="4" spans="1:19" s="172" customFormat="1" ht="19.5" customHeight="1" x14ac:dyDescent="0.25">
      <c r="A4" s="522" t="s">
        <v>128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</row>
    <row r="5" spans="1:19" ht="20.25" customHeight="1" thickBot="1" x14ac:dyDescent="0.3">
      <c r="A5" s="523" t="s">
        <v>1</v>
      </c>
      <c r="B5" s="523"/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</row>
    <row r="6" spans="1:19" ht="16.5" customHeight="1" x14ac:dyDescent="0.25">
      <c r="A6" s="524" t="s">
        <v>2</v>
      </c>
      <c r="B6" s="527" t="s">
        <v>3</v>
      </c>
      <c r="C6" s="527" t="s">
        <v>4</v>
      </c>
      <c r="D6" s="530" t="s">
        <v>5</v>
      </c>
      <c r="E6" s="533" t="s">
        <v>6</v>
      </c>
      <c r="F6" s="527" t="s">
        <v>132</v>
      </c>
      <c r="G6" s="537" t="s">
        <v>7</v>
      </c>
      <c r="H6" s="540" t="s">
        <v>107</v>
      </c>
      <c r="I6" s="543" t="s">
        <v>8</v>
      </c>
      <c r="J6" s="546" t="s">
        <v>158</v>
      </c>
      <c r="K6" s="546" t="s">
        <v>158</v>
      </c>
      <c r="L6" s="546" t="s">
        <v>159</v>
      </c>
      <c r="M6" s="549" t="s">
        <v>9</v>
      </c>
      <c r="N6" s="550"/>
    </row>
    <row r="7" spans="1:19" ht="30.75" customHeight="1" x14ac:dyDescent="0.25">
      <c r="A7" s="525"/>
      <c r="B7" s="528"/>
      <c r="C7" s="528"/>
      <c r="D7" s="531"/>
      <c r="E7" s="534"/>
      <c r="F7" s="528"/>
      <c r="G7" s="538"/>
      <c r="H7" s="541"/>
      <c r="I7" s="544"/>
      <c r="J7" s="547"/>
      <c r="K7" s="547"/>
      <c r="L7" s="547"/>
      <c r="M7" s="551" t="s">
        <v>5</v>
      </c>
      <c r="N7" s="156" t="s">
        <v>131</v>
      </c>
    </row>
    <row r="8" spans="1:19" ht="78.75" customHeight="1" thickBot="1" x14ac:dyDescent="0.3">
      <c r="A8" s="526"/>
      <c r="B8" s="529"/>
      <c r="C8" s="529"/>
      <c r="D8" s="532"/>
      <c r="E8" s="535"/>
      <c r="F8" s="529"/>
      <c r="G8" s="539"/>
      <c r="H8" s="542"/>
      <c r="I8" s="545"/>
      <c r="J8" s="548"/>
      <c r="K8" s="548"/>
      <c r="L8" s="548"/>
      <c r="M8" s="552"/>
      <c r="N8" s="153" t="s">
        <v>130</v>
      </c>
    </row>
    <row r="9" spans="1:19" ht="15.75" thickBot="1" x14ac:dyDescent="0.3">
      <c r="A9" s="553" t="s">
        <v>10</v>
      </c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5"/>
    </row>
    <row r="10" spans="1:19" ht="15.75" thickBot="1" x14ac:dyDescent="0.3">
      <c r="A10" s="556" t="s">
        <v>11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8"/>
    </row>
    <row r="11" spans="1:19" ht="26.25" thickBot="1" x14ac:dyDescent="0.3">
      <c r="A11" s="97" t="s">
        <v>12</v>
      </c>
      <c r="B11" s="559" t="s">
        <v>13</v>
      </c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1"/>
    </row>
    <row r="12" spans="1:19" ht="15.75" thickBot="1" x14ac:dyDescent="0.3">
      <c r="A12" s="1" t="s">
        <v>12</v>
      </c>
      <c r="B12" s="98" t="s">
        <v>12</v>
      </c>
      <c r="C12" s="562" t="s">
        <v>14</v>
      </c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4"/>
    </row>
    <row r="13" spans="1:19" ht="63.75" x14ac:dyDescent="0.25">
      <c r="A13" s="491" t="s">
        <v>12</v>
      </c>
      <c r="B13" s="494" t="s">
        <v>12</v>
      </c>
      <c r="C13" s="397" t="s">
        <v>12</v>
      </c>
      <c r="D13" s="2" t="s">
        <v>15</v>
      </c>
      <c r="E13" s="3" t="s">
        <v>16</v>
      </c>
      <c r="F13" s="509" t="s">
        <v>133</v>
      </c>
      <c r="G13" s="466" t="s">
        <v>18</v>
      </c>
      <c r="H13" s="373" t="s">
        <v>108</v>
      </c>
      <c r="I13" s="136" t="s">
        <v>19</v>
      </c>
      <c r="J13" s="254">
        <v>10.7</v>
      </c>
      <c r="K13" s="280">
        <v>10.7</v>
      </c>
      <c r="L13" s="266"/>
      <c r="M13" s="510" t="s">
        <v>20</v>
      </c>
      <c r="N13" s="5">
        <v>100</v>
      </c>
    </row>
    <row r="14" spans="1:19" x14ac:dyDescent="0.25">
      <c r="A14" s="492"/>
      <c r="B14" s="495"/>
      <c r="C14" s="398"/>
      <c r="D14" s="6" t="s">
        <v>21</v>
      </c>
      <c r="E14" s="513" t="s">
        <v>22</v>
      </c>
      <c r="F14" s="407"/>
      <c r="G14" s="474"/>
      <c r="H14" s="374"/>
      <c r="I14" s="137" t="s">
        <v>23</v>
      </c>
      <c r="J14" s="255">
        <v>96.2</v>
      </c>
      <c r="K14" s="281">
        <v>96.2</v>
      </c>
      <c r="L14" s="267"/>
      <c r="M14" s="511"/>
      <c r="N14" s="8"/>
    </row>
    <row r="15" spans="1:19" ht="21.75" customHeight="1" x14ac:dyDescent="0.25">
      <c r="A15" s="565"/>
      <c r="B15" s="566"/>
      <c r="C15" s="567"/>
      <c r="D15" s="9" t="s">
        <v>24</v>
      </c>
      <c r="E15" s="514"/>
      <c r="F15" s="407"/>
      <c r="G15" s="474"/>
      <c r="H15" s="374"/>
      <c r="I15" s="138" t="s">
        <v>109</v>
      </c>
      <c r="J15" s="256">
        <v>70</v>
      </c>
      <c r="K15" s="282">
        <v>70</v>
      </c>
      <c r="L15" s="268"/>
      <c r="M15" s="511"/>
      <c r="N15" s="8"/>
    </row>
    <row r="16" spans="1:19" ht="25.5" x14ac:dyDescent="0.25">
      <c r="A16" s="565"/>
      <c r="B16" s="566"/>
      <c r="C16" s="567"/>
      <c r="D16" s="9" t="s">
        <v>25</v>
      </c>
      <c r="E16" s="513" t="s">
        <v>26</v>
      </c>
      <c r="F16" s="407"/>
      <c r="G16" s="474"/>
      <c r="H16" s="374"/>
      <c r="I16" s="165"/>
      <c r="J16" s="257"/>
      <c r="K16" s="283"/>
      <c r="L16" s="269"/>
      <c r="M16" s="511"/>
      <c r="N16" s="8"/>
    </row>
    <row r="17" spans="1:19" ht="38.25" x14ac:dyDescent="0.25">
      <c r="A17" s="565"/>
      <c r="B17" s="566"/>
      <c r="C17" s="567"/>
      <c r="D17" s="9" t="s">
        <v>27</v>
      </c>
      <c r="E17" s="501"/>
      <c r="F17" s="407"/>
      <c r="G17" s="474"/>
      <c r="H17" s="374"/>
      <c r="I17" s="165"/>
      <c r="J17" s="257"/>
      <c r="K17" s="283"/>
      <c r="L17" s="269"/>
      <c r="M17" s="511"/>
      <c r="N17" s="8"/>
    </row>
    <row r="18" spans="1:19" ht="27.75" customHeight="1" x14ac:dyDescent="0.25">
      <c r="A18" s="565"/>
      <c r="B18" s="566"/>
      <c r="C18" s="567"/>
      <c r="D18" s="9" t="s">
        <v>28</v>
      </c>
      <c r="E18" s="501"/>
      <c r="F18" s="407"/>
      <c r="G18" s="474"/>
      <c r="H18" s="374"/>
      <c r="I18" s="167"/>
      <c r="J18" s="257"/>
      <c r="K18" s="283"/>
      <c r="L18" s="269"/>
      <c r="M18" s="511"/>
      <c r="N18" s="11"/>
      <c r="S18" s="173"/>
    </row>
    <row r="19" spans="1:19" ht="17.25" customHeight="1" thickBot="1" x14ac:dyDescent="0.3">
      <c r="A19" s="493"/>
      <c r="B19" s="496"/>
      <c r="C19" s="399"/>
      <c r="D19" s="9" t="s">
        <v>29</v>
      </c>
      <c r="E19" s="502"/>
      <c r="F19" s="568"/>
      <c r="G19" s="467"/>
      <c r="H19" s="375"/>
      <c r="I19" s="29" t="s">
        <v>30</v>
      </c>
      <c r="J19" s="19">
        <f>SUM(J13:J18)</f>
        <v>176.9</v>
      </c>
      <c r="K19" s="284">
        <f>SUM(K13:K18)</f>
        <v>176.9</v>
      </c>
      <c r="L19" s="270">
        <f>SUM(L13:L18)</f>
        <v>0</v>
      </c>
      <c r="M19" s="512"/>
      <c r="N19" s="14"/>
    </row>
    <row r="20" spans="1:19" ht="33.75" customHeight="1" x14ac:dyDescent="0.25">
      <c r="A20" s="99" t="s">
        <v>12</v>
      </c>
      <c r="B20" s="100" t="s">
        <v>12</v>
      </c>
      <c r="C20" s="515" t="s">
        <v>31</v>
      </c>
      <c r="D20" s="517" t="s">
        <v>32</v>
      </c>
      <c r="E20" s="500" t="s">
        <v>26</v>
      </c>
      <c r="F20" s="464" t="s">
        <v>134</v>
      </c>
      <c r="G20" s="466" t="s">
        <v>18</v>
      </c>
      <c r="H20" s="373" t="s">
        <v>108</v>
      </c>
      <c r="I20" s="164" t="s">
        <v>33</v>
      </c>
      <c r="J20" s="258">
        <v>278.5</v>
      </c>
      <c r="K20" s="285">
        <v>283.8</v>
      </c>
      <c r="L20" s="271">
        <f>K20-J20</f>
        <v>5.3000000000000114</v>
      </c>
      <c r="M20" s="569" t="s">
        <v>34</v>
      </c>
      <c r="N20" s="16">
        <v>108</v>
      </c>
      <c r="O20" s="171"/>
    </row>
    <row r="21" spans="1:19" ht="33.75" customHeight="1" x14ac:dyDescent="0.25">
      <c r="A21" s="216"/>
      <c r="B21" s="217"/>
      <c r="C21" s="398"/>
      <c r="D21" s="518"/>
      <c r="E21" s="501"/>
      <c r="F21" s="490"/>
      <c r="G21" s="474"/>
      <c r="H21" s="374"/>
      <c r="I21" s="17"/>
      <c r="J21" s="259"/>
      <c r="K21" s="286"/>
      <c r="L21" s="272"/>
      <c r="M21" s="377"/>
      <c r="N21" s="16"/>
    </row>
    <row r="22" spans="1:19" ht="15.75" thickBot="1" x14ac:dyDescent="0.3">
      <c r="A22" s="101"/>
      <c r="B22" s="98"/>
      <c r="C22" s="516"/>
      <c r="D22" s="519"/>
      <c r="E22" s="502"/>
      <c r="F22" s="465"/>
      <c r="G22" s="467"/>
      <c r="H22" s="375"/>
      <c r="I22" s="29" t="s">
        <v>30</v>
      </c>
      <c r="J22" s="19">
        <f>SUM(J20:J21)</f>
        <v>278.5</v>
      </c>
      <c r="K22" s="284">
        <f>SUM(K20:K21)</f>
        <v>283.8</v>
      </c>
      <c r="L22" s="270">
        <f>SUM(L20:L21)</f>
        <v>5.3000000000000114</v>
      </c>
      <c r="M22" s="377"/>
      <c r="N22" s="16"/>
      <c r="O22" s="171"/>
      <c r="P22" s="171"/>
    </row>
    <row r="23" spans="1:19" ht="25.5" customHeight="1" x14ac:dyDescent="0.25">
      <c r="A23" s="99" t="s">
        <v>12</v>
      </c>
      <c r="B23" s="394" t="s">
        <v>12</v>
      </c>
      <c r="C23" s="397" t="s">
        <v>35</v>
      </c>
      <c r="D23" s="570" t="s">
        <v>36</v>
      </c>
      <c r="E23" s="3"/>
      <c r="F23" s="509" t="s">
        <v>135</v>
      </c>
      <c r="G23" s="221" t="s">
        <v>18</v>
      </c>
      <c r="H23" s="373" t="s">
        <v>108</v>
      </c>
      <c r="I23" s="20" t="s">
        <v>33</v>
      </c>
      <c r="J23" s="260">
        <v>169.6</v>
      </c>
      <c r="K23" s="287">
        <v>171.5</v>
      </c>
      <c r="L23" s="273">
        <f>K23-J23</f>
        <v>1.9000000000000057</v>
      </c>
      <c r="M23" s="230" t="s">
        <v>99</v>
      </c>
      <c r="N23" s="22">
        <v>340</v>
      </c>
    </row>
    <row r="24" spans="1:19" ht="63.75" x14ac:dyDescent="0.25">
      <c r="A24" s="216"/>
      <c r="B24" s="395"/>
      <c r="C24" s="398"/>
      <c r="D24" s="571"/>
      <c r="E24" s="102"/>
      <c r="F24" s="407"/>
      <c r="G24" s="103"/>
      <c r="H24" s="374"/>
      <c r="I24" s="23" t="s">
        <v>37</v>
      </c>
      <c r="J24" s="261">
        <v>2.8</v>
      </c>
      <c r="K24" s="288">
        <v>3.2</v>
      </c>
      <c r="L24" s="274">
        <f>K24-J24</f>
        <v>0.40000000000000036</v>
      </c>
      <c r="M24" s="214" t="s">
        <v>110</v>
      </c>
      <c r="N24" s="25">
        <v>5</v>
      </c>
    </row>
    <row r="25" spans="1:19" x14ac:dyDescent="0.25">
      <c r="A25" s="216"/>
      <c r="B25" s="395"/>
      <c r="C25" s="398"/>
      <c r="D25" s="571"/>
      <c r="E25" s="102"/>
      <c r="F25" s="407"/>
      <c r="G25" s="103"/>
      <c r="H25" s="107"/>
      <c r="I25" s="104" t="s">
        <v>19</v>
      </c>
      <c r="J25" s="255">
        <v>1.5</v>
      </c>
      <c r="K25" s="281">
        <v>1.5</v>
      </c>
      <c r="L25" s="267"/>
      <c r="M25" s="105" t="s">
        <v>38</v>
      </c>
      <c r="N25" s="95">
        <v>2</v>
      </c>
      <c r="O25" s="171"/>
    </row>
    <row r="26" spans="1:19" ht="66" customHeight="1" x14ac:dyDescent="0.25">
      <c r="A26" s="216"/>
      <c r="B26" s="225"/>
      <c r="C26" s="218"/>
      <c r="D26" s="106"/>
      <c r="E26" s="102"/>
      <c r="F26" s="219"/>
      <c r="G26" s="103"/>
      <c r="H26" s="107"/>
      <c r="I26" s="23" t="s">
        <v>19</v>
      </c>
      <c r="J26" s="261">
        <v>5.4</v>
      </c>
      <c r="K26" s="289">
        <v>5.4</v>
      </c>
      <c r="L26" s="275"/>
      <c r="M26" s="377" t="s">
        <v>100</v>
      </c>
      <c r="N26" s="108">
        <v>1</v>
      </c>
    </row>
    <row r="27" spans="1:19" ht="16.899999999999999" customHeight="1" x14ac:dyDescent="0.25">
      <c r="A27" s="216"/>
      <c r="B27" s="225"/>
      <c r="C27" s="218"/>
      <c r="D27" s="106"/>
      <c r="E27" s="102"/>
      <c r="F27" s="219"/>
      <c r="G27" s="103"/>
      <c r="H27" s="107"/>
      <c r="I27" s="157" t="s">
        <v>143</v>
      </c>
      <c r="J27" s="262">
        <v>0.2</v>
      </c>
      <c r="K27" s="290">
        <v>0.2</v>
      </c>
      <c r="L27" s="276"/>
      <c r="M27" s="377"/>
      <c r="N27" s="108"/>
    </row>
    <row r="28" spans="1:19" ht="15.75" thickBot="1" x14ac:dyDescent="0.3">
      <c r="A28" s="101"/>
      <c r="B28" s="109"/>
      <c r="C28" s="227"/>
      <c r="D28" s="110"/>
      <c r="E28" s="111"/>
      <c r="F28" s="220"/>
      <c r="G28" s="112"/>
      <c r="H28" s="113"/>
      <c r="I28" s="29" t="s">
        <v>30</v>
      </c>
      <c r="J28" s="19">
        <f>SUM(J23:J27)</f>
        <v>179.5</v>
      </c>
      <c r="K28" s="284">
        <f>SUM(K23:K27)</f>
        <v>181.79999999999998</v>
      </c>
      <c r="L28" s="270">
        <f>SUM(L23:L27)</f>
        <v>2.300000000000006</v>
      </c>
      <c r="M28" s="378"/>
      <c r="N28" s="30"/>
    </row>
    <row r="29" spans="1:19" ht="35.25" customHeight="1" x14ac:dyDescent="0.25">
      <c r="A29" s="491" t="s">
        <v>12</v>
      </c>
      <c r="B29" s="494" t="s">
        <v>12</v>
      </c>
      <c r="C29" s="397" t="s">
        <v>39</v>
      </c>
      <c r="D29" s="497" t="s">
        <v>111</v>
      </c>
      <c r="E29" s="500"/>
      <c r="F29" s="503" t="s">
        <v>144</v>
      </c>
      <c r="G29" s="504" t="s">
        <v>18</v>
      </c>
      <c r="H29" s="427" t="s">
        <v>108</v>
      </c>
      <c r="I29" s="159" t="s">
        <v>145</v>
      </c>
      <c r="J29" s="263">
        <v>6.1</v>
      </c>
      <c r="K29" s="291">
        <v>6.1</v>
      </c>
      <c r="L29" s="277"/>
      <c r="M29" s="224" t="s">
        <v>40</v>
      </c>
      <c r="N29" s="141" t="s">
        <v>41</v>
      </c>
    </row>
    <row r="30" spans="1:19" ht="18" customHeight="1" x14ac:dyDescent="0.25">
      <c r="A30" s="492"/>
      <c r="B30" s="495"/>
      <c r="C30" s="398"/>
      <c r="D30" s="498"/>
      <c r="E30" s="501"/>
      <c r="F30" s="419"/>
      <c r="G30" s="505"/>
      <c r="H30" s="428"/>
      <c r="I30" s="23" t="s">
        <v>59</v>
      </c>
      <c r="J30" s="255">
        <v>34.6</v>
      </c>
      <c r="K30" s="281">
        <v>34.6</v>
      </c>
      <c r="L30" s="267"/>
      <c r="M30" s="507" t="s">
        <v>101</v>
      </c>
      <c r="N30" s="27">
        <v>4</v>
      </c>
    </row>
    <row r="31" spans="1:19" ht="18" customHeight="1" thickBot="1" x14ac:dyDescent="0.3">
      <c r="A31" s="493"/>
      <c r="B31" s="496"/>
      <c r="C31" s="399"/>
      <c r="D31" s="499"/>
      <c r="E31" s="502"/>
      <c r="F31" s="419"/>
      <c r="G31" s="506"/>
      <c r="H31" s="429"/>
      <c r="I31" s="29" t="s">
        <v>30</v>
      </c>
      <c r="J31" s="264">
        <f>SUM(J29:J30)</f>
        <v>40.700000000000003</v>
      </c>
      <c r="K31" s="292">
        <f>SUM(K29:K30)</f>
        <v>40.700000000000003</v>
      </c>
      <c r="L31" s="278">
        <f>SUM(L29:L30)</f>
        <v>0</v>
      </c>
      <c r="M31" s="508"/>
      <c r="N31" s="94"/>
    </row>
    <row r="32" spans="1:19" ht="15.75" thickBot="1" x14ac:dyDescent="0.3">
      <c r="A32" s="114" t="s">
        <v>12</v>
      </c>
      <c r="B32" s="35" t="s">
        <v>12</v>
      </c>
      <c r="C32" s="592" t="s">
        <v>42</v>
      </c>
      <c r="D32" s="593"/>
      <c r="E32" s="593"/>
      <c r="F32" s="593"/>
      <c r="G32" s="593"/>
      <c r="H32" s="593"/>
      <c r="I32" s="593"/>
      <c r="J32" s="265">
        <f>J28+J22+J19+J31</f>
        <v>675.6</v>
      </c>
      <c r="K32" s="293">
        <f>K28+K22+K19+K31</f>
        <v>683.2</v>
      </c>
      <c r="L32" s="279">
        <f>L28+L22+L19+L31</f>
        <v>7.6000000000000174</v>
      </c>
      <c r="M32" s="594"/>
      <c r="N32" s="595"/>
    </row>
    <row r="33" spans="1:19" ht="15.75" thickBot="1" x14ac:dyDescent="0.3">
      <c r="A33" s="1" t="s">
        <v>12</v>
      </c>
      <c r="B33" s="38" t="s">
        <v>31</v>
      </c>
      <c r="C33" s="596" t="s">
        <v>43</v>
      </c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8"/>
    </row>
    <row r="34" spans="1:19" ht="29.25" customHeight="1" x14ac:dyDescent="0.25">
      <c r="A34" s="99" t="s">
        <v>12</v>
      </c>
      <c r="B34" s="115" t="s">
        <v>31</v>
      </c>
      <c r="C34" s="226" t="s">
        <v>12</v>
      </c>
      <c r="D34" s="454" t="s">
        <v>44</v>
      </c>
      <c r="E34" s="184"/>
      <c r="F34" s="572" t="s">
        <v>136</v>
      </c>
      <c r="G34" s="221" t="s">
        <v>18</v>
      </c>
      <c r="H34" s="373" t="s">
        <v>108</v>
      </c>
      <c r="I34" s="39" t="s">
        <v>33</v>
      </c>
      <c r="J34" s="258">
        <v>897.1</v>
      </c>
      <c r="K34" s="285">
        <v>907.8</v>
      </c>
      <c r="L34" s="271">
        <f>K34-J34</f>
        <v>10.699999999999932</v>
      </c>
      <c r="M34" s="116" t="s">
        <v>113</v>
      </c>
      <c r="N34" s="142">
        <v>55</v>
      </c>
      <c r="O34" s="171"/>
    </row>
    <row r="35" spans="1:19" ht="17.25" customHeight="1" x14ac:dyDescent="0.25">
      <c r="A35" s="191"/>
      <c r="B35" s="192"/>
      <c r="C35" s="193"/>
      <c r="D35" s="476"/>
      <c r="E35" s="194"/>
      <c r="F35" s="573"/>
      <c r="G35" s="195"/>
      <c r="H35" s="574"/>
      <c r="I35" s="196"/>
      <c r="J35" s="261"/>
      <c r="K35" s="289"/>
      <c r="L35" s="275"/>
      <c r="M35" s="118" t="s">
        <v>114</v>
      </c>
      <c r="N35" s="143" t="s">
        <v>115</v>
      </c>
    </row>
    <row r="36" spans="1:19" ht="54.75" customHeight="1" x14ac:dyDescent="0.25">
      <c r="A36" s="216"/>
      <c r="B36" s="117"/>
      <c r="C36" s="218"/>
      <c r="D36" s="182"/>
      <c r="E36" s="185"/>
      <c r="F36" s="187"/>
      <c r="G36" s="222"/>
      <c r="H36" s="107"/>
      <c r="I36" s="40"/>
      <c r="J36" s="257"/>
      <c r="K36" s="283"/>
      <c r="L36" s="294"/>
      <c r="M36" s="189" t="s">
        <v>45</v>
      </c>
      <c r="N36" s="190" t="s">
        <v>46</v>
      </c>
    </row>
    <row r="37" spans="1:19" ht="20.25" customHeight="1" x14ac:dyDescent="0.25">
      <c r="A37" s="216"/>
      <c r="B37" s="117"/>
      <c r="C37" s="218"/>
      <c r="D37" s="182"/>
      <c r="E37" s="185"/>
      <c r="F37" s="187"/>
      <c r="G37" s="222"/>
      <c r="H37" s="107"/>
      <c r="I37" s="104" t="s">
        <v>143</v>
      </c>
      <c r="J37" s="255">
        <v>0.2</v>
      </c>
      <c r="K37" s="281">
        <v>0.2</v>
      </c>
      <c r="L37" s="267"/>
      <c r="M37" s="119" t="s">
        <v>116</v>
      </c>
      <c r="N37" s="51" t="s">
        <v>117</v>
      </c>
    </row>
    <row r="38" spans="1:19" ht="43.5" customHeight="1" x14ac:dyDescent="0.25">
      <c r="A38" s="216"/>
      <c r="B38" s="117"/>
      <c r="C38" s="218"/>
      <c r="D38" s="182"/>
      <c r="E38" s="185"/>
      <c r="F38" s="187"/>
      <c r="G38" s="222"/>
      <c r="H38" s="107"/>
      <c r="I38" s="41" t="s">
        <v>47</v>
      </c>
      <c r="J38" s="302">
        <v>1.1000000000000001</v>
      </c>
      <c r="K38" s="307">
        <v>1.1000000000000001</v>
      </c>
      <c r="L38" s="295"/>
      <c r="M38" s="26" t="s">
        <v>102</v>
      </c>
      <c r="N38" s="53" t="s">
        <v>48</v>
      </c>
    </row>
    <row r="39" spans="1:19" ht="18.75" customHeight="1" thickBot="1" x14ac:dyDescent="0.3">
      <c r="A39" s="101"/>
      <c r="B39" s="109"/>
      <c r="C39" s="227"/>
      <c r="D39" s="183"/>
      <c r="E39" s="186"/>
      <c r="F39" s="188"/>
      <c r="G39" s="223"/>
      <c r="H39" s="113"/>
      <c r="I39" s="43" t="s">
        <v>30</v>
      </c>
      <c r="J39" s="19">
        <f>SUM(J34:J38)</f>
        <v>898.40000000000009</v>
      </c>
      <c r="K39" s="284">
        <f>SUM(K34:K38)</f>
        <v>909.1</v>
      </c>
      <c r="L39" s="296">
        <f>SUM(L34:L38)</f>
        <v>10.699999999999932</v>
      </c>
      <c r="M39" s="120" t="s">
        <v>49</v>
      </c>
      <c r="N39" s="144">
        <v>1</v>
      </c>
    </row>
    <row r="40" spans="1:19" ht="40.5" customHeight="1" x14ac:dyDescent="0.25">
      <c r="A40" s="99" t="s">
        <v>12</v>
      </c>
      <c r="B40" s="115" t="s">
        <v>31</v>
      </c>
      <c r="C40" s="226" t="s">
        <v>31</v>
      </c>
      <c r="D40" s="460" t="s">
        <v>103</v>
      </c>
      <c r="E40" s="462"/>
      <c r="F40" s="464" t="s">
        <v>137</v>
      </c>
      <c r="G40" s="466" t="s">
        <v>18</v>
      </c>
      <c r="H40" s="373" t="s">
        <v>108</v>
      </c>
      <c r="I40" s="39" t="s">
        <v>37</v>
      </c>
      <c r="J40" s="254">
        <v>16</v>
      </c>
      <c r="K40" s="280">
        <v>16</v>
      </c>
      <c r="L40" s="297"/>
      <c r="M40" s="121" t="s">
        <v>118</v>
      </c>
      <c r="N40" s="145">
        <v>8</v>
      </c>
      <c r="S40" s="173"/>
    </row>
    <row r="41" spans="1:19" ht="15.75" thickBot="1" x14ac:dyDescent="0.3">
      <c r="A41" s="101"/>
      <c r="B41" s="109"/>
      <c r="C41" s="227"/>
      <c r="D41" s="461"/>
      <c r="E41" s="463"/>
      <c r="F41" s="465"/>
      <c r="G41" s="467"/>
      <c r="H41" s="375"/>
      <c r="I41" s="43" t="s">
        <v>30</v>
      </c>
      <c r="J41" s="19">
        <f t="shared" ref="J41:K41" si="0">SUM(J40:J40)</f>
        <v>16</v>
      </c>
      <c r="K41" s="284">
        <f t="shared" si="0"/>
        <v>16</v>
      </c>
      <c r="L41" s="296">
        <f t="shared" ref="L41" si="1">SUM(L40:L40)</f>
        <v>0</v>
      </c>
      <c r="M41" s="45"/>
      <c r="N41" s="46"/>
    </row>
    <row r="42" spans="1:19" ht="17.25" customHeight="1" x14ac:dyDescent="0.25">
      <c r="A42" s="99" t="s">
        <v>12</v>
      </c>
      <c r="B42" s="115" t="s">
        <v>31</v>
      </c>
      <c r="C42" s="226" t="s">
        <v>35</v>
      </c>
      <c r="D42" s="582" t="s">
        <v>153</v>
      </c>
      <c r="E42" s="585" t="s">
        <v>51</v>
      </c>
      <c r="F42" s="472" t="s">
        <v>146</v>
      </c>
      <c r="G42" s="587" t="s">
        <v>18</v>
      </c>
      <c r="H42" s="588" t="s">
        <v>108</v>
      </c>
      <c r="I42" s="242" t="s">
        <v>19</v>
      </c>
      <c r="J42" s="303">
        <v>9.9</v>
      </c>
      <c r="K42" s="308">
        <v>9.9</v>
      </c>
      <c r="L42" s="298"/>
      <c r="M42" s="176"/>
      <c r="N42" s="177"/>
    </row>
    <row r="43" spans="1:19" ht="12.75" customHeight="1" x14ac:dyDescent="0.25">
      <c r="A43" s="216"/>
      <c r="B43" s="117"/>
      <c r="C43" s="218"/>
      <c r="D43" s="583"/>
      <c r="E43" s="586"/>
      <c r="F43" s="473"/>
      <c r="G43" s="410"/>
      <c r="H43" s="589"/>
      <c r="I43" s="243"/>
      <c r="J43" s="304"/>
      <c r="K43" s="309"/>
      <c r="L43" s="299"/>
      <c r="M43" s="50" t="s">
        <v>52</v>
      </c>
      <c r="N43" s="51" t="s">
        <v>53</v>
      </c>
    </row>
    <row r="44" spans="1:19" ht="18" customHeight="1" x14ac:dyDescent="0.25">
      <c r="A44" s="216"/>
      <c r="B44" s="117"/>
      <c r="C44" s="218"/>
      <c r="D44" s="580" t="s">
        <v>50</v>
      </c>
      <c r="E44" s="586"/>
      <c r="F44" s="473"/>
      <c r="G44" s="410"/>
      <c r="H44" s="589"/>
      <c r="I44" s="243"/>
      <c r="J44" s="304"/>
      <c r="K44" s="309"/>
      <c r="L44" s="299"/>
      <c r="M44" s="52" t="s">
        <v>54</v>
      </c>
      <c r="N44" s="53" t="s">
        <v>53</v>
      </c>
    </row>
    <row r="45" spans="1:19" ht="77.25" customHeight="1" x14ac:dyDescent="0.25">
      <c r="A45" s="216"/>
      <c r="B45" s="117"/>
      <c r="C45" s="218"/>
      <c r="D45" s="581"/>
      <c r="E45" s="586"/>
      <c r="F45" s="473"/>
      <c r="G45" s="410"/>
      <c r="H45" s="589"/>
      <c r="I45" s="243"/>
      <c r="J45" s="304"/>
      <c r="K45" s="309"/>
      <c r="L45" s="299"/>
      <c r="M45" s="178"/>
      <c r="N45" s="122"/>
    </row>
    <row r="46" spans="1:19" ht="57.75" customHeight="1" x14ac:dyDescent="0.25">
      <c r="A46" s="216"/>
      <c r="B46" s="117"/>
      <c r="C46" s="218"/>
      <c r="D46" s="580" t="s">
        <v>154</v>
      </c>
      <c r="E46" s="586"/>
      <c r="F46" s="473"/>
      <c r="G46" s="410"/>
      <c r="H46" s="589"/>
      <c r="I46" s="244" t="s">
        <v>19</v>
      </c>
      <c r="J46" s="305">
        <v>9.8000000000000007</v>
      </c>
      <c r="K46" s="310">
        <v>9.8000000000000007</v>
      </c>
      <c r="L46" s="300">
        <f>K46-J46</f>
        <v>0</v>
      </c>
      <c r="M46" s="52" t="s">
        <v>155</v>
      </c>
      <c r="N46" s="53" t="s">
        <v>53</v>
      </c>
      <c r="P46" s="173"/>
    </row>
    <row r="47" spans="1:19" ht="15.75" thickBot="1" x14ac:dyDescent="0.3">
      <c r="A47" s="101"/>
      <c r="B47" s="109"/>
      <c r="C47" s="227"/>
      <c r="D47" s="584"/>
      <c r="E47" s="586"/>
      <c r="F47" s="473"/>
      <c r="G47" s="410"/>
      <c r="H47" s="590"/>
      <c r="I47" s="245" t="s">
        <v>30</v>
      </c>
      <c r="J47" s="306">
        <f>SUM(J42:J46)</f>
        <v>19.700000000000003</v>
      </c>
      <c r="K47" s="311">
        <f t="shared" ref="K47:L47" si="2">SUM(K42:K46)</f>
        <v>19.700000000000003</v>
      </c>
      <c r="L47" s="301">
        <f t="shared" si="2"/>
        <v>0</v>
      </c>
      <c r="M47" s="178"/>
      <c r="N47" s="122"/>
    </row>
    <row r="48" spans="1:19" ht="42.75" customHeight="1" x14ac:dyDescent="0.25">
      <c r="A48" s="99" t="s">
        <v>12</v>
      </c>
      <c r="B48" s="115" t="s">
        <v>31</v>
      </c>
      <c r="C48" s="226" t="s">
        <v>39</v>
      </c>
      <c r="D48" s="582" t="s">
        <v>166</v>
      </c>
      <c r="E48" s="246"/>
      <c r="F48" s="458" t="s">
        <v>169</v>
      </c>
      <c r="G48" s="247" t="s">
        <v>18</v>
      </c>
      <c r="H48" s="248" t="s">
        <v>108</v>
      </c>
      <c r="I48" s="242" t="s">
        <v>19</v>
      </c>
      <c r="J48" s="303">
        <v>4.3</v>
      </c>
      <c r="K48" s="308">
        <v>4.3</v>
      </c>
      <c r="L48" s="298">
        <f>K48-J48</f>
        <v>0</v>
      </c>
      <c r="M48" s="61" t="s">
        <v>167</v>
      </c>
      <c r="N48" s="177" t="s">
        <v>168</v>
      </c>
    </row>
    <row r="49" spans="1:16" ht="12.75" customHeight="1" thickBot="1" x14ac:dyDescent="0.3">
      <c r="A49" s="216"/>
      <c r="B49" s="117"/>
      <c r="C49" s="218"/>
      <c r="D49" s="583"/>
      <c r="E49" s="249"/>
      <c r="F49" s="459"/>
      <c r="G49" s="250"/>
      <c r="H49" s="251"/>
      <c r="I49" s="252" t="s">
        <v>30</v>
      </c>
      <c r="J49" s="306">
        <f>SUM(J48)</f>
        <v>4.3</v>
      </c>
      <c r="K49" s="311">
        <f t="shared" ref="K49:L49" si="3">SUM(K48)</f>
        <v>4.3</v>
      </c>
      <c r="L49" s="301">
        <f t="shared" si="3"/>
        <v>0</v>
      </c>
      <c r="M49" s="178"/>
      <c r="N49" s="253"/>
      <c r="P49" s="173"/>
    </row>
    <row r="50" spans="1:16" ht="15.75" thickBot="1" x14ac:dyDescent="0.3">
      <c r="A50" s="1" t="s">
        <v>12</v>
      </c>
      <c r="B50" s="35" t="s">
        <v>31</v>
      </c>
      <c r="C50" s="382" t="s">
        <v>42</v>
      </c>
      <c r="D50" s="383"/>
      <c r="E50" s="478"/>
      <c r="F50" s="478"/>
      <c r="G50" s="478"/>
      <c r="H50" s="383"/>
      <c r="I50" s="384"/>
      <c r="J50" s="236">
        <f>J47+J41+J39+J49</f>
        <v>938.40000000000009</v>
      </c>
      <c r="K50" s="312">
        <f>K47+K41+K39+K49</f>
        <v>949.1</v>
      </c>
      <c r="L50" s="237">
        <f t="shared" ref="L50" si="4">L47+L41+L39+L49</f>
        <v>10.699999999999932</v>
      </c>
      <c r="M50" s="233"/>
      <c r="N50" s="122"/>
    </row>
    <row r="51" spans="1:16" ht="15.75" thickBot="1" x14ac:dyDescent="0.3">
      <c r="A51" s="1" t="s">
        <v>12</v>
      </c>
      <c r="B51" s="38" t="s">
        <v>35</v>
      </c>
      <c r="C51" s="437" t="s">
        <v>56</v>
      </c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9"/>
    </row>
    <row r="52" spans="1:16" ht="24.75" customHeight="1" x14ac:dyDescent="0.25">
      <c r="A52" s="391" t="s">
        <v>12</v>
      </c>
      <c r="B52" s="394" t="s">
        <v>35</v>
      </c>
      <c r="C52" s="440" t="s">
        <v>12</v>
      </c>
      <c r="D52" s="443" t="s">
        <v>104</v>
      </c>
      <c r="E52" s="446" t="s">
        <v>57</v>
      </c>
      <c r="F52" s="406" t="s">
        <v>138</v>
      </c>
      <c r="G52" s="409" t="s">
        <v>55</v>
      </c>
      <c r="H52" s="373" t="s">
        <v>119</v>
      </c>
      <c r="I52" s="54" t="s">
        <v>33</v>
      </c>
      <c r="J52" s="313">
        <v>125</v>
      </c>
      <c r="K52" s="333">
        <v>125</v>
      </c>
      <c r="L52" s="317"/>
      <c r="M52" s="451" t="s">
        <v>58</v>
      </c>
      <c r="N52" s="146">
        <v>30</v>
      </c>
    </row>
    <row r="53" spans="1:16" ht="26.25" customHeight="1" x14ac:dyDescent="0.25">
      <c r="A53" s="392"/>
      <c r="B53" s="395"/>
      <c r="C53" s="441"/>
      <c r="D53" s="444"/>
      <c r="E53" s="447"/>
      <c r="F53" s="449"/>
      <c r="G53" s="450"/>
      <c r="H53" s="374"/>
      <c r="I53" s="56" t="s">
        <v>59</v>
      </c>
      <c r="J53" s="314">
        <v>11.8</v>
      </c>
      <c r="K53" s="334">
        <v>11.8</v>
      </c>
      <c r="L53" s="318"/>
      <c r="M53" s="452"/>
      <c r="N53" s="147"/>
    </row>
    <row r="54" spans="1:16" ht="15.75" thickBot="1" x14ac:dyDescent="0.3">
      <c r="A54" s="393"/>
      <c r="B54" s="396"/>
      <c r="C54" s="442"/>
      <c r="D54" s="445"/>
      <c r="E54" s="448"/>
      <c r="F54" s="408"/>
      <c r="G54" s="411"/>
      <c r="H54" s="375"/>
      <c r="I54" s="130" t="s">
        <v>30</v>
      </c>
      <c r="J54" s="315">
        <f>SUM(J52:J53)</f>
        <v>136.80000000000001</v>
      </c>
      <c r="K54" s="335">
        <f>SUM(K52:K53)</f>
        <v>136.80000000000001</v>
      </c>
      <c r="L54" s="319">
        <f>SUM(L52:L53)</f>
        <v>0</v>
      </c>
      <c r="M54" s="453"/>
      <c r="N54" s="148"/>
    </row>
    <row r="55" spans="1:16" ht="29.25" customHeight="1" x14ac:dyDescent="0.25">
      <c r="A55" s="391" t="s">
        <v>12</v>
      </c>
      <c r="B55" s="394" t="s">
        <v>35</v>
      </c>
      <c r="C55" s="397" t="s">
        <v>31</v>
      </c>
      <c r="D55" s="421" t="s">
        <v>120</v>
      </c>
      <c r="E55" s="403" t="s">
        <v>57</v>
      </c>
      <c r="F55" s="406" t="s">
        <v>141</v>
      </c>
      <c r="G55" s="409" t="s">
        <v>55</v>
      </c>
      <c r="H55" s="373" t="s">
        <v>119</v>
      </c>
      <c r="I55" s="60" t="s">
        <v>33</v>
      </c>
      <c r="J55" s="258">
        <v>365</v>
      </c>
      <c r="K55" s="336">
        <v>365</v>
      </c>
      <c r="L55" s="320"/>
      <c r="M55" s="61" t="s">
        <v>60</v>
      </c>
      <c r="N55" s="32"/>
    </row>
    <row r="56" spans="1:16" ht="20.25" customHeight="1" x14ac:dyDescent="0.25">
      <c r="A56" s="392"/>
      <c r="B56" s="395"/>
      <c r="C56" s="398"/>
      <c r="D56" s="422"/>
      <c r="E56" s="404"/>
      <c r="F56" s="407"/>
      <c r="G56" s="410"/>
      <c r="H56" s="374"/>
      <c r="I56" s="75"/>
      <c r="J56" s="259"/>
      <c r="K56" s="286"/>
      <c r="L56" s="321"/>
      <c r="M56" s="436" t="s">
        <v>61</v>
      </c>
      <c r="N56" s="33"/>
    </row>
    <row r="57" spans="1:16" ht="15.75" thickBot="1" x14ac:dyDescent="0.3">
      <c r="A57" s="393"/>
      <c r="B57" s="396"/>
      <c r="C57" s="399"/>
      <c r="D57" s="423"/>
      <c r="E57" s="405"/>
      <c r="F57" s="408"/>
      <c r="G57" s="411"/>
      <c r="H57" s="375"/>
      <c r="I57" s="131" t="s">
        <v>30</v>
      </c>
      <c r="J57" s="19">
        <f>SUM(J55:J56)</f>
        <v>365</v>
      </c>
      <c r="K57" s="284">
        <f>SUM(K55:K56)</f>
        <v>365</v>
      </c>
      <c r="L57" s="296">
        <f>SUM(L55:L56)</f>
        <v>0</v>
      </c>
      <c r="M57" s="378"/>
      <c r="N57" s="30"/>
    </row>
    <row r="58" spans="1:16" ht="27.75" customHeight="1" x14ac:dyDescent="0.25">
      <c r="A58" s="391" t="s">
        <v>12</v>
      </c>
      <c r="B58" s="394" t="s">
        <v>35</v>
      </c>
      <c r="C58" s="397" t="s">
        <v>35</v>
      </c>
      <c r="D58" s="421" t="s">
        <v>62</v>
      </c>
      <c r="E58" s="403" t="s">
        <v>57</v>
      </c>
      <c r="F58" s="418"/>
      <c r="G58" s="409" t="s">
        <v>55</v>
      </c>
      <c r="H58" s="373" t="s">
        <v>119</v>
      </c>
      <c r="I58" s="62" t="s">
        <v>59</v>
      </c>
      <c r="J58" s="258">
        <v>3107.7</v>
      </c>
      <c r="K58" s="336">
        <v>3107.7</v>
      </c>
      <c r="L58" s="320"/>
      <c r="M58" s="376" t="s">
        <v>63</v>
      </c>
      <c r="N58" s="149">
        <v>60</v>
      </c>
    </row>
    <row r="59" spans="1:16" ht="15.75" thickBot="1" x14ac:dyDescent="0.3">
      <c r="A59" s="393"/>
      <c r="B59" s="396"/>
      <c r="C59" s="399"/>
      <c r="D59" s="423"/>
      <c r="E59" s="405"/>
      <c r="F59" s="420"/>
      <c r="G59" s="411"/>
      <c r="H59" s="375"/>
      <c r="I59" s="131" t="s">
        <v>30</v>
      </c>
      <c r="J59" s="19">
        <f>SUM(J58:J58)</f>
        <v>3107.7</v>
      </c>
      <c r="K59" s="284">
        <f>SUM(K58:K58)</f>
        <v>3107.7</v>
      </c>
      <c r="L59" s="296">
        <f>SUM(L58:L58)</f>
        <v>0</v>
      </c>
      <c r="M59" s="378"/>
      <c r="N59" s="150"/>
    </row>
    <row r="60" spans="1:16" ht="15" customHeight="1" x14ac:dyDescent="0.25">
      <c r="A60" s="391" t="s">
        <v>12</v>
      </c>
      <c r="B60" s="394" t="s">
        <v>35</v>
      </c>
      <c r="C60" s="397" t="s">
        <v>39</v>
      </c>
      <c r="D60" s="421" t="s">
        <v>64</v>
      </c>
      <c r="E60" s="403" t="s">
        <v>57</v>
      </c>
      <c r="F60" s="406" t="s">
        <v>139</v>
      </c>
      <c r="G60" s="409" t="s">
        <v>55</v>
      </c>
      <c r="H60" s="373" t="s">
        <v>119</v>
      </c>
      <c r="I60" s="60" t="s">
        <v>19</v>
      </c>
      <c r="J60" s="258">
        <v>3.5</v>
      </c>
      <c r="K60" s="336">
        <v>3.5</v>
      </c>
      <c r="L60" s="320"/>
      <c r="M60" s="230" t="s">
        <v>65</v>
      </c>
      <c r="N60" s="63">
        <v>1</v>
      </c>
    </row>
    <row r="61" spans="1:16" ht="15" customHeight="1" x14ac:dyDescent="0.25">
      <c r="A61" s="392"/>
      <c r="B61" s="395"/>
      <c r="C61" s="398"/>
      <c r="D61" s="422"/>
      <c r="E61" s="404"/>
      <c r="F61" s="407"/>
      <c r="G61" s="410"/>
      <c r="H61" s="374"/>
      <c r="I61" s="64" t="s">
        <v>59</v>
      </c>
      <c r="J61" s="256"/>
      <c r="K61" s="282"/>
      <c r="L61" s="322"/>
      <c r="M61" s="231" t="s">
        <v>66</v>
      </c>
      <c r="N61" s="66"/>
    </row>
    <row r="62" spans="1:16" ht="15" customHeight="1" x14ac:dyDescent="0.25">
      <c r="A62" s="392"/>
      <c r="B62" s="395"/>
      <c r="C62" s="398"/>
      <c r="D62" s="422"/>
      <c r="E62" s="404"/>
      <c r="F62" s="407"/>
      <c r="G62" s="410"/>
      <c r="H62" s="374"/>
      <c r="I62" s="123" t="s">
        <v>112</v>
      </c>
      <c r="J62" s="256"/>
      <c r="K62" s="282"/>
      <c r="L62" s="322"/>
      <c r="M62" s="436" t="s">
        <v>67</v>
      </c>
      <c r="N62" s="67"/>
    </row>
    <row r="63" spans="1:16" ht="15.75" thickBot="1" x14ac:dyDescent="0.3">
      <c r="A63" s="393"/>
      <c r="B63" s="396"/>
      <c r="C63" s="399"/>
      <c r="D63" s="423"/>
      <c r="E63" s="405"/>
      <c r="F63" s="408"/>
      <c r="G63" s="411"/>
      <c r="H63" s="375"/>
      <c r="I63" s="131" t="s">
        <v>30</v>
      </c>
      <c r="J63" s="19">
        <f>SUM(J60:J62)</f>
        <v>3.5</v>
      </c>
      <c r="K63" s="284">
        <f>SUM(K60:K62)</f>
        <v>3.5</v>
      </c>
      <c r="L63" s="296">
        <f>SUM(L60:L62)</f>
        <v>0</v>
      </c>
      <c r="M63" s="378"/>
      <c r="N63" s="215"/>
    </row>
    <row r="64" spans="1:16" ht="31.5" customHeight="1" x14ac:dyDescent="0.25">
      <c r="A64" s="391" t="s">
        <v>12</v>
      </c>
      <c r="B64" s="394" t="s">
        <v>35</v>
      </c>
      <c r="C64" s="397" t="s">
        <v>68</v>
      </c>
      <c r="D64" s="412" t="s">
        <v>69</v>
      </c>
      <c r="E64" s="403" t="s">
        <v>57</v>
      </c>
      <c r="F64" s="418" t="s">
        <v>148</v>
      </c>
      <c r="G64" s="409" t="s">
        <v>55</v>
      </c>
      <c r="H64" s="373" t="s">
        <v>119</v>
      </c>
      <c r="I64" s="68" t="s">
        <v>33</v>
      </c>
      <c r="J64" s="260">
        <v>123</v>
      </c>
      <c r="K64" s="337">
        <v>123</v>
      </c>
      <c r="L64" s="323"/>
      <c r="M64" s="69" t="s">
        <v>70</v>
      </c>
      <c r="N64" s="22">
        <v>1</v>
      </c>
    </row>
    <row r="65" spans="1:20" ht="23.25" customHeight="1" x14ac:dyDescent="0.25">
      <c r="A65" s="392"/>
      <c r="B65" s="395"/>
      <c r="C65" s="398"/>
      <c r="D65" s="413"/>
      <c r="E65" s="404"/>
      <c r="F65" s="419"/>
      <c r="G65" s="410"/>
      <c r="H65" s="374"/>
      <c r="I65" s="70" t="s">
        <v>59</v>
      </c>
      <c r="J65" s="257"/>
      <c r="K65" s="283"/>
      <c r="L65" s="294"/>
      <c r="M65" s="228" t="s">
        <v>71</v>
      </c>
      <c r="N65" s="27"/>
    </row>
    <row r="66" spans="1:20" ht="15.75" thickBot="1" x14ac:dyDescent="0.3">
      <c r="A66" s="393"/>
      <c r="B66" s="396"/>
      <c r="C66" s="399"/>
      <c r="D66" s="414"/>
      <c r="E66" s="405"/>
      <c r="F66" s="420"/>
      <c r="G66" s="411"/>
      <c r="H66" s="375"/>
      <c r="I66" s="131" t="s">
        <v>30</v>
      </c>
      <c r="J66" s="315">
        <f t="shared" ref="J66:K66" si="5">J64</f>
        <v>123</v>
      </c>
      <c r="K66" s="335">
        <f t="shared" si="5"/>
        <v>123</v>
      </c>
      <c r="L66" s="319">
        <f t="shared" ref="L66" si="6">L64</f>
        <v>0</v>
      </c>
      <c r="M66" s="71"/>
      <c r="N66" s="25"/>
    </row>
    <row r="67" spans="1:20" ht="27.75" customHeight="1" x14ac:dyDescent="0.25">
      <c r="A67" s="391" t="s">
        <v>12</v>
      </c>
      <c r="B67" s="394" t="s">
        <v>35</v>
      </c>
      <c r="C67" s="397" t="s">
        <v>72</v>
      </c>
      <c r="D67" s="421" t="s">
        <v>105</v>
      </c>
      <c r="E67" s="403" t="s">
        <v>57</v>
      </c>
      <c r="F67" s="418" t="s">
        <v>149</v>
      </c>
      <c r="G67" s="433" t="s">
        <v>55</v>
      </c>
      <c r="H67" s="427" t="s">
        <v>119</v>
      </c>
      <c r="I67" s="60" t="s">
        <v>19</v>
      </c>
      <c r="J67" s="258">
        <v>40</v>
      </c>
      <c r="K67" s="336">
        <v>40</v>
      </c>
      <c r="L67" s="320"/>
      <c r="M67" s="376" t="s">
        <v>73</v>
      </c>
      <c r="N67" s="32">
        <v>1</v>
      </c>
    </row>
    <row r="68" spans="1:20" ht="27.75" customHeight="1" x14ac:dyDescent="0.25">
      <c r="A68" s="392"/>
      <c r="B68" s="395"/>
      <c r="C68" s="398"/>
      <c r="D68" s="422"/>
      <c r="E68" s="404"/>
      <c r="F68" s="419"/>
      <c r="G68" s="434"/>
      <c r="H68" s="428"/>
      <c r="I68" s="77" t="s">
        <v>59</v>
      </c>
      <c r="J68" s="302"/>
      <c r="K68" s="307"/>
      <c r="L68" s="295"/>
      <c r="M68" s="377"/>
      <c r="N68" s="16"/>
    </row>
    <row r="69" spans="1:20" ht="15.75" thickBot="1" x14ac:dyDescent="0.3">
      <c r="A69" s="393"/>
      <c r="B69" s="396"/>
      <c r="C69" s="399"/>
      <c r="D69" s="423"/>
      <c r="E69" s="405"/>
      <c r="F69" s="420"/>
      <c r="G69" s="435"/>
      <c r="H69" s="429"/>
      <c r="I69" s="131" t="s">
        <v>30</v>
      </c>
      <c r="J69" s="19">
        <f>SUM(J67:J68)</f>
        <v>40</v>
      </c>
      <c r="K69" s="284">
        <f>SUM(K67:K68)</f>
        <v>40</v>
      </c>
      <c r="L69" s="296">
        <f>SUM(L67:L68)</f>
        <v>0</v>
      </c>
      <c r="M69" s="72"/>
      <c r="N69" s="30"/>
    </row>
    <row r="70" spans="1:20" x14ac:dyDescent="0.25">
      <c r="A70" s="391" t="s">
        <v>12</v>
      </c>
      <c r="B70" s="394" t="s">
        <v>35</v>
      </c>
      <c r="C70" s="397" t="s">
        <v>17</v>
      </c>
      <c r="D70" s="421" t="s">
        <v>74</v>
      </c>
      <c r="E70" s="403" t="s">
        <v>57</v>
      </c>
      <c r="F70" s="418" t="s">
        <v>147</v>
      </c>
      <c r="G70" s="433" t="s">
        <v>18</v>
      </c>
      <c r="H70" s="427" t="s">
        <v>108</v>
      </c>
      <c r="I70" s="62" t="s">
        <v>59</v>
      </c>
      <c r="J70" s="134">
        <v>304</v>
      </c>
      <c r="K70" s="338">
        <v>304</v>
      </c>
      <c r="L70" s="324"/>
      <c r="M70" s="430" t="s">
        <v>75</v>
      </c>
      <c r="N70" s="32">
        <v>1</v>
      </c>
    </row>
    <row r="71" spans="1:20" ht="21.6" customHeight="1" x14ac:dyDescent="0.25">
      <c r="A71" s="392"/>
      <c r="B71" s="395"/>
      <c r="C71" s="398"/>
      <c r="D71" s="422"/>
      <c r="E71" s="404"/>
      <c r="F71" s="419"/>
      <c r="G71" s="434"/>
      <c r="H71" s="428"/>
      <c r="I71" s="73" t="s">
        <v>19</v>
      </c>
      <c r="J71" s="135">
        <v>130</v>
      </c>
      <c r="K71" s="339">
        <v>130</v>
      </c>
      <c r="L71" s="325"/>
      <c r="M71" s="431"/>
      <c r="N71" s="16"/>
    </row>
    <row r="72" spans="1:20" ht="15.75" thickBot="1" x14ac:dyDescent="0.3">
      <c r="A72" s="393"/>
      <c r="B72" s="396"/>
      <c r="C72" s="399"/>
      <c r="D72" s="423"/>
      <c r="E72" s="405"/>
      <c r="F72" s="420"/>
      <c r="G72" s="435"/>
      <c r="H72" s="429"/>
      <c r="I72" s="131" t="s">
        <v>30</v>
      </c>
      <c r="J72" s="19">
        <f>SUM(J70:J71)</f>
        <v>434</v>
      </c>
      <c r="K72" s="284">
        <f>SUM(K70:K71)</f>
        <v>434</v>
      </c>
      <c r="L72" s="326">
        <f>SUM(L70:L71)</f>
        <v>0</v>
      </c>
      <c r="M72" s="432"/>
      <c r="N72" s="30"/>
    </row>
    <row r="73" spans="1:20" ht="20.25" customHeight="1" x14ac:dyDescent="0.25">
      <c r="A73" s="391" t="s">
        <v>12</v>
      </c>
      <c r="B73" s="394" t="s">
        <v>35</v>
      </c>
      <c r="C73" s="397" t="s">
        <v>76</v>
      </c>
      <c r="D73" s="421" t="s">
        <v>77</v>
      </c>
      <c r="E73" s="403" t="s">
        <v>57</v>
      </c>
      <c r="F73" s="418" t="s">
        <v>152</v>
      </c>
      <c r="G73" s="409" t="s">
        <v>53</v>
      </c>
      <c r="H73" s="577" t="s">
        <v>160</v>
      </c>
      <c r="I73" s="74" t="s">
        <v>19</v>
      </c>
      <c r="J73" s="263">
        <v>79</v>
      </c>
      <c r="K73" s="291">
        <v>79</v>
      </c>
      <c r="L73" s="327">
        <f>K73-J73</f>
        <v>0</v>
      </c>
      <c r="M73" s="430" t="s">
        <v>78</v>
      </c>
      <c r="N73" s="32">
        <v>1</v>
      </c>
    </row>
    <row r="74" spans="1:20" ht="20.25" customHeight="1" x14ac:dyDescent="0.25">
      <c r="A74" s="392"/>
      <c r="B74" s="395"/>
      <c r="C74" s="398"/>
      <c r="D74" s="422"/>
      <c r="E74" s="404"/>
      <c r="F74" s="419"/>
      <c r="G74" s="410"/>
      <c r="H74" s="578"/>
      <c r="I74" s="124"/>
      <c r="J74" s="259"/>
      <c r="K74" s="286"/>
      <c r="L74" s="321"/>
      <c r="M74" s="431"/>
      <c r="N74" s="16"/>
    </row>
    <row r="75" spans="1:20" ht="15.75" thickBot="1" x14ac:dyDescent="0.3">
      <c r="A75" s="393"/>
      <c r="B75" s="396"/>
      <c r="C75" s="399"/>
      <c r="D75" s="423"/>
      <c r="E75" s="405"/>
      <c r="F75" s="420"/>
      <c r="G75" s="411"/>
      <c r="H75" s="579"/>
      <c r="I75" s="131" t="s">
        <v>30</v>
      </c>
      <c r="J75" s="19">
        <f>SUM(J73:J74)</f>
        <v>79</v>
      </c>
      <c r="K75" s="284">
        <f>SUM(K73:K74)</f>
        <v>79</v>
      </c>
      <c r="L75" s="296">
        <f>SUM(L73:L74)</f>
        <v>0</v>
      </c>
      <c r="M75" s="432"/>
      <c r="N75" s="30"/>
    </row>
    <row r="76" spans="1:20" ht="28.5" customHeight="1" x14ac:dyDescent="0.25">
      <c r="A76" s="391" t="s">
        <v>12</v>
      </c>
      <c r="B76" s="394" t="s">
        <v>35</v>
      </c>
      <c r="C76" s="397" t="s">
        <v>79</v>
      </c>
      <c r="D76" s="421" t="s">
        <v>80</v>
      </c>
      <c r="E76" s="403" t="s">
        <v>57</v>
      </c>
      <c r="F76" s="418"/>
      <c r="G76" s="409" t="s">
        <v>55</v>
      </c>
      <c r="H76" s="373" t="s">
        <v>121</v>
      </c>
      <c r="I76" s="161" t="s">
        <v>59</v>
      </c>
      <c r="J76" s="258">
        <v>20</v>
      </c>
      <c r="K76" s="336">
        <v>20</v>
      </c>
      <c r="L76" s="328"/>
      <c r="M76" s="230" t="s">
        <v>73</v>
      </c>
      <c r="N76" s="76">
        <v>1</v>
      </c>
      <c r="T76" s="173"/>
    </row>
    <row r="77" spans="1:20" ht="16.5" customHeight="1" x14ac:dyDescent="0.25">
      <c r="A77" s="392"/>
      <c r="B77" s="395"/>
      <c r="C77" s="398"/>
      <c r="D77" s="422"/>
      <c r="E77" s="404"/>
      <c r="F77" s="419"/>
      <c r="G77" s="410"/>
      <c r="H77" s="374"/>
      <c r="J77" s="316"/>
      <c r="K77" s="340"/>
      <c r="L77" s="329"/>
      <c r="M77" s="229" t="s">
        <v>70</v>
      </c>
      <c r="N77" s="33"/>
    </row>
    <row r="78" spans="1:20" ht="15.75" thickBot="1" x14ac:dyDescent="0.3">
      <c r="A78" s="393"/>
      <c r="B78" s="396"/>
      <c r="C78" s="399"/>
      <c r="D78" s="423"/>
      <c r="E78" s="405"/>
      <c r="F78" s="420"/>
      <c r="G78" s="411"/>
      <c r="H78" s="375"/>
      <c r="I78" s="130" t="s">
        <v>30</v>
      </c>
      <c r="J78" s="19">
        <f>SUM(J76:J76)</f>
        <v>20</v>
      </c>
      <c r="K78" s="284">
        <f>SUM(K76:K76)</f>
        <v>20</v>
      </c>
      <c r="L78" s="270">
        <f>SUM(L76:L76)</f>
        <v>0</v>
      </c>
      <c r="M78" s="72"/>
      <c r="N78" s="30"/>
    </row>
    <row r="79" spans="1:20" ht="20.25" customHeight="1" x14ac:dyDescent="0.25">
      <c r="A79" s="391" t="s">
        <v>12</v>
      </c>
      <c r="B79" s="394" t="s">
        <v>35</v>
      </c>
      <c r="C79" s="397" t="s">
        <v>81</v>
      </c>
      <c r="D79" s="412" t="s">
        <v>106</v>
      </c>
      <c r="E79" s="415" t="s">
        <v>57</v>
      </c>
      <c r="F79" s="418" t="s">
        <v>150</v>
      </c>
      <c r="G79" s="409" t="s">
        <v>55</v>
      </c>
      <c r="H79" s="373" t="s">
        <v>122</v>
      </c>
      <c r="I79" s="74" t="s">
        <v>19</v>
      </c>
      <c r="J79" s="263">
        <v>24</v>
      </c>
      <c r="K79" s="291">
        <v>24</v>
      </c>
      <c r="L79" s="327"/>
      <c r="M79" s="389" t="s">
        <v>123</v>
      </c>
      <c r="N79" s="32">
        <v>100</v>
      </c>
    </row>
    <row r="80" spans="1:20" ht="20.25" customHeight="1" x14ac:dyDescent="0.25">
      <c r="A80" s="392"/>
      <c r="B80" s="395"/>
      <c r="C80" s="398"/>
      <c r="D80" s="413"/>
      <c r="E80" s="416"/>
      <c r="F80" s="419"/>
      <c r="G80" s="410"/>
      <c r="H80" s="374"/>
      <c r="I80" s="77" t="s">
        <v>59</v>
      </c>
      <c r="J80" s="302"/>
      <c r="K80" s="307"/>
      <c r="L80" s="295"/>
      <c r="M80" s="359"/>
      <c r="N80" s="16"/>
    </row>
    <row r="81" spans="1:18" ht="15.75" thickBot="1" x14ac:dyDescent="0.3">
      <c r="A81" s="393"/>
      <c r="B81" s="396"/>
      <c r="C81" s="399"/>
      <c r="D81" s="414"/>
      <c r="E81" s="417"/>
      <c r="F81" s="420"/>
      <c r="G81" s="411"/>
      <c r="H81" s="375"/>
      <c r="I81" s="131" t="s">
        <v>30</v>
      </c>
      <c r="J81" s="19">
        <f>SUM(J79:J80)</f>
        <v>24</v>
      </c>
      <c r="K81" s="284">
        <f>SUM(K79:K80)</f>
        <v>24</v>
      </c>
      <c r="L81" s="296">
        <f>SUM(L79:L80)</f>
        <v>0</v>
      </c>
      <c r="M81" s="390"/>
      <c r="N81" s="30"/>
    </row>
    <row r="82" spans="1:18" x14ac:dyDescent="0.25">
      <c r="A82" s="391" t="s">
        <v>12</v>
      </c>
      <c r="B82" s="394" t="s">
        <v>35</v>
      </c>
      <c r="C82" s="397" t="s">
        <v>82</v>
      </c>
      <c r="D82" s="400" t="s">
        <v>83</v>
      </c>
      <c r="E82" s="403"/>
      <c r="F82" s="406" t="s">
        <v>140</v>
      </c>
      <c r="G82" s="409" t="s">
        <v>55</v>
      </c>
      <c r="H82" s="373" t="s">
        <v>122</v>
      </c>
      <c r="I82" s="68" t="s">
        <v>124</v>
      </c>
      <c r="J82" s="260"/>
      <c r="K82" s="337"/>
      <c r="L82" s="323"/>
      <c r="M82" s="376" t="s">
        <v>84</v>
      </c>
      <c r="N82" s="379">
        <v>100</v>
      </c>
    </row>
    <row r="83" spans="1:18" x14ac:dyDescent="0.25">
      <c r="A83" s="392"/>
      <c r="B83" s="395"/>
      <c r="C83" s="398"/>
      <c r="D83" s="401"/>
      <c r="E83" s="404"/>
      <c r="F83" s="407"/>
      <c r="G83" s="410"/>
      <c r="H83" s="374"/>
      <c r="I83" s="70" t="s">
        <v>19</v>
      </c>
      <c r="J83" s="257">
        <v>25</v>
      </c>
      <c r="K83" s="283">
        <v>25</v>
      </c>
      <c r="L83" s="294"/>
      <c r="M83" s="377"/>
      <c r="N83" s="380"/>
    </row>
    <row r="84" spans="1:18" ht="15.75" thickBot="1" x14ac:dyDescent="0.3">
      <c r="A84" s="393"/>
      <c r="B84" s="396"/>
      <c r="C84" s="399"/>
      <c r="D84" s="402"/>
      <c r="E84" s="405"/>
      <c r="F84" s="408"/>
      <c r="G84" s="411"/>
      <c r="H84" s="375"/>
      <c r="I84" s="131" t="s">
        <v>30</v>
      </c>
      <c r="J84" s="315">
        <f>SUM(J82:J83)</f>
        <v>25</v>
      </c>
      <c r="K84" s="335">
        <f>SUM(K82:K83)</f>
        <v>25</v>
      </c>
      <c r="L84" s="319">
        <f>SUM(L82:L83)</f>
        <v>0</v>
      </c>
      <c r="M84" s="378"/>
      <c r="N84" s="381"/>
      <c r="Q84" s="173"/>
    </row>
    <row r="85" spans="1:18" x14ac:dyDescent="0.25">
      <c r="A85" s="391" t="s">
        <v>12</v>
      </c>
      <c r="B85" s="394" t="s">
        <v>35</v>
      </c>
      <c r="C85" s="397" t="s">
        <v>162</v>
      </c>
      <c r="D85" s="400" t="s">
        <v>161</v>
      </c>
      <c r="E85" s="403"/>
      <c r="F85" s="406"/>
      <c r="G85" s="409" t="s">
        <v>163</v>
      </c>
      <c r="H85" s="373" t="s">
        <v>164</v>
      </c>
      <c r="I85" s="74" t="s">
        <v>19</v>
      </c>
      <c r="J85" s="258">
        <v>50</v>
      </c>
      <c r="K85" s="336">
        <v>50</v>
      </c>
      <c r="L85" s="328">
        <f>K85-J85</f>
        <v>0</v>
      </c>
      <c r="M85" s="376" t="s">
        <v>165</v>
      </c>
      <c r="N85" s="379">
        <v>900</v>
      </c>
    </row>
    <row r="86" spans="1:18" x14ac:dyDescent="0.25">
      <c r="A86" s="392"/>
      <c r="B86" s="395"/>
      <c r="C86" s="398"/>
      <c r="D86" s="401"/>
      <c r="E86" s="404"/>
      <c r="F86" s="407"/>
      <c r="G86" s="410"/>
      <c r="H86" s="374"/>
      <c r="I86" s="70"/>
      <c r="J86" s="257"/>
      <c r="K86" s="283"/>
      <c r="L86" s="294"/>
      <c r="M86" s="377"/>
      <c r="N86" s="380"/>
    </row>
    <row r="87" spans="1:18" ht="15.75" thickBot="1" x14ac:dyDescent="0.3">
      <c r="A87" s="393"/>
      <c r="B87" s="396"/>
      <c r="C87" s="399"/>
      <c r="D87" s="402"/>
      <c r="E87" s="405"/>
      <c r="F87" s="408"/>
      <c r="G87" s="411"/>
      <c r="H87" s="375"/>
      <c r="I87" s="131" t="s">
        <v>30</v>
      </c>
      <c r="J87" s="315">
        <f>SUM(J85:J86)</f>
        <v>50</v>
      </c>
      <c r="K87" s="335">
        <f>SUM(K85:K86)</f>
        <v>50</v>
      </c>
      <c r="L87" s="319">
        <f>SUM(L85:L86)</f>
        <v>0</v>
      </c>
      <c r="M87" s="378"/>
      <c r="N87" s="381"/>
    </row>
    <row r="88" spans="1:18" ht="15" customHeight="1" thickBot="1" x14ac:dyDescent="0.3">
      <c r="A88" s="78" t="s">
        <v>12</v>
      </c>
      <c r="B88" s="35" t="s">
        <v>35</v>
      </c>
      <c r="C88" s="382" t="s">
        <v>42</v>
      </c>
      <c r="D88" s="383"/>
      <c r="E88" s="383"/>
      <c r="F88" s="383"/>
      <c r="G88" s="383"/>
      <c r="H88" s="383"/>
      <c r="I88" s="384"/>
      <c r="J88" s="79">
        <f>J84+J81+J75+J72+J69+J78+J66+J63+J59+J57+J54+J87</f>
        <v>4408</v>
      </c>
      <c r="K88" s="341">
        <f>K84+K81+K75+K72+K69+K78+K66+K63+K59+K57+K54+K87</f>
        <v>4408</v>
      </c>
      <c r="L88" s="330">
        <f t="shared" ref="L88" si="7">L84+L81+L75+L72+L69+L78+L66+L63+L59+L57+L54+L87</f>
        <v>0</v>
      </c>
      <c r="M88" s="385"/>
      <c r="N88" s="386"/>
    </row>
    <row r="89" spans="1:18" ht="15.75" thickBot="1" x14ac:dyDescent="0.3">
      <c r="A89" s="216" t="s">
        <v>12</v>
      </c>
      <c r="B89" s="424" t="s">
        <v>85</v>
      </c>
      <c r="C89" s="425"/>
      <c r="D89" s="425"/>
      <c r="E89" s="425"/>
      <c r="F89" s="425"/>
      <c r="G89" s="425"/>
      <c r="H89" s="425"/>
      <c r="I89" s="426"/>
      <c r="J89" s="80">
        <f>J88+J50+J32</f>
        <v>6022</v>
      </c>
      <c r="K89" s="342">
        <f>K88+K50+K32</f>
        <v>6040.3</v>
      </c>
      <c r="L89" s="331">
        <f>L88+L50+L32</f>
        <v>18.299999999999947</v>
      </c>
      <c r="M89" s="387"/>
      <c r="N89" s="388"/>
    </row>
    <row r="90" spans="1:18" ht="15.75" thickBot="1" x14ac:dyDescent="0.3">
      <c r="A90" s="81" t="s">
        <v>86</v>
      </c>
      <c r="B90" s="365" t="s">
        <v>87</v>
      </c>
      <c r="C90" s="366"/>
      <c r="D90" s="366"/>
      <c r="E90" s="366"/>
      <c r="F90" s="366"/>
      <c r="G90" s="366"/>
      <c r="H90" s="366"/>
      <c r="I90" s="367"/>
      <c r="J90" s="82">
        <f t="shared" ref="J90:K90" si="8">J89</f>
        <v>6022</v>
      </c>
      <c r="K90" s="343">
        <f t="shared" si="8"/>
        <v>6040.3</v>
      </c>
      <c r="L90" s="332">
        <f t="shared" ref="L90" si="9">L89</f>
        <v>18.299999999999947</v>
      </c>
      <c r="M90" s="368"/>
      <c r="N90" s="369"/>
    </row>
    <row r="91" spans="1:18" ht="15" customHeight="1" x14ac:dyDescent="0.25">
      <c r="A91" s="575" t="s">
        <v>170</v>
      </c>
      <c r="B91" s="575"/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575"/>
    </row>
    <row r="92" spans="1:18" ht="23.25" customHeight="1" thickBot="1" x14ac:dyDescent="0.3">
      <c r="A92" s="125"/>
      <c r="B92" s="576" t="s">
        <v>88</v>
      </c>
      <c r="C92" s="576"/>
      <c r="D92" s="576"/>
      <c r="E92" s="576"/>
      <c r="F92" s="576"/>
      <c r="G92" s="576"/>
      <c r="H92" s="576"/>
      <c r="I92" s="576"/>
      <c r="J92" s="576"/>
      <c r="K92" s="576"/>
      <c r="L92" s="576"/>
      <c r="M92" s="83"/>
      <c r="N92" s="83"/>
    </row>
    <row r="93" spans="1:18" ht="41.25" customHeight="1" x14ac:dyDescent="0.25">
      <c r="A93" s="371" t="s">
        <v>89</v>
      </c>
      <c r="B93" s="372"/>
      <c r="C93" s="372"/>
      <c r="D93" s="372"/>
      <c r="E93" s="372"/>
      <c r="F93" s="372"/>
      <c r="G93" s="372"/>
      <c r="H93" s="372"/>
      <c r="I93" s="372"/>
      <c r="J93" s="151" t="s">
        <v>125</v>
      </c>
      <c r="K93" s="151" t="s">
        <v>125</v>
      </c>
      <c r="L93" s="151" t="s">
        <v>159</v>
      </c>
      <c r="M93" s="133"/>
      <c r="N93" s="133"/>
    </row>
    <row r="94" spans="1:18" ht="15" customHeight="1" x14ac:dyDescent="0.25">
      <c r="A94" s="345" t="s">
        <v>90</v>
      </c>
      <c r="B94" s="346"/>
      <c r="C94" s="346"/>
      <c r="D94" s="346"/>
      <c r="E94" s="346"/>
      <c r="F94" s="346"/>
      <c r="G94" s="346"/>
      <c r="H94" s="346"/>
      <c r="I94" s="347"/>
      <c r="J94" s="85">
        <f>SUM(J95:J100)</f>
        <v>2536.6999999999998</v>
      </c>
      <c r="K94" s="85">
        <f>SUM(K95:K100)</f>
        <v>2555</v>
      </c>
      <c r="L94" s="85">
        <f>SUM(L95:L100)</f>
        <v>18.299999999999947</v>
      </c>
      <c r="M94" s="132"/>
      <c r="N94" s="132"/>
    </row>
    <row r="95" spans="1:18" ht="15" customHeight="1" x14ac:dyDescent="0.25">
      <c r="A95" s="354" t="s">
        <v>91</v>
      </c>
      <c r="B95" s="355"/>
      <c r="C95" s="355"/>
      <c r="D95" s="355"/>
      <c r="E95" s="355"/>
      <c r="F95" s="355"/>
      <c r="G95" s="355"/>
      <c r="H95" s="355"/>
      <c r="I95" s="356"/>
      <c r="J95" s="86">
        <f>SUMIF(I13:I86,"sb",J13:J86)</f>
        <v>393.1</v>
      </c>
      <c r="K95" s="86">
        <f>SUMIF(I13:I86,"sb",K13:K86)</f>
        <v>393.1</v>
      </c>
      <c r="L95" s="86">
        <f>SUMIF(I13:I86,"sb",L13:L86)</f>
        <v>0</v>
      </c>
      <c r="M95" s="129"/>
      <c r="N95" s="129"/>
      <c r="R95" s="173"/>
    </row>
    <row r="96" spans="1:18" ht="15" customHeight="1" x14ac:dyDescent="0.25">
      <c r="A96" s="354" t="s">
        <v>92</v>
      </c>
      <c r="B96" s="355"/>
      <c r="C96" s="355"/>
      <c r="D96" s="355"/>
      <c r="E96" s="355"/>
      <c r="F96" s="355"/>
      <c r="G96" s="355"/>
      <c r="H96" s="355"/>
      <c r="I96" s="356"/>
      <c r="J96" s="86">
        <f>SUMIF(I13:I82,I14,J13:J82)</f>
        <v>96.2</v>
      </c>
      <c r="K96" s="86">
        <f>SUMIF(I13:I82,I14,K13:K82)</f>
        <v>96.2</v>
      </c>
      <c r="L96" s="86">
        <f>SUMIF(I13:I82,J14,L13:L82)</f>
        <v>0</v>
      </c>
      <c r="M96" s="129"/>
      <c r="N96" s="129"/>
    </row>
    <row r="97" spans="1:14" ht="16.5" customHeight="1" x14ac:dyDescent="0.25">
      <c r="A97" s="354" t="s">
        <v>126</v>
      </c>
      <c r="B97" s="355"/>
      <c r="C97" s="355"/>
      <c r="D97" s="355"/>
      <c r="E97" s="355"/>
      <c r="F97" s="355"/>
      <c r="G97" s="355"/>
      <c r="H97" s="355"/>
      <c r="I97" s="356"/>
      <c r="J97" s="86">
        <f>SUMIF(I13:I82,I15,J13:J82)</f>
        <v>70</v>
      </c>
      <c r="K97" s="86">
        <f>SUMIF(I13:I82,I15,K13:K82)</f>
        <v>70</v>
      </c>
      <c r="L97" s="86">
        <f>SUMIF(I13:I82,J15,L13:L82)</f>
        <v>0</v>
      </c>
      <c r="M97" s="129"/>
      <c r="N97" s="129"/>
    </row>
    <row r="98" spans="1:14" ht="15" customHeight="1" x14ac:dyDescent="0.25">
      <c r="A98" s="359" t="s">
        <v>93</v>
      </c>
      <c r="B98" s="360"/>
      <c r="C98" s="360"/>
      <c r="D98" s="360"/>
      <c r="E98" s="360"/>
      <c r="F98" s="360"/>
      <c r="G98" s="360"/>
      <c r="H98" s="360"/>
      <c r="I98" s="361"/>
      <c r="J98" s="28">
        <f>SUMIF(I13:I82,"sb(sp)",J13:J82)</f>
        <v>18.8</v>
      </c>
      <c r="K98" s="28">
        <f>SUMIF(I13:I82,"sb(sp)",K13:K82)</f>
        <v>19.2</v>
      </c>
      <c r="L98" s="28">
        <f>SUMIF(I13:I82,"sb(sp)",L13:L82)</f>
        <v>0.40000000000000036</v>
      </c>
      <c r="M98" s="129"/>
      <c r="N98" s="129"/>
    </row>
    <row r="99" spans="1:14" ht="30" customHeight="1" x14ac:dyDescent="0.25">
      <c r="A99" s="362" t="s">
        <v>142</v>
      </c>
      <c r="B99" s="363"/>
      <c r="C99" s="363"/>
      <c r="D99" s="363"/>
      <c r="E99" s="363"/>
      <c r="F99" s="363"/>
      <c r="G99" s="363"/>
      <c r="H99" s="363"/>
      <c r="I99" s="364"/>
      <c r="J99" s="28">
        <f>J27+J37</f>
        <v>0.4</v>
      </c>
      <c r="K99" s="28">
        <f>K27+K37</f>
        <v>0.4</v>
      </c>
      <c r="L99" s="28">
        <f>L27+L37</f>
        <v>0</v>
      </c>
      <c r="M99" s="129"/>
      <c r="N99" s="129"/>
    </row>
    <row r="100" spans="1:14" ht="15" customHeight="1" x14ac:dyDescent="0.25">
      <c r="A100" s="354" t="s">
        <v>94</v>
      </c>
      <c r="B100" s="355"/>
      <c r="C100" s="355"/>
      <c r="D100" s="355"/>
      <c r="E100" s="355"/>
      <c r="F100" s="355"/>
      <c r="G100" s="355"/>
      <c r="H100" s="355"/>
      <c r="I100" s="356"/>
      <c r="J100" s="86">
        <f>SUMIF(I13:I82,"sb(vb)",J13:J82)</f>
        <v>1958.2</v>
      </c>
      <c r="K100" s="86">
        <f>SUMIF(I13:I82,"sb(vb)",K13:K82)</f>
        <v>1976.1</v>
      </c>
      <c r="L100" s="86">
        <f>SUMIF(I13:I82,"sb(vb)",L13:L82)</f>
        <v>17.899999999999949</v>
      </c>
      <c r="M100" s="129"/>
      <c r="N100" s="129"/>
    </row>
    <row r="101" spans="1:14" ht="15" customHeight="1" x14ac:dyDescent="0.25">
      <c r="A101" s="345" t="s">
        <v>95</v>
      </c>
      <c r="B101" s="346"/>
      <c r="C101" s="346"/>
      <c r="D101" s="346"/>
      <c r="E101" s="346"/>
      <c r="F101" s="346"/>
      <c r="G101" s="346"/>
      <c r="H101" s="346"/>
      <c r="I101" s="347"/>
      <c r="J101" s="85">
        <f>SUM(J102:J104)</f>
        <v>3485.2999999999997</v>
      </c>
      <c r="K101" s="85">
        <f>SUM(K102:K104)</f>
        <v>3485.2999999999997</v>
      </c>
      <c r="L101" s="85">
        <f>SUM(L102:L104)</f>
        <v>0</v>
      </c>
      <c r="M101" s="132"/>
      <c r="N101" s="132"/>
    </row>
    <row r="102" spans="1:14" ht="15" customHeight="1" x14ac:dyDescent="0.25">
      <c r="A102" s="348" t="s">
        <v>151</v>
      </c>
      <c r="B102" s="349"/>
      <c r="C102" s="349"/>
      <c r="D102" s="349"/>
      <c r="E102" s="349"/>
      <c r="F102" s="349"/>
      <c r="G102" s="349"/>
      <c r="H102" s="349"/>
      <c r="I102" s="350"/>
      <c r="J102" s="28">
        <f>J29</f>
        <v>6.1</v>
      </c>
      <c r="K102" s="28">
        <f>K29</f>
        <v>6.1</v>
      </c>
      <c r="L102" s="28">
        <f>L29</f>
        <v>0</v>
      </c>
      <c r="M102" s="132"/>
      <c r="N102" s="132"/>
    </row>
    <row r="103" spans="1:14" ht="15" customHeight="1" x14ac:dyDescent="0.25">
      <c r="A103" s="351" t="s">
        <v>96</v>
      </c>
      <c r="B103" s="352"/>
      <c r="C103" s="352"/>
      <c r="D103" s="352"/>
      <c r="E103" s="352"/>
      <c r="F103" s="352"/>
      <c r="G103" s="352"/>
      <c r="H103" s="352"/>
      <c r="I103" s="353"/>
      <c r="J103" s="28">
        <f>SUMIF(I13:I82,"psdf",J13:J82)</f>
        <v>1.1000000000000001</v>
      </c>
      <c r="K103" s="28">
        <f>SUMIF(I13:I82,"psdf",K13:K82)</f>
        <v>1.1000000000000001</v>
      </c>
      <c r="L103" s="28">
        <f>SUMIF(J13:J82,"psdf",L13:L82)</f>
        <v>0</v>
      </c>
      <c r="M103" s="87"/>
      <c r="N103" s="87"/>
    </row>
    <row r="104" spans="1:14" ht="15" customHeight="1" x14ac:dyDescent="0.25">
      <c r="A104" s="354" t="s">
        <v>97</v>
      </c>
      <c r="B104" s="355"/>
      <c r="C104" s="355"/>
      <c r="D104" s="355"/>
      <c r="E104" s="355"/>
      <c r="F104" s="355"/>
      <c r="G104" s="355"/>
      <c r="H104" s="355"/>
      <c r="I104" s="356"/>
      <c r="J104" s="86">
        <f>SUMIF(I13:I82,"kt",J13:J82)</f>
        <v>3478.1</v>
      </c>
      <c r="K104" s="86">
        <f>SUMIF(I13:I82,"kt",K13:K82)</f>
        <v>3478.1</v>
      </c>
      <c r="L104" s="86">
        <f>SUMIF(J13:J82,"kt",L13:L82)</f>
        <v>0</v>
      </c>
      <c r="M104" s="129"/>
      <c r="N104" s="129"/>
    </row>
    <row r="105" spans="1:14" ht="15.75" customHeight="1" thickBot="1" x14ac:dyDescent="0.3">
      <c r="A105" s="357" t="s">
        <v>98</v>
      </c>
      <c r="B105" s="358"/>
      <c r="C105" s="358"/>
      <c r="D105" s="358"/>
      <c r="E105" s="358"/>
      <c r="F105" s="358"/>
      <c r="G105" s="358"/>
      <c r="H105" s="358"/>
      <c r="I105" s="358"/>
      <c r="J105" s="59">
        <f>SUM(J94,J101)</f>
        <v>6022</v>
      </c>
      <c r="K105" s="59">
        <f>SUM(K94,K101)</f>
        <v>6040.2999999999993</v>
      </c>
      <c r="L105" s="59">
        <f>SUM(L94,L101)</f>
        <v>18.299999999999947</v>
      </c>
      <c r="M105" s="132"/>
      <c r="N105" s="132"/>
    </row>
    <row r="106" spans="1:14" x14ac:dyDescent="0.25">
      <c r="A106" s="126"/>
      <c r="B106" s="127"/>
      <c r="C106" s="127"/>
      <c r="D106" s="88"/>
      <c r="E106" s="88"/>
      <c r="F106" s="154"/>
      <c r="G106" s="89"/>
      <c r="H106" s="128"/>
      <c r="I106" s="90"/>
      <c r="J106" s="91"/>
      <c r="K106" s="91"/>
      <c r="L106" s="91"/>
      <c r="M106" s="84"/>
      <c r="N106" s="96"/>
    </row>
    <row r="107" spans="1:14" x14ac:dyDescent="0.25">
      <c r="A107" s="96"/>
      <c r="B107" s="96"/>
      <c r="C107" s="96"/>
      <c r="D107" s="93"/>
      <c r="E107" s="84"/>
      <c r="F107" s="155"/>
      <c r="G107" s="89"/>
      <c r="H107" s="152"/>
      <c r="I107" s="92"/>
      <c r="J107" s="239"/>
      <c r="K107" s="239"/>
      <c r="L107" s="239"/>
      <c r="M107" s="93"/>
      <c r="N107" s="96"/>
    </row>
    <row r="108" spans="1:14" x14ac:dyDescent="0.25">
      <c r="I108" s="171"/>
    </row>
    <row r="109" spans="1:14" x14ac:dyDescent="0.25">
      <c r="H109" s="175"/>
      <c r="I109" s="171"/>
    </row>
    <row r="110" spans="1:14" x14ac:dyDescent="0.25">
      <c r="I110" s="171"/>
    </row>
  </sheetData>
  <mergeCells count="206">
    <mergeCell ref="N85:N87"/>
    <mergeCell ref="A85:A87"/>
    <mergeCell ref="B85:B87"/>
    <mergeCell ref="C85:C87"/>
    <mergeCell ref="D85:D87"/>
    <mergeCell ref="E85:E87"/>
    <mergeCell ref="F85:F87"/>
    <mergeCell ref="G85:G87"/>
    <mergeCell ref="H85:H87"/>
    <mergeCell ref="M85:M87"/>
    <mergeCell ref="B11:N11"/>
    <mergeCell ref="C12:N12"/>
    <mergeCell ref="A99:I99"/>
    <mergeCell ref="C20:C22"/>
    <mergeCell ref="D20:D22"/>
    <mergeCell ref="E20:E22"/>
    <mergeCell ref="F20:F22"/>
    <mergeCell ref="G20:G22"/>
    <mergeCell ref="C32:I32"/>
    <mergeCell ref="M32:N32"/>
    <mergeCell ref="C33:N33"/>
    <mergeCell ref="M26:M28"/>
    <mergeCell ref="A29:A31"/>
    <mergeCell ref="B29:B31"/>
    <mergeCell ref="C29:C31"/>
    <mergeCell ref="D29:D31"/>
    <mergeCell ref="E29:E31"/>
    <mergeCell ref="F29:F31"/>
    <mergeCell ref="G29:G31"/>
    <mergeCell ref="H29:H31"/>
    <mergeCell ref="H20:H22"/>
    <mergeCell ref="M20:M22"/>
    <mergeCell ref="B23:B25"/>
    <mergeCell ref="C23:C25"/>
    <mergeCell ref="M1:N1"/>
    <mergeCell ref="B13:B19"/>
    <mergeCell ref="C13:C19"/>
    <mergeCell ref="F13:F19"/>
    <mergeCell ref="G13:G19"/>
    <mergeCell ref="A2:N2"/>
    <mergeCell ref="A3:N3"/>
    <mergeCell ref="A4:N4"/>
    <mergeCell ref="A5:N5"/>
    <mergeCell ref="A6:A8"/>
    <mergeCell ref="B6:B8"/>
    <mergeCell ref="C6:C8"/>
    <mergeCell ref="D6:D8"/>
    <mergeCell ref="E6:E8"/>
    <mergeCell ref="M6:N6"/>
    <mergeCell ref="M7:M8"/>
    <mergeCell ref="F6:F8"/>
    <mergeCell ref="G6:G8"/>
    <mergeCell ref="H6:H8"/>
    <mergeCell ref="A13:A19"/>
    <mergeCell ref="J6:J8"/>
    <mergeCell ref="I6:I8"/>
    <mergeCell ref="A9:N9"/>
    <mergeCell ref="A10:N10"/>
    <mergeCell ref="H13:H19"/>
    <mergeCell ref="M13:M19"/>
    <mergeCell ref="E14:E15"/>
    <mergeCell ref="E16:E17"/>
    <mergeCell ref="E18:E19"/>
    <mergeCell ref="F23:F25"/>
    <mergeCell ref="E42:E47"/>
    <mergeCell ref="F42:F47"/>
    <mergeCell ref="G42:G47"/>
    <mergeCell ref="H42:H47"/>
    <mergeCell ref="E40:E41"/>
    <mergeCell ref="F40:F41"/>
    <mergeCell ref="G40:G41"/>
    <mergeCell ref="H40:H41"/>
    <mergeCell ref="H52:H54"/>
    <mergeCell ref="M52:M54"/>
    <mergeCell ref="D23:D25"/>
    <mergeCell ref="H23:H24"/>
    <mergeCell ref="D44:D45"/>
    <mergeCell ref="D42:D43"/>
    <mergeCell ref="D46:D47"/>
    <mergeCell ref="C51:N51"/>
    <mergeCell ref="M30:M31"/>
    <mergeCell ref="D48:D49"/>
    <mergeCell ref="F48:F49"/>
    <mergeCell ref="C50:I50"/>
    <mergeCell ref="D40:D41"/>
    <mergeCell ref="H55:H57"/>
    <mergeCell ref="M56:M57"/>
    <mergeCell ref="A58:A59"/>
    <mergeCell ref="B58:B59"/>
    <mergeCell ref="C58:C59"/>
    <mergeCell ref="D58:D59"/>
    <mergeCell ref="E58:E59"/>
    <mergeCell ref="F58:F59"/>
    <mergeCell ref="G58:G59"/>
    <mergeCell ref="A55:A57"/>
    <mergeCell ref="B55:B57"/>
    <mergeCell ref="C55:C57"/>
    <mergeCell ref="D55:D57"/>
    <mergeCell ref="E55:E57"/>
    <mergeCell ref="F55:F57"/>
    <mergeCell ref="H58:H59"/>
    <mergeCell ref="M58:M59"/>
    <mergeCell ref="A52:A54"/>
    <mergeCell ref="B52:B54"/>
    <mergeCell ref="A60:A63"/>
    <mergeCell ref="B60:B63"/>
    <mergeCell ref="C60:C63"/>
    <mergeCell ref="D60:D63"/>
    <mergeCell ref="E60:E63"/>
    <mergeCell ref="F60:F63"/>
    <mergeCell ref="G60:G63"/>
    <mergeCell ref="G55:G57"/>
    <mergeCell ref="C52:C54"/>
    <mergeCell ref="D52:D54"/>
    <mergeCell ref="E52:E54"/>
    <mergeCell ref="F52:F54"/>
    <mergeCell ref="G52:G54"/>
    <mergeCell ref="H60:H63"/>
    <mergeCell ref="M62:M63"/>
    <mergeCell ref="A64:A66"/>
    <mergeCell ref="B64:B66"/>
    <mergeCell ref="C64:C66"/>
    <mergeCell ref="D64:D66"/>
    <mergeCell ref="E64:E66"/>
    <mergeCell ref="F64:F66"/>
    <mergeCell ref="G64:G66"/>
    <mergeCell ref="H64:H66"/>
    <mergeCell ref="M73:M75"/>
    <mergeCell ref="G67:G69"/>
    <mergeCell ref="H67:H69"/>
    <mergeCell ref="M67:M68"/>
    <mergeCell ref="A70:A72"/>
    <mergeCell ref="B70:B72"/>
    <mergeCell ref="C70:C72"/>
    <mergeCell ref="D70:D72"/>
    <mergeCell ref="E70:E72"/>
    <mergeCell ref="F70:F72"/>
    <mergeCell ref="G70:G72"/>
    <mergeCell ref="A67:A69"/>
    <mergeCell ref="B67:B69"/>
    <mergeCell ref="C67:C69"/>
    <mergeCell ref="D67:D69"/>
    <mergeCell ref="E67:E69"/>
    <mergeCell ref="F67:F69"/>
    <mergeCell ref="H70:H72"/>
    <mergeCell ref="M70:M72"/>
    <mergeCell ref="D76:D78"/>
    <mergeCell ref="E76:E78"/>
    <mergeCell ref="F76:F78"/>
    <mergeCell ref="G76:G78"/>
    <mergeCell ref="H76:H78"/>
    <mergeCell ref="G79:G81"/>
    <mergeCell ref="H79:H81"/>
    <mergeCell ref="A73:A75"/>
    <mergeCell ref="B73:B75"/>
    <mergeCell ref="C73:C75"/>
    <mergeCell ref="D73:D75"/>
    <mergeCell ref="E73:E75"/>
    <mergeCell ref="F73:F75"/>
    <mergeCell ref="G73:G75"/>
    <mergeCell ref="H73:H75"/>
    <mergeCell ref="A76:A78"/>
    <mergeCell ref="A100:I100"/>
    <mergeCell ref="A101:I101"/>
    <mergeCell ref="A103:I103"/>
    <mergeCell ref="A104:I104"/>
    <mergeCell ref="A105:I105"/>
    <mergeCell ref="A98:I98"/>
    <mergeCell ref="C88:I88"/>
    <mergeCell ref="M88:N88"/>
    <mergeCell ref="B89:I89"/>
    <mergeCell ref="M89:N89"/>
    <mergeCell ref="B90:I90"/>
    <mergeCell ref="M90:N90"/>
    <mergeCell ref="A102:I102"/>
    <mergeCell ref="A91:O91"/>
    <mergeCell ref="A97:I97"/>
    <mergeCell ref="A96:I96"/>
    <mergeCell ref="A95:I95"/>
    <mergeCell ref="A94:I94"/>
    <mergeCell ref="A93:I93"/>
    <mergeCell ref="B92:L92"/>
    <mergeCell ref="K6:K8"/>
    <mergeCell ref="L6:L8"/>
    <mergeCell ref="D34:D35"/>
    <mergeCell ref="F34:F35"/>
    <mergeCell ref="H34:H35"/>
    <mergeCell ref="N82:N84"/>
    <mergeCell ref="M79:M81"/>
    <mergeCell ref="A82:A84"/>
    <mergeCell ref="B82:B84"/>
    <mergeCell ref="C82:C84"/>
    <mergeCell ref="D82:D84"/>
    <mergeCell ref="E82:E84"/>
    <mergeCell ref="F82:F84"/>
    <mergeCell ref="G82:G84"/>
    <mergeCell ref="A79:A81"/>
    <mergeCell ref="B79:B81"/>
    <mergeCell ref="C79:C81"/>
    <mergeCell ref="D79:D81"/>
    <mergeCell ref="E79:E81"/>
    <mergeCell ref="F79:F81"/>
    <mergeCell ref="H82:H84"/>
    <mergeCell ref="M82:M84"/>
    <mergeCell ref="B76:B78"/>
    <mergeCell ref="C76:C78"/>
  </mergeCells>
  <printOptions horizontalCentered="1"/>
  <pageMargins left="0.78740157480314965" right="0" top="0.39370078740157483" bottom="0.39370078740157483" header="0.31496062992125984" footer="0.31496062992125984"/>
  <pageSetup paperSize="9" scale="82" orientation="portrait" r:id="rId1"/>
  <rowBreaks count="2" manualBreakCount="2">
    <brk id="35" max="13" man="1"/>
    <brk id="6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MVP 2016</vt:lpstr>
      <vt:lpstr>Lyginamasis</vt:lpstr>
      <vt:lpstr>Lyginamasis!Print_Area</vt:lpstr>
      <vt:lpstr>'MVP 2016'!Print_Area</vt:lpstr>
      <vt:lpstr>Lyginamasis!Print_Titles</vt:lpstr>
      <vt:lpstr>'MVP 2016'!Print_Titles</vt:lpstr>
    </vt:vector>
  </TitlesOfParts>
  <Company>valdyba.lan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Audra Cepiene</cp:lastModifiedBy>
  <cp:lastPrinted>2016-11-28T13:38:25Z</cp:lastPrinted>
  <dcterms:created xsi:type="dcterms:W3CDTF">2015-11-25T11:03:52Z</dcterms:created>
  <dcterms:modified xsi:type="dcterms:W3CDTF">2016-12-05T08:00:50Z</dcterms:modified>
</cp:coreProperties>
</file>