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90" windowWidth="27795" windowHeight="10830"/>
  </bookViews>
  <sheets>
    <sheet name="5 programa" sheetId="2" r:id="rId1"/>
    <sheet name="Lyginamasis variantas" sheetId="3" state="hidden" r:id="rId2"/>
    <sheet name="aiškinamoji lentelė" sheetId="1" state="hidden" r:id="rId3"/>
  </sheets>
  <definedNames>
    <definedName name="_xlnm.Print_Area" localSheetId="0">'5 programa'!$A$1:$N$119</definedName>
    <definedName name="_xlnm.Print_Area" localSheetId="2">'aiškinamoji lentelė'!$A$1:$U$130</definedName>
    <definedName name="_xlnm.Print_Area" localSheetId="1">'Lyginamasis variantas'!$A$1:$Q$121</definedName>
    <definedName name="_xlnm.Print_Titles" localSheetId="0">'5 programa'!$5:$7</definedName>
    <definedName name="_xlnm.Print_Titles" localSheetId="2">'aiškinamoji lentelė'!$6:$8</definedName>
    <definedName name="_xlnm.Print_Titles" localSheetId="1">'Lyginamasis variantas'!$6:$8</definedName>
  </definedNames>
  <calcPr calcId="145621"/>
</workbook>
</file>

<file path=xl/calcChain.xml><?xml version="1.0" encoding="utf-8"?>
<calcChain xmlns="http://schemas.openxmlformats.org/spreadsheetml/2006/main">
  <c r="I97" i="2" l="1"/>
  <c r="K113" i="3" l="1"/>
  <c r="K75" i="3"/>
  <c r="I97" i="3" l="1"/>
  <c r="I113" i="3" s="1"/>
  <c r="H97" i="3"/>
  <c r="J56" i="3" l="1"/>
  <c r="J55" i="3"/>
  <c r="J44" i="3"/>
  <c r="J42" i="3"/>
  <c r="H18" i="2"/>
  <c r="I19" i="3"/>
  <c r="H71" i="2"/>
  <c r="I73" i="3" l="1"/>
  <c r="J73" i="3" s="1"/>
  <c r="J72" i="3"/>
  <c r="K88" i="3" l="1"/>
  <c r="K65" i="3"/>
  <c r="I58" i="2" l="1"/>
  <c r="J84" i="3" l="1"/>
  <c r="J64" i="2" l="1"/>
  <c r="I64" i="2"/>
  <c r="J19" i="3" l="1"/>
  <c r="J88" i="3" l="1"/>
  <c r="J65" i="3"/>
  <c r="I65" i="3"/>
  <c r="H65" i="3"/>
  <c r="L65" i="3" l="1"/>
  <c r="L88" i="3" l="1"/>
  <c r="I87" i="2" l="1"/>
  <c r="J87" i="2"/>
  <c r="I99" i="3" l="1"/>
  <c r="H80" i="3" l="1"/>
  <c r="H78" i="3"/>
  <c r="H88" i="3" s="1"/>
  <c r="H64" i="2" l="1"/>
  <c r="L108" i="3" l="1"/>
  <c r="L36" i="3"/>
  <c r="L23" i="3"/>
  <c r="L109" i="3"/>
  <c r="J107" i="2"/>
  <c r="I73" i="2"/>
  <c r="J73" i="2"/>
  <c r="K115" i="3"/>
  <c r="L114" i="3"/>
  <c r="K114" i="3"/>
  <c r="J109" i="2" l="1"/>
  <c r="J94" i="2"/>
  <c r="L111" i="3"/>
  <c r="K111" i="3"/>
  <c r="K109" i="3"/>
  <c r="L119" i="3"/>
  <c r="K119" i="3"/>
  <c r="K118" i="3"/>
  <c r="L118" i="3"/>
  <c r="L117" i="3"/>
  <c r="K117" i="3"/>
  <c r="L115" i="3"/>
  <c r="L113" i="3"/>
  <c r="L112" i="3"/>
  <c r="K112" i="3"/>
  <c r="L110" i="3"/>
  <c r="K110" i="3"/>
  <c r="K108" i="3"/>
  <c r="I115" i="2"/>
  <c r="J35" i="2"/>
  <c r="I35" i="2"/>
  <c r="H35" i="2"/>
  <c r="K36" i="3"/>
  <c r="H79" i="2"/>
  <c r="H77" i="2"/>
  <c r="I80" i="3"/>
  <c r="I78" i="3"/>
  <c r="I88" i="3" s="1"/>
  <c r="K107" i="3" l="1"/>
  <c r="H87" i="2"/>
  <c r="L116" i="3"/>
  <c r="K116" i="3"/>
  <c r="K106" i="3"/>
  <c r="L107" i="3"/>
  <c r="L106" i="3" s="1"/>
  <c r="I96" i="3"/>
  <c r="I100" i="3" s="1"/>
  <c r="J96" i="3"/>
  <c r="H96" i="3"/>
  <c r="L75" i="3"/>
  <c r="K53" i="3"/>
  <c r="L53" i="3"/>
  <c r="L32" i="3"/>
  <c r="K32" i="3"/>
  <c r="L29" i="3"/>
  <c r="K29" i="3"/>
  <c r="L25" i="3"/>
  <c r="K25" i="3"/>
  <c r="K23" i="3"/>
  <c r="L17" i="3"/>
  <c r="K17" i="3"/>
  <c r="L90" i="3" l="1"/>
  <c r="K90" i="3"/>
  <c r="K37" i="3"/>
  <c r="L37" i="3"/>
  <c r="L120" i="3"/>
  <c r="K120" i="3"/>
  <c r="I111" i="3" l="1"/>
  <c r="L96" i="3" l="1"/>
  <c r="K96" i="3"/>
  <c r="H94" i="2"/>
  <c r="I94" i="2"/>
  <c r="I98" i="2" s="1"/>
  <c r="I36" i="3" l="1"/>
  <c r="J36" i="3"/>
  <c r="J97" i="3" l="1"/>
  <c r="H66" i="2" l="1"/>
  <c r="I68" i="3" l="1"/>
  <c r="L99" i="3" l="1"/>
  <c r="L100" i="3" s="1"/>
  <c r="L45" i="3"/>
  <c r="L46" i="3" s="1"/>
  <c r="L101" i="3" l="1"/>
  <c r="L102" i="3" s="1"/>
  <c r="H22" i="2"/>
  <c r="I110" i="2"/>
  <c r="H110" i="2"/>
  <c r="J75" i="3" l="1"/>
  <c r="K99" i="3"/>
  <c r="K100" i="3" s="1"/>
  <c r="K45" i="3"/>
  <c r="K46" i="3" s="1"/>
  <c r="J114" i="3"/>
  <c r="K101" i="3" l="1"/>
  <c r="K102" i="3" s="1"/>
  <c r="I23" i="3"/>
  <c r="J99" i="3" l="1"/>
  <c r="I32" i="3"/>
  <c r="I29" i="3"/>
  <c r="I25" i="3"/>
  <c r="J119" i="3"/>
  <c r="I119" i="3"/>
  <c r="H119" i="3"/>
  <c r="J118" i="3"/>
  <c r="I118" i="3"/>
  <c r="H118" i="3"/>
  <c r="J117" i="3"/>
  <c r="I117" i="3"/>
  <c r="H117" i="3"/>
  <c r="J115" i="3"/>
  <c r="I115" i="3"/>
  <c r="H115" i="3"/>
  <c r="I114" i="3"/>
  <c r="H114" i="3"/>
  <c r="J113" i="3"/>
  <c r="H113" i="3"/>
  <c r="J112" i="3"/>
  <c r="I112" i="3"/>
  <c r="H112" i="3"/>
  <c r="J111" i="3"/>
  <c r="H111" i="3"/>
  <c r="J110" i="3"/>
  <c r="I110" i="3"/>
  <c r="H110" i="3"/>
  <c r="J109" i="3"/>
  <c r="I109" i="3"/>
  <c r="H109" i="3"/>
  <c r="J108" i="3"/>
  <c r="I108" i="3"/>
  <c r="H108" i="3"/>
  <c r="H99" i="3"/>
  <c r="J100" i="3"/>
  <c r="I75" i="3"/>
  <c r="H75" i="3"/>
  <c r="J53" i="3"/>
  <c r="J90" i="3" s="1"/>
  <c r="I53" i="3"/>
  <c r="H53" i="3"/>
  <c r="J45" i="3"/>
  <c r="J46" i="3" s="1"/>
  <c r="I45" i="3"/>
  <c r="I46" i="3" s="1"/>
  <c r="H45" i="3"/>
  <c r="H46" i="3" s="1"/>
  <c r="H36" i="3"/>
  <c r="J32" i="3"/>
  <c r="H32" i="3"/>
  <c r="J29" i="3"/>
  <c r="H29" i="3"/>
  <c r="J25" i="3"/>
  <c r="H25" i="3"/>
  <c r="J23" i="3"/>
  <c r="H23" i="3"/>
  <c r="J17" i="3"/>
  <c r="I17" i="3"/>
  <c r="H17" i="3"/>
  <c r="H116" i="3" l="1"/>
  <c r="H90" i="3"/>
  <c r="I107" i="3"/>
  <c r="I106" i="3" s="1"/>
  <c r="H107" i="3"/>
  <c r="H106" i="3" s="1"/>
  <c r="I90" i="3"/>
  <c r="H100" i="3"/>
  <c r="H37" i="3"/>
  <c r="J107" i="3"/>
  <c r="J106" i="3" s="1"/>
  <c r="I116" i="3"/>
  <c r="I120" i="3" s="1"/>
  <c r="J116" i="3"/>
  <c r="J37" i="3"/>
  <c r="I37" i="3"/>
  <c r="I16" i="2"/>
  <c r="J101" i="3" l="1"/>
  <c r="J102" i="3" s="1"/>
  <c r="H101" i="3"/>
  <c r="H102" i="3" s="1"/>
  <c r="H120" i="3"/>
  <c r="I101" i="3"/>
  <c r="I102" i="3" s="1"/>
  <c r="J120" i="3"/>
  <c r="P17" i="1"/>
  <c r="L90" i="1" l="1"/>
  <c r="H52" i="2"/>
  <c r="J112" i="2" l="1"/>
  <c r="Q123" i="1"/>
  <c r="Q122" i="1"/>
  <c r="Q121" i="1"/>
  <c r="Q120" i="1"/>
  <c r="Q119" i="1"/>
  <c r="Q118" i="1"/>
  <c r="P57" i="1"/>
  <c r="L57" i="1"/>
  <c r="H73" i="2"/>
  <c r="H88" i="2" s="1"/>
  <c r="I44" i="2" l="1"/>
  <c r="I45" i="2" s="1"/>
  <c r="J44" i="2"/>
  <c r="J45" i="2" s="1"/>
  <c r="H44" i="2"/>
  <c r="J117" i="2" l="1"/>
  <c r="I117" i="2"/>
  <c r="H117" i="2"/>
  <c r="J116" i="2"/>
  <c r="I116" i="2"/>
  <c r="H116" i="2"/>
  <c r="J115" i="2"/>
  <c r="J113" i="2"/>
  <c r="I113" i="2"/>
  <c r="I112" i="2"/>
  <c r="H112" i="2"/>
  <c r="J111" i="2"/>
  <c r="I111" i="2"/>
  <c r="H111" i="2"/>
  <c r="J110" i="2"/>
  <c r="I109" i="2"/>
  <c r="H109" i="2"/>
  <c r="J108" i="2"/>
  <c r="I108" i="2"/>
  <c r="I107" i="2"/>
  <c r="H107" i="2"/>
  <c r="J106" i="2"/>
  <c r="I106" i="2"/>
  <c r="H106" i="2"/>
  <c r="H97" i="2"/>
  <c r="J98" i="2"/>
  <c r="J52" i="2"/>
  <c r="J88" i="2" s="1"/>
  <c r="I52" i="2"/>
  <c r="I88" i="2" s="1"/>
  <c r="H45" i="2"/>
  <c r="J31" i="2"/>
  <c r="I31" i="2"/>
  <c r="H31" i="2"/>
  <c r="J28" i="2"/>
  <c r="I28" i="2"/>
  <c r="H115" i="2"/>
  <c r="J24" i="2"/>
  <c r="I24" i="2"/>
  <c r="H24" i="2"/>
  <c r="J22" i="2"/>
  <c r="I22" i="2"/>
  <c r="J16" i="2"/>
  <c r="H108" i="2"/>
  <c r="I105" i="2" l="1"/>
  <c r="I36" i="2"/>
  <c r="J36" i="2"/>
  <c r="H98" i="2"/>
  <c r="H105" i="2"/>
  <c r="H114" i="2"/>
  <c r="I114" i="2"/>
  <c r="H28" i="2"/>
  <c r="J114" i="2"/>
  <c r="I104" i="2"/>
  <c r="H113" i="2"/>
  <c r="J105" i="2"/>
  <c r="J104" i="2" s="1"/>
  <c r="H16" i="2"/>
  <c r="L67" i="1"/>
  <c r="L15" i="1"/>
  <c r="L14" i="1"/>
  <c r="H36" i="2" l="1"/>
  <c r="H99" i="2" s="1"/>
  <c r="H100" i="2" s="1"/>
  <c r="J99" i="2"/>
  <c r="J100" i="2" s="1"/>
  <c r="I99" i="2"/>
  <c r="I100" i="2" s="1"/>
  <c r="J118" i="2"/>
  <c r="I118" i="2"/>
  <c r="H104" i="2"/>
  <c r="H118" i="2" s="1"/>
  <c r="L80" i="1"/>
  <c r="O98" i="1" l="1"/>
  <c r="O69" i="1"/>
  <c r="M32" i="1" l="1"/>
  <c r="P118" i="1" l="1"/>
  <c r="P67" i="1"/>
  <c r="O32" i="1" l="1"/>
  <c r="L32" i="1"/>
  <c r="K26" i="1"/>
  <c r="J26" i="1" s="1"/>
  <c r="Q128" i="1"/>
  <c r="P128" i="1"/>
  <c r="L128" i="1"/>
  <c r="K128" i="1"/>
  <c r="J128" i="1"/>
  <c r="Q127" i="1"/>
  <c r="P127" i="1"/>
  <c r="L127" i="1"/>
  <c r="K127" i="1"/>
  <c r="J127" i="1"/>
  <c r="Q126" i="1"/>
  <c r="P126" i="1"/>
  <c r="L126" i="1"/>
  <c r="K126" i="1"/>
  <c r="J126" i="1"/>
  <c r="Q124" i="1"/>
  <c r="P124" i="1"/>
  <c r="L124" i="1"/>
  <c r="P123" i="1"/>
  <c r="L123" i="1"/>
  <c r="K123" i="1"/>
  <c r="J123" i="1"/>
  <c r="P122" i="1"/>
  <c r="L122" i="1"/>
  <c r="K122" i="1"/>
  <c r="J122" i="1"/>
  <c r="P121" i="1"/>
  <c r="L121" i="1"/>
  <c r="K121" i="1"/>
  <c r="J121" i="1"/>
  <c r="P120" i="1"/>
  <c r="L120" i="1"/>
  <c r="K120" i="1"/>
  <c r="J120" i="1"/>
  <c r="P119" i="1"/>
  <c r="K119" i="1"/>
  <c r="J119" i="1"/>
  <c r="J118" i="1"/>
  <c r="Q117" i="1"/>
  <c r="P117" i="1"/>
  <c r="L117" i="1"/>
  <c r="K117" i="1"/>
  <c r="J117" i="1"/>
  <c r="K108" i="1"/>
  <c r="J108" i="1"/>
  <c r="K104" i="1"/>
  <c r="J104" i="1"/>
  <c r="O100" i="1"/>
  <c r="L100" i="1"/>
  <c r="K100" i="1"/>
  <c r="J100" i="1"/>
  <c r="Q96" i="1"/>
  <c r="Q109" i="1" s="1"/>
  <c r="P96" i="1"/>
  <c r="P109" i="1" s="1"/>
  <c r="O96" i="1"/>
  <c r="N96" i="1"/>
  <c r="N109" i="1" s="1"/>
  <c r="M96" i="1"/>
  <c r="M109" i="1" s="1"/>
  <c r="L96" i="1"/>
  <c r="K96" i="1"/>
  <c r="J96" i="1"/>
  <c r="Q90" i="1"/>
  <c r="P90" i="1"/>
  <c r="O90" i="1"/>
  <c r="N90" i="1"/>
  <c r="M90" i="1"/>
  <c r="J90" i="1"/>
  <c r="K82" i="1"/>
  <c r="K90" i="1" s="1"/>
  <c r="Q80" i="1"/>
  <c r="P80" i="1"/>
  <c r="O80" i="1"/>
  <c r="N80" i="1"/>
  <c r="M80" i="1"/>
  <c r="K80" i="1"/>
  <c r="J80" i="1"/>
  <c r="Q67" i="1"/>
  <c r="O67" i="1"/>
  <c r="N67" i="1"/>
  <c r="K67" i="1"/>
  <c r="J67" i="1"/>
  <c r="Q57" i="1"/>
  <c r="O57" i="1"/>
  <c r="N57" i="1"/>
  <c r="M57" i="1"/>
  <c r="K57" i="1"/>
  <c r="J57" i="1"/>
  <c r="Q48" i="1"/>
  <c r="Q49" i="1" s="1"/>
  <c r="P48" i="1"/>
  <c r="P49" i="1" s="1"/>
  <c r="M48" i="1"/>
  <c r="M49" i="1" s="1"/>
  <c r="L48" i="1"/>
  <c r="L49" i="1" s="1"/>
  <c r="K48" i="1"/>
  <c r="K49" i="1" s="1"/>
  <c r="J48" i="1"/>
  <c r="J49" i="1" s="1"/>
  <c r="Q39" i="1"/>
  <c r="O39" i="1"/>
  <c r="N39" i="1"/>
  <c r="M39" i="1"/>
  <c r="L39" i="1"/>
  <c r="K39" i="1"/>
  <c r="J39" i="1"/>
  <c r="O36" i="1"/>
  <c r="N36" i="1"/>
  <c r="M36" i="1"/>
  <c r="L36" i="1"/>
  <c r="K36" i="1"/>
  <c r="J36" i="1"/>
  <c r="Q32" i="1"/>
  <c r="P32" i="1"/>
  <c r="K32" i="1"/>
  <c r="J32" i="1"/>
  <c r="Q29" i="1"/>
  <c r="P29" i="1"/>
  <c r="O29" i="1"/>
  <c r="L29" i="1"/>
  <c r="K29" i="1"/>
  <c r="Q25" i="1"/>
  <c r="P25" i="1"/>
  <c r="M25" i="1"/>
  <c r="L25" i="1"/>
  <c r="K25" i="1"/>
  <c r="J25" i="1"/>
  <c r="Q23" i="1"/>
  <c r="P23" i="1"/>
  <c r="M23" i="1"/>
  <c r="L23" i="1"/>
  <c r="K23" i="1"/>
  <c r="J23" i="1"/>
  <c r="Q17" i="1"/>
  <c r="M17" i="1"/>
  <c r="K17" i="1"/>
  <c r="J17" i="1"/>
  <c r="L119" i="1"/>
  <c r="K124" i="1" l="1"/>
  <c r="N40" i="1"/>
  <c r="L109" i="1"/>
  <c r="Q125" i="1"/>
  <c r="P125" i="1"/>
  <c r="L91" i="1"/>
  <c r="P91" i="1"/>
  <c r="Q91" i="1"/>
  <c r="O109" i="1"/>
  <c r="P40" i="1"/>
  <c r="K91" i="1"/>
  <c r="N91" i="1"/>
  <c r="J109" i="1"/>
  <c r="J91" i="1"/>
  <c r="O91" i="1"/>
  <c r="K109" i="1"/>
  <c r="L125" i="1"/>
  <c r="J116" i="1"/>
  <c r="M40" i="1"/>
  <c r="P116" i="1"/>
  <c r="P115" i="1" s="1"/>
  <c r="Q40" i="1"/>
  <c r="O40" i="1"/>
  <c r="K125" i="1"/>
  <c r="J124" i="1"/>
  <c r="J29" i="1"/>
  <c r="J40" i="1" s="1"/>
  <c r="K40" i="1"/>
  <c r="Q116" i="1"/>
  <c r="Q115" i="1" s="1"/>
  <c r="J125" i="1"/>
  <c r="K118" i="1"/>
  <c r="K116" i="1" s="1"/>
  <c r="K115" i="1" s="1"/>
  <c r="L118" i="1"/>
  <c r="L116" i="1" s="1"/>
  <c r="L115" i="1" s="1"/>
  <c r="L17" i="1"/>
  <c r="L40" i="1" s="1"/>
  <c r="Q129" i="1" l="1"/>
  <c r="N110" i="1"/>
  <c r="N111" i="1" s="1"/>
  <c r="P129" i="1"/>
  <c r="L129" i="1"/>
  <c r="K110" i="1"/>
  <c r="K111" i="1" s="1"/>
  <c r="P110" i="1"/>
  <c r="P111" i="1" s="1"/>
  <c r="O110" i="1"/>
  <c r="O111" i="1" s="1"/>
  <c r="L110" i="1"/>
  <c r="L111" i="1" s="1"/>
  <c r="J115" i="1"/>
  <c r="J129" i="1" s="1"/>
  <c r="J110" i="1"/>
  <c r="J111" i="1" s="1"/>
  <c r="Q110" i="1"/>
  <c r="Q111" i="1" s="1"/>
  <c r="K129" i="1"/>
  <c r="M67" i="1" l="1"/>
  <c r="M91" i="1" s="1"/>
  <c r="M110" i="1" s="1"/>
  <c r="M111" i="1" s="1"/>
</calcChain>
</file>

<file path=xl/comments1.xml><?xml version="1.0" encoding="utf-8"?>
<comments xmlns="http://schemas.openxmlformats.org/spreadsheetml/2006/main">
  <authors>
    <author>Audra Cepiene</author>
  </authors>
  <commentList>
    <comment ref="E26" author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E38" author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D39" authorId="0">
      <text>
        <r>
          <rPr>
            <sz val="9"/>
            <color indexed="81"/>
            <rFont val="Tahoma"/>
            <family val="2"/>
            <charset val="186"/>
          </rPr>
          <t>Pagal taryboje patvirtintą 2012-2016 m. programą</t>
        </r>
      </text>
    </comment>
    <comment ref="E41" author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E43" author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E48" author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K51" authorId="0">
      <text>
        <r>
          <rPr>
            <sz val="9"/>
            <color indexed="81"/>
            <rFont val="Tahoma"/>
            <family val="2"/>
            <charset val="186"/>
          </rPr>
          <t xml:space="preserve">Numatyta sutvarkyti vandens telkinius: Žardės, Pietinės gatvės, Kretingos gatvės, Kretingos g./ Šiaurės prospekto sankryžoje esančius vandens telkinius
</t>
        </r>
      </text>
    </comment>
    <comment ref="D53" author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E54" author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D61" authorId="0">
      <text>
        <r>
          <rPr>
            <sz val="9"/>
            <color indexed="81"/>
            <rFont val="Tahoma"/>
            <family val="2"/>
            <charset val="186"/>
          </rPr>
          <t>Laivų krovos akcinė bendrovė „Klaipėdos Smeltė“, pagal 2013-04-26 partnerystės sutartį Nr. J9-470 pervedė 22 734 Eur</t>
        </r>
      </text>
    </comment>
    <comment ref="D65" author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66" author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75" author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D83" authorId="0">
      <text>
        <r>
          <rPr>
            <sz val="9"/>
            <color indexed="81"/>
            <rFont val="Tahoma"/>
            <family val="2"/>
            <charset val="186"/>
          </rPr>
          <t>Pagal 2014–2020 m. ES fondų investicijų veiksmų programos 5 prioriteto „Aplinkosauga, gamtos išteklių darnus naudojimas ir prisitaikymas prie klimato kaitos“ priemonę 05.5.1-APVA-R-019 „Kraštovaizdžio apsauga“</t>
        </r>
      </text>
    </comment>
    <comment ref="K86" authorId="0">
      <text>
        <r>
          <rPr>
            <sz val="9"/>
            <color indexed="81"/>
            <rFont val="Tahoma"/>
            <family val="2"/>
            <charset val="186"/>
          </rPr>
          <t xml:space="preserve">Krašt. dalies kaina - 20,5 tūkst. Eur 
</t>
        </r>
      </text>
    </comment>
  </commentList>
</comments>
</file>

<file path=xl/comments2.xml><?xml version="1.0" encoding="utf-8"?>
<comments xmlns="http://schemas.openxmlformats.org/spreadsheetml/2006/main">
  <authors>
    <author>Audra Cepiene</author>
  </authors>
  <commentList>
    <comment ref="E27" author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E39" author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D40" authorId="0">
      <text>
        <r>
          <rPr>
            <sz val="9"/>
            <color indexed="81"/>
            <rFont val="Tahoma"/>
            <family val="2"/>
            <charset val="186"/>
          </rPr>
          <t>Pagal taryboje patvirtintą 2012-2016 m. programą</t>
        </r>
      </text>
    </comment>
    <comment ref="E42" author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E44" author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E49" author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M52" authorId="0">
      <text>
        <r>
          <rPr>
            <sz val="9"/>
            <color indexed="81"/>
            <rFont val="Tahoma"/>
            <family val="2"/>
            <charset val="186"/>
          </rPr>
          <t xml:space="preserve">Numatyta sutvarkyti vandens telkinius: Žardės, Pietinės gatvės, Kretingos gatvės, Kretingos g./ Šiaurės prospekto sankryžoje esančius vandens telkinius
</t>
        </r>
      </text>
    </comment>
    <comment ref="D54" author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E55" author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M55" authorId="0">
      <text>
        <r>
          <rPr>
            <sz val="9"/>
            <color indexed="81"/>
            <rFont val="Tahoma"/>
            <family val="2"/>
            <charset val="186"/>
          </rPr>
          <t>2016 m. – prie Minijos g., Baltijos pr., Statybininkų pr.; 2017 m. – prie Jūrininkų pr., Agluonos g.</t>
        </r>
      </text>
    </comment>
    <comment ref="D62" authorId="0">
      <text>
        <r>
          <rPr>
            <sz val="9"/>
            <color indexed="81"/>
            <rFont val="Tahoma"/>
            <family val="2"/>
            <charset val="186"/>
          </rPr>
          <t>Laivų krovos akcinė bendrovė „Klaipėdos Smeltė“, pagal 2013-04-26 partnerystės sutartį Nr. J9-470 pervedė 22 734 Eur</t>
        </r>
      </text>
    </comment>
    <comment ref="D67" author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68" author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77" author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D84" authorId="0">
      <text>
        <r>
          <rPr>
            <sz val="9"/>
            <color indexed="81"/>
            <rFont val="Tahoma"/>
            <family val="2"/>
            <charset val="186"/>
          </rPr>
          <t>Pagal 2014–2020 m. ES fondų investicijų veiksmų programos 5 prioriteto „Aplinkosauga, gamtos išteklių darnus naudojimas ir prisitaikymas prie klimato kaitos“ priemonę 05.5.1-APVA-R-019 „Kraštovaizdžio apsauga“. Projekto vertė 321 560 Eur, iš jų: ES lėšos - 273 326 Eur, SB lėšos - 48234 Eur.</t>
        </r>
      </text>
    </comment>
    <comment ref="E84" author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M87" authorId="0">
      <text>
        <r>
          <rPr>
            <sz val="9"/>
            <color indexed="81"/>
            <rFont val="Tahoma"/>
            <family val="2"/>
            <charset val="186"/>
          </rPr>
          <t xml:space="preserve">Krašt. dalies kaina - 20,5 tūkst. Eur 
</t>
        </r>
      </text>
    </comment>
    <comment ref="M92" authorId="0">
      <text>
        <r>
          <rPr>
            <sz val="9"/>
            <color indexed="81"/>
            <rFont val="Tahoma"/>
            <family val="2"/>
            <charset val="186"/>
          </rPr>
          <t xml:space="preserve">Vykdytojas Klaipėdos savivaldybė
</t>
        </r>
      </text>
    </comment>
    <comment ref="M93" authorId="0">
      <text>
        <r>
          <rPr>
            <sz val="9"/>
            <color indexed="81"/>
            <rFont val="Tahoma"/>
            <family val="2"/>
            <charset val="186"/>
          </rPr>
          <t>Vykdytojas AB "Klaipėdos vanduo"</t>
        </r>
      </text>
    </comment>
    <comment ref="M94" authorId="0">
      <text>
        <r>
          <rPr>
            <sz val="9"/>
            <color indexed="81"/>
            <rFont val="Tahoma"/>
            <family val="2"/>
            <charset val="186"/>
          </rPr>
          <t xml:space="preserve">Projekto pabaiga 2019 m. Statybos darbus vykdys AB "Klaipėdos vanduo"
</t>
        </r>
      </text>
    </comment>
    <comment ref="H107" authorId="0">
      <text>
        <r>
          <rPr>
            <sz val="9"/>
            <color indexed="81"/>
            <rFont val="Tahoma"/>
            <family val="2"/>
            <charset val="186"/>
          </rPr>
          <t>5987,1</t>
        </r>
      </text>
    </comment>
    <comment ref="I107" authorId="0">
      <text>
        <r>
          <rPr>
            <sz val="9"/>
            <color indexed="81"/>
            <rFont val="Tahoma"/>
            <family val="2"/>
            <charset val="186"/>
          </rPr>
          <t>5947,9</t>
        </r>
      </text>
    </comment>
  </commentList>
</comments>
</file>

<file path=xl/comments3.xml><?xml version="1.0" encoding="utf-8"?>
<comments xmlns="http://schemas.openxmlformats.org/spreadsheetml/2006/main">
  <authors>
    <author>Audra Cepiene</author>
  </authors>
  <commentList>
    <comment ref="R21" authorId="0">
      <text>
        <r>
          <rPr>
            <sz val="9"/>
            <color indexed="81"/>
            <rFont val="Tahoma"/>
            <family val="2"/>
            <charset val="186"/>
          </rPr>
          <t>Pavojingų atliekų šalinimas ir naftos produktų valymas nuo asfaltuotų paviršių esant poreikiui pagal sutartį su UAB "Ekonovus".</t>
        </r>
      </text>
    </comment>
    <comment ref="F27" author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F42" author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E43" authorId="0">
      <text>
        <r>
          <rPr>
            <sz val="9"/>
            <color indexed="81"/>
            <rFont val="Tahoma"/>
            <family val="2"/>
            <charset val="186"/>
          </rPr>
          <t xml:space="preserve">
pagal taryboje patvirtintą 2012-2016 m. programą</t>
        </r>
      </text>
    </comment>
    <comment ref="F45" author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F47" author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R47" authorId="0">
      <text>
        <r>
          <rPr>
            <sz val="9"/>
            <color indexed="81"/>
            <rFont val="Tahoma"/>
            <family val="2"/>
            <charset val="186"/>
          </rPr>
          <t>Aplinkosauginių laikraščių prenumerata švietimo įstaigoms.</t>
        </r>
      </text>
    </comment>
    <comment ref="F52" author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E58" author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F59" author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R59" authorId="0">
      <text>
        <r>
          <rPr>
            <sz val="9"/>
            <color indexed="81"/>
            <rFont val="Tahoma"/>
            <family val="2"/>
            <charset val="186"/>
          </rPr>
          <t>2016 m. – prie Minijos g., Baltijos pr., Statybininkų pr.; 2017 m. – prie Jūrininkų pr., Agluonos g.</t>
        </r>
      </text>
    </comment>
    <comment ref="E68" author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F69" author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F82" author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J116" authorId="0">
      <text>
        <r>
          <rPr>
            <b/>
            <sz val="9"/>
            <color indexed="81"/>
            <rFont val="Tahoma"/>
            <family val="2"/>
            <charset val="186"/>
          </rPr>
          <t>Audra Cepiene:</t>
        </r>
        <r>
          <rPr>
            <sz val="9"/>
            <color indexed="81"/>
            <rFont val="Tahoma"/>
            <family val="2"/>
            <charset val="186"/>
          </rPr>
          <t xml:space="preserve">
biudžetas 5.482.478 Eur
</t>
        </r>
      </text>
    </comment>
  </commentList>
</comments>
</file>

<file path=xl/sharedStrings.xml><?xml version="1.0" encoding="utf-8"?>
<sst xmlns="http://schemas.openxmlformats.org/spreadsheetml/2006/main" count="972" uniqueCount="238">
  <si>
    <t xml:space="preserve">2015–2018 M. KLAIPĖDOS MIESTO SAVIVALDYBĖS </t>
  </si>
  <si>
    <t>APLINKOS APSAUGOS PROGRAMOS (NR. 05)</t>
  </si>
  <si>
    <t xml:space="preserve"> TIKSLŲ, UŽDAVINIŲ, PRIEMONIŲ, PRIEMONIŲ IŠLAIDŲ IR PRODUKTO KRITERIJŲ SUVESTINĖ</t>
  </si>
  <si>
    <t>Eur</t>
  </si>
  <si>
    <t>Veiklos plano tikslo kodas</t>
  </si>
  <si>
    <t>Uždavinio kodas</t>
  </si>
  <si>
    <t>Priemonės kodas</t>
  </si>
  <si>
    <t>Papriemonės kodas</t>
  </si>
  <si>
    <t>Pavadinimas</t>
  </si>
  <si>
    <t>Priemonės požymis</t>
  </si>
  <si>
    <t>Asignavimų valdytojo kodas</t>
  </si>
  <si>
    <t>Vykdytojas (skyrius / asmuo)</t>
  </si>
  <si>
    <t>Finansavimo šaltinis</t>
  </si>
  <si>
    <t>2015 m. asignavimų planas</t>
  </si>
  <si>
    <t>2015 m. asignavimų plano pakeitimas</t>
  </si>
  <si>
    <t>Lėšų poreikis biudžetiniams 
2016-iesiems metams</t>
  </si>
  <si>
    <t>2017-ųjų metų lėšų projektas</t>
  </si>
  <si>
    <t>2018-ųjų metų lėšų projektas</t>
  </si>
  <si>
    <t>Produkto kriterijaus</t>
  </si>
  <si>
    <t>Iš viso</t>
  </si>
  <si>
    <t>Išlaidoms</t>
  </si>
  <si>
    <t>Turtui įsigyti ir finansiniams įsipareigojimams vykdyti</t>
  </si>
  <si>
    <t>Planas</t>
  </si>
  <si>
    <t>Iš jų darbo užmokesčiui</t>
  </si>
  <si>
    <t>2016-ieji metai</t>
  </si>
  <si>
    <t>2017-ieji metai</t>
  </si>
  <si>
    <t>2018-ieji metai</t>
  </si>
  <si>
    <t>Strateginis tikslas 02. Kurti mieste patrauklią, švarią ir saugią gyvenamąją aplinką</t>
  </si>
  <si>
    <t>05 Aplinkos apsaugos programa</t>
  </si>
  <si>
    <t>01</t>
  </si>
  <si>
    <t>Siekti subalansuotos ir kokybiškos aplinkos Klaipėdos mieste</t>
  </si>
  <si>
    <t>Tobulinti atliekų tvarkymo sistemą</t>
  </si>
  <si>
    <t>Komunalinių atliekų tvarkymo organizavimas:</t>
  </si>
  <si>
    <t>P3</t>
  </si>
  <si>
    <t>05</t>
  </si>
  <si>
    <t>6</t>
  </si>
  <si>
    <t>Komunalinių atliekų surinkimas ir tvarkymas</t>
  </si>
  <si>
    <t>MŪD Aplinkos kokybės sk.</t>
  </si>
  <si>
    <t>SB(VR)</t>
  </si>
  <si>
    <t>Priimtų į sąvartyną atliekų kiekis, tūkst. t</t>
  </si>
  <si>
    <t>SB(VRL)</t>
  </si>
  <si>
    <t>Komunalinių atliekų surinkimas ir tvarkymas Lėbartų kapinėse</t>
  </si>
  <si>
    <t>MŪD Kapinių priežiūros sk.</t>
  </si>
  <si>
    <t>1,7</t>
  </si>
  <si>
    <t>Iš viso:</t>
  </si>
  <si>
    <t>02</t>
  </si>
  <si>
    <t>Atliekų, kurių turėtojo nustatyti neįmanoma arba kuris nebeegzistuoja, tvarkymas:</t>
  </si>
  <si>
    <t>SB(AA)</t>
  </si>
  <si>
    <t>Savavališkai užterštų teritorijų sutvarkymas</t>
  </si>
  <si>
    <t xml:space="preserve"> MŪD Miesto tvarkymo skyrius </t>
  </si>
  <si>
    <t>Išvežta komunalinių, statybinių, biologiškai skaidžių šiukšlių, tūkst. t</t>
  </si>
  <si>
    <t>1,1</t>
  </si>
  <si>
    <t>LRVB</t>
  </si>
  <si>
    <t>Išvežta padangų, t</t>
  </si>
  <si>
    <t>Pavojingų atliekų šalinimas</t>
  </si>
  <si>
    <t>SB(AAL)</t>
  </si>
  <si>
    <t>03</t>
  </si>
  <si>
    <t xml:space="preserve">Visuomenės švietimo atliekų tvarkymo klausimais vykdymas </t>
  </si>
  <si>
    <t>04</t>
  </si>
  <si>
    <t>I</t>
  </si>
  <si>
    <t>P2.1.3.17</t>
  </si>
  <si>
    <t>ES</t>
  </si>
  <si>
    <t>Individualių antrinių žaliavų ir pakuočių atliekų surinkimo konteinerių įsigijimas</t>
  </si>
  <si>
    <t>SB</t>
  </si>
  <si>
    <t>06</t>
  </si>
  <si>
    <t>Aplinkosaugos gerinimas Lietuvos ir Rusijos pasienyje</t>
  </si>
  <si>
    <t>5</t>
  </si>
  <si>
    <t>IED Projektų skyrius</t>
  </si>
  <si>
    <t>Kt</t>
  </si>
  <si>
    <t>Oro taršos kietosiomis dalelėmis mažinimas, atnaujinant gatvių priežiūros ir valymo technologijas</t>
  </si>
  <si>
    <t>Parengtas investicijų projektas</t>
  </si>
  <si>
    <t>Iš viso uždaviniui:</t>
  </si>
  <si>
    <t xml:space="preserve">Vykdyti gamtinės aplinkos stebėsenos ir gyventojų ekologinio švietimo priemones </t>
  </si>
  <si>
    <t>Gamtinės aplinkos stebėsenos ir ekologinio švietimo vykdymas</t>
  </si>
  <si>
    <t xml:space="preserve">P5, P2.3.3.1. </t>
  </si>
  <si>
    <t>Klaipėdos miesto savivaldybės aplinkos monitoringo vykdymas</t>
  </si>
  <si>
    <t>Tiriamų aplinkos komponentų (oro, triukšmo, dirvožemio, vandens, biologinės įvairovės) kiekis, vnt.</t>
  </si>
  <si>
    <t>Parengta ataskaitų, vnt.</t>
  </si>
  <si>
    <t>Visuomenės ekologinis švietimas</t>
  </si>
  <si>
    <t>2.3.3.2</t>
  </si>
  <si>
    <t>Įgyvendinta švietimo priemonių, vnt.</t>
  </si>
  <si>
    <t xml:space="preserve"> P2.3.3.1. </t>
  </si>
  <si>
    <t>Parengta monitoringo programa</t>
  </si>
  <si>
    <t>Iš viso priemonei:</t>
  </si>
  <si>
    <t xml:space="preserve">Prižiūrėti, saugoti ir gausinti miesto poilsio zonų gamtinę aplinką </t>
  </si>
  <si>
    <t xml:space="preserve">MŪD Miesto tvarkymo skyrius </t>
  </si>
  <si>
    <t>Sanitarinis vandens telkinių valymas</t>
  </si>
  <si>
    <t>P2.3.1.4</t>
  </si>
  <si>
    <t>Helofitų (nendrių, švendrių) šalinimas iš vandens telkinių</t>
  </si>
  <si>
    <t>2,3</t>
  </si>
  <si>
    <t>Danės upės valymas ir pakrančių sutvarkymas</t>
  </si>
  <si>
    <t>Miesto želdynų ir želdinių tvarkymas ir kūrimas:</t>
  </si>
  <si>
    <t>Naujų ir esamų želdynų tvarkymas ir kūrimas</t>
  </si>
  <si>
    <t>P.2.3.1.1.</t>
  </si>
  <si>
    <t xml:space="preserve">Iškirsta ir atsodinta medžių, dekoratyvinių krūmų, daugiamečių augalų prie intensyvaus eismo  magistralinių gatvių, vnt. </t>
  </si>
  <si>
    <t xml:space="preserve">IED Projekto skyrius
</t>
  </si>
  <si>
    <t>Danės upės pakrantės palei dviračių taką želdinių tvarkymo aprašas</t>
  </si>
  <si>
    <t>Dviračių takų  plėtra:</t>
  </si>
  <si>
    <t>P2.1.2.7</t>
  </si>
  <si>
    <t xml:space="preserve">IED Projektų skyrius </t>
  </si>
  <si>
    <t>Parengtas investicijų projektas, vnt.</t>
  </si>
  <si>
    <t>Atlikta techninio projekto korektūra</t>
  </si>
  <si>
    <t>SB(P)</t>
  </si>
  <si>
    <t xml:space="preserve">IED Projekto vadovas 
G. Dovidaitis 
</t>
  </si>
  <si>
    <t>Asfalto dangos įrengimas suformuojant dviračių taką palei Danės upės krantinę nuo Jono kalnelio tiltelio  iki Gluosnių skersgatvio</t>
  </si>
  <si>
    <t>IED Statybos ir infrastruktūros plėtros skyrius</t>
  </si>
  <si>
    <t>Pajūrio juostos priežiūra ir apsauga:</t>
  </si>
  <si>
    <t>P2.3.1.2</t>
  </si>
  <si>
    <t xml:space="preserve"> MŪD BĮ "Klaipėdos paplūdimiai" </t>
  </si>
  <si>
    <t>Pakeista medinių takų ir laiptų, tūkst. kv. m</t>
  </si>
  <si>
    <t xml:space="preserve">Projekto „Aplinkos pritaikymo ir aplinkosaugos priemonių įgyvendinimas Baltijos jūros paplūdimių zonoje“  įgyvendinimas </t>
  </si>
  <si>
    <t>SB(VB)</t>
  </si>
  <si>
    <t>Sutvirtintas kopagūbris, pinant tvoreles iš žabų, tūkst. m.</t>
  </si>
  <si>
    <t>Sutvirtintas kopagūbris žabų klojiniais, tūkst. kv. m</t>
  </si>
  <si>
    <t>Krantotvarkos ir rekreacinių teritorijų tvarkymo projektų rengimas</t>
  </si>
  <si>
    <t>4</t>
  </si>
  <si>
    <t>UPD Architektūros ir miesto planavimo sk.</t>
  </si>
  <si>
    <t>Parengtas projektas, vnt.</t>
  </si>
  <si>
    <t>1</t>
  </si>
  <si>
    <t>Prižiūrėti ir vystyti mieste vandens ir nuotekų tinklų  infrastruktūrą</t>
  </si>
  <si>
    <t>Lietaus nuotekų baseino su išleistuvu Nr.20 į Trinyčių tvenkinį rekonstrukcija (teritorija nuo Vilniaus pl., Tilžės g., Šilutės pl. dalis, Mokyklos g., Technikos g. teritorija už geležinkelio)</t>
  </si>
  <si>
    <t>Atlikta darbų, proc.</t>
  </si>
  <si>
    <t>Bendrojo naudojimo lietaus nuotekų tinklų tiesimas teritorijoje ties Bangų g. 5A, Klaipėdoje</t>
  </si>
  <si>
    <t>Nutiesta lietaus nuotekų tinklų (100 m). Užbaigtumas, proc.</t>
  </si>
  <si>
    <t>Konteinerinių tualetų infrastruktūros tinklų (vandens, nuotekų) paplūdimiuose įrengimo darbai</t>
  </si>
  <si>
    <r>
      <t xml:space="preserve">I, </t>
    </r>
    <r>
      <rPr>
        <sz val="10"/>
        <rFont val="Times New Roman"/>
        <family val="1"/>
        <charset val="186"/>
      </rPr>
      <t>P2.4.2.8</t>
    </r>
  </si>
  <si>
    <t>Projekto "Baltijos jūros vandens kokybės gerinimas, vystant vandens nuotekų tinklus" įgyvendinimas</t>
  </si>
  <si>
    <t>Iš viso tikslui:</t>
  </si>
  <si>
    <t xml:space="preserve">Iš viso  programai: </t>
  </si>
  <si>
    <t>Finansavimo šaltinių suvestinė</t>
  </si>
  <si>
    <t>Finansavimo šaltiniai</t>
  </si>
  <si>
    <t>2017-ųjų m. lėšų poreikis</t>
  </si>
  <si>
    <t>2018-ųjų m. lėšų poreikis</t>
  </si>
  <si>
    <t>SAVIVALDYBĖS  LĖŠOS, IŠ VISO:</t>
  </si>
  <si>
    <t xml:space="preserve">Savivaldybės biudžetas, iš jo: </t>
  </si>
  <si>
    <r>
      <t xml:space="preserve">Savivaldybės biudžeto lėšos </t>
    </r>
    <r>
      <rPr>
        <b/>
        <sz val="10"/>
        <rFont val="Times New Roman"/>
        <family val="1"/>
        <charset val="186"/>
      </rPr>
      <t>SB</t>
    </r>
  </si>
  <si>
    <r>
      <t xml:space="preserve">Savivaldybės aplinkos apsaugos rėmimo specialiosios programos lėšos </t>
    </r>
    <r>
      <rPr>
        <b/>
        <sz val="10"/>
        <rFont val="Times New Roman"/>
        <family val="1"/>
        <charset val="186"/>
      </rPr>
      <t>SB(AA)</t>
    </r>
  </si>
  <si>
    <r>
      <t xml:space="preserve">Vietinių rinkliavų lėšos </t>
    </r>
    <r>
      <rPr>
        <b/>
        <sz val="10"/>
        <rFont val="Times New Roman"/>
        <family val="1"/>
        <charset val="186"/>
      </rPr>
      <t>SB(VR)</t>
    </r>
  </si>
  <si>
    <r>
      <t xml:space="preserve">Paskolos lėšos </t>
    </r>
    <r>
      <rPr>
        <b/>
        <sz val="10"/>
        <rFont val="Times New Roman"/>
        <family val="1"/>
        <charset val="186"/>
      </rPr>
      <t>SB(P)</t>
    </r>
  </si>
  <si>
    <r>
      <t xml:space="preserve">Valstybės biudžeto specialiosios tikslinės dotacijos lėšos </t>
    </r>
    <r>
      <rPr>
        <b/>
        <sz val="10"/>
        <rFont val="Times New Roman"/>
        <family val="1"/>
        <charset val="186"/>
      </rPr>
      <t>SB(VB)</t>
    </r>
  </si>
  <si>
    <r>
      <t xml:space="preserve">Kelių priežiūros ir plėtros programos lėšos </t>
    </r>
    <r>
      <rPr>
        <b/>
        <sz val="10"/>
        <rFont val="Times New Roman"/>
        <family val="1"/>
        <charset val="186"/>
      </rPr>
      <t>SB(KPP)</t>
    </r>
  </si>
  <si>
    <r>
      <t xml:space="preserve">Savivaldybės aplinkos apsaugos rėmimo specialiosios programos lėšų likutis </t>
    </r>
    <r>
      <rPr>
        <b/>
        <sz val="10"/>
        <rFont val="Times New Roman"/>
        <family val="1"/>
        <charset val="186"/>
      </rPr>
      <t>SB(AAL)</t>
    </r>
  </si>
  <si>
    <r>
      <t>Programų lėšų likučių laikinai laisvos lėšos</t>
    </r>
    <r>
      <rPr>
        <b/>
        <sz val="10"/>
        <rFont val="Times New Roman"/>
        <family val="1"/>
        <charset val="186"/>
      </rPr>
      <t xml:space="preserve"> SB(VRL) </t>
    </r>
    <r>
      <rPr>
        <sz val="10"/>
        <rFont val="Times New Roman"/>
        <family val="1"/>
        <charset val="186"/>
      </rPr>
      <t>- rinkliavos likutis</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</si>
  <si>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</si>
  <si>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</si>
  <si>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</si>
  <si>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Kitos lėšos </t>
    </r>
    <r>
      <rPr>
        <b/>
        <sz val="10"/>
        <rFont val="Times New Roman"/>
        <family val="1"/>
        <charset val="186"/>
      </rPr>
      <t>Kt</t>
    </r>
  </si>
  <si>
    <t>IŠ VISO:</t>
  </si>
  <si>
    <t>Nutiesta dviračių tako (2,4 km). Užbaigtumas, proc.</t>
  </si>
  <si>
    <t xml:space="preserve">Sutvarkyta vandens telkinių, vnt.  </t>
  </si>
  <si>
    <t>0,8</t>
  </si>
  <si>
    <t>192</t>
  </si>
  <si>
    <t>1000</t>
  </si>
  <si>
    <t xml:space="preserve">Požeminių, pusiau požeminių bei kitų konteinerių įsigijimas ir konteinerių aikštelių įrengimas </t>
  </si>
  <si>
    <t xml:space="preserve">2016–2018 M. KLAIPĖDOS MIESTO SAVIVALDYBĖS </t>
  </si>
  <si>
    <t>tūkst. Eur</t>
  </si>
  <si>
    <t>2016-ųjų metų asignavimų planas</t>
  </si>
  <si>
    <t>Parengtas tvarkymo projektas, vnt.</t>
  </si>
  <si>
    <t>P2.3.3.2</t>
  </si>
  <si>
    <t>1250</t>
  </si>
  <si>
    <t>Įsigyta individualių antrinių žaliavų surinkimo konteinerių, vnt.</t>
  </si>
  <si>
    <t>Įrengta pusiau požeminių konteinerių aikštelių, vnt.</t>
  </si>
  <si>
    <t>Įrengta požeminių konteinerių aikštelių, vnt.</t>
  </si>
  <si>
    <t>Informuota asmenų, tūkst.</t>
  </si>
  <si>
    <t>Valomų vandens telkinių skaičius, vnt.</t>
  </si>
  <si>
    <t>Išvalyta Žardės ir Draugystės vandens telkinių ploto, ha</t>
  </si>
  <si>
    <t xml:space="preserve">Parengti tvarkymo aprašai, vnt. </t>
  </si>
  <si>
    <t xml:space="preserve">Sąjūdžio parko reprezentacinės dalies ir prieigų sutvarkymas </t>
  </si>
  <si>
    <t>Įrengtas riedlenčių  parkas ir BMX dviračių trasa, proc.</t>
  </si>
  <si>
    <t xml:space="preserve">Įrengti želdiniai, proc. </t>
  </si>
  <si>
    <t>Atlikta techninio projekto korektūra, vnt.</t>
  </si>
  <si>
    <t>Nutiestas dviračių takas (1,935 km). Užbaigtumas, proc.</t>
  </si>
  <si>
    <t xml:space="preserve">Parengtas darbų projektas, vnt. </t>
  </si>
  <si>
    <t>Miesto vandens telkinių priežiūra:</t>
  </si>
  <si>
    <t>Dviračių tako nuo Paryžiaus Komunos g. iki Jono kalnelio tiltelio įrengimas  (Darnaus judumo metų paminėjimo plano  įgyvendinimas)</t>
  </si>
  <si>
    <t>Medinių laiptų ir takų, vedančių per apsauginį kopagūbrį, remontas</t>
  </si>
  <si>
    <t xml:space="preserve">Dviračių tako nuo Paryžiaus Komunos g. iki Jono kalnelio tiltelio įrengimas  </t>
  </si>
  <si>
    <t>Nutiesta  lietaus nuotekų tinklų (100 m). Užbaigtumas, proc.</t>
  </si>
  <si>
    <t>Prižiūrėti ir vystyti mieste vandens ir nuotekų tinklų infrastruktūrą</t>
  </si>
  <si>
    <t>Surinkta pavojingų atliekų, kg</t>
  </si>
  <si>
    <t>Nutiestas dviračių takas (2,4 km) Užbaigtumas, proc.</t>
  </si>
  <si>
    <t>Vandens telkinių dugno valymas ir aplinkos apželdinimas (2016–2017 m. –  Pietinėje g. ir Kretingos g. esančių vandens telkinių)</t>
  </si>
  <si>
    <t xml:space="preserve">Dviračių ir pėsčiųjų tako Danės upės slėnio teritorijoje nuo Klaipėdos g. tilto iki miesto ribos įrengimas </t>
  </si>
  <si>
    <t>Nuovažos įrengimas dviračių ir pėsčiųjų take ties Klaipėdos g. tiltu (Darnaus judumo metų paminėjimo plano  įgyvendinimas)</t>
  </si>
  <si>
    <t>Dviračių ir pėsčiųjų tako Danės upės slėnio teritorijoje nuo Klaipėdos g. tilto iki miesto ribos įrengimas (Darnaus judumo metų paminėjimo plano  įgyvendinimas)</t>
  </si>
  <si>
    <t>Įrengta nuovaža, vnt.</t>
  </si>
  <si>
    <t>Klaipėdos miesto savivaldybės aplinkos monitoringo 2017–2021 metų programos  parengimas</t>
  </si>
  <si>
    <t>Atkurta sunykusių želdynių (medžių, dekoratyvinių krūmų, daugiamečių augalų) Sąjūdžio parke, vnt.</t>
  </si>
  <si>
    <t>Atkurta sunykusių želdynių (medžių, dekoratyvinių krūmų, daugiamečių augalų) pietinėje miesto dalyje Šilutės plente, vnt.</t>
  </si>
  <si>
    <t>Sutvarkyta medžių, krūmų prie dviračių takų, vnt.</t>
  </si>
  <si>
    <r>
      <t>Įrengta infrastruktūra (inžineriniai tinklai, takai ir kt.) Sąjūdžio parke (teritorijos plotas – 27103 m</t>
    </r>
    <r>
      <rPr>
        <sz val="10"/>
        <rFont val="SimSun"/>
      </rPr>
      <t>²</t>
    </r>
    <r>
      <rPr>
        <sz val="10"/>
        <rFont val="Times New Roman"/>
        <family val="1"/>
        <charset val="186"/>
      </rPr>
      <t>), proc.</t>
    </r>
  </si>
  <si>
    <t xml:space="preserve">Nuovažos įrengimas dviračių ir pėsčiųjų take ties Klaipėdos g. tiltu </t>
  </si>
  <si>
    <t>Aiškinamojo rašto priedas Nr.3</t>
  </si>
  <si>
    <t xml:space="preserve"> TIKSLŲ, UŽDAVINIŲ, PRIEMONIŲ, PRIEMONIŲ IŠLAIDŲ IR PRODUKTO KRITERIJŲ DETALI SUVESTINĖ</t>
  </si>
  <si>
    <t>Lyginamasis variantas</t>
  </si>
  <si>
    <t>Siūlomas keisti 2016-ųjų metų asignavimų planas</t>
  </si>
  <si>
    <t>Skirtumas</t>
  </si>
  <si>
    <t>Siūlomas keisti 2016 m. asignavimų planas</t>
  </si>
  <si>
    <t>Siūlomas keisti 2017-ųjų metų asignavimų planas</t>
  </si>
  <si>
    <t>Nutiestas dviračių takas (2,4 km). Užbaigtumas, proc.</t>
  </si>
  <si>
    <t>Siūlomas keisti 2018-ųjų metų asignavimų planas</t>
  </si>
  <si>
    <t>SB(KPP)</t>
  </si>
  <si>
    <t>Paviršinių nuotekų sistemų tvarkymas Klaipėdos mieste</t>
  </si>
  <si>
    <t>Parengta techninių projektų, vnt.</t>
  </si>
  <si>
    <t>Atlikta projekte numatytų paviršinių nuotekų statybos darbų, proc.</t>
  </si>
  <si>
    <t>Įsigyta valymo mašinų, vnt.</t>
  </si>
  <si>
    <r>
      <t>Įrengta infrastruktūra (inžineriniai tinklai, takai ir kt.) Sąjūdžio parke (teritorijos plotas – 27103 m</t>
    </r>
    <r>
      <rPr>
        <sz val="10"/>
        <color theme="1"/>
        <rFont val="SimSun"/>
      </rPr>
      <t>²</t>
    </r>
    <r>
      <rPr>
        <sz val="10"/>
        <color theme="1"/>
        <rFont val="Times New Roman"/>
        <family val="1"/>
        <charset val="186"/>
      </rPr>
      <t>), proc.</t>
    </r>
  </si>
  <si>
    <r>
      <t xml:space="preserve">Savivaldybės biudžeto lėšos </t>
    </r>
    <r>
      <rPr>
        <b/>
        <sz val="10"/>
        <color theme="1"/>
        <rFont val="Times New Roman"/>
        <family val="1"/>
        <charset val="186"/>
      </rPr>
      <t>SB</t>
    </r>
  </si>
  <si>
    <r>
      <t xml:space="preserve">Savivaldybės aplinkos apsaugos rėmimo specialiosios programos lėšos </t>
    </r>
    <r>
      <rPr>
        <b/>
        <sz val="10"/>
        <color theme="1"/>
        <rFont val="Times New Roman"/>
        <family val="1"/>
        <charset val="186"/>
      </rPr>
      <t>SB(AA)</t>
    </r>
  </si>
  <si>
    <r>
      <t xml:space="preserve">Vietinių rinkliavų lėšos </t>
    </r>
    <r>
      <rPr>
        <b/>
        <sz val="10"/>
        <color theme="1"/>
        <rFont val="Times New Roman"/>
        <family val="1"/>
        <charset val="186"/>
      </rPr>
      <t>SB(VR)</t>
    </r>
  </si>
  <si>
    <r>
      <t xml:space="preserve">Paskolos lėšos </t>
    </r>
    <r>
      <rPr>
        <b/>
        <sz val="10"/>
        <color theme="1"/>
        <rFont val="Times New Roman"/>
        <family val="1"/>
        <charset val="186"/>
      </rPr>
      <t>SB(P)</t>
    </r>
  </si>
  <si>
    <r>
      <t xml:space="preserve">Valstybės biudžeto specialiosios tikslinės dotacijos lėšos </t>
    </r>
    <r>
      <rPr>
        <b/>
        <sz val="10"/>
        <color theme="1"/>
        <rFont val="Times New Roman"/>
        <family val="1"/>
        <charset val="186"/>
      </rPr>
      <t>SB(VB)</t>
    </r>
  </si>
  <si>
    <r>
      <t xml:space="preserve">Kelių priežiūros ir plėtros programos lėšos </t>
    </r>
    <r>
      <rPr>
        <b/>
        <sz val="10"/>
        <color theme="1"/>
        <rFont val="Times New Roman"/>
        <family val="1"/>
        <charset val="186"/>
      </rPr>
      <t>SB(KPP)</t>
    </r>
  </si>
  <si>
    <r>
      <t xml:space="preserve">Savivaldybės aplinkos apsaugos rėmimo specialiosios programos lėšų likutis </t>
    </r>
    <r>
      <rPr>
        <b/>
        <sz val="10"/>
        <color theme="1"/>
        <rFont val="Times New Roman"/>
        <family val="1"/>
        <charset val="186"/>
      </rPr>
      <t>SB(AAL)</t>
    </r>
  </si>
  <si>
    <r>
      <t>Programų lėšų likučių laikinai laisvos lėšos</t>
    </r>
    <r>
      <rPr>
        <b/>
        <sz val="10"/>
        <color theme="1"/>
        <rFont val="Times New Roman"/>
        <family val="1"/>
        <charset val="186"/>
      </rPr>
      <t xml:space="preserve"> SB(VRL) </t>
    </r>
    <r>
      <rPr>
        <sz val="10"/>
        <color theme="1"/>
        <rFont val="Times New Roman"/>
        <family val="1"/>
        <charset val="186"/>
      </rPr>
      <t>- rinkliavos likutis</t>
    </r>
  </si>
  <si>
    <r>
      <t xml:space="preserve">Europos Sąjungos paramos lėšos </t>
    </r>
    <r>
      <rPr>
        <b/>
        <sz val="10"/>
        <color theme="1"/>
        <rFont val="Times New Roman"/>
        <family val="1"/>
        <charset val="186"/>
      </rPr>
      <t>ES</t>
    </r>
  </si>
  <si>
    <r>
      <t xml:space="preserve">Valstybės biudžeto lėšos </t>
    </r>
    <r>
      <rPr>
        <b/>
        <sz val="10"/>
        <color theme="1"/>
        <rFont val="Times New Roman"/>
        <family val="1"/>
        <charset val="186"/>
      </rPr>
      <t>LRVB</t>
    </r>
  </si>
  <si>
    <r>
      <t xml:space="preserve">Kitos lėšos </t>
    </r>
    <r>
      <rPr>
        <b/>
        <sz val="10"/>
        <color theme="1"/>
        <rFont val="Times New Roman"/>
        <family val="1"/>
        <charset val="186"/>
      </rPr>
      <t>Kt</t>
    </r>
  </si>
  <si>
    <t>Paaiškinimas</t>
  </si>
  <si>
    <t>Sutvirtintas kopagūbris, pinant tvoreles iš žabų, m.</t>
  </si>
  <si>
    <t>Klaipėdos miesto bendrojo plano kraštovaizdžio dalies keitimas ir Melnragės parko įrengimas</t>
  </si>
  <si>
    <t>100</t>
  </si>
  <si>
    <t>Įrengtas riedlenčių parkas ir BMX dviračių trasa, proc.</t>
  </si>
  <si>
    <t>KT</t>
  </si>
  <si>
    <t>Atlikta parko įrengimo darbų, proc.</t>
  </si>
  <si>
    <t xml:space="preserve">Parengtas teritorijos sutvarkymo projektas, vnt. </t>
  </si>
  <si>
    <t>Atlikta parko sutvarkymo darbų. Užbaigtumas, proc.</t>
  </si>
  <si>
    <t>Sakurų parko įrengimas teritorijoje tarp Žvejų rūmų, Taikos pr., Naikupės g. ir įvažiuojamojo kelio į Žvejų rūmus</t>
  </si>
  <si>
    <t>Pakeista Bendrojo plano (kraštovaizdžio dalies) sprendinių, proc.</t>
  </si>
  <si>
    <t xml:space="preserve">Parengtas techninis projektas, vnt. </t>
  </si>
  <si>
    <r>
      <rPr>
        <strike/>
        <sz val="10"/>
        <color rgb="FFFF0000"/>
        <rFont val="Times New Roman"/>
        <family val="1"/>
        <charset val="186"/>
      </rPr>
      <t xml:space="preserve">200 </t>
    </r>
    <r>
      <rPr>
        <sz val="10"/>
        <color rgb="FFFF0000"/>
        <rFont val="Times New Roman"/>
        <family val="1"/>
        <charset val="186"/>
      </rPr>
      <t xml:space="preserve">  365</t>
    </r>
  </si>
  <si>
    <r>
      <rPr>
        <strike/>
        <sz val="10"/>
        <color rgb="FFFF0000"/>
        <rFont val="Times New Roman"/>
        <family val="1"/>
        <charset val="186"/>
      </rPr>
      <t>0,8</t>
    </r>
    <r>
      <rPr>
        <sz val="10"/>
        <color rgb="FFFF0000"/>
        <rFont val="Times New Roman"/>
        <family val="1"/>
        <charset val="186"/>
      </rPr>
      <t xml:space="preserve">  1,3</t>
    </r>
  </si>
  <si>
    <t>1,3</t>
  </si>
  <si>
    <t>Siūloma didinti papriemonės finansinę apimtį (25,6 tūkst. Eur) ir atlikti anksčiau neplanuotas veiklas - sutvarkyti 31 savavališkai užterštą teritoriją. 2016 m. kovo 21 d. Savivaldybės administracijos direktoriaus įsakymu sudaryta komisija atliko Klaipėdos miesto bendrojo naudojimo teritorijų patikrinimą ir nustatė užterštas pavienes teritorijas, nelegalių savartynų buvimo, padangų atliekų sankaupų vietas. Esant finansinėms galimybėms, siūloma jas sutvarkyti 2016 m.</t>
  </si>
  <si>
    <t>Siūloma didinti papriemonės finansinę apimtį (21,3 tūkst. Eur)  anksčiau neplanuotai veiklai atlikti - atnaujinti sunykusius želdynus Treko parke (0,25 ha) prie Šv. Kazimiero parapijos bažnyčios (apgenėti, iškirsti ir atsodinti 165 vnt. medžių)</t>
  </si>
  <si>
    <t>Siūloma mažinti  papriemonės finansinę apimtį 2016 m., koreguoti finansavimo apimtį 2017 m. ir  tikslinti vertinimo kriterijaus reikšmę.  Atliekant lietaus nuotekų tinklų trasos būklės analizę (TV diagnostiką), paaiškėjo, kad  esama nuotekų tinklų linija neatitinka duomenų, nurodytų kadastro dokumentuose. Todėl darbai stabdomi, nes reikalinga atlikti papildomus archeologinius tyrinėjimus ir pakartotinę TV diagnostiką. Darbai bus tęsiami 2017 m.</t>
  </si>
  <si>
    <t>Siūloma mažinti papriemonių finansinę apimtį, nes įvykdžius viešųjų pirkimų procedūras, buvo pasiūlytos mažesnės paslaugų kainos nei planuota</t>
  </si>
  <si>
    <t>Siūloma mažinti  papriemonės finansinę apimtį 2016 m., koreguoti finansavimo apimtį 2017 m. ir  tikslinti vertinimo kriterijaus reikšmę. Įvykdžius ilgai trukusiais viešųjų pirkimų procedūras, buvo gautas pasiūlymas atlikti techninio projekto korektūrą už 30,25 tūkst. Eur.  Techninio projekto korektūra bus atlikta vėliau, nei planuota - 2017 m.  (2017 m. šiai veiklai siūloma planuoti 15 tūkst.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</si>
</sst>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6" x14ac:knownFonts="1">
    <font>
      <sz val="11"/>
      <color theme="1"/>
      <name val="Calibri"/>
      <family val="2"/>
      <charset val="186"/>
      <scheme val="minor"/>
    </font>
    <font>
      <sz val="12"/>
      <name val="Times New Roman"/>
      <family val="1"/>
      <charset val="186"/>
    </font>
    <font>
      <sz val="10"/>
      <name val="Times New Roman"/>
      <family val="1"/>
      <charset val="186"/>
    </font>
    <font>
      <b/>
      <sz val="12"/>
      <name val="Times New Roman"/>
      <family val="1"/>
      <charset val="186"/>
    </font>
    <font>
      <b/>
      <sz val="10"/>
      <name val="Times New Roman"/>
      <family val="1"/>
      <charset val="186"/>
    </font>
    <font>
      <sz val="9"/>
      <name val="Times New Roman"/>
      <family val="1"/>
      <charset val="186"/>
    </font>
    <font>
      <b/>
      <sz val="9"/>
      <name val="Times New Roman"/>
      <family val="1"/>
      <charset val="186"/>
    </font>
    <font>
      <sz val="10"/>
      <name val="Arial"/>
      <family val="2"/>
      <charset val="186"/>
    </font>
    <font>
      <b/>
      <sz val="10"/>
      <name val="Times New Roman"/>
      <family val="1"/>
      <charset val="204"/>
    </font>
    <font>
      <sz val="10"/>
      <name val="Times New Roman"/>
      <family val="1"/>
      <charset val="204"/>
    </font>
    <font>
      <sz val="9"/>
      <name val="Times New Roman"/>
      <family val="1"/>
      <charset val="204"/>
    </font>
    <font>
      <sz val="8"/>
      <name val="Times New Roman"/>
      <family val="1"/>
      <charset val="186"/>
    </font>
    <font>
      <sz val="8"/>
      <name val="Arial"/>
      <family val="2"/>
      <charset val="186"/>
    </font>
    <font>
      <sz val="7"/>
      <name val="Times New Roman"/>
      <family val="1"/>
      <charset val="186"/>
    </font>
    <font>
      <sz val="9"/>
      <name val="Arial"/>
      <family val="2"/>
      <charset val="186"/>
    </font>
    <font>
      <b/>
      <sz val="10"/>
      <name val="Times New Roman"/>
      <family val="1"/>
    </font>
    <font>
      <sz val="10"/>
      <name val="Times New Roman"/>
      <family val="1"/>
    </font>
    <font>
      <b/>
      <sz val="9"/>
      <name val="Times New Roman"/>
      <family val="1"/>
    </font>
    <font>
      <b/>
      <sz val="8"/>
      <name val="Times New Roman"/>
      <family val="1"/>
      <charset val="186"/>
    </font>
    <font>
      <sz val="9"/>
      <color indexed="81"/>
      <name val="Tahoma"/>
      <family val="2"/>
      <charset val="186"/>
    </font>
    <font>
      <b/>
      <sz val="9"/>
      <color indexed="81"/>
      <name val="Tahoma"/>
      <family val="2"/>
      <charset val="186"/>
    </font>
    <font>
      <sz val="9"/>
      <name val="Times New Roman"/>
      <family val="1"/>
    </font>
    <font>
      <sz val="11"/>
      <name val="Calibri"/>
      <family val="2"/>
      <charset val="186"/>
      <scheme val="minor"/>
    </font>
    <font>
      <sz val="9"/>
      <name val="Calibri"/>
      <family val="2"/>
      <charset val="186"/>
      <scheme val="minor"/>
    </font>
    <font>
      <sz val="10"/>
      <name val="Calibri"/>
      <family val="2"/>
      <charset val="186"/>
      <scheme val="minor"/>
    </font>
    <font>
      <sz val="10"/>
      <name val="SimSun"/>
    </font>
    <font>
      <sz val="10"/>
      <color rgb="FFFF0000"/>
      <name val="Times New Roman"/>
      <family val="1"/>
      <charset val="186"/>
    </font>
    <font>
      <strike/>
      <sz val="10"/>
      <color rgb="FFFF0000"/>
      <name val="Times New Roman"/>
      <family val="1"/>
      <charset val="186"/>
    </font>
    <font>
      <sz val="9"/>
      <color rgb="FFFF0000"/>
      <name val="Times New Roman"/>
      <family val="1"/>
      <charset val="186"/>
    </font>
    <font>
      <sz val="11"/>
      <color rgb="FFFF0000"/>
      <name val="Calibri"/>
      <family val="2"/>
      <charset val="186"/>
      <scheme val="minor"/>
    </font>
    <font>
      <b/>
      <i/>
      <sz val="12"/>
      <color theme="1"/>
      <name val="Times New Roman"/>
      <family val="1"/>
      <charset val="186"/>
    </font>
    <font>
      <b/>
      <i/>
      <sz val="12"/>
      <color theme="1"/>
      <name val="Arial"/>
      <family val="2"/>
      <charset val="186"/>
    </font>
    <font>
      <sz val="12"/>
      <color theme="1"/>
      <name val="Times New Roman"/>
      <family val="1"/>
      <charset val="186"/>
    </font>
    <font>
      <sz val="10"/>
      <color theme="1"/>
      <name val="Times New Roman"/>
      <family val="1"/>
      <charset val="186"/>
    </font>
    <font>
      <b/>
      <sz val="12"/>
      <color theme="1"/>
      <name val="Times New Roman"/>
      <family val="1"/>
      <charset val="186"/>
    </font>
    <font>
      <b/>
      <sz val="10"/>
      <color theme="1"/>
      <name val="Times New Roman"/>
      <family val="1"/>
      <charset val="186"/>
    </font>
    <font>
      <sz val="9"/>
      <color theme="1"/>
      <name val="Times New Roman"/>
      <family val="1"/>
      <charset val="186"/>
    </font>
    <font>
      <sz val="10"/>
      <color theme="1"/>
      <name val="Times New Roman"/>
      <family val="1"/>
    </font>
    <font>
      <sz val="10"/>
      <color theme="1"/>
      <name val="Arial"/>
      <family val="2"/>
      <charset val="186"/>
    </font>
    <font>
      <b/>
      <sz val="10"/>
      <color theme="1"/>
      <name val="Times New Roman"/>
      <family val="1"/>
      <charset val="204"/>
    </font>
    <font>
      <b/>
      <sz val="9"/>
      <color theme="1"/>
      <name val="Times New Roman"/>
      <family val="1"/>
      <charset val="186"/>
    </font>
    <font>
      <sz val="10"/>
      <color theme="1"/>
      <name val="Times New Roman"/>
      <family val="1"/>
      <charset val="204"/>
    </font>
    <font>
      <sz val="9"/>
      <color theme="1"/>
      <name val="Times New Roman"/>
      <family val="1"/>
      <charset val="204"/>
    </font>
    <font>
      <sz val="9"/>
      <color theme="1"/>
      <name val="Times New Roman"/>
      <family val="1"/>
    </font>
    <font>
      <sz val="8"/>
      <color theme="1"/>
      <name val="Times New Roman"/>
      <family val="1"/>
      <charset val="186"/>
    </font>
    <font>
      <sz val="8"/>
      <color theme="1"/>
      <name val="Arial"/>
      <family val="2"/>
      <charset val="186"/>
    </font>
    <font>
      <sz val="10"/>
      <color theme="1"/>
      <name val="Calibri"/>
      <family val="2"/>
      <charset val="186"/>
      <scheme val="minor"/>
    </font>
    <font>
      <strike/>
      <sz val="10"/>
      <color theme="1"/>
      <name val="Times New Roman"/>
      <family val="1"/>
      <charset val="186"/>
    </font>
    <font>
      <sz val="9"/>
      <color theme="1"/>
      <name val="Calibri"/>
      <family val="2"/>
      <charset val="186"/>
      <scheme val="minor"/>
    </font>
    <font>
      <sz val="10"/>
      <color theme="1"/>
      <name val="SimSun"/>
    </font>
    <font>
      <b/>
      <sz val="10"/>
      <color theme="1"/>
      <name val="Times New Roman"/>
      <family val="1"/>
    </font>
    <font>
      <b/>
      <sz val="9"/>
      <color theme="1"/>
      <name val="Times New Roman"/>
      <family val="1"/>
    </font>
    <font>
      <strike/>
      <sz val="10"/>
      <name val="Times New Roman"/>
      <family val="1"/>
      <charset val="186"/>
    </font>
    <font>
      <b/>
      <sz val="10"/>
      <color rgb="FFFF0000"/>
      <name val="Times New Roman"/>
      <family val="1"/>
      <charset val="186"/>
    </font>
    <font>
      <b/>
      <strike/>
      <sz val="10"/>
      <color rgb="FFFF0000"/>
      <name val="Times New Roman"/>
      <family val="1"/>
      <charset val="186"/>
    </font>
    <font>
      <sz val="10"/>
      <color rgb="FFFF0000"/>
      <name val="Times New Roman"/>
      <family val="1"/>
    </font>
  </fonts>
  <fills count="11">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CFFCC"/>
        <bgColor indexed="64"/>
      </patternFill>
    </fill>
  </fills>
  <borders count="12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hair">
        <color indexed="64"/>
      </bottom>
      <diagonal/>
    </border>
    <border>
      <left/>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s>
  <cellStyleXfs count="2">
    <xf numFmtId="0" fontId="0" fillId="0" borderId="0"/>
    <xf numFmtId="0" fontId="7" fillId="0" borderId="0"/>
  </cellStyleXfs>
  <cellXfs count="1991">
    <xf numFmtId="0" fontId="0" fillId="0" borderId="0" xfId="0"/>
    <xf numFmtId="3" fontId="2" fillId="0" borderId="0" xfId="0" applyNumberFormat="1" applyFont="1" applyBorder="1" applyAlignment="1">
      <alignment vertical="top"/>
    </xf>
    <xf numFmtId="3" fontId="2" fillId="0" borderId="0" xfId="0" applyNumberFormat="1" applyFont="1" applyAlignment="1">
      <alignment vertical="top"/>
    </xf>
    <xf numFmtId="3" fontId="4" fillId="0" borderId="0" xfId="0" applyNumberFormat="1" applyFont="1" applyAlignment="1">
      <alignment vertical="top"/>
    </xf>
    <xf numFmtId="3" fontId="5" fillId="0" borderId="0" xfId="0" applyNumberFormat="1" applyFont="1" applyAlignment="1">
      <alignment horizontal="center" vertical="top"/>
    </xf>
    <xf numFmtId="3" fontId="2" fillId="0" borderId="0" xfId="0" applyNumberFormat="1" applyFont="1" applyAlignment="1">
      <alignment horizontal="center" vertical="top"/>
    </xf>
    <xf numFmtId="0" fontId="6" fillId="0" borderId="8" xfId="0" applyFont="1" applyBorder="1" applyAlignment="1">
      <alignment horizontal="center" vertical="center" wrapText="1"/>
    </xf>
    <xf numFmtId="3" fontId="2" fillId="0" borderId="29" xfId="0" applyNumberFormat="1" applyFont="1" applyBorder="1" applyAlignment="1">
      <alignment horizontal="center" vertical="center" textRotation="90" wrapText="1"/>
    </xf>
    <xf numFmtId="3" fontId="2" fillId="0" borderId="29" xfId="0" applyNumberFormat="1" applyFont="1" applyFill="1" applyBorder="1" applyAlignment="1">
      <alignment horizontal="center" vertical="center" textRotation="90" wrapText="1"/>
    </xf>
    <xf numFmtId="3" fontId="2" fillId="0" borderId="29" xfId="0" applyNumberFormat="1" applyFont="1" applyBorder="1" applyAlignment="1">
      <alignment horizontal="center" vertical="center" textRotation="90" shrinkToFit="1"/>
    </xf>
    <xf numFmtId="3" fontId="2" fillId="0" borderId="31" xfId="0" applyNumberFormat="1" applyFont="1" applyBorder="1" applyAlignment="1">
      <alignment horizontal="center" vertical="center" textRotation="90" shrinkToFit="1"/>
    </xf>
    <xf numFmtId="3" fontId="7" fillId="0" borderId="0" xfId="0" applyNumberFormat="1" applyFont="1" applyBorder="1"/>
    <xf numFmtId="3" fontId="4" fillId="4" borderId="33" xfId="0" applyNumberFormat="1" applyFont="1" applyFill="1" applyBorder="1" applyAlignment="1">
      <alignment horizontal="center" vertical="top" wrapText="1"/>
    </xf>
    <xf numFmtId="3" fontId="4" fillId="4" borderId="33" xfId="0" applyNumberFormat="1" applyFont="1" applyFill="1" applyBorder="1" applyAlignment="1">
      <alignment horizontal="center" vertical="top"/>
    </xf>
    <xf numFmtId="3" fontId="4" fillId="5" borderId="34" xfId="0" applyNumberFormat="1" applyFont="1" applyFill="1" applyBorder="1" applyAlignment="1">
      <alignment horizontal="center" vertical="top"/>
    </xf>
    <xf numFmtId="3" fontId="4" fillId="4" borderId="11" xfId="0" applyNumberFormat="1" applyFont="1" applyFill="1" applyBorder="1" applyAlignment="1">
      <alignment vertical="top"/>
    </xf>
    <xf numFmtId="3" fontId="4" fillId="5" borderId="12" xfId="0" applyNumberFormat="1" applyFont="1" applyFill="1" applyBorder="1" applyAlignment="1">
      <alignment vertical="top"/>
    </xf>
    <xf numFmtId="3" fontId="4" fillId="6" borderId="13" xfId="0" applyNumberFormat="1" applyFont="1" applyFill="1" applyBorder="1" applyAlignment="1">
      <alignment vertical="top"/>
    </xf>
    <xf numFmtId="3" fontId="4" fillId="0" borderId="13" xfId="0" applyNumberFormat="1" applyFont="1" applyBorder="1" applyAlignment="1">
      <alignment vertical="top"/>
    </xf>
    <xf numFmtId="3" fontId="8" fillId="0" borderId="34" xfId="0" applyNumberFormat="1" applyFont="1" applyBorder="1" applyAlignment="1">
      <alignment vertical="top" wrapText="1"/>
    </xf>
    <xf numFmtId="3" fontId="2" fillId="0" borderId="20" xfId="0" applyNumberFormat="1" applyFont="1" applyBorder="1" applyAlignment="1">
      <alignment horizontal="center" wrapText="1"/>
    </xf>
    <xf numFmtId="3" fontId="5" fillId="0" borderId="35" xfId="0" applyNumberFormat="1" applyFont="1" applyBorder="1" applyAlignment="1">
      <alignment horizontal="center" vertical="top"/>
    </xf>
    <xf numFmtId="3" fontId="2" fillId="6" borderId="36"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3" fontId="2" fillId="0" borderId="32" xfId="0" applyNumberFormat="1" applyFont="1" applyFill="1" applyBorder="1" applyAlignment="1">
      <alignment horizontal="right" vertical="top" wrapText="1"/>
    </xf>
    <xf numFmtId="3" fontId="2" fillId="0" borderId="35" xfId="0" applyNumberFormat="1" applyFont="1" applyFill="1" applyBorder="1" applyAlignment="1">
      <alignment horizontal="right" vertical="top" wrapText="1"/>
    </xf>
    <xf numFmtId="3" fontId="2" fillId="7" borderId="32" xfId="0" applyNumberFormat="1" applyFont="1" applyFill="1" applyBorder="1" applyAlignment="1">
      <alignment vertical="top" wrapText="1"/>
    </xf>
    <xf numFmtId="3" fontId="2" fillId="7" borderId="18" xfId="0" applyNumberFormat="1" applyFont="1" applyFill="1" applyBorder="1" applyAlignment="1">
      <alignment horizontal="center" vertical="top"/>
    </xf>
    <xf numFmtId="3" fontId="2" fillId="7" borderId="34" xfId="0" applyNumberFormat="1" applyFont="1" applyFill="1" applyBorder="1" applyAlignment="1">
      <alignment horizontal="center" vertical="top"/>
    </xf>
    <xf numFmtId="3" fontId="2" fillId="7" borderId="22" xfId="0" applyNumberFormat="1" applyFont="1" applyFill="1" applyBorder="1" applyAlignment="1">
      <alignment horizontal="center" vertical="top"/>
    </xf>
    <xf numFmtId="3" fontId="5" fillId="0" borderId="40" xfId="0" applyNumberFormat="1" applyFont="1" applyBorder="1" applyAlignment="1">
      <alignment horizontal="center" vertical="top"/>
    </xf>
    <xf numFmtId="3" fontId="2" fillId="6" borderId="41" xfId="0" applyNumberFormat="1" applyFont="1" applyFill="1" applyBorder="1" applyAlignment="1">
      <alignment horizontal="center" vertical="top"/>
    </xf>
    <xf numFmtId="3" fontId="2" fillId="6" borderId="42"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2" fillId="7" borderId="45" xfId="0" applyNumberFormat="1" applyFont="1" applyFill="1" applyBorder="1" applyAlignment="1">
      <alignment horizontal="center" vertical="top"/>
    </xf>
    <xf numFmtId="3" fontId="2" fillId="7" borderId="39" xfId="0" applyNumberFormat="1" applyFont="1" applyFill="1" applyBorder="1" applyAlignment="1">
      <alignment horizontal="center" vertical="top"/>
    </xf>
    <xf numFmtId="3" fontId="2" fillId="7" borderId="46" xfId="0" applyNumberFormat="1" applyFont="1" applyFill="1" applyBorder="1" applyAlignment="1">
      <alignment horizontal="center" vertical="top"/>
    </xf>
    <xf numFmtId="3" fontId="5" fillId="0" borderId="47" xfId="0" applyNumberFormat="1" applyFont="1" applyBorder="1" applyAlignment="1">
      <alignment horizontal="center" vertical="top"/>
    </xf>
    <xf numFmtId="3" fontId="2" fillId="0" borderId="0" xfId="0" applyNumberFormat="1" applyFont="1" applyFill="1" applyBorder="1" applyAlignment="1">
      <alignment horizontal="center" vertical="top"/>
    </xf>
    <xf numFmtId="3" fontId="2" fillId="0" borderId="16" xfId="0" applyNumberFormat="1" applyFont="1" applyFill="1" applyBorder="1" applyAlignment="1">
      <alignment horizontal="center" vertical="top"/>
    </xf>
    <xf numFmtId="49" fontId="2" fillId="7" borderId="13" xfId="0" applyNumberFormat="1" applyFont="1" applyFill="1" applyBorder="1" applyAlignment="1">
      <alignment horizontal="center" vertical="top"/>
    </xf>
    <xf numFmtId="49" fontId="2" fillId="7" borderId="48" xfId="0" applyNumberFormat="1" applyFont="1" applyFill="1" applyBorder="1" applyAlignment="1">
      <alignment horizontal="center" vertical="top"/>
    </xf>
    <xf numFmtId="3" fontId="2" fillId="6" borderId="33" xfId="0" applyNumberFormat="1" applyFont="1" applyFill="1" applyBorder="1" applyAlignment="1">
      <alignment horizontal="center" vertical="top"/>
    </xf>
    <xf numFmtId="3" fontId="2" fillId="6" borderId="34" xfId="0" applyNumberFormat="1" applyFont="1" applyFill="1" applyBorder="1" applyAlignment="1">
      <alignment horizontal="center" vertical="top"/>
    </xf>
    <xf numFmtId="3" fontId="2" fillId="6" borderId="49" xfId="0" applyNumberFormat="1" applyFont="1" applyFill="1" applyBorder="1" applyAlignment="1">
      <alignment horizontal="center" vertical="top"/>
    </xf>
    <xf numFmtId="3" fontId="2" fillId="0" borderId="32" xfId="0" applyNumberFormat="1" applyFont="1" applyFill="1" applyBorder="1" applyAlignment="1">
      <alignment horizontal="center" vertical="top"/>
    </xf>
    <xf numFmtId="3" fontId="2" fillId="0" borderId="35" xfId="0" applyNumberFormat="1" applyFont="1" applyFill="1" applyBorder="1" applyAlignment="1">
      <alignment horizontal="center" vertical="top"/>
    </xf>
    <xf numFmtId="49" fontId="2" fillId="7" borderId="45" xfId="0" applyNumberFormat="1" applyFont="1" applyFill="1" applyBorder="1" applyAlignment="1">
      <alignment horizontal="center" vertical="top"/>
    </xf>
    <xf numFmtId="49" fontId="2" fillId="7" borderId="20" xfId="0" applyNumberFormat="1" applyFont="1" applyFill="1" applyBorder="1" applyAlignment="1">
      <alignment horizontal="center" vertical="top"/>
    </xf>
    <xf numFmtId="3" fontId="2" fillId="0" borderId="0" xfId="0" applyNumberFormat="1" applyFont="1" applyFill="1" applyBorder="1" applyAlignment="1">
      <alignment vertical="top"/>
    </xf>
    <xf numFmtId="3" fontId="4" fillId="4" borderId="23" xfId="0" applyNumberFormat="1" applyFont="1" applyFill="1" applyBorder="1" applyAlignment="1">
      <alignment vertical="top"/>
    </xf>
    <xf numFmtId="3" fontId="4" fillId="5" borderId="24" xfId="0" applyNumberFormat="1" applyFont="1" applyFill="1" applyBorder="1" applyAlignment="1">
      <alignment vertical="top"/>
    </xf>
    <xf numFmtId="3" fontId="4" fillId="6" borderId="25" xfId="0" applyNumberFormat="1" applyFont="1" applyFill="1" applyBorder="1" applyAlignment="1">
      <alignment vertical="top"/>
    </xf>
    <xf numFmtId="3" fontId="4" fillId="0" borderId="25" xfId="0" applyNumberFormat="1" applyFont="1" applyBorder="1" applyAlignment="1">
      <alignment vertical="top"/>
    </xf>
    <xf numFmtId="3" fontId="6" fillId="8" borderId="50" xfId="0" applyNumberFormat="1" applyFont="1" applyFill="1" applyBorder="1" applyAlignment="1">
      <alignment horizontal="center" vertical="top"/>
    </xf>
    <xf numFmtId="3" fontId="4" fillId="8" borderId="51" xfId="0" applyNumberFormat="1" applyFont="1" applyFill="1" applyBorder="1" applyAlignment="1">
      <alignment horizontal="center" vertical="top"/>
    </xf>
    <xf numFmtId="3" fontId="4" fillId="8" borderId="29" xfId="0" applyNumberFormat="1" applyFont="1" applyFill="1" applyBorder="1" applyAlignment="1">
      <alignment horizontal="center" vertical="top"/>
    </xf>
    <xf numFmtId="3" fontId="4" fillId="8" borderId="31" xfId="0" applyNumberFormat="1" applyFont="1" applyFill="1" applyBorder="1" applyAlignment="1">
      <alignment horizontal="center" vertical="top"/>
    </xf>
    <xf numFmtId="3" fontId="4" fillId="8" borderId="52" xfId="0" applyNumberFormat="1" applyFont="1" applyFill="1" applyBorder="1" applyAlignment="1">
      <alignment horizontal="center" vertical="top"/>
    </xf>
    <xf numFmtId="3" fontId="4" fillId="8" borderId="53" xfId="0" applyNumberFormat="1" applyFont="1" applyFill="1" applyBorder="1" applyAlignment="1">
      <alignment horizontal="center" vertical="top"/>
    </xf>
    <xf numFmtId="3" fontId="2" fillId="7" borderId="25" xfId="0" applyNumberFormat="1" applyFont="1" applyFill="1" applyBorder="1" applyAlignment="1">
      <alignment horizontal="center" vertical="top"/>
    </xf>
    <xf numFmtId="3" fontId="2" fillId="7" borderId="24" xfId="0" applyNumberFormat="1" applyFont="1" applyFill="1" applyBorder="1" applyAlignment="1">
      <alignment horizontal="center" vertical="top"/>
    </xf>
    <xf numFmtId="3" fontId="2" fillId="7" borderId="27" xfId="0" applyNumberFormat="1" applyFont="1" applyFill="1" applyBorder="1" applyAlignment="1">
      <alignment horizontal="center" vertical="top"/>
    </xf>
    <xf numFmtId="3" fontId="4" fillId="6" borderId="12" xfId="0" applyNumberFormat="1" applyFont="1" applyFill="1" applyBorder="1" applyAlignment="1">
      <alignment vertical="top"/>
    </xf>
    <xf numFmtId="3" fontId="8" fillId="6" borderId="3" xfId="0" applyNumberFormat="1" applyFont="1" applyFill="1" applyBorder="1" applyAlignment="1">
      <alignment horizontal="left" vertical="top" wrapText="1"/>
    </xf>
    <xf numFmtId="3" fontId="9" fillId="0" borderId="3" xfId="0" applyNumberFormat="1" applyFont="1" applyFill="1" applyBorder="1" applyAlignment="1">
      <alignment horizontal="center" vertical="top" wrapText="1"/>
    </xf>
    <xf numFmtId="3" fontId="8" fillId="0" borderId="3" xfId="0" applyNumberFormat="1" applyFont="1" applyBorder="1" applyAlignment="1">
      <alignment horizontal="center" vertical="top"/>
    </xf>
    <xf numFmtId="3" fontId="9" fillId="0" borderId="54" xfId="0" applyNumberFormat="1" applyFont="1" applyBorder="1" applyAlignment="1">
      <alignment horizontal="center" vertical="top" wrapText="1"/>
    </xf>
    <xf numFmtId="3" fontId="10" fillId="0" borderId="5" xfId="0" applyNumberFormat="1" applyFont="1" applyFill="1" applyBorder="1" applyAlignment="1">
      <alignment horizontal="center" vertical="top"/>
    </xf>
    <xf numFmtId="3" fontId="2" fillId="6" borderId="8" xfId="0" applyNumberFormat="1" applyFont="1" applyFill="1" applyBorder="1" applyAlignment="1">
      <alignment horizontal="center" vertical="top"/>
    </xf>
    <xf numFmtId="3" fontId="2" fillId="6" borderId="55" xfId="0" applyNumberFormat="1" applyFont="1" applyFill="1" applyBorder="1" applyAlignment="1">
      <alignment horizontal="center" vertical="top"/>
    </xf>
    <xf numFmtId="3" fontId="2" fillId="6" borderId="56" xfId="0" applyNumberFormat="1" applyFont="1" applyFill="1" applyBorder="1" applyAlignment="1">
      <alignment horizontal="center" vertical="top"/>
    </xf>
    <xf numFmtId="3" fontId="2" fillId="6" borderId="57" xfId="0" applyNumberFormat="1" applyFont="1" applyFill="1" applyBorder="1" applyAlignment="1">
      <alignment horizontal="center" vertical="top"/>
    </xf>
    <xf numFmtId="3" fontId="2" fillId="6" borderId="54" xfId="0" applyNumberFormat="1" applyFont="1" applyFill="1" applyBorder="1" applyAlignment="1">
      <alignment horizontal="center" vertical="top"/>
    </xf>
    <xf numFmtId="3" fontId="2" fillId="0" borderId="5" xfId="0" applyNumberFormat="1" applyFont="1" applyFill="1" applyBorder="1" applyAlignment="1">
      <alignment horizontal="center" vertical="top"/>
    </xf>
    <xf numFmtId="3" fontId="2" fillId="0" borderId="55" xfId="0" applyNumberFormat="1" applyFont="1" applyFill="1" applyBorder="1" applyAlignment="1">
      <alignment horizontal="center" vertical="top"/>
    </xf>
    <xf numFmtId="3" fontId="2" fillId="0" borderId="58" xfId="0" applyNumberFormat="1" applyFont="1" applyFill="1" applyBorder="1" applyAlignment="1">
      <alignment vertical="top" wrapText="1"/>
    </xf>
    <xf numFmtId="3" fontId="2" fillId="0" borderId="59" xfId="0" applyNumberFormat="1" applyFont="1" applyFill="1" applyBorder="1" applyAlignment="1">
      <alignment horizontal="center" vertical="top"/>
    </xf>
    <xf numFmtId="3" fontId="2" fillId="0" borderId="57" xfId="0" applyNumberFormat="1" applyFont="1" applyFill="1" applyBorder="1" applyAlignment="1">
      <alignment horizontal="center" vertical="top"/>
    </xf>
    <xf numFmtId="3" fontId="2" fillId="0" borderId="10" xfId="0" applyNumberFormat="1" applyFont="1" applyFill="1" applyBorder="1" applyAlignment="1">
      <alignment horizontal="center" vertical="top"/>
    </xf>
    <xf numFmtId="3" fontId="4" fillId="6" borderId="13" xfId="0" applyNumberFormat="1" applyFont="1" applyFill="1" applyBorder="1" applyAlignment="1">
      <alignment horizontal="center" vertical="top"/>
    </xf>
    <xf numFmtId="3" fontId="2" fillId="6" borderId="44" xfId="0" applyNumberFormat="1" applyFont="1" applyFill="1" applyBorder="1" applyAlignment="1">
      <alignment horizontal="center" vertical="top"/>
    </xf>
    <xf numFmtId="3" fontId="2" fillId="6" borderId="60" xfId="0" applyNumberFormat="1" applyFont="1" applyFill="1" applyBorder="1" applyAlignment="1">
      <alignment horizontal="center" vertical="top"/>
    </xf>
    <xf numFmtId="3" fontId="2" fillId="0" borderId="41" xfId="0" applyNumberFormat="1" applyFont="1" applyFill="1" applyBorder="1" applyAlignment="1">
      <alignment horizontal="left" vertical="top" wrapText="1"/>
    </xf>
    <xf numFmtId="49" fontId="2" fillId="0" borderId="42" xfId="0" applyNumberFormat="1" applyFont="1" applyBorder="1" applyAlignment="1">
      <alignment horizontal="center" vertical="top"/>
    </xf>
    <xf numFmtId="49" fontId="2" fillId="0" borderId="63" xfId="0" applyNumberFormat="1" applyFont="1" applyBorder="1" applyAlignment="1">
      <alignment horizontal="center" vertical="top"/>
    </xf>
    <xf numFmtId="3" fontId="10" fillId="6" borderId="47" xfId="0" applyNumberFormat="1" applyFont="1" applyFill="1" applyBorder="1" applyAlignment="1">
      <alignment horizontal="center" vertical="top"/>
    </xf>
    <xf numFmtId="3" fontId="2" fillId="6" borderId="47" xfId="0" applyNumberFormat="1" applyFont="1" applyFill="1" applyBorder="1" applyAlignment="1">
      <alignment horizontal="center" vertical="top"/>
    </xf>
    <xf numFmtId="3" fontId="2" fillId="6" borderId="64" xfId="0" applyNumberFormat="1" applyFont="1" applyFill="1" applyBorder="1" applyAlignment="1">
      <alignment horizontal="center" vertical="top"/>
    </xf>
    <xf numFmtId="3" fontId="2" fillId="6" borderId="65" xfId="0" applyNumberFormat="1" applyFont="1" applyFill="1" applyBorder="1" applyAlignment="1">
      <alignment horizontal="center" vertical="top"/>
    </xf>
    <xf numFmtId="3" fontId="2" fillId="0" borderId="47" xfId="0" applyNumberFormat="1" applyFont="1" applyFill="1" applyBorder="1" applyAlignment="1">
      <alignment horizontal="center" vertical="top"/>
    </xf>
    <xf numFmtId="3" fontId="2" fillId="0" borderId="64" xfId="0" applyNumberFormat="1" applyFont="1" applyFill="1" applyBorder="1" applyAlignment="1">
      <alignment horizontal="center" vertical="top"/>
    </xf>
    <xf numFmtId="3" fontId="2" fillId="0" borderId="66" xfId="0" applyNumberFormat="1" applyFont="1" applyFill="1" applyBorder="1" applyAlignment="1">
      <alignment vertical="top" wrapText="1"/>
    </xf>
    <xf numFmtId="3" fontId="2" fillId="0" borderId="67" xfId="0" applyNumberFormat="1" applyFont="1" applyFill="1" applyBorder="1" applyAlignment="1">
      <alignment horizontal="center" vertical="top"/>
    </xf>
    <xf numFmtId="3" fontId="2" fillId="0" borderId="68" xfId="0" applyNumberFormat="1" applyFont="1" applyFill="1" applyBorder="1" applyAlignment="1">
      <alignment horizontal="center" vertical="top"/>
    </xf>
    <xf numFmtId="3" fontId="2" fillId="0" borderId="69" xfId="0" applyNumberFormat="1" applyFont="1" applyFill="1" applyBorder="1" applyAlignment="1">
      <alignment horizontal="center" vertical="top"/>
    </xf>
    <xf numFmtId="3" fontId="2" fillId="0" borderId="44" xfId="0" applyNumberFormat="1" applyFont="1" applyFill="1" applyBorder="1" applyAlignment="1">
      <alignment horizontal="center" vertical="top"/>
    </xf>
    <xf numFmtId="3" fontId="2" fillId="0" borderId="13" xfId="0" applyNumberFormat="1" applyFont="1" applyFill="1" applyBorder="1" applyAlignment="1">
      <alignment horizontal="center" vertical="top"/>
    </xf>
    <xf numFmtId="3" fontId="2" fillId="0" borderId="12" xfId="0" applyNumberFormat="1" applyFont="1" applyFill="1" applyBorder="1" applyAlignment="1">
      <alignment horizontal="center" vertical="top"/>
    </xf>
    <xf numFmtId="3" fontId="2" fillId="0" borderId="15" xfId="0" applyNumberFormat="1" applyFont="1" applyFill="1" applyBorder="1" applyAlignment="1">
      <alignment horizontal="center" vertical="top"/>
    </xf>
    <xf numFmtId="3" fontId="10" fillId="0" borderId="47" xfId="0" applyNumberFormat="1" applyFont="1" applyBorder="1" applyAlignment="1">
      <alignment horizontal="center" vertical="top"/>
    </xf>
    <xf numFmtId="3" fontId="4" fillId="4" borderId="23" xfId="0" applyNumberFormat="1" applyFont="1" applyFill="1" applyBorder="1" applyAlignment="1">
      <alignment horizontal="center" vertical="top"/>
    </xf>
    <xf numFmtId="3" fontId="4" fillId="6" borderId="25" xfId="0" applyNumberFormat="1" applyFont="1" applyFill="1" applyBorder="1" applyAlignment="1">
      <alignment horizontal="center" vertical="top"/>
    </xf>
    <xf numFmtId="3" fontId="9" fillId="6" borderId="25" xfId="0" applyNumberFormat="1" applyFont="1" applyFill="1" applyBorder="1" applyAlignment="1">
      <alignment vertical="top" wrapText="1"/>
    </xf>
    <xf numFmtId="3" fontId="6" fillId="8" borderId="26" xfId="0" applyNumberFormat="1" applyFont="1" applyFill="1" applyBorder="1" applyAlignment="1">
      <alignment horizontal="center" vertical="top"/>
    </xf>
    <xf numFmtId="3" fontId="4" fillId="8" borderId="50" xfId="0" applyNumberFormat="1" applyFont="1" applyFill="1" applyBorder="1" applyAlignment="1">
      <alignment horizontal="center" vertical="top"/>
    </xf>
    <xf numFmtId="3" fontId="4" fillId="8" borderId="70" xfId="0" applyNumberFormat="1" applyFont="1" applyFill="1" applyBorder="1" applyAlignment="1">
      <alignment horizontal="center" vertical="top"/>
    </xf>
    <xf numFmtId="3" fontId="4" fillId="8" borderId="71" xfId="0" applyNumberFormat="1" applyFont="1" applyFill="1" applyBorder="1" applyAlignment="1">
      <alignment horizontal="center" vertical="top"/>
    </xf>
    <xf numFmtId="3" fontId="4" fillId="6" borderId="4" xfId="0" applyNumberFormat="1" applyFont="1" applyFill="1" applyBorder="1" applyAlignment="1">
      <alignment horizontal="center" vertical="top"/>
    </xf>
    <xf numFmtId="3" fontId="5" fillId="0" borderId="8" xfId="0" applyNumberFormat="1" applyFont="1" applyFill="1" applyBorder="1" applyAlignment="1">
      <alignment horizontal="center" vertical="top" wrapText="1"/>
    </xf>
    <xf numFmtId="3" fontId="2" fillId="0" borderId="8" xfId="0" applyNumberFormat="1" applyFont="1" applyFill="1" applyBorder="1" applyAlignment="1">
      <alignment horizontal="center" vertical="top"/>
    </xf>
    <xf numFmtId="3" fontId="2" fillId="7" borderId="4" xfId="0" applyNumberFormat="1" applyFont="1" applyFill="1" applyBorder="1" applyAlignment="1">
      <alignment horizontal="center" vertical="top" wrapText="1"/>
    </xf>
    <xf numFmtId="3" fontId="2" fillId="7" borderId="3" xfId="0" applyNumberFormat="1" applyFont="1" applyFill="1" applyBorder="1" applyAlignment="1">
      <alignment horizontal="center" vertical="top" wrapText="1"/>
    </xf>
    <xf numFmtId="3" fontId="2" fillId="7" borderId="6" xfId="0" applyNumberFormat="1" applyFont="1" applyFill="1" applyBorder="1" applyAlignment="1">
      <alignment horizontal="center" vertical="top" wrapText="1"/>
    </xf>
    <xf numFmtId="3" fontId="4" fillId="8" borderId="72" xfId="0" applyNumberFormat="1" applyFont="1" applyFill="1" applyBorder="1" applyAlignment="1">
      <alignment horizontal="center" vertical="top"/>
    </xf>
    <xf numFmtId="3" fontId="2" fillId="0" borderId="25" xfId="0" applyNumberFormat="1" applyFont="1" applyFill="1" applyBorder="1" applyAlignment="1">
      <alignment horizontal="center" vertical="top" wrapText="1"/>
    </xf>
    <xf numFmtId="3" fontId="2" fillId="0" borderId="27" xfId="0" applyNumberFormat="1" applyFont="1" applyFill="1" applyBorder="1" applyAlignment="1">
      <alignment horizontal="center" vertical="top" wrapText="1"/>
    </xf>
    <xf numFmtId="3" fontId="5" fillId="0" borderId="5" xfId="0" applyNumberFormat="1" applyFont="1" applyFill="1" applyBorder="1" applyAlignment="1">
      <alignment horizontal="center" vertical="top"/>
    </xf>
    <xf numFmtId="3" fontId="2" fillId="6" borderId="5" xfId="0" applyNumberFormat="1" applyFont="1" applyFill="1" applyBorder="1" applyAlignment="1">
      <alignment horizontal="center" vertical="top"/>
    </xf>
    <xf numFmtId="3" fontId="2" fillId="6" borderId="7"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73" xfId="0" applyNumberFormat="1" applyFont="1" applyFill="1" applyBorder="1" applyAlignment="1">
      <alignment horizontal="center" vertical="top"/>
    </xf>
    <xf numFmtId="3" fontId="2" fillId="0" borderId="7" xfId="0" applyNumberFormat="1" applyFont="1" applyFill="1" applyBorder="1" applyAlignment="1">
      <alignment horizontal="center" vertical="top"/>
    </xf>
    <xf numFmtId="3" fontId="2" fillId="0" borderId="4" xfId="0" applyNumberFormat="1" applyFont="1" applyFill="1" applyBorder="1" applyAlignment="1">
      <alignment horizontal="center" vertical="top"/>
    </xf>
    <xf numFmtId="3" fontId="2" fillId="0" borderId="3" xfId="0" applyNumberFormat="1" applyFont="1" applyFill="1" applyBorder="1" applyAlignment="1">
      <alignment horizontal="center" vertical="top"/>
    </xf>
    <xf numFmtId="3" fontId="2" fillId="0" borderId="6" xfId="0" applyNumberFormat="1" applyFont="1" applyFill="1" applyBorder="1" applyAlignment="1">
      <alignment horizontal="center" vertical="top"/>
    </xf>
    <xf numFmtId="3" fontId="5" fillId="0" borderId="14" xfId="0" applyNumberFormat="1" applyFont="1" applyBorder="1" applyAlignment="1">
      <alignment horizontal="center" vertical="top"/>
    </xf>
    <xf numFmtId="3" fontId="2" fillId="6" borderId="14" xfId="0" applyNumberFormat="1" applyFont="1" applyFill="1" applyBorder="1" applyAlignment="1">
      <alignment horizontal="center" vertical="top"/>
    </xf>
    <xf numFmtId="3" fontId="2" fillId="6" borderId="16" xfId="0" applyNumberFormat="1" applyFont="1" applyFill="1" applyBorder="1" applyAlignment="1">
      <alignment horizontal="center" vertical="top"/>
    </xf>
    <xf numFmtId="3" fontId="2" fillId="6" borderId="74"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3" fontId="2" fillId="0" borderId="14" xfId="0" applyNumberFormat="1" applyFont="1" applyFill="1" applyBorder="1" applyAlignment="1">
      <alignment horizontal="center" vertical="top"/>
    </xf>
    <xf numFmtId="3" fontId="6" fillId="8" borderId="32" xfId="0" applyNumberFormat="1" applyFont="1" applyFill="1" applyBorder="1" applyAlignment="1">
      <alignment horizontal="center" vertical="top"/>
    </xf>
    <xf numFmtId="3" fontId="4" fillId="8" borderId="32" xfId="0" applyNumberFormat="1" applyFont="1" applyFill="1" applyBorder="1" applyAlignment="1">
      <alignment horizontal="center" vertical="top"/>
    </xf>
    <xf numFmtId="3" fontId="4" fillId="8" borderId="35" xfId="0" applyNumberFormat="1" applyFont="1" applyFill="1" applyBorder="1" applyAlignment="1">
      <alignment horizontal="center" vertical="top"/>
    </xf>
    <xf numFmtId="3" fontId="4" fillId="8" borderId="19" xfId="0" applyNumberFormat="1" applyFont="1" applyFill="1" applyBorder="1" applyAlignment="1">
      <alignment horizontal="center" vertical="top"/>
    </xf>
    <xf numFmtId="3" fontId="4" fillId="8" borderId="34" xfId="0" applyNumberFormat="1" applyFont="1" applyFill="1" applyBorder="1" applyAlignment="1">
      <alignment horizontal="center" vertical="top"/>
    </xf>
    <xf numFmtId="3" fontId="5" fillId="0" borderId="14" xfId="0" applyNumberFormat="1" applyFont="1" applyFill="1" applyBorder="1" applyAlignment="1">
      <alignment horizontal="center" vertical="top" wrapText="1"/>
    </xf>
    <xf numFmtId="3" fontId="2" fillId="7" borderId="12" xfId="0" applyNumberFormat="1" applyFont="1" applyFill="1" applyBorder="1" applyAlignment="1">
      <alignment horizontal="center" vertical="top" wrapText="1"/>
    </xf>
    <xf numFmtId="3" fontId="2" fillId="7" borderId="15" xfId="0" applyNumberFormat="1" applyFont="1" applyFill="1" applyBorder="1" applyAlignment="1">
      <alignment horizontal="center" vertical="top" wrapText="1"/>
    </xf>
    <xf numFmtId="49" fontId="4" fillId="4" borderId="2" xfId="0" applyNumberFormat="1" applyFont="1" applyFill="1" applyBorder="1" applyAlignment="1">
      <alignment horizontal="center" vertical="top"/>
    </xf>
    <xf numFmtId="49" fontId="4" fillId="6" borderId="3" xfId="0" applyNumberFormat="1" applyFont="1" applyFill="1" applyBorder="1" applyAlignment="1">
      <alignment horizontal="center" vertical="top" wrapText="1"/>
    </xf>
    <xf numFmtId="3" fontId="4" fillId="6" borderId="4" xfId="0" applyNumberFormat="1" applyFont="1" applyFill="1" applyBorder="1" applyAlignment="1">
      <alignment horizontal="center" vertical="top" wrapText="1"/>
    </xf>
    <xf numFmtId="3" fontId="2" fillId="0" borderId="64" xfId="0" applyNumberFormat="1" applyFont="1" applyFill="1" applyBorder="1" applyAlignment="1">
      <alignment horizontal="center" vertical="top" wrapText="1"/>
    </xf>
    <xf numFmtId="3" fontId="2" fillId="6" borderId="77" xfId="0" applyNumberFormat="1" applyFont="1" applyFill="1" applyBorder="1" applyAlignment="1">
      <alignment horizontal="center" vertical="top"/>
    </xf>
    <xf numFmtId="49" fontId="4" fillId="4" borderId="11" xfId="0" applyNumberFormat="1" applyFont="1" applyFill="1" applyBorder="1" applyAlignment="1">
      <alignment horizontal="center" vertical="top"/>
    </xf>
    <xf numFmtId="3" fontId="4" fillId="6" borderId="13" xfId="0" applyNumberFormat="1" applyFont="1" applyFill="1" applyBorder="1" applyAlignment="1">
      <alignment horizontal="center" vertical="top" wrapText="1"/>
    </xf>
    <xf numFmtId="49" fontId="4" fillId="4" borderId="23" xfId="0" applyNumberFormat="1" applyFont="1" applyFill="1" applyBorder="1" applyAlignment="1">
      <alignment horizontal="center" vertical="top"/>
    </xf>
    <xf numFmtId="3" fontId="4" fillId="6" borderId="25" xfId="0" applyNumberFormat="1" applyFont="1" applyFill="1" applyBorder="1" applyAlignment="1">
      <alignment horizontal="center" vertical="top" wrapText="1"/>
    </xf>
    <xf numFmtId="3" fontId="4" fillId="8" borderId="28" xfId="0" applyNumberFormat="1" applyFont="1" applyFill="1" applyBorder="1" applyAlignment="1">
      <alignment horizontal="center" vertical="top"/>
    </xf>
    <xf numFmtId="0" fontId="2" fillId="7" borderId="2" xfId="0" applyFont="1" applyFill="1" applyBorder="1" applyAlignment="1">
      <alignment horizontal="left" vertical="top" wrapText="1"/>
    </xf>
    <xf numFmtId="0" fontId="2" fillId="7" borderId="3" xfId="0" applyFont="1" applyFill="1" applyBorder="1" applyAlignment="1">
      <alignment horizontal="center" vertical="top"/>
    </xf>
    <xf numFmtId="0" fontId="2" fillId="7" borderId="11" xfId="0" applyFont="1" applyFill="1" applyBorder="1" applyAlignment="1">
      <alignment horizontal="left" vertical="top" wrapText="1"/>
    </xf>
    <xf numFmtId="0" fontId="2" fillId="7" borderId="12" xfId="0" applyFont="1" applyFill="1" applyBorder="1" applyAlignment="1">
      <alignment horizontal="center" vertical="top"/>
    </xf>
    <xf numFmtId="0" fontId="2" fillId="7" borderId="23" xfId="0" applyFont="1" applyFill="1" applyBorder="1" applyAlignment="1">
      <alignment horizontal="left" vertical="top" wrapText="1"/>
    </xf>
    <xf numFmtId="0" fontId="2" fillId="7" borderId="24" xfId="0" applyFont="1" applyFill="1" applyBorder="1" applyAlignment="1">
      <alignment horizontal="center" vertical="top"/>
    </xf>
    <xf numFmtId="3" fontId="4" fillId="4" borderId="78" xfId="0" applyNumberFormat="1" applyFont="1" applyFill="1" applyBorder="1" applyAlignment="1">
      <alignment horizontal="center" vertical="top"/>
    </xf>
    <xf numFmtId="3" fontId="4" fillId="5" borderId="79" xfId="0" applyNumberFormat="1" applyFont="1" applyFill="1" applyBorder="1" applyAlignment="1">
      <alignment horizontal="center" vertical="top"/>
    </xf>
    <xf numFmtId="3" fontId="4" fillId="5" borderId="80" xfId="0" applyNumberFormat="1" applyFont="1" applyFill="1" applyBorder="1" applyAlignment="1">
      <alignment horizontal="center" vertical="top"/>
    </xf>
    <xf numFmtId="3" fontId="4" fillId="5" borderId="82" xfId="0" applyNumberFormat="1" applyFont="1" applyFill="1" applyBorder="1" applyAlignment="1">
      <alignment horizontal="center" vertical="top"/>
    </xf>
    <xf numFmtId="49" fontId="4" fillId="6" borderId="59" xfId="0" applyNumberFormat="1" applyFont="1" applyFill="1" applyBorder="1" applyAlignment="1">
      <alignment horizontal="center" vertical="top"/>
    </xf>
    <xf numFmtId="3" fontId="4" fillId="6" borderId="57" xfId="0" applyNumberFormat="1" applyFont="1" applyFill="1" applyBorder="1" applyAlignment="1">
      <alignment vertical="top" wrapText="1"/>
    </xf>
    <xf numFmtId="3" fontId="5" fillId="0" borderId="8" xfId="0" applyNumberFormat="1" applyFont="1" applyFill="1" applyBorder="1" applyAlignment="1">
      <alignment horizontal="center" vertical="top"/>
    </xf>
    <xf numFmtId="3" fontId="2" fillId="6" borderId="59" xfId="0" applyNumberFormat="1" applyFont="1" applyFill="1" applyBorder="1" applyAlignment="1">
      <alignment horizontal="center" vertical="top"/>
    </xf>
    <xf numFmtId="3" fontId="2" fillId="0" borderId="8" xfId="0" applyNumberFormat="1" applyFont="1" applyFill="1" applyBorder="1" applyAlignment="1">
      <alignment vertical="top" wrapText="1"/>
    </xf>
    <xf numFmtId="3" fontId="2" fillId="0" borderId="59" xfId="0" applyNumberFormat="1" applyFont="1" applyFill="1" applyBorder="1" applyAlignment="1">
      <alignment horizontal="center" vertical="top" wrapText="1"/>
    </xf>
    <xf numFmtId="3" fontId="2" fillId="0" borderId="57" xfId="0" applyNumberFormat="1" applyFont="1" applyFill="1" applyBorder="1" applyAlignment="1">
      <alignment horizontal="center" vertical="top" wrapText="1"/>
    </xf>
    <xf numFmtId="3" fontId="2" fillId="0" borderId="54" xfId="0" applyNumberFormat="1" applyFont="1" applyFill="1" applyBorder="1" applyAlignment="1">
      <alignment horizontal="center" vertical="top"/>
    </xf>
    <xf numFmtId="49" fontId="4" fillId="6" borderId="13" xfId="0" applyNumberFormat="1" applyFont="1" applyFill="1" applyBorder="1" applyAlignment="1">
      <alignment horizontal="center" vertical="top"/>
    </xf>
    <xf numFmtId="3" fontId="5" fillId="0" borderId="14" xfId="0" applyNumberFormat="1" applyFont="1" applyFill="1" applyBorder="1" applyAlignment="1">
      <alignment horizontal="center" vertical="top"/>
    </xf>
    <xf numFmtId="3" fontId="2" fillId="6" borderId="13" xfId="0" applyNumberFormat="1" applyFont="1" applyFill="1" applyBorder="1" applyAlignment="1">
      <alignment horizontal="center" vertical="top"/>
    </xf>
    <xf numFmtId="3" fontId="2" fillId="0" borderId="48" xfId="0" applyNumberFormat="1" applyFont="1" applyFill="1" applyBorder="1" applyAlignment="1">
      <alignment horizontal="center" vertical="top"/>
    </xf>
    <xf numFmtId="49" fontId="4" fillId="6" borderId="18" xfId="0" applyNumberFormat="1" applyFont="1" applyFill="1" applyBorder="1" applyAlignment="1">
      <alignment horizontal="center" vertical="top"/>
    </xf>
    <xf numFmtId="3" fontId="2" fillId="6" borderId="18" xfId="0" applyNumberFormat="1" applyFont="1" applyFill="1" applyBorder="1" applyAlignment="1">
      <alignment vertical="top" wrapText="1"/>
    </xf>
    <xf numFmtId="3" fontId="13" fillId="0" borderId="34" xfId="0" applyNumberFormat="1" applyFont="1" applyFill="1" applyBorder="1" applyAlignment="1">
      <alignment horizontal="center" vertical="top" textRotation="90" wrapText="1"/>
    </xf>
    <xf numFmtId="3" fontId="2" fillId="6" borderId="15" xfId="0" applyNumberFormat="1" applyFont="1" applyFill="1" applyBorder="1" applyAlignment="1">
      <alignment horizontal="center" vertical="top" wrapText="1"/>
    </xf>
    <xf numFmtId="3" fontId="5" fillId="0" borderId="35" xfId="0" applyNumberFormat="1" applyFont="1" applyFill="1" applyBorder="1" applyAlignment="1">
      <alignment horizontal="center" vertical="top"/>
    </xf>
    <xf numFmtId="3" fontId="2" fillId="6" borderId="21" xfId="0" applyNumberFormat="1" applyFont="1" applyFill="1" applyBorder="1" applyAlignment="1">
      <alignment horizontal="center" vertical="top"/>
    </xf>
    <xf numFmtId="3" fontId="2" fillId="6" borderId="35" xfId="0" applyNumberFormat="1" applyFont="1" applyFill="1" applyBorder="1" applyAlignment="1">
      <alignment horizontal="center" vertical="top"/>
    </xf>
    <xf numFmtId="3" fontId="2" fillId="0" borderId="32" xfId="0" applyNumberFormat="1" applyFont="1" applyFill="1" applyBorder="1" applyAlignment="1">
      <alignment horizontal="left" vertical="top" wrapText="1"/>
    </xf>
    <xf numFmtId="3" fontId="2" fillId="0" borderId="49" xfId="0" applyNumberFormat="1" applyFont="1" applyFill="1" applyBorder="1" applyAlignment="1">
      <alignment horizontal="center" vertical="top"/>
    </xf>
    <xf numFmtId="3" fontId="2" fillId="6" borderId="39" xfId="0" applyNumberFormat="1" applyFont="1" applyFill="1" applyBorder="1" applyAlignment="1">
      <alignment horizontal="center" vertical="top"/>
    </xf>
    <xf numFmtId="3" fontId="2" fillId="6" borderId="15" xfId="0" applyNumberFormat="1" applyFont="1" applyFill="1" applyBorder="1" applyAlignment="1">
      <alignment horizontal="center" vertical="top"/>
    </xf>
    <xf numFmtId="3" fontId="2" fillId="0" borderId="85" xfId="0" applyNumberFormat="1" applyFont="1" applyFill="1" applyBorder="1" applyAlignment="1">
      <alignment horizontal="center" vertical="top"/>
    </xf>
    <xf numFmtId="3" fontId="2" fillId="0" borderId="86" xfId="0" applyNumberFormat="1" applyFont="1" applyFill="1" applyBorder="1" applyAlignment="1">
      <alignment horizontal="center" vertical="top"/>
    </xf>
    <xf numFmtId="3" fontId="5" fillId="0" borderId="47" xfId="0" applyNumberFormat="1" applyFont="1" applyFill="1" applyBorder="1" applyAlignment="1">
      <alignment horizontal="center" vertical="top"/>
    </xf>
    <xf numFmtId="3" fontId="2" fillId="6" borderId="76" xfId="0" applyNumberFormat="1" applyFont="1" applyFill="1" applyBorder="1" applyAlignment="1">
      <alignment horizontal="center" vertical="top"/>
    </xf>
    <xf numFmtId="3" fontId="2" fillId="0" borderId="75" xfId="0" applyNumberFormat="1" applyFont="1" applyFill="1" applyBorder="1" applyAlignment="1">
      <alignment horizontal="center" vertical="top" wrapText="1"/>
    </xf>
    <xf numFmtId="3" fontId="2" fillId="0" borderId="37" xfId="0" applyNumberFormat="1" applyFont="1" applyFill="1" applyBorder="1" applyAlignment="1">
      <alignment horizontal="center" vertical="top" wrapText="1"/>
    </xf>
    <xf numFmtId="3" fontId="2" fillId="0" borderId="38" xfId="0" applyNumberFormat="1" applyFont="1" applyFill="1" applyBorder="1" applyAlignment="1">
      <alignment horizontal="center" vertical="top"/>
    </xf>
    <xf numFmtId="3" fontId="4" fillId="9" borderId="25" xfId="0" applyNumberFormat="1" applyFont="1" applyFill="1" applyBorder="1" applyAlignment="1">
      <alignment horizontal="center" vertical="top"/>
    </xf>
    <xf numFmtId="3" fontId="4" fillId="9" borderId="70" xfId="0" applyNumberFormat="1" applyFont="1" applyFill="1" applyBorder="1" applyAlignment="1">
      <alignment vertical="top"/>
    </xf>
    <xf numFmtId="3" fontId="4" fillId="9" borderId="70" xfId="0" applyNumberFormat="1" applyFont="1" applyFill="1" applyBorder="1" applyAlignment="1">
      <alignment horizontal="center" vertical="top"/>
    </xf>
    <xf numFmtId="3" fontId="4" fillId="9" borderId="53" xfId="0" applyNumberFormat="1" applyFont="1" applyFill="1" applyBorder="1" applyAlignment="1">
      <alignment horizontal="center" vertical="top"/>
    </xf>
    <xf numFmtId="3" fontId="4" fillId="9" borderId="50" xfId="0" applyNumberFormat="1" applyFont="1" applyFill="1" applyBorder="1" applyAlignment="1">
      <alignment horizontal="center" vertical="top"/>
    </xf>
    <xf numFmtId="3" fontId="4" fillId="9" borderId="29" xfId="0" applyNumberFormat="1" applyFont="1" applyFill="1" applyBorder="1" applyAlignment="1">
      <alignment horizontal="center" vertical="top"/>
    </xf>
    <xf numFmtId="3" fontId="4" fillId="9" borderId="71" xfId="0" applyNumberFormat="1" applyFont="1" applyFill="1" applyBorder="1" applyAlignment="1">
      <alignment horizontal="center" vertical="top"/>
    </xf>
    <xf numFmtId="3" fontId="5" fillId="9" borderId="25" xfId="0" applyNumberFormat="1" applyFont="1" applyFill="1" applyBorder="1" applyAlignment="1">
      <alignment horizontal="center" vertical="top" wrapText="1"/>
    </xf>
    <xf numFmtId="3" fontId="5" fillId="9" borderId="24" xfId="0" applyNumberFormat="1" applyFont="1" applyFill="1" applyBorder="1" applyAlignment="1">
      <alignment horizontal="center" vertical="top" wrapText="1"/>
    </xf>
    <xf numFmtId="3" fontId="5" fillId="9" borderId="30" xfId="0" applyNumberFormat="1" applyFont="1" applyFill="1" applyBorder="1" applyAlignment="1">
      <alignment horizontal="center" vertical="top" wrapText="1"/>
    </xf>
    <xf numFmtId="0" fontId="2" fillId="0" borderId="0" xfId="0" applyFont="1" applyBorder="1" applyAlignment="1">
      <alignment vertical="top"/>
    </xf>
    <xf numFmtId="3" fontId="4" fillId="4" borderId="83" xfId="0" applyNumberFormat="1" applyFont="1" applyFill="1" applyBorder="1" applyAlignment="1">
      <alignment horizontal="center" vertical="top"/>
    </xf>
    <xf numFmtId="3" fontId="4" fillId="0" borderId="4" xfId="0" applyNumberFormat="1" applyFont="1" applyFill="1" applyBorder="1" applyAlignment="1">
      <alignment vertical="top" wrapText="1"/>
    </xf>
    <xf numFmtId="3" fontId="2" fillId="6" borderId="45" xfId="0" applyNumberFormat="1" applyFont="1" applyFill="1" applyBorder="1" applyAlignment="1">
      <alignment horizontal="center" vertical="top" wrapText="1"/>
    </xf>
    <xf numFmtId="3" fontId="4" fillId="6" borderId="39" xfId="0" applyNumberFormat="1" applyFont="1" applyFill="1" applyBorder="1" applyAlignment="1">
      <alignment horizontal="center" vertical="top"/>
    </xf>
    <xf numFmtId="3" fontId="5" fillId="0" borderId="10" xfId="0" applyNumberFormat="1" applyFont="1" applyFill="1" applyBorder="1" applyAlignment="1">
      <alignment horizontal="center" vertical="top"/>
    </xf>
    <xf numFmtId="3" fontId="2" fillId="0" borderId="5" xfId="0" applyNumberFormat="1" applyFont="1" applyFill="1" applyBorder="1" applyAlignment="1">
      <alignment vertical="top" wrapText="1"/>
    </xf>
    <xf numFmtId="3" fontId="2" fillId="0" borderId="3" xfId="0" applyNumberFormat="1" applyFont="1" applyFill="1" applyBorder="1" applyAlignment="1">
      <alignment vertical="top" wrapText="1"/>
    </xf>
    <xf numFmtId="3" fontId="2" fillId="0" borderId="57" xfId="0" applyNumberFormat="1" applyFont="1" applyFill="1" applyBorder="1" applyAlignment="1">
      <alignment vertical="top" wrapText="1"/>
    </xf>
    <xf numFmtId="3" fontId="2" fillId="0" borderId="73" xfId="0" applyNumberFormat="1" applyFont="1" applyFill="1" applyBorder="1" applyAlignment="1">
      <alignment horizontal="center" vertical="top"/>
    </xf>
    <xf numFmtId="3" fontId="2" fillId="6" borderId="32" xfId="0" applyNumberFormat="1" applyFont="1" applyFill="1" applyBorder="1" applyAlignment="1">
      <alignment horizontal="center" vertical="top"/>
    </xf>
    <xf numFmtId="3" fontId="2" fillId="6" borderId="19" xfId="0" applyNumberFormat="1" applyFont="1" applyFill="1" applyBorder="1" applyAlignment="1">
      <alignment horizontal="center" vertical="top"/>
    </xf>
    <xf numFmtId="3" fontId="5" fillId="0" borderId="34" xfId="0" applyNumberFormat="1" applyFont="1" applyFill="1" applyBorder="1" applyAlignment="1">
      <alignment horizontal="center" vertical="top" wrapText="1"/>
    </xf>
    <xf numFmtId="3" fontId="4" fillId="6" borderId="39"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5" fillId="0" borderId="35" xfId="0" applyNumberFormat="1" applyFont="1" applyFill="1" applyBorder="1" applyAlignment="1">
      <alignment horizontal="center" vertical="top" wrapText="1"/>
    </xf>
    <xf numFmtId="49" fontId="2" fillId="0" borderId="18" xfId="0" applyNumberFormat="1" applyFont="1" applyFill="1" applyBorder="1" applyAlignment="1">
      <alignment horizontal="center" vertical="top" wrapText="1"/>
    </xf>
    <xf numFmtId="49" fontId="2" fillId="0" borderId="34" xfId="0" applyNumberFormat="1" applyFont="1" applyFill="1" applyBorder="1" applyAlignment="1">
      <alignment horizontal="center" vertical="top" wrapText="1"/>
    </xf>
    <xf numFmtId="49" fontId="2" fillId="0" borderId="49" xfId="0" applyNumberFormat="1" applyFont="1" applyFill="1" applyBorder="1" applyAlignment="1">
      <alignment horizontal="center" vertical="top"/>
    </xf>
    <xf numFmtId="3" fontId="5" fillId="6" borderId="86" xfId="0" applyNumberFormat="1" applyFont="1" applyFill="1" applyBorder="1" applyAlignment="1">
      <alignment horizontal="center" vertical="top" wrapText="1"/>
    </xf>
    <xf numFmtId="3" fontId="2" fillId="6" borderId="85" xfId="0" applyNumberFormat="1" applyFont="1" applyFill="1" applyBorder="1" applyAlignment="1">
      <alignment horizontal="center" vertical="top"/>
    </xf>
    <xf numFmtId="3" fontId="2" fillId="6" borderId="86" xfId="0" applyNumberFormat="1" applyFont="1" applyFill="1" applyBorder="1" applyAlignment="1">
      <alignment horizontal="center" vertical="top"/>
    </xf>
    <xf numFmtId="3" fontId="2" fillId="6" borderId="87" xfId="0" applyNumberFormat="1" applyFont="1" applyFill="1" applyBorder="1" applyAlignment="1">
      <alignment horizontal="center" vertical="top"/>
    </xf>
    <xf numFmtId="0" fontId="2" fillId="0" borderId="17" xfId="0" applyFont="1" applyFill="1" applyBorder="1" applyAlignment="1">
      <alignment vertical="top" wrapText="1"/>
    </xf>
    <xf numFmtId="3" fontId="4" fillId="6" borderId="37" xfId="0" applyNumberFormat="1" applyFont="1" applyFill="1" applyBorder="1" applyAlignment="1">
      <alignment horizontal="center" vertical="top" wrapText="1"/>
    </xf>
    <xf numFmtId="3" fontId="5" fillId="6" borderId="64" xfId="0" applyNumberFormat="1" applyFont="1" applyFill="1" applyBorder="1" applyAlignment="1">
      <alignment horizontal="center" vertical="top" wrapText="1"/>
    </xf>
    <xf numFmtId="0" fontId="2" fillId="0" borderId="36" xfId="0" applyFont="1" applyFill="1" applyBorder="1" applyAlignment="1">
      <alignment vertical="top" wrapText="1"/>
    </xf>
    <xf numFmtId="3" fontId="2" fillId="0" borderId="37" xfId="0" applyNumberFormat="1" applyFont="1" applyFill="1" applyBorder="1" applyAlignment="1">
      <alignment horizontal="center" vertical="top"/>
    </xf>
    <xf numFmtId="3" fontId="5" fillId="0" borderId="64" xfId="0" applyNumberFormat="1" applyFont="1" applyFill="1" applyBorder="1" applyAlignment="1">
      <alignment horizontal="center" vertical="top"/>
    </xf>
    <xf numFmtId="3" fontId="2" fillId="0" borderId="47" xfId="0" applyNumberFormat="1" applyFont="1" applyFill="1" applyBorder="1" applyAlignment="1">
      <alignment vertical="top" wrapText="1"/>
    </xf>
    <xf numFmtId="3" fontId="11" fillId="0" borderId="75" xfId="0" applyNumberFormat="1" applyFont="1" applyFill="1" applyBorder="1" applyAlignment="1">
      <alignment horizontal="center" vertical="top"/>
    </xf>
    <xf numFmtId="3" fontId="11" fillId="0" borderId="38" xfId="0" applyNumberFormat="1" applyFont="1" applyFill="1" applyBorder="1" applyAlignment="1">
      <alignment horizontal="center" vertical="top"/>
    </xf>
    <xf numFmtId="3" fontId="4" fillId="9" borderId="89" xfId="0" applyNumberFormat="1" applyFont="1" applyFill="1" applyBorder="1" applyAlignment="1">
      <alignment horizontal="center" vertical="top"/>
    </xf>
    <xf numFmtId="3" fontId="4" fillId="9" borderId="87" xfId="0" applyNumberFormat="1" applyFont="1" applyFill="1" applyBorder="1" applyAlignment="1">
      <alignment horizontal="center" vertical="top"/>
    </xf>
    <xf numFmtId="3" fontId="4" fillId="9" borderId="74" xfId="0" applyNumberFormat="1" applyFont="1" applyFill="1" applyBorder="1" applyAlignment="1">
      <alignment horizontal="center" vertical="top"/>
    </xf>
    <xf numFmtId="3" fontId="5" fillId="9" borderId="1" xfId="0" applyNumberFormat="1" applyFont="1" applyFill="1" applyBorder="1" applyAlignment="1">
      <alignment horizontal="center" vertical="top" wrapText="1"/>
    </xf>
    <xf numFmtId="3" fontId="5" fillId="9" borderId="27" xfId="0" applyNumberFormat="1" applyFont="1" applyFill="1" applyBorder="1" applyAlignment="1">
      <alignment horizontal="center" vertical="top" wrapText="1"/>
    </xf>
    <xf numFmtId="3" fontId="4" fillId="0" borderId="59" xfId="0" applyNumberFormat="1" applyFont="1" applyBorder="1" applyAlignment="1">
      <alignment horizontal="center" vertical="top"/>
    </xf>
    <xf numFmtId="3" fontId="4" fillId="0" borderId="59" xfId="0" applyNumberFormat="1" applyFont="1" applyFill="1" applyBorder="1" applyAlignment="1">
      <alignment horizontal="left" vertical="top" wrapText="1"/>
    </xf>
    <xf numFmtId="3" fontId="5" fillId="6" borderId="57" xfId="0" applyNumberFormat="1" applyFont="1" applyFill="1" applyBorder="1" applyAlignment="1">
      <alignment vertical="center" textRotation="90"/>
    </xf>
    <xf numFmtId="3" fontId="5" fillId="0" borderId="55" xfId="0" applyNumberFormat="1" applyFont="1" applyFill="1" applyBorder="1" applyAlignment="1">
      <alignment horizontal="center" vertical="top"/>
    </xf>
    <xf numFmtId="3" fontId="2" fillId="6" borderId="58" xfId="0" applyNumberFormat="1" applyFont="1" applyFill="1" applyBorder="1" applyAlignment="1">
      <alignment horizontal="center" vertical="top"/>
    </xf>
    <xf numFmtId="3" fontId="2" fillId="0" borderId="58" xfId="0" applyNumberFormat="1" applyFont="1" applyFill="1" applyBorder="1" applyAlignment="1">
      <alignment horizontal="left" wrapText="1"/>
    </xf>
    <xf numFmtId="3" fontId="2" fillId="6" borderId="11" xfId="0" applyNumberFormat="1" applyFont="1" applyFill="1" applyBorder="1" applyAlignment="1">
      <alignment horizontal="center" vertical="top"/>
    </xf>
    <xf numFmtId="0" fontId="2" fillId="6" borderId="11" xfId="0" applyFont="1" applyFill="1" applyBorder="1" applyAlignment="1">
      <alignment horizontal="left" vertical="top" wrapText="1"/>
    </xf>
    <xf numFmtId="3" fontId="4" fillId="9" borderId="12" xfId="0" applyNumberFormat="1" applyFont="1" applyFill="1" applyBorder="1" applyAlignment="1">
      <alignment vertical="top"/>
    </xf>
    <xf numFmtId="3" fontId="5" fillId="6" borderId="16" xfId="0" applyNumberFormat="1" applyFont="1" applyFill="1" applyBorder="1" applyAlignment="1">
      <alignment horizontal="center" vertical="top"/>
    </xf>
    <xf numFmtId="0" fontId="2" fillId="6" borderId="90" xfId="0" applyFont="1" applyFill="1" applyBorder="1" applyAlignment="1">
      <alignment horizontal="left" vertical="top" wrapText="1"/>
    </xf>
    <xf numFmtId="3" fontId="2" fillId="6" borderId="91" xfId="0" applyNumberFormat="1" applyFont="1" applyFill="1" applyBorder="1" applyAlignment="1">
      <alignment horizontal="center" vertical="top"/>
    </xf>
    <xf numFmtId="3" fontId="2" fillId="6" borderId="92" xfId="0" applyNumberFormat="1" applyFont="1" applyFill="1" applyBorder="1" applyAlignment="1">
      <alignment horizontal="center" vertical="top"/>
    </xf>
    <xf numFmtId="3" fontId="2" fillId="6" borderId="93" xfId="0" applyNumberFormat="1" applyFont="1" applyFill="1" applyBorder="1" applyAlignment="1">
      <alignment horizontal="center" vertical="top"/>
    </xf>
    <xf numFmtId="49" fontId="11" fillId="6" borderId="91" xfId="0" applyNumberFormat="1" applyFont="1" applyFill="1" applyBorder="1" applyAlignment="1">
      <alignment horizontal="center" vertical="center" wrapText="1"/>
    </xf>
    <xf numFmtId="49" fontId="2" fillId="6" borderId="92" xfId="0" applyNumberFormat="1" applyFont="1" applyFill="1" applyBorder="1" applyAlignment="1">
      <alignment horizontal="center" vertical="center"/>
    </xf>
    <xf numFmtId="49" fontId="2" fillId="6" borderId="93" xfId="0" applyNumberFormat="1" applyFont="1" applyFill="1" applyBorder="1" applyAlignment="1">
      <alignment horizontal="center" vertical="center"/>
    </xf>
    <xf numFmtId="3" fontId="4" fillId="6" borderId="37" xfId="0" applyNumberFormat="1" applyFont="1" applyFill="1" applyBorder="1" applyAlignment="1">
      <alignment vertical="top"/>
    </xf>
    <xf numFmtId="0" fontId="2" fillId="6" borderId="36" xfId="0" applyFont="1" applyFill="1" applyBorder="1" applyAlignment="1">
      <alignment horizontal="left" vertical="center" wrapText="1"/>
    </xf>
    <xf numFmtId="3" fontId="2" fillId="6" borderId="75" xfId="0" applyNumberFormat="1" applyFont="1" applyFill="1" applyBorder="1" applyAlignment="1">
      <alignment horizontal="center" vertical="top"/>
    </xf>
    <xf numFmtId="3" fontId="2" fillId="6" borderId="45" xfId="0" applyNumberFormat="1" applyFont="1" applyFill="1" applyBorder="1" applyAlignment="1">
      <alignment horizontal="center" vertical="top"/>
    </xf>
    <xf numFmtId="3" fontId="2" fillId="0" borderId="75" xfId="0" applyNumberFormat="1" applyFont="1" applyFill="1" applyBorder="1" applyAlignment="1">
      <alignment vertical="top" wrapText="1"/>
    </xf>
    <xf numFmtId="3" fontId="14" fillId="0" borderId="37" xfId="0" applyNumberFormat="1" applyFont="1" applyBorder="1" applyAlignment="1">
      <alignment vertical="center" textRotation="90"/>
    </xf>
    <xf numFmtId="3" fontId="2" fillId="0" borderId="34" xfId="0" applyNumberFormat="1" applyFont="1" applyBorder="1" applyAlignment="1">
      <alignment vertical="top"/>
    </xf>
    <xf numFmtId="3" fontId="2" fillId="0" borderId="22" xfId="0" applyNumberFormat="1" applyFont="1" applyBorder="1" applyAlignment="1">
      <alignment vertical="top"/>
    </xf>
    <xf numFmtId="3" fontId="4" fillId="4" borderId="26" xfId="0" applyNumberFormat="1" applyFont="1" applyFill="1" applyBorder="1" applyAlignment="1">
      <alignment horizontal="center" vertical="top"/>
    </xf>
    <xf numFmtId="3" fontId="4" fillId="9" borderId="1" xfId="0" applyNumberFormat="1" applyFont="1" applyFill="1" applyBorder="1" applyAlignment="1">
      <alignment horizontal="center" vertical="top"/>
    </xf>
    <xf numFmtId="3" fontId="4" fillId="9" borderId="1" xfId="0" applyNumberFormat="1" applyFont="1" applyFill="1" applyBorder="1" applyAlignment="1">
      <alignment vertical="top"/>
    </xf>
    <xf numFmtId="3" fontId="4" fillId="9" borderId="23" xfId="0" applyNumberFormat="1" applyFont="1" applyFill="1" applyBorder="1" applyAlignment="1">
      <alignment horizontal="center" vertical="top"/>
    </xf>
    <xf numFmtId="3" fontId="4" fillId="4" borderId="2" xfId="0" applyNumberFormat="1" applyFont="1" applyFill="1" applyBorder="1" applyAlignment="1">
      <alignment horizontal="center" vertical="top" wrapText="1"/>
    </xf>
    <xf numFmtId="3" fontId="4" fillId="5" borderId="3" xfId="0" applyNumberFormat="1" applyFont="1" applyFill="1" applyBorder="1" applyAlignment="1">
      <alignment horizontal="center" vertical="top" wrapText="1"/>
    </xf>
    <xf numFmtId="3" fontId="4" fillId="9" borderId="3" xfId="0" applyNumberFormat="1" applyFont="1" applyFill="1" applyBorder="1" applyAlignment="1">
      <alignment horizontal="center" vertical="top" wrapText="1"/>
    </xf>
    <xf numFmtId="3" fontId="4" fillId="6" borderId="57" xfId="0" applyNumberFormat="1" applyFont="1" applyFill="1" applyBorder="1" applyAlignment="1">
      <alignment horizontal="center" vertical="top" wrapText="1"/>
    </xf>
    <xf numFmtId="3" fontId="4" fillId="6" borderId="57" xfId="0" applyNumberFormat="1" applyFont="1" applyFill="1" applyBorder="1" applyAlignment="1">
      <alignment horizontal="left" vertical="top" wrapText="1"/>
    </xf>
    <xf numFmtId="3" fontId="4" fillId="0" borderId="57" xfId="0" applyNumberFormat="1" applyFont="1" applyFill="1" applyBorder="1" applyAlignment="1">
      <alignment horizontal="center" vertical="top" wrapText="1"/>
    </xf>
    <xf numFmtId="3" fontId="4" fillId="0" borderId="57" xfId="0" applyNumberFormat="1" applyFont="1" applyBorder="1" applyAlignment="1">
      <alignment horizontal="center" vertical="top"/>
    </xf>
    <xf numFmtId="3" fontId="2" fillId="0" borderId="54" xfId="0" applyNumberFormat="1" applyFont="1" applyBorder="1" applyAlignment="1">
      <alignment horizontal="center" vertical="top" wrapText="1"/>
    </xf>
    <xf numFmtId="3" fontId="6" fillId="0" borderId="55" xfId="0" applyNumberFormat="1" applyFont="1" applyFill="1" applyBorder="1" applyAlignment="1">
      <alignment horizontal="center" vertical="top"/>
    </xf>
    <xf numFmtId="3" fontId="4" fillId="6" borderId="9" xfId="0" applyNumberFormat="1" applyFont="1" applyFill="1" applyBorder="1" applyAlignment="1">
      <alignment horizontal="center" vertical="top"/>
    </xf>
    <xf numFmtId="3" fontId="4" fillId="6" borderId="55" xfId="0" applyNumberFormat="1" applyFont="1" applyFill="1" applyBorder="1" applyAlignment="1">
      <alignment horizontal="center" vertical="top"/>
    </xf>
    <xf numFmtId="3" fontId="4" fillId="6" borderId="58" xfId="0" applyNumberFormat="1" applyFont="1" applyFill="1" applyBorder="1" applyAlignment="1">
      <alignment horizontal="center" vertical="top"/>
    </xf>
    <xf numFmtId="3" fontId="4" fillId="6" borderId="57" xfId="0" applyNumberFormat="1" applyFont="1" applyFill="1" applyBorder="1" applyAlignment="1">
      <alignment horizontal="center" vertical="top"/>
    </xf>
    <xf numFmtId="3" fontId="4" fillId="6" borderId="54" xfId="0" applyNumberFormat="1" applyFont="1" applyFill="1" applyBorder="1" applyAlignment="1">
      <alignment horizontal="center" vertical="top"/>
    </xf>
    <xf numFmtId="3" fontId="2" fillId="0" borderId="8" xfId="0" applyNumberFormat="1" applyFont="1" applyFill="1" applyBorder="1" applyAlignment="1">
      <alignment horizontal="left" vertical="top" wrapText="1"/>
    </xf>
    <xf numFmtId="3" fontId="2" fillId="0" borderId="57" xfId="0" applyNumberFormat="1" applyFont="1" applyFill="1" applyBorder="1" applyAlignment="1">
      <alignment horizontal="left" vertical="top" wrapText="1"/>
    </xf>
    <xf numFmtId="49" fontId="4" fillId="6" borderId="45" xfId="0" applyNumberFormat="1" applyFont="1" applyFill="1" applyBorder="1" applyAlignment="1">
      <alignment horizontal="center" vertical="top"/>
    </xf>
    <xf numFmtId="3" fontId="5" fillId="0" borderId="85" xfId="0" applyNumberFormat="1" applyFont="1" applyFill="1" applyBorder="1" applyAlignment="1">
      <alignment horizontal="center" vertical="top"/>
    </xf>
    <xf numFmtId="3" fontId="5" fillId="0" borderId="16" xfId="0" applyNumberFormat="1" applyFont="1" applyFill="1" applyBorder="1" applyAlignment="1">
      <alignment horizontal="center" vertical="top" wrapText="1"/>
    </xf>
    <xf numFmtId="49" fontId="4" fillId="6" borderId="75" xfId="0" applyNumberFormat="1" applyFont="1" applyFill="1" applyBorder="1" applyAlignment="1">
      <alignment horizontal="center" vertical="top"/>
    </xf>
    <xf numFmtId="49" fontId="4" fillId="6" borderId="13" xfId="0" applyNumberFormat="1" applyFont="1" applyFill="1" applyBorder="1" applyAlignment="1">
      <alignment horizontal="center" vertical="top" wrapText="1"/>
    </xf>
    <xf numFmtId="3" fontId="2" fillId="6" borderId="89" xfId="0" applyNumberFormat="1" applyFont="1" applyFill="1" applyBorder="1" applyAlignment="1">
      <alignment horizontal="center" vertical="top"/>
    </xf>
    <xf numFmtId="3" fontId="2" fillId="7" borderId="48" xfId="0" applyNumberFormat="1" applyFont="1" applyFill="1" applyBorder="1" applyAlignment="1">
      <alignment horizontal="center" vertical="top"/>
    </xf>
    <xf numFmtId="49" fontId="4" fillId="6" borderId="75" xfId="0" applyNumberFormat="1" applyFont="1" applyFill="1" applyBorder="1" applyAlignment="1">
      <alignment horizontal="center" vertical="top" wrapText="1"/>
    </xf>
    <xf numFmtId="3" fontId="2" fillId="6" borderId="37" xfId="0" applyNumberFormat="1" applyFont="1" applyFill="1" applyBorder="1" applyAlignment="1">
      <alignment horizontal="center" vertical="top" wrapText="1"/>
    </xf>
    <xf numFmtId="3" fontId="4" fillId="6" borderId="37" xfId="0" applyNumberFormat="1" applyFont="1" applyFill="1" applyBorder="1" applyAlignment="1">
      <alignment horizontal="center" vertical="top"/>
    </xf>
    <xf numFmtId="3" fontId="5" fillId="0" borderId="64" xfId="0" applyNumberFormat="1" applyFont="1" applyFill="1" applyBorder="1" applyAlignment="1">
      <alignment horizontal="center" vertical="top" wrapText="1"/>
    </xf>
    <xf numFmtId="3" fontId="5" fillId="6" borderId="38" xfId="0" applyNumberFormat="1" applyFont="1" applyFill="1" applyBorder="1" applyAlignment="1">
      <alignment vertical="top" wrapText="1"/>
    </xf>
    <xf numFmtId="3" fontId="4" fillId="6" borderId="47" xfId="0" applyNumberFormat="1" applyFont="1" applyFill="1" applyBorder="1" applyAlignment="1">
      <alignment horizontal="center" vertical="top"/>
    </xf>
    <xf numFmtId="3" fontId="4" fillId="6" borderId="64" xfId="0" applyNumberFormat="1" applyFont="1" applyFill="1" applyBorder="1" applyAlignment="1">
      <alignment horizontal="center" vertical="top"/>
    </xf>
    <xf numFmtId="3" fontId="5" fillId="0" borderId="61" xfId="0" applyNumberFormat="1" applyFont="1" applyFill="1" applyBorder="1" applyAlignment="1">
      <alignment horizontal="center" vertical="top" wrapText="1"/>
    </xf>
    <xf numFmtId="3" fontId="2" fillId="6" borderId="0" xfId="0" applyNumberFormat="1" applyFont="1" applyFill="1" applyBorder="1" applyAlignment="1">
      <alignment horizontal="center" vertical="top"/>
    </xf>
    <xf numFmtId="3" fontId="5" fillId="0" borderId="94" xfId="0" applyNumberFormat="1" applyFont="1" applyFill="1" applyBorder="1" applyAlignment="1">
      <alignment horizontal="center" vertical="top" wrapText="1"/>
    </xf>
    <xf numFmtId="3" fontId="2" fillId="6" borderId="95" xfId="0" applyNumberFormat="1" applyFont="1" applyFill="1" applyBorder="1" applyAlignment="1">
      <alignment horizontal="center" vertical="top"/>
    </xf>
    <xf numFmtId="3" fontId="2" fillId="6" borderId="94" xfId="0" applyNumberFormat="1" applyFont="1" applyFill="1" applyBorder="1" applyAlignment="1">
      <alignment horizontal="center" vertical="top"/>
    </xf>
    <xf numFmtId="3" fontId="5" fillId="6" borderId="48" xfId="0" applyNumberFormat="1" applyFont="1" applyFill="1" applyBorder="1" applyAlignment="1">
      <alignment vertical="top" wrapText="1"/>
    </xf>
    <xf numFmtId="3" fontId="4" fillId="6" borderId="14" xfId="0" applyNumberFormat="1" applyFont="1" applyFill="1" applyBorder="1" applyAlignment="1">
      <alignment horizontal="center" vertical="top"/>
    </xf>
    <xf numFmtId="3" fontId="4" fillId="6" borderId="16" xfId="0" applyNumberFormat="1" applyFont="1" applyFill="1" applyBorder="1" applyAlignment="1">
      <alignment horizontal="center" vertical="top"/>
    </xf>
    <xf numFmtId="3" fontId="5" fillId="0" borderId="44" xfId="0" applyNumberFormat="1" applyFont="1" applyFill="1" applyBorder="1" applyAlignment="1">
      <alignment horizontal="center" vertical="top" wrapText="1"/>
    </xf>
    <xf numFmtId="3" fontId="2" fillId="6" borderId="62" xfId="0" applyNumberFormat="1" applyFont="1" applyFill="1" applyBorder="1" applyAlignment="1">
      <alignment horizontal="center" vertical="top"/>
    </xf>
    <xf numFmtId="3" fontId="2" fillId="0" borderId="12" xfId="0" applyNumberFormat="1" applyFont="1" applyFill="1" applyBorder="1" applyAlignment="1">
      <alignment horizontal="left" vertical="top" wrapText="1"/>
    </xf>
    <xf numFmtId="3" fontId="2" fillId="0" borderId="37" xfId="0" applyNumberFormat="1" applyFont="1" applyFill="1" applyBorder="1" applyAlignment="1">
      <alignment horizontal="left" vertical="top" wrapText="1"/>
    </xf>
    <xf numFmtId="3" fontId="4" fillId="9" borderId="51" xfId="0" applyNumberFormat="1" applyFont="1" applyFill="1" applyBorder="1" applyAlignment="1">
      <alignment horizontal="center" vertical="top"/>
    </xf>
    <xf numFmtId="3" fontId="4" fillId="9" borderId="31" xfId="0" applyNumberFormat="1" applyFont="1" applyFill="1" applyBorder="1" applyAlignment="1">
      <alignment horizontal="center" vertical="top"/>
    </xf>
    <xf numFmtId="3" fontId="6" fillId="0" borderId="8" xfId="0" applyNumberFormat="1" applyFont="1" applyFill="1" applyBorder="1" applyAlignment="1">
      <alignment horizontal="center" vertical="top"/>
    </xf>
    <xf numFmtId="3" fontId="4" fillId="6" borderId="56" xfId="0" applyNumberFormat="1" applyFont="1" applyFill="1" applyBorder="1" applyAlignment="1">
      <alignment horizontal="center" vertical="top"/>
    </xf>
    <xf numFmtId="3" fontId="4" fillId="6" borderId="45" xfId="0" applyNumberFormat="1" applyFont="1" applyFill="1" applyBorder="1" applyAlignment="1">
      <alignment horizontal="center" vertical="top" wrapText="1"/>
    </xf>
    <xf numFmtId="3" fontId="5" fillId="0" borderId="40" xfId="0" applyNumberFormat="1" applyFont="1" applyBorder="1" applyAlignment="1">
      <alignment horizontal="center" vertical="top" wrapText="1"/>
    </xf>
    <xf numFmtId="164" fontId="2" fillId="0" borderId="39" xfId="0" applyNumberFormat="1" applyFont="1" applyFill="1" applyBorder="1" applyAlignment="1">
      <alignment horizontal="center" vertical="top" wrapText="1"/>
    </xf>
    <xf numFmtId="3" fontId="5" fillId="0" borderId="14" xfId="0" applyNumberFormat="1" applyFont="1" applyBorder="1" applyAlignment="1">
      <alignment horizontal="center" vertical="top" wrapText="1"/>
    </xf>
    <xf numFmtId="3" fontId="2" fillId="0" borderId="16" xfId="0" applyNumberFormat="1" applyFont="1" applyBorder="1" applyAlignment="1">
      <alignment horizontal="center" vertical="top"/>
    </xf>
    <xf numFmtId="164" fontId="2" fillId="0" borderId="12" xfId="0" applyNumberFormat="1" applyFont="1" applyFill="1" applyBorder="1" applyAlignment="1">
      <alignment horizontal="center" vertical="top" wrapText="1"/>
    </xf>
    <xf numFmtId="3" fontId="4" fillId="6" borderId="75" xfId="0" applyNumberFormat="1" applyFont="1" applyFill="1" applyBorder="1" applyAlignment="1">
      <alignment horizontal="center" vertical="top" wrapText="1"/>
    </xf>
    <xf numFmtId="3" fontId="2" fillId="0" borderId="96" xfId="0" applyNumberFormat="1" applyFont="1" applyBorder="1" applyAlignment="1">
      <alignment horizontal="center" vertical="top"/>
    </xf>
    <xf numFmtId="3" fontId="2" fillId="0" borderId="97" xfId="0" applyNumberFormat="1" applyFont="1" applyBorder="1" applyAlignment="1">
      <alignment vertical="top"/>
    </xf>
    <xf numFmtId="3" fontId="2" fillId="6" borderId="98" xfId="0" applyNumberFormat="1" applyFont="1" applyFill="1" applyBorder="1" applyAlignment="1">
      <alignment horizontal="center" vertical="top"/>
    </xf>
    <xf numFmtId="3" fontId="2" fillId="6" borderId="68" xfId="0" applyNumberFormat="1" applyFont="1" applyFill="1" applyBorder="1" applyAlignment="1">
      <alignment horizontal="center" vertical="top"/>
    </xf>
    <xf numFmtId="3" fontId="2" fillId="6" borderId="99" xfId="0" applyNumberFormat="1" applyFont="1" applyFill="1" applyBorder="1" applyAlignment="1">
      <alignment horizontal="center" vertical="top"/>
    </xf>
    <xf numFmtId="3" fontId="2" fillId="6" borderId="100" xfId="0" applyNumberFormat="1" applyFont="1" applyFill="1" applyBorder="1" applyAlignment="1">
      <alignment horizontal="center" vertical="top"/>
    </xf>
    <xf numFmtId="3" fontId="2" fillId="0" borderId="97" xfId="0" applyNumberFormat="1" applyFont="1" applyFill="1" applyBorder="1" applyAlignment="1">
      <alignment horizontal="center" vertical="top"/>
    </xf>
    <xf numFmtId="164" fontId="2" fillId="0" borderId="37" xfId="0" applyNumberFormat="1" applyFont="1" applyFill="1" applyBorder="1" applyAlignment="1">
      <alignment horizontal="center" vertical="top" wrapText="1"/>
    </xf>
    <xf numFmtId="3" fontId="16" fillId="0" borderId="40" xfId="0" applyNumberFormat="1" applyFont="1" applyFill="1" applyBorder="1" applyAlignment="1">
      <alignment horizontal="center" vertical="top"/>
    </xf>
    <xf numFmtId="3" fontId="16" fillId="6" borderId="44" xfId="0" applyNumberFormat="1" applyFont="1" applyFill="1" applyBorder="1" applyAlignment="1">
      <alignment horizontal="center" vertical="top"/>
    </xf>
    <xf numFmtId="3" fontId="16" fillId="6" borderId="60" xfId="0" applyNumberFormat="1" applyFont="1" applyFill="1" applyBorder="1" applyAlignment="1">
      <alignment horizontal="center" vertical="top"/>
    </xf>
    <xf numFmtId="3" fontId="16" fillId="6" borderId="43" xfId="0" applyNumberFormat="1" applyFont="1" applyFill="1" applyBorder="1" applyAlignment="1">
      <alignment horizontal="center" vertical="top"/>
    </xf>
    <xf numFmtId="0" fontId="2" fillId="0" borderId="45" xfId="0" applyFont="1" applyFill="1" applyBorder="1" applyAlignment="1">
      <alignment horizontal="center" vertical="top" wrapText="1"/>
    </xf>
    <xf numFmtId="3" fontId="16" fillId="0" borderId="14" xfId="0" applyNumberFormat="1" applyFont="1" applyFill="1" applyBorder="1" applyAlignment="1">
      <alignment horizontal="center" vertical="top"/>
    </xf>
    <xf numFmtId="3" fontId="16" fillId="6" borderId="16" xfId="0" applyNumberFormat="1" applyFont="1" applyFill="1" applyBorder="1" applyAlignment="1">
      <alignment horizontal="center" vertical="top"/>
    </xf>
    <xf numFmtId="3" fontId="2" fillId="6" borderId="101" xfId="0" applyNumberFormat="1" applyFont="1" applyFill="1" applyBorder="1" applyAlignment="1">
      <alignment horizontal="center" vertical="top"/>
    </xf>
    <xf numFmtId="3" fontId="2" fillId="6" borderId="102" xfId="0" applyNumberFormat="1" applyFont="1" applyFill="1" applyBorder="1" applyAlignment="1">
      <alignment horizontal="center" vertical="top"/>
    </xf>
    <xf numFmtId="3" fontId="16" fillId="6" borderId="74" xfId="0" applyNumberFormat="1" applyFont="1" applyFill="1" applyBorder="1" applyAlignment="1">
      <alignment horizontal="center" vertical="top"/>
    </xf>
    <xf numFmtId="3" fontId="16" fillId="6" borderId="48" xfId="0" applyNumberFormat="1" applyFont="1" applyFill="1" applyBorder="1" applyAlignment="1">
      <alignment horizontal="center" vertical="top"/>
    </xf>
    <xf numFmtId="3" fontId="2" fillId="6" borderId="61" xfId="0" applyNumberFormat="1" applyFont="1" applyFill="1" applyBorder="1" applyAlignment="1">
      <alignment horizontal="center" vertical="top"/>
    </xf>
    <xf numFmtId="3" fontId="2" fillId="6" borderId="12" xfId="0" applyNumberFormat="1" applyFont="1" applyFill="1" applyBorder="1" applyAlignment="1">
      <alignment vertical="top" wrapText="1"/>
    </xf>
    <xf numFmtId="3" fontId="16" fillId="0" borderId="104" xfId="0" applyNumberFormat="1" applyFont="1" applyFill="1" applyBorder="1" applyAlignment="1">
      <alignment horizontal="center" vertical="top"/>
    </xf>
    <xf numFmtId="3" fontId="16" fillId="6" borderId="94" xfId="0" applyNumberFormat="1" applyFont="1" applyFill="1" applyBorder="1" applyAlignment="1">
      <alignment horizontal="center" vertical="top"/>
    </xf>
    <xf numFmtId="3" fontId="16" fillId="6" borderId="105" xfId="0" applyNumberFormat="1" applyFont="1" applyFill="1" applyBorder="1" applyAlignment="1">
      <alignment horizontal="center" vertical="top"/>
    </xf>
    <xf numFmtId="3" fontId="16" fillId="6" borderId="93" xfId="0" applyNumberFormat="1" applyFont="1" applyFill="1" applyBorder="1" applyAlignment="1">
      <alignment horizontal="center" vertical="top"/>
    </xf>
    <xf numFmtId="0" fontId="2" fillId="0" borderId="104" xfId="0" applyFont="1" applyFill="1" applyBorder="1" applyAlignment="1">
      <alignment horizontal="left" vertical="top" wrapText="1"/>
    </xf>
    <xf numFmtId="3" fontId="16" fillId="0" borderId="96" xfId="0" applyNumberFormat="1" applyFont="1" applyFill="1" applyBorder="1" applyAlignment="1">
      <alignment horizontal="center" vertical="top"/>
    </xf>
    <xf numFmtId="3" fontId="16" fillId="6" borderId="97" xfId="0" applyNumberFormat="1" applyFont="1" applyFill="1" applyBorder="1" applyAlignment="1">
      <alignment horizontal="center" vertical="top"/>
    </xf>
    <xf numFmtId="3" fontId="16" fillId="6" borderId="99" xfId="0" applyNumberFormat="1" applyFont="1" applyFill="1" applyBorder="1" applyAlignment="1">
      <alignment horizontal="center" vertical="top"/>
    </xf>
    <xf numFmtId="3" fontId="16" fillId="6" borderId="69" xfId="0" applyNumberFormat="1" applyFont="1" applyFill="1" applyBorder="1" applyAlignment="1">
      <alignment horizontal="center" vertical="top"/>
    </xf>
    <xf numFmtId="3" fontId="2" fillId="6" borderId="97" xfId="0" applyNumberFormat="1" applyFont="1" applyFill="1" applyBorder="1" applyAlignment="1">
      <alignment horizontal="center" vertical="top"/>
    </xf>
    <xf numFmtId="0" fontId="2" fillId="0" borderId="36" xfId="0" applyFont="1" applyFill="1" applyBorder="1" applyAlignment="1">
      <alignment horizontal="left" vertical="top" wrapText="1"/>
    </xf>
    <xf numFmtId="3" fontId="15" fillId="4" borderId="14" xfId="0" applyNumberFormat="1" applyFont="1" applyFill="1" applyBorder="1" applyAlignment="1">
      <alignment horizontal="center" vertical="top"/>
    </xf>
    <xf numFmtId="3" fontId="15" fillId="5" borderId="12" xfId="0" applyNumberFormat="1" applyFont="1" applyFill="1" applyBorder="1" applyAlignment="1">
      <alignment horizontal="center" vertical="top"/>
    </xf>
    <xf numFmtId="3" fontId="15" fillId="9" borderId="0" xfId="0" applyNumberFormat="1" applyFont="1" applyFill="1" applyBorder="1" applyAlignment="1">
      <alignment horizontal="center" vertical="top"/>
    </xf>
    <xf numFmtId="3" fontId="2" fillId="0" borderId="77" xfId="0" applyNumberFormat="1" applyFont="1" applyBorder="1" applyAlignment="1">
      <alignment horizontal="center" vertical="top" wrapText="1"/>
    </xf>
    <xf numFmtId="0" fontId="2" fillId="6" borderId="64" xfId="0" applyFont="1" applyFill="1" applyBorder="1" applyAlignment="1">
      <alignment horizontal="center" vertical="top" wrapText="1"/>
    </xf>
    <xf numFmtId="3" fontId="2" fillId="6" borderId="64" xfId="0" applyNumberFormat="1" applyFont="1" applyFill="1" applyBorder="1" applyAlignment="1">
      <alignment horizontal="right" vertical="top"/>
    </xf>
    <xf numFmtId="3" fontId="2" fillId="6" borderId="77" xfId="0" applyNumberFormat="1" applyFont="1" applyFill="1" applyBorder="1" applyAlignment="1">
      <alignment horizontal="right" vertical="top"/>
    </xf>
    <xf numFmtId="3" fontId="2" fillId="6" borderId="36" xfId="0" applyNumberFormat="1" applyFont="1" applyFill="1" applyBorder="1" applyAlignment="1">
      <alignment horizontal="right" vertical="top"/>
    </xf>
    <xf numFmtId="3" fontId="2" fillId="6" borderId="37" xfId="0" applyNumberFormat="1" applyFont="1" applyFill="1" applyBorder="1" applyAlignment="1">
      <alignment horizontal="right" vertical="top"/>
    </xf>
    <xf numFmtId="3" fontId="2" fillId="6" borderId="38" xfId="0" applyNumberFormat="1" applyFont="1" applyFill="1" applyBorder="1" applyAlignment="1">
      <alignment horizontal="right" vertical="top"/>
    </xf>
    <xf numFmtId="3" fontId="4" fillId="9" borderId="28" xfId="0" applyNumberFormat="1" applyFont="1" applyFill="1" applyBorder="1" applyAlignment="1">
      <alignment horizontal="center" vertical="top"/>
    </xf>
    <xf numFmtId="3" fontId="4" fillId="9" borderId="24" xfId="0" applyNumberFormat="1" applyFont="1" applyFill="1" applyBorder="1" applyAlignment="1">
      <alignment horizontal="center" vertical="top"/>
    </xf>
    <xf numFmtId="3" fontId="4" fillId="9" borderId="27" xfId="0" applyNumberFormat="1" applyFont="1" applyFill="1" applyBorder="1" applyAlignment="1">
      <alignment horizontal="center" vertical="top"/>
    </xf>
    <xf numFmtId="3" fontId="4" fillId="5" borderId="106" xfId="0" applyNumberFormat="1" applyFont="1" applyFill="1" applyBorder="1" applyAlignment="1">
      <alignment horizontal="center" vertical="top"/>
    </xf>
    <xf numFmtId="3" fontId="2" fillId="6" borderId="3" xfId="0" applyNumberFormat="1" applyFont="1" applyFill="1" applyBorder="1" applyAlignment="1">
      <alignment vertical="top" wrapText="1"/>
    </xf>
    <xf numFmtId="3" fontId="2" fillId="6" borderId="3" xfId="0" applyNumberFormat="1" applyFont="1" applyFill="1" applyBorder="1" applyAlignment="1">
      <alignment horizontal="center" vertical="top" wrapText="1"/>
    </xf>
    <xf numFmtId="3" fontId="16" fillId="0" borderId="47" xfId="0" applyNumberFormat="1" applyFont="1" applyFill="1" applyBorder="1" applyAlignment="1">
      <alignment horizontal="center" vertical="top"/>
    </xf>
    <xf numFmtId="3" fontId="16" fillId="6" borderId="36" xfId="0" applyNumberFormat="1" applyFont="1" applyFill="1" applyBorder="1" applyAlignment="1">
      <alignment horizontal="center" vertical="top"/>
    </xf>
    <xf numFmtId="3" fontId="16" fillId="6" borderId="47" xfId="0" applyNumberFormat="1" applyFont="1" applyFill="1" applyBorder="1" applyAlignment="1">
      <alignment horizontal="center" vertical="top"/>
    </xf>
    <xf numFmtId="3" fontId="16" fillId="6" borderId="37" xfId="0" applyNumberFormat="1" applyFont="1" applyFill="1" applyBorder="1" applyAlignment="1">
      <alignment horizontal="center" vertical="top"/>
    </xf>
    <xf numFmtId="3" fontId="16" fillId="6" borderId="38" xfId="0" applyNumberFormat="1" applyFont="1" applyFill="1" applyBorder="1" applyAlignment="1">
      <alignment horizontal="center" vertical="top"/>
    </xf>
    <xf numFmtId="3" fontId="16" fillId="6" borderId="64" xfId="0" applyNumberFormat="1" applyFont="1" applyFill="1" applyBorder="1" applyAlignment="1">
      <alignment horizontal="center" vertical="top"/>
    </xf>
    <xf numFmtId="3" fontId="2" fillId="6" borderId="11" xfId="0" applyNumberFormat="1" applyFont="1" applyFill="1" applyBorder="1" applyAlignment="1">
      <alignment vertical="top" wrapText="1"/>
    </xf>
    <xf numFmtId="3" fontId="4" fillId="0" borderId="15" xfId="0" applyNumberFormat="1" applyFont="1" applyBorder="1" applyAlignment="1">
      <alignment horizontal="center" vertical="top" wrapText="1"/>
    </xf>
    <xf numFmtId="3" fontId="15" fillId="8" borderId="14" xfId="0" applyNumberFormat="1" applyFont="1" applyFill="1" applyBorder="1" applyAlignment="1">
      <alignment horizontal="right" vertical="top"/>
    </xf>
    <xf numFmtId="3" fontId="17" fillId="8" borderId="17" xfId="0" applyNumberFormat="1" applyFont="1" applyFill="1" applyBorder="1" applyAlignment="1">
      <alignment horizontal="center" vertical="top"/>
    </xf>
    <xf numFmtId="3" fontId="17" fillId="8" borderId="85" xfId="0" applyNumberFormat="1" applyFont="1" applyFill="1" applyBorder="1" applyAlignment="1">
      <alignment horizontal="center" vertical="top"/>
    </xf>
    <xf numFmtId="3" fontId="17" fillId="8" borderId="51" xfId="0" applyNumberFormat="1" applyFont="1" applyFill="1" applyBorder="1" applyAlignment="1">
      <alignment horizontal="center" vertical="top"/>
    </xf>
    <xf numFmtId="3" fontId="17" fillId="8" borderId="29" xfId="0" applyNumberFormat="1" applyFont="1" applyFill="1" applyBorder="1" applyAlignment="1">
      <alignment horizontal="center" vertical="top"/>
    </xf>
    <xf numFmtId="3" fontId="17" fillId="8" borderId="31" xfId="0" applyNumberFormat="1" applyFont="1" applyFill="1" applyBorder="1" applyAlignment="1">
      <alignment horizontal="center" vertical="top"/>
    </xf>
    <xf numFmtId="3" fontId="17" fillId="8" borderId="87" xfId="0" applyNumberFormat="1" applyFont="1" applyFill="1" applyBorder="1" applyAlignment="1">
      <alignment horizontal="center" vertical="top"/>
    </xf>
    <xf numFmtId="3" fontId="16" fillId="0" borderId="0" xfId="0" applyNumberFormat="1" applyFont="1" applyFill="1" applyBorder="1" applyAlignment="1">
      <alignment horizontal="center" vertical="top"/>
    </xf>
    <xf numFmtId="3" fontId="16" fillId="0" borderId="48" xfId="0" applyNumberFormat="1" applyFont="1" applyFill="1" applyBorder="1" applyAlignment="1">
      <alignment horizontal="center" vertical="top"/>
    </xf>
    <xf numFmtId="49" fontId="15" fillId="4" borderId="5" xfId="0" applyNumberFormat="1" applyFont="1" applyFill="1" applyBorder="1" applyAlignment="1">
      <alignment horizontal="center" vertical="top"/>
    </xf>
    <xf numFmtId="49" fontId="15" fillId="5" borderId="3" xfId="0" applyNumberFormat="1" applyFont="1" applyFill="1" applyBorder="1" applyAlignment="1">
      <alignment horizontal="center" vertical="top"/>
    </xf>
    <xf numFmtId="0" fontId="4" fillId="7" borderId="3" xfId="0" applyFont="1" applyFill="1" applyBorder="1" applyAlignment="1">
      <alignment horizontal="center" vertical="top" wrapText="1"/>
    </xf>
    <xf numFmtId="49" fontId="4" fillId="7" borderId="3" xfId="0" applyNumberFormat="1" applyFont="1" applyFill="1" applyBorder="1" applyAlignment="1">
      <alignment horizontal="center" vertical="top"/>
    </xf>
    <xf numFmtId="3" fontId="2" fillId="0" borderId="7" xfId="0" applyNumberFormat="1" applyFont="1" applyFill="1" applyBorder="1" applyAlignment="1">
      <alignment horizontal="center" vertical="top" wrapText="1"/>
    </xf>
    <xf numFmtId="3" fontId="2" fillId="6" borderId="107" xfId="0" applyNumberFormat="1" applyFont="1" applyFill="1" applyBorder="1" applyAlignment="1">
      <alignment horizontal="center" vertical="top"/>
    </xf>
    <xf numFmtId="3" fontId="2" fillId="6" borderId="7" xfId="0" applyNumberFormat="1" applyFont="1" applyFill="1" applyBorder="1" applyAlignment="1">
      <alignment horizontal="right" vertical="top" wrapText="1"/>
    </xf>
    <xf numFmtId="3" fontId="2" fillId="6" borderId="7" xfId="0" applyNumberFormat="1" applyFont="1" applyFill="1" applyBorder="1" applyAlignment="1">
      <alignment horizontal="right" vertical="top"/>
    </xf>
    <xf numFmtId="3" fontId="2" fillId="6" borderId="3" xfId="0" applyNumberFormat="1" applyFont="1" applyFill="1" applyBorder="1" applyAlignment="1">
      <alignment vertical="top"/>
    </xf>
    <xf numFmtId="3" fontId="2" fillId="6" borderId="6" xfId="0" applyNumberFormat="1" applyFont="1" applyFill="1" applyBorder="1" applyAlignment="1">
      <alignment vertical="top"/>
    </xf>
    <xf numFmtId="0" fontId="4" fillId="7" borderId="12" xfId="0" applyFont="1" applyFill="1" applyBorder="1" applyAlignment="1">
      <alignment horizontal="center" vertical="top" wrapText="1"/>
    </xf>
    <xf numFmtId="49" fontId="4" fillId="7" borderId="12" xfId="0" applyNumberFormat="1" applyFont="1" applyFill="1" applyBorder="1" applyAlignment="1">
      <alignment horizontal="center" vertical="top"/>
    </xf>
    <xf numFmtId="3" fontId="2" fillId="6" borderId="16" xfId="0" applyNumberFormat="1" applyFont="1" applyFill="1" applyBorder="1" applyAlignment="1">
      <alignment horizontal="right" vertical="top" wrapText="1"/>
    </xf>
    <xf numFmtId="3" fontId="2" fillId="6" borderId="16" xfId="0" applyNumberFormat="1" applyFont="1" applyFill="1" applyBorder="1" applyAlignment="1">
      <alignment horizontal="right" vertical="top"/>
    </xf>
    <xf numFmtId="3" fontId="2" fillId="6" borderId="12" xfId="0" applyNumberFormat="1" applyFont="1" applyFill="1" applyBorder="1" applyAlignment="1">
      <alignment vertical="top"/>
    </xf>
    <xf numFmtId="3" fontId="2" fillId="6" borderId="15" xfId="0" applyNumberFormat="1" applyFont="1" applyFill="1" applyBorder="1" applyAlignment="1">
      <alignment vertical="top"/>
    </xf>
    <xf numFmtId="3" fontId="2" fillId="0" borderId="65" xfId="0" applyNumberFormat="1" applyFont="1" applyBorder="1" applyAlignment="1">
      <alignment horizontal="center" vertical="top"/>
    </xf>
    <xf numFmtId="3" fontId="2" fillId="0" borderId="37" xfId="0" applyNumberFormat="1" applyFont="1" applyBorder="1" applyAlignment="1">
      <alignment horizontal="center" vertical="top"/>
    </xf>
    <xf numFmtId="3" fontId="2" fillId="0" borderId="38" xfId="0" applyNumberFormat="1" applyFont="1" applyBorder="1" applyAlignment="1">
      <alignment horizontal="center" vertical="top"/>
    </xf>
    <xf numFmtId="3" fontId="2" fillId="6" borderId="64" xfId="0" applyNumberFormat="1" applyFont="1" applyFill="1" applyBorder="1" applyAlignment="1">
      <alignment horizontal="right" vertical="top" wrapText="1"/>
    </xf>
    <xf numFmtId="49" fontId="15" fillId="4" borderId="26" xfId="0" applyNumberFormat="1" applyFont="1" applyFill="1" applyBorder="1" applyAlignment="1">
      <alignment horizontal="center" vertical="top"/>
    </xf>
    <xf numFmtId="49" fontId="15" fillId="5" borderId="24" xfId="0" applyNumberFormat="1" applyFont="1" applyFill="1" applyBorder="1" applyAlignment="1">
      <alignment horizontal="center" vertical="top"/>
    </xf>
    <xf numFmtId="0" fontId="4" fillId="7" borderId="24" xfId="0" applyFont="1" applyFill="1" applyBorder="1" applyAlignment="1">
      <alignment horizontal="center" vertical="top" wrapText="1"/>
    </xf>
    <xf numFmtId="49" fontId="4" fillId="7" borderId="24" xfId="0" applyNumberFormat="1" applyFont="1" applyFill="1" applyBorder="1" applyAlignment="1">
      <alignment horizontal="center" vertical="top"/>
    </xf>
    <xf numFmtId="3" fontId="2" fillId="0" borderId="30" xfId="0" applyNumberFormat="1" applyFont="1" applyFill="1" applyBorder="1" applyAlignment="1">
      <alignment horizontal="center" vertical="top"/>
    </xf>
    <xf numFmtId="3" fontId="5" fillId="6" borderId="47" xfId="0" applyNumberFormat="1" applyFont="1" applyFill="1" applyBorder="1" applyAlignment="1">
      <alignment horizontal="center" vertical="top" wrapText="1"/>
    </xf>
    <xf numFmtId="3" fontId="2" fillId="6" borderId="12" xfId="0" applyNumberFormat="1" applyFont="1" applyFill="1" applyBorder="1" applyAlignment="1">
      <alignment wrapText="1"/>
    </xf>
    <xf numFmtId="3" fontId="5" fillId="6" borderId="32" xfId="0" applyNumberFormat="1" applyFont="1" applyFill="1" applyBorder="1" applyAlignment="1">
      <alignment horizontal="center" vertical="top" wrapText="1"/>
    </xf>
    <xf numFmtId="3" fontId="4" fillId="8" borderId="26" xfId="0" applyNumberFormat="1" applyFont="1" applyFill="1" applyBorder="1" applyAlignment="1">
      <alignment horizontal="center" vertical="top"/>
    </xf>
    <xf numFmtId="3" fontId="4" fillId="8" borderId="24" xfId="0" applyNumberFormat="1" applyFont="1" applyFill="1" applyBorder="1" applyAlignment="1">
      <alignment horizontal="center" vertical="top"/>
    </xf>
    <xf numFmtId="3" fontId="4" fillId="8" borderId="27" xfId="0" applyNumberFormat="1" applyFont="1" applyFill="1" applyBorder="1" applyAlignment="1">
      <alignment horizontal="center" vertical="top"/>
    </xf>
    <xf numFmtId="3" fontId="2" fillId="0" borderId="24" xfId="0" applyNumberFormat="1" applyFont="1" applyBorder="1" applyAlignment="1">
      <alignment vertical="top"/>
    </xf>
    <xf numFmtId="3" fontId="2" fillId="6" borderId="24" xfId="0" applyNumberFormat="1" applyFont="1" applyFill="1" applyBorder="1" applyAlignment="1">
      <alignment vertical="top" wrapText="1"/>
    </xf>
    <xf numFmtId="3" fontId="2" fillId="6" borderId="30" xfId="0" applyNumberFormat="1" applyFont="1" applyFill="1" applyBorder="1" applyAlignment="1">
      <alignment horizontal="center" vertical="top"/>
    </xf>
    <xf numFmtId="3" fontId="2" fillId="0" borderId="14" xfId="0" applyNumberFormat="1" applyFont="1" applyFill="1" applyBorder="1" applyAlignment="1">
      <alignment horizontal="center" vertical="top" wrapText="1"/>
    </xf>
    <xf numFmtId="3" fontId="2" fillId="0" borderId="104" xfId="0" applyNumberFormat="1" applyFont="1" applyBorder="1" applyAlignment="1">
      <alignment horizontal="center" vertical="top"/>
    </xf>
    <xf numFmtId="3" fontId="2" fillId="6" borderId="90" xfId="0" applyNumberFormat="1" applyFont="1" applyFill="1" applyBorder="1" applyAlignment="1">
      <alignment horizontal="center" vertical="top"/>
    </xf>
    <xf numFmtId="3" fontId="2" fillId="6" borderId="104" xfId="0" applyNumberFormat="1" applyFont="1" applyFill="1" applyBorder="1" applyAlignment="1">
      <alignment horizontal="center" vertical="top"/>
    </xf>
    <xf numFmtId="3" fontId="2" fillId="0" borderId="14" xfId="0" applyNumberFormat="1" applyFont="1" applyBorder="1" applyAlignment="1">
      <alignment horizontal="center" vertical="top"/>
    </xf>
    <xf numFmtId="3" fontId="4" fillId="5" borderId="23" xfId="0" applyNumberFormat="1" applyFont="1" applyFill="1" applyBorder="1" applyAlignment="1">
      <alignment horizontal="center" vertical="top"/>
    </xf>
    <xf numFmtId="3" fontId="4" fillId="4" borderId="82" xfId="0" applyNumberFormat="1" applyFont="1" applyFill="1" applyBorder="1" applyAlignment="1">
      <alignment horizontal="center" vertical="top"/>
    </xf>
    <xf numFmtId="3" fontId="4" fillId="3" borderId="78" xfId="0" applyNumberFormat="1" applyFont="1" applyFill="1" applyBorder="1" applyAlignment="1">
      <alignment horizontal="center" vertical="top"/>
    </xf>
    <xf numFmtId="3" fontId="4" fillId="3" borderId="83" xfId="0" applyNumberFormat="1" applyFont="1" applyFill="1" applyBorder="1" applyAlignment="1">
      <alignment horizontal="center" vertical="top"/>
    </xf>
    <xf numFmtId="3" fontId="4" fillId="3" borderId="82" xfId="0" applyNumberFormat="1" applyFont="1" applyFill="1" applyBorder="1" applyAlignment="1">
      <alignment horizontal="center" vertical="top"/>
    </xf>
    <xf numFmtId="3" fontId="2" fillId="7" borderId="0" xfId="0" applyNumberFormat="1" applyFont="1" applyFill="1" applyBorder="1" applyAlignment="1">
      <alignment vertical="top"/>
    </xf>
    <xf numFmtId="3" fontId="7" fillId="0" borderId="0" xfId="0" applyNumberFormat="1" applyFont="1" applyBorder="1" applyAlignment="1">
      <alignment horizontal="center" vertical="top" wrapText="1"/>
    </xf>
    <xf numFmtId="3" fontId="11" fillId="0" borderId="0" xfId="0" applyNumberFormat="1" applyFont="1" applyBorder="1" applyAlignment="1">
      <alignment horizontal="center" vertical="top" wrapText="1"/>
    </xf>
    <xf numFmtId="3" fontId="11" fillId="0" borderId="0" xfId="0" applyNumberFormat="1" applyFont="1" applyBorder="1" applyAlignment="1">
      <alignment vertical="top" wrapText="1"/>
    </xf>
    <xf numFmtId="3" fontId="4" fillId="0" borderId="0" xfId="0" applyNumberFormat="1" applyFont="1" applyFill="1" applyBorder="1" applyAlignment="1">
      <alignment horizontal="center" vertical="top" wrapText="1"/>
    </xf>
    <xf numFmtId="0" fontId="18" fillId="0" borderId="82" xfId="0" applyFont="1" applyBorder="1" applyAlignment="1">
      <alignment horizontal="center" vertical="center" wrapText="1"/>
    </xf>
    <xf numFmtId="3" fontId="4" fillId="3" borderId="64" xfId="0" applyNumberFormat="1" applyFont="1" applyFill="1" applyBorder="1" applyAlignment="1">
      <alignment horizontal="center" vertical="top" wrapText="1"/>
    </xf>
    <xf numFmtId="3" fontId="2" fillId="0" borderId="0" xfId="0" applyNumberFormat="1" applyFont="1" applyFill="1" applyAlignment="1">
      <alignment vertical="top"/>
    </xf>
    <xf numFmtId="3" fontId="4" fillId="8" borderId="64" xfId="0" applyNumberFormat="1" applyFont="1" applyFill="1" applyBorder="1" applyAlignment="1">
      <alignment horizontal="center" vertical="top" wrapText="1"/>
    </xf>
    <xf numFmtId="3" fontId="2" fillId="8" borderId="64" xfId="0" applyNumberFormat="1" applyFont="1" applyFill="1" applyBorder="1" applyAlignment="1">
      <alignment horizontal="center" vertical="top"/>
    </xf>
    <xf numFmtId="3" fontId="4" fillId="3" borderId="35" xfId="0" applyNumberFormat="1" applyFont="1" applyFill="1" applyBorder="1" applyAlignment="1">
      <alignment horizontal="center" vertical="top" wrapText="1"/>
    </xf>
    <xf numFmtId="3" fontId="4" fillId="8" borderId="53" xfId="0" applyNumberFormat="1" applyFont="1" applyFill="1" applyBorder="1" applyAlignment="1">
      <alignment horizontal="center" vertical="top" wrapText="1"/>
    </xf>
    <xf numFmtId="3" fontId="2" fillId="0" borderId="0" xfId="0" applyNumberFormat="1" applyFont="1" applyBorder="1" applyAlignment="1">
      <alignment horizontal="center" vertical="top"/>
    </xf>
    <xf numFmtId="165" fontId="21" fillId="0" borderId="2" xfId="0" applyNumberFormat="1" applyFont="1" applyFill="1" applyBorder="1" applyAlignment="1">
      <alignment horizontal="center" vertical="top"/>
    </xf>
    <xf numFmtId="3" fontId="5" fillId="0" borderId="5" xfId="0" applyNumberFormat="1" applyFont="1" applyFill="1" applyBorder="1" applyAlignment="1">
      <alignment horizontal="center" vertical="top" wrapText="1"/>
    </xf>
    <xf numFmtId="3" fontId="5" fillId="6" borderId="3" xfId="0" applyNumberFormat="1" applyFont="1" applyFill="1" applyBorder="1" applyAlignment="1">
      <alignment horizontal="center" vertical="top"/>
    </xf>
    <xf numFmtId="3" fontId="5" fillId="6" borderId="73" xfId="0" applyNumberFormat="1" applyFont="1" applyFill="1" applyBorder="1" applyAlignment="1">
      <alignment horizontal="center" vertical="top"/>
    </xf>
    <xf numFmtId="3" fontId="5" fillId="6" borderId="37" xfId="0" applyNumberFormat="1" applyFont="1" applyFill="1" applyBorder="1" applyAlignment="1">
      <alignment horizontal="center" vertical="top"/>
    </xf>
    <xf numFmtId="3" fontId="2" fillId="6" borderId="4" xfId="0" applyNumberFormat="1" applyFont="1" applyFill="1" applyBorder="1" applyAlignment="1">
      <alignment horizontal="center" vertical="top"/>
    </xf>
    <xf numFmtId="3" fontId="4" fillId="8" borderId="18" xfId="0" applyNumberFormat="1" applyFont="1" applyFill="1" applyBorder="1" applyAlignment="1">
      <alignment horizontal="center" vertical="top"/>
    </xf>
    <xf numFmtId="3" fontId="21" fillId="6" borderId="48" xfId="0" applyNumberFormat="1" applyFont="1" applyFill="1" applyBorder="1" applyAlignment="1">
      <alignment horizontal="center" vertical="top"/>
    </xf>
    <xf numFmtId="49" fontId="4" fillId="7" borderId="37" xfId="0" applyNumberFormat="1" applyFont="1" applyFill="1" applyBorder="1" applyAlignment="1">
      <alignment vertical="top"/>
    </xf>
    <xf numFmtId="0" fontId="2" fillId="6" borderId="75" xfId="0" applyFont="1" applyFill="1" applyBorder="1" applyAlignment="1">
      <alignment vertical="top" wrapText="1"/>
    </xf>
    <xf numFmtId="0" fontId="2" fillId="6" borderId="37" xfId="0" applyFont="1" applyFill="1" applyBorder="1" applyAlignment="1">
      <alignment vertical="center" textRotation="90" wrapText="1"/>
    </xf>
    <xf numFmtId="49" fontId="4" fillId="6" borderId="37" xfId="0" applyNumberFormat="1" applyFont="1" applyFill="1" applyBorder="1" applyAlignment="1">
      <alignment horizontal="center" vertical="top"/>
    </xf>
    <xf numFmtId="3" fontId="10" fillId="0" borderId="85" xfId="0" applyNumberFormat="1" applyFont="1" applyFill="1" applyBorder="1" applyAlignment="1">
      <alignment horizontal="center" vertical="top"/>
    </xf>
    <xf numFmtId="3" fontId="4" fillId="6" borderId="20" xfId="0" applyNumberFormat="1" applyFont="1" applyFill="1" applyBorder="1" applyAlignment="1">
      <alignment horizontal="center" vertical="top"/>
    </xf>
    <xf numFmtId="3" fontId="2" fillId="6" borderId="23" xfId="0" applyNumberFormat="1" applyFont="1" applyFill="1" applyBorder="1" applyAlignment="1">
      <alignment horizontal="left" vertical="top" wrapText="1"/>
    </xf>
    <xf numFmtId="3" fontId="2" fillId="6" borderId="25"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3" fontId="2" fillId="6" borderId="27" xfId="0" applyNumberFormat="1" applyFont="1" applyFill="1" applyBorder="1" applyAlignment="1">
      <alignment horizontal="center" vertical="top"/>
    </xf>
    <xf numFmtId="3" fontId="4" fillId="6" borderId="15" xfId="0" applyNumberFormat="1" applyFont="1" applyFill="1" applyBorder="1" applyAlignment="1">
      <alignment horizontal="center" vertical="top"/>
    </xf>
    <xf numFmtId="3" fontId="2" fillId="6" borderId="24" xfId="0" applyNumberFormat="1" applyFont="1" applyFill="1" applyBorder="1" applyAlignment="1">
      <alignment horizontal="center" vertical="top" wrapText="1"/>
    </xf>
    <xf numFmtId="3" fontId="4" fillId="6" borderId="27" xfId="0" applyNumberFormat="1" applyFont="1" applyFill="1" applyBorder="1" applyAlignment="1">
      <alignment horizontal="center" vertical="top"/>
    </xf>
    <xf numFmtId="3" fontId="10" fillId="6" borderId="85" xfId="0" applyNumberFormat="1" applyFont="1" applyFill="1" applyBorder="1" applyAlignment="1">
      <alignment horizontal="center" vertical="top"/>
    </xf>
    <xf numFmtId="3" fontId="4" fillId="5" borderId="84" xfId="0" applyNumberFormat="1" applyFont="1" applyFill="1" applyBorder="1" applyAlignment="1">
      <alignment horizontal="center" vertical="top"/>
    </xf>
    <xf numFmtId="3" fontId="16" fillId="0" borderId="5" xfId="0" applyNumberFormat="1" applyFont="1" applyFill="1" applyBorder="1" applyAlignment="1">
      <alignment horizontal="center" vertical="top"/>
    </xf>
    <xf numFmtId="3" fontId="16" fillId="6" borderId="2" xfId="0" applyNumberFormat="1" applyFont="1" applyFill="1" applyBorder="1" applyAlignment="1">
      <alignment horizontal="center" vertical="top"/>
    </xf>
    <xf numFmtId="3" fontId="16" fillId="6" borderId="5" xfId="0" applyNumberFormat="1" applyFont="1" applyFill="1" applyBorder="1" applyAlignment="1">
      <alignment horizontal="center" vertical="top"/>
    </xf>
    <xf numFmtId="3" fontId="16" fillId="6" borderId="3" xfId="0" applyNumberFormat="1" applyFont="1" applyFill="1" applyBorder="1" applyAlignment="1">
      <alignment horizontal="center" vertical="top"/>
    </xf>
    <xf numFmtId="3" fontId="16" fillId="6" borderId="73" xfId="0" applyNumberFormat="1" applyFont="1" applyFill="1" applyBorder="1" applyAlignment="1">
      <alignment horizontal="center" vertical="top"/>
    </xf>
    <xf numFmtId="3" fontId="16" fillId="7" borderId="6" xfId="0" applyNumberFormat="1" applyFont="1" applyFill="1" applyBorder="1" applyAlignment="1">
      <alignment horizontal="center" vertical="top"/>
    </xf>
    <xf numFmtId="3" fontId="16" fillId="6" borderId="7" xfId="0" applyNumberFormat="1" applyFont="1" applyFill="1" applyBorder="1" applyAlignment="1">
      <alignment horizontal="center" vertical="top"/>
    </xf>
    <xf numFmtId="3" fontId="16" fillId="6" borderId="76" xfId="0" applyNumberFormat="1" applyFont="1" applyFill="1" applyBorder="1" applyAlignment="1">
      <alignment horizontal="center" vertical="top"/>
    </xf>
    <xf numFmtId="3" fontId="16" fillId="6" borderId="11" xfId="0" applyNumberFormat="1" applyFont="1" applyFill="1" applyBorder="1" applyAlignment="1">
      <alignment horizontal="center" vertical="top"/>
    </xf>
    <xf numFmtId="3" fontId="16" fillId="6" borderId="14" xfId="0" applyNumberFormat="1" applyFont="1" applyFill="1" applyBorder="1" applyAlignment="1">
      <alignment horizontal="center" vertical="top"/>
    </xf>
    <xf numFmtId="3" fontId="16" fillId="6" borderId="12" xfId="0" applyNumberFormat="1" applyFont="1" applyFill="1" applyBorder="1" applyAlignment="1">
      <alignment horizontal="center" vertical="top"/>
    </xf>
    <xf numFmtId="3" fontId="16" fillId="7" borderId="15" xfId="0" applyNumberFormat="1" applyFont="1" applyFill="1" applyBorder="1" applyAlignment="1">
      <alignment horizontal="center" vertical="top"/>
    </xf>
    <xf numFmtId="3" fontId="2" fillId="0" borderId="38" xfId="0" applyNumberFormat="1" applyFont="1" applyFill="1" applyBorder="1" applyAlignment="1">
      <alignment horizontal="center" vertical="center"/>
    </xf>
    <xf numFmtId="3" fontId="2" fillId="6" borderId="12" xfId="0" applyNumberFormat="1" applyFont="1" applyFill="1" applyBorder="1" applyAlignment="1">
      <alignment horizontal="center" vertical="center" wrapText="1"/>
    </xf>
    <xf numFmtId="3" fontId="2" fillId="6" borderId="37" xfId="0" applyNumberFormat="1" applyFont="1" applyFill="1" applyBorder="1" applyAlignment="1">
      <alignment horizontal="center" vertical="center" wrapText="1"/>
    </xf>
    <xf numFmtId="3" fontId="2" fillId="0" borderId="40" xfId="0" applyNumberFormat="1" applyFont="1" applyFill="1" applyBorder="1" applyAlignment="1">
      <alignment horizontal="center" vertical="top"/>
    </xf>
    <xf numFmtId="3" fontId="2" fillId="0" borderId="96" xfId="0" applyNumberFormat="1" applyFont="1" applyFill="1" applyBorder="1" applyAlignment="1">
      <alignment horizontal="center" vertical="top"/>
    </xf>
    <xf numFmtId="3" fontId="2" fillId="6" borderId="40" xfId="0" applyNumberFormat="1" applyFont="1" applyFill="1" applyBorder="1" applyAlignment="1">
      <alignment horizontal="center" vertical="top"/>
    </xf>
    <xf numFmtId="3" fontId="2" fillId="6" borderId="88" xfId="0" applyNumberFormat="1" applyFont="1" applyFill="1" applyBorder="1" applyAlignment="1">
      <alignment horizontal="center" vertical="top"/>
    </xf>
    <xf numFmtId="3" fontId="2" fillId="6" borderId="96" xfId="0" applyNumberFormat="1" applyFont="1" applyFill="1" applyBorder="1" applyAlignment="1">
      <alignment horizontal="center" vertical="top"/>
    </xf>
    <xf numFmtId="3" fontId="4" fillId="9" borderId="26" xfId="0" applyNumberFormat="1" applyFont="1" applyFill="1" applyBorder="1" applyAlignment="1">
      <alignment horizontal="center" vertical="top"/>
    </xf>
    <xf numFmtId="3" fontId="4" fillId="5" borderId="83" xfId="0" applyNumberFormat="1" applyFont="1" applyFill="1" applyBorder="1" applyAlignment="1">
      <alignment horizontal="center" vertical="top"/>
    </xf>
    <xf numFmtId="3" fontId="2" fillId="0" borderId="16" xfId="0" applyNumberFormat="1" applyFont="1" applyFill="1" applyBorder="1" applyAlignment="1">
      <alignment horizontal="center" vertical="top" wrapText="1"/>
    </xf>
    <xf numFmtId="3" fontId="21" fillId="6" borderId="74" xfId="0" applyNumberFormat="1" applyFont="1" applyFill="1" applyBorder="1" applyAlignment="1">
      <alignment horizontal="center" vertical="top"/>
    </xf>
    <xf numFmtId="3" fontId="2" fillId="6" borderId="47" xfId="0" applyNumberFormat="1" applyFont="1" applyFill="1" applyBorder="1" applyAlignment="1">
      <alignment horizontal="left" vertical="top" wrapText="1"/>
    </xf>
    <xf numFmtId="3" fontId="2" fillId="6" borderId="0" xfId="0" applyNumberFormat="1" applyFont="1" applyFill="1" applyBorder="1" applyAlignment="1">
      <alignment vertical="top"/>
    </xf>
    <xf numFmtId="3" fontId="2" fillId="6" borderId="48" xfId="0" applyNumberFormat="1" applyFont="1" applyFill="1" applyBorder="1" applyAlignment="1">
      <alignment horizontal="center" vertical="center"/>
    </xf>
    <xf numFmtId="3" fontId="2" fillId="6" borderId="38" xfId="0" applyNumberFormat="1" applyFont="1" applyFill="1" applyBorder="1" applyAlignment="1">
      <alignment horizontal="center" vertical="center"/>
    </xf>
    <xf numFmtId="3" fontId="5" fillId="0" borderId="20" xfId="0" applyNumberFormat="1" applyFont="1" applyFill="1" applyBorder="1" applyAlignment="1">
      <alignment horizontal="center" vertical="top" wrapText="1"/>
    </xf>
    <xf numFmtId="3" fontId="5" fillId="0" borderId="48" xfId="0" applyNumberFormat="1" applyFont="1" applyFill="1" applyBorder="1" applyAlignment="1">
      <alignment horizontal="center" vertical="top" wrapText="1"/>
    </xf>
    <xf numFmtId="3" fontId="5" fillId="0" borderId="38" xfId="0" applyNumberFormat="1" applyFont="1" applyFill="1" applyBorder="1" applyAlignment="1">
      <alignment horizontal="center" vertical="top" wrapText="1"/>
    </xf>
    <xf numFmtId="3" fontId="5" fillId="0" borderId="39" xfId="0" applyNumberFormat="1" applyFont="1" applyFill="1" applyBorder="1" applyAlignment="1">
      <alignment horizontal="center" vertical="top" wrapText="1"/>
    </xf>
    <xf numFmtId="3" fontId="5" fillId="0" borderId="12" xfId="0" applyNumberFormat="1" applyFont="1" applyFill="1" applyBorder="1" applyAlignment="1">
      <alignment horizontal="center" vertical="top" wrapText="1"/>
    </xf>
    <xf numFmtId="3" fontId="5" fillId="0" borderId="37" xfId="0" applyNumberFormat="1" applyFont="1" applyFill="1" applyBorder="1" applyAlignment="1">
      <alignment horizontal="center" vertical="top" wrapText="1"/>
    </xf>
    <xf numFmtId="3" fontId="2" fillId="0" borderId="89" xfId="0" applyNumberFormat="1" applyFont="1" applyBorder="1" applyAlignment="1">
      <alignment horizontal="left" vertical="top"/>
    </xf>
    <xf numFmtId="3" fontId="2" fillId="6" borderId="14" xfId="0" applyNumberFormat="1" applyFont="1" applyFill="1" applyBorder="1" applyAlignment="1">
      <alignment vertical="top" wrapText="1"/>
    </xf>
    <xf numFmtId="3" fontId="2" fillId="6" borderId="75" xfId="0" applyNumberFormat="1" applyFont="1" applyFill="1" applyBorder="1" applyAlignment="1">
      <alignment horizontal="center" vertical="top" wrapText="1"/>
    </xf>
    <xf numFmtId="3" fontId="2" fillId="6" borderId="32" xfId="0" applyNumberFormat="1" applyFont="1" applyFill="1" applyBorder="1" applyAlignment="1">
      <alignment horizontal="left" vertical="top" wrapText="1"/>
    </xf>
    <xf numFmtId="3" fontId="2" fillId="6" borderId="18" xfId="0" applyNumberFormat="1" applyFont="1" applyFill="1" applyBorder="1" applyAlignment="1">
      <alignment horizontal="center" vertical="top" wrapText="1"/>
    </xf>
    <xf numFmtId="3" fontId="2" fillId="6" borderId="34" xfId="0" applyNumberFormat="1" applyFont="1" applyFill="1" applyBorder="1" applyAlignment="1">
      <alignment horizontal="center" vertical="top" wrapText="1"/>
    </xf>
    <xf numFmtId="3" fontId="5" fillId="6" borderId="4" xfId="0" applyNumberFormat="1" applyFont="1" applyFill="1" applyBorder="1" applyAlignment="1">
      <alignment horizontal="center" vertical="top"/>
    </xf>
    <xf numFmtId="49" fontId="2" fillId="0" borderId="62" xfId="0" applyNumberFormat="1" applyFont="1" applyBorder="1" applyAlignment="1">
      <alignment horizontal="center" vertical="top"/>
    </xf>
    <xf numFmtId="49" fontId="2" fillId="6" borderId="75" xfId="0" applyNumberFormat="1" applyFont="1" applyFill="1" applyBorder="1" applyAlignment="1">
      <alignment horizontal="center" vertical="top"/>
    </xf>
    <xf numFmtId="49" fontId="2" fillId="6" borderId="37" xfId="0" applyNumberFormat="1" applyFont="1" applyFill="1" applyBorder="1" applyAlignment="1">
      <alignment horizontal="center" vertical="top"/>
    </xf>
    <xf numFmtId="49" fontId="2" fillId="6" borderId="38" xfId="0" applyNumberFormat="1" applyFont="1" applyFill="1" applyBorder="1" applyAlignment="1">
      <alignment horizontal="center" vertical="top"/>
    </xf>
    <xf numFmtId="3" fontId="2" fillId="6" borderId="109" xfId="0" applyNumberFormat="1" applyFont="1" applyFill="1" applyBorder="1" applyAlignment="1">
      <alignment horizontal="center" vertical="top"/>
    </xf>
    <xf numFmtId="3" fontId="2" fillId="6" borderId="63" xfId="0" applyNumberFormat="1" applyFont="1" applyFill="1" applyBorder="1" applyAlignment="1">
      <alignment horizontal="center" vertical="top"/>
    </xf>
    <xf numFmtId="3" fontId="2" fillId="6" borderId="110" xfId="0" applyNumberFormat="1" applyFont="1" applyFill="1" applyBorder="1" applyAlignment="1">
      <alignment horizontal="center" vertical="top"/>
    </xf>
    <xf numFmtId="3" fontId="2" fillId="6" borderId="103" xfId="0" applyNumberFormat="1" applyFont="1" applyFill="1" applyBorder="1" applyAlignment="1">
      <alignment horizontal="center" vertical="top"/>
    </xf>
    <xf numFmtId="3" fontId="2" fillId="6" borderId="111" xfId="0" applyNumberFormat="1" applyFont="1" applyFill="1" applyBorder="1" applyAlignment="1">
      <alignment horizontal="center" vertical="top"/>
    </xf>
    <xf numFmtId="3" fontId="2" fillId="0" borderId="47" xfId="0" applyNumberFormat="1" applyFont="1" applyBorder="1" applyAlignment="1">
      <alignment vertical="top"/>
    </xf>
    <xf numFmtId="49" fontId="4" fillId="0" borderId="37" xfId="0" applyNumberFormat="1" applyFont="1" applyBorder="1" applyAlignment="1">
      <alignment horizontal="center" vertical="top"/>
    </xf>
    <xf numFmtId="49" fontId="4" fillId="0" borderId="12" xfId="0" applyNumberFormat="1" applyFont="1" applyBorder="1" applyAlignment="1">
      <alignment horizontal="center" vertical="top"/>
    </xf>
    <xf numFmtId="3" fontId="5" fillId="6" borderId="64" xfId="0" applyNumberFormat="1" applyFont="1" applyFill="1" applyBorder="1" applyAlignment="1">
      <alignment horizontal="center" vertical="top"/>
    </xf>
    <xf numFmtId="3" fontId="2" fillId="0" borderId="40" xfId="0" applyNumberFormat="1" applyFont="1" applyFill="1" applyBorder="1" applyAlignment="1">
      <alignment horizontal="center" vertical="top" wrapText="1"/>
    </xf>
    <xf numFmtId="3" fontId="2" fillId="6" borderId="18" xfId="0" applyNumberFormat="1" applyFont="1" applyFill="1" applyBorder="1" applyAlignment="1">
      <alignment horizontal="center" vertical="top"/>
    </xf>
    <xf numFmtId="3" fontId="2" fillId="0" borderId="22" xfId="0" applyNumberFormat="1" applyFont="1" applyFill="1" applyBorder="1" applyAlignment="1">
      <alignment horizontal="center" vertical="top"/>
    </xf>
    <xf numFmtId="3" fontId="2" fillId="0" borderId="76" xfId="0" applyNumberFormat="1" applyFont="1" applyFill="1" applyBorder="1" applyAlignment="1">
      <alignment horizontal="center" vertical="top"/>
    </xf>
    <xf numFmtId="3" fontId="2" fillId="6" borderId="46" xfId="0" applyNumberFormat="1" applyFont="1" applyFill="1" applyBorder="1" applyAlignment="1">
      <alignment horizontal="center" vertical="top"/>
    </xf>
    <xf numFmtId="3" fontId="2" fillId="0" borderId="61" xfId="0" applyNumberFormat="1" applyFont="1" applyFill="1" applyBorder="1" applyAlignment="1">
      <alignment horizontal="center" vertical="top"/>
    </xf>
    <xf numFmtId="3" fontId="2" fillId="0" borderId="77" xfId="0" applyNumberFormat="1" applyFont="1" applyBorder="1" applyAlignment="1">
      <alignment vertical="top"/>
    </xf>
    <xf numFmtId="3" fontId="2" fillId="6" borderId="13" xfId="0" applyNumberFormat="1" applyFont="1" applyFill="1" applyBorder="1" applyAlignment="1">
      <alignment horizontal="center" vertical="top" wrapText="1"/>
    </xf>
    <xf numFmtId="3" fontId="16" fillId="0" borderId="12" xfId="0" applyNumberFormat="1" applyFont="1" applyFill="1" applyBorder="1" applyAlignment="1">
      <alignment horizontal="center" vertical="top"/>
    </xf>
    <xf numFmtId="3" fontId="2" fillId="0" borderId="47" xfId="0" applyNumberFormat="1" applyFont="1" applyFill="1" applyBorder="1" applyAlignment="1">
      <alignment horizontal="center" vertical="top" wrapText="1"/>
    </xf>
    <xf numFmtId="3" fontId="8" fillId="0" borderId="37" xfId="0" applyNumberFormat="1" applyFont="1" applyBorder="1" applyAlignment="1">
      <alignment vertical="top" wrapText="1"/>
    </xf>
    <xf numFmtId="3" fontId="2" fillId="0" borderId="77" xfId="0" applyNumberFormat="1" applyFont="1" applyFill="1" applyBorder="1" applyAlignment="1">
      <alignment horizontal="right" vertical="top" wrapText="1"/>
    </xf>
    <xf numFmtId="3" fontId="2" fillId="0" borderId="64" xfId="0" applyNumberFormat="1" applyFont="1" applyFill="1" applyBorder="1" applyAlignment="1">
      <alignment horizontal="right" vertical="top" wrapText="1"/>
    </xf>
    <xf numFmtId="3" fontId="2" fillId="7" borderId="47" xfId="0" applyNumberFormat="1" applyFont="1" applyFill="1" applyBorder="1" applyAlignment="1">
      <alignment vertical="top" wrapText="1"/>
    </xf>
    <xf numFmtId="3" fontId="2" fillId="7" borderId="75" xfId="0" applyNumberFormat="1" applyFont="1" applyFill="1" applyBorder="1" applyAlignment="1">
      <alignment horizontal="center" vertical="top"/>
    </xf>
    <xf numFmtId="3" fontId="2" fillId="7" borderId="37" xfId="0" applyNumberFormat="1" applyFont="1" applyFill="1" applyBorder="1" applyAlignment="1">
      <alignment horizontal="center" vertical="top"/>
    </xf>
    <xf numFmtId="3" fontId="2" fillId="7" borderId="76" xfId="0" applyNumberFormat="1" applyFont="1" applyFill="1" applyBorder="1" applyAlignment="1">
      <alignment horizontal="center" vertical="top"/>
    </xf>
    <xf numFmtId="3" fontId="4" fillId="6" borderId="24" xfId="0" applyNumberFormat="1" applyFont="1" applyFill="1" applyBorder="1" applyAlignment="1">
      <alignment vertical="top"/>
    </xf>
    <xf numFmtId="3" fontId="5" fillId="0" borderId="32" xfId="0" applyNumberFormat="1" applyFont="1" applyFill="1" applyBorder="1" applyAlignment="1">
      <alignment horizontal="center" vertical="top"/>
    </xf>
    <xf numFmtId="3" fontId="5" fillId="0" borderId="32" xfId="0" applyNumberFormat="1" applyFont="1" applyFill="1" applyBorder="1" applyAlignment="1">
      <alignment horizontal="center" vertical="top" wrapText="1"/>
    </xf>
    <xf numFmtId="3" fontId="5" fillId="6" borderId="85" xfId="0" applyNumberFormat="1" applyFont="1" applyFill="1" applyBorder="1" applyAlignment="1">
      <alignment horizontal="center" vertical="top" wrapText="1"/>
    </xf>
    <xf numFmtId="3" fontId="5" fillId="6" borderId="24" xfId="0" applyNumberFormat="1" applyFont="1" applyFill="1" applyBorder="1" applyAlignment="1">
      <alignment horizontal="center" vertical="top" wrapText="1"/>
    </xf>
    <xf numFmtId="3" fontId="5" fillId="6" borderId="30" xfId="0" applyNumberFormat="1" applyFont="1" applyFill="1" applyBorder="1" applyAlignment="1">
      <alignment horizontal="center" vertical="top" wrapText="1"/>
    </xf>
    <xf numFmtId="3" fontId="2" fillId="6" borderId="14" xfId="0" applyNumberFormat="1" applyFont="1" applyFill="1" applyBorder="1" applyAlignment="1">
      <alignment horizontal="left" vertical="top" wrapText="1"/>
    </xf>
    <xf numFmtId="3" fontId="2" fillId="0" borderId="48" xfId="0" applyNumberFormat="1" applyFont="1" applyFill="1" applyBorder="1" applyAlignment="1">
      <alignment horizontal="center" vertical="center"/>
    </xf>
    <xf numFmtId="3" fontId="4" fillId="6" borderId="3" xfId="0" applyNumberFormat="1" applyFont="1" applyFill="1" applyBorder="1" applyAlignment="1">
      <alignment horizontal="center" vertical="top" wrapText="1"/>
    </xf>
    <xf numFmtId="3" fontId="5" fillId="6" borderId="85" xfId="0" applyNumberFormat="1" applyFont="1" applyFill="1" applyBorder="1" applyAlignment="1">
      <alignment horizontal="center" vertical="top"/>
    </xf>
    <xf numFmtId="3" fontId="5" fillId="6" borderId="16" xfId="0" applyNumberFormat="1" applyFont="1" applyFill="1" applyBorder="1" applyAlignment="1">
      <alignment horizontal="center" vertical="top" wrapText="1"/>
    </xf>
    <xf numFmtId="3" fontId="5" fillId="6" borderId="14" xfId="0" applyNumberFormat="1" applyFont="1" applyFill="1" applyBorder="1" applyAlignment="1">
      <alignment horizontal="center" vertical="top"/>
    </xf>
    <xf numFmtId="3" fontId="5" fillId="6" borderId="47" xfId="0" applyNumberFormat="1" applyFont="1" applyFill="1" applyBorder="1" applyAlignment="1">
      <alignment horizontal="center" vertical="top"/>
    </xf>
    <xf numFmtId="3" fontId="5" fillId="6" borderId="5" xfId="0" applyNumberFormat="1" applyFont="1" applyFill="1" applyBorder="1" applyAlignment="1">
      <alignment horizontal="center" vertical="top"/>
    </xf>
    <xf numFmtId="3" fontId="2" fillId="6" borderId="6" xfId="0" applyNumberFormat="1" applyFont="1" applyFill="1" applyBorder="1" applyAlignment="1">
      <alignment horizontal="center" vertical="top"/>
    </xf>
    <xf numFmtId="3" fontId="5" fillId="6" borderId="5" xfId="0" applyNumberFormat="1" applyFont="1" applyFill="1" applyBorder="1" applyAlignment="1">
      <alignment horizontal="center" vertical="top" wrapText="1"/>
    </xf>
    <xf numFmtId="3" fontId="5" fillId="6" borderId="14" xfId="0" applyNumberFormat="1" applyFont="1" applyFill="1" applyBorder="1" applyAlignment="1">
      <alignment horizontal="center" vertical="top" wrapText="1"/>
    </xf>
    <xf numFmtId="3" fontId="15" fillId="6" borderId="0" xfId="0" applyNumberFormat="1" applyFont="1" applyFill="1" applyBorder="1" applyAlignment="1">
      <alignment horizontal="center" vertical="top"/>
    </xf>
    <xf numFmtId="0" fontId="2" fillId="6" borderId="39" xfId="0" applyFont="1" applyFill="1" applyBorder="1" applyAlignment="1">
      <alignment vertical="center" textRotation="90" wrapText="1"/>
    </xf>
    <xf numFmtId="49" fontId="4" fillId="6" borderId="20" xfId="0" applyNumberFormat="1" applyFont="1" applyFill="1" applyBorder="1" applyAlignment="1">
      <alignment horizontal="center" vertical="top"/>
    </xf>
    <xf numFmtId="0" fontId="4" fillId="0" borderId="82" xfId="0" applyFont="1" applyBorder="1" applyAlignment="1">
      <alignment horizontal="center" vertical="center" wrapText="1"/>
    </xf>
    <xf numFmtId="164" fontId="2" fillId="6" borderId="89" xfId="0" applyNumberFormat="1" applyFont="1" applyFill="1" applyBorder="1" applyAlignment="1">
      <alignment horizontal="center" vertical="top" wrapText="1"/>
    </xf>
    <xf numFmtId="164" fontId="2" fillId="6" borderId="86" xfId="0" applyNumberFormat="1" applyFont="1" applyFill="1" applyBorder="1" applyAlignment="1">
      <alignment horizontal="center" vertical="top" wrapText="1"/>
    </xf>
    <xf numFmtId="164" fontId="2" fillId="6" borderId="0" xfId="0" applyNumberFormat="1" applyFont="1" applyFill="1" applyBorder="1" applyAlignment="1">
      <alignment horizontal="center" vertical="top"/>
    </xf>
    <xf numFmtId="164" fontId="2" fillId="6" borderId="16" xfId="0" applyNumberFormat="1" applyFont="1" applyFill="1" applyBorder="1" applyAlignment="1">
      <alignment horizontal="center" vertical="top"/>
    </xf>
    <xf numFmtId="164" fontId="2" fillId="0" borderId="21" xfId="0" applyNumberFormat="1" applyFont="1" applyFill="1" applyBorder="1" applyAlignment="1">
      <alignment horizontal="center" vertical="top"/>
    </xf>
    <xf numFmtId="164" fontId="2" fillId="0" borderId="35" xfId="0" applyNumberFormat="1" applyFont="1" applyFill="1" applyBorder="1" applyAlignment="1">
      <alignment horizontal="center" vertical="top"/>
    </xf>
    <xf numFmtId="164" fontId="4" fillId="8" borderId="53" xfId="0" applyNumberFormat="1" applyFont="1" applyFill="1" applyBorder="1" applyAlignment="1">
      <alignment horizontal="center" vertical="top"/>
    </xf>
    <xf numFmtId="164" fontId="4" fillId="8" borderId="70" xfId="0" applyNumberFormat="1" applyFont="1" applyFill="1" applyBorder="1" applyAlignment="1">
      <alignment horizontal="center" vertical="top"/>
    </xf>
    <xf numFmtId="164" fontId="2" fillId="0" borderId="107" xfId="0" applyNumberFormat="1" applyFont="1" applyFill="1" applyBorder="1" applyAlignment="1">
      <alignment horizontal="center" vertical="top"/>
    </xf>
    <xf numFmtId="164" fontId="2" fillId="0" borderId="55" xfId="0" applyNumberFormat="1" applyFont="1" applyFill="1" applyBorder="1" applyAlignment="1">
      <alignment horizontal="center" vertical="top"/>
    </xf>
    <xf numFmtId="164" fontId="2" fillId="6" borderId="89" xfId="0" applyNumberFormat="1" applyFont="1" applyFill="1" applyBorder="1" applyAlignment="1">
      <alignment horizontal="center" vertical="top"/>
    </xf>
    <xf numFmtId="164" fontId="2" fillId="6" borderId="86" xfId="0" applyNumberFormat="1" applyFont="1" applyFill="1" applyBorder="1" applyAlignment="1">
      <alignment horizontal="center" vertical="top"/>
    </xf>
    <xf numFmtId="164" fontId="2" fillId="8" borderId="64" xfId="0" applyNumberFormat="1" applyFont="1" applyFill="1" applyBorder="1" applyAlignment="1">
      <alignment horizontal="center" vertical="top"/>
    </xf>
    <xf numFmtId="164" fontId="2" fillId="6" borderId="77" xfId="0" applyNumberFormat="1" applyFont="1" applyFill="1" applyBorder="1" applyAlignment="1">
      <alignment horizontal="center" vertical="top"/>
    </xf>
    <xf numFmtId="164" fontId="2" fillId="6" borderId="64" xfId="0" applyNumberFormat="1" applyFont="1" applyFill="1" applyBorder="1" applyAlignment="1">
      <alignment horizontal="center" vertical="top"/>
    </xf>
    <xf numFmtId="164" fontId="2" fillId="0" borderId="9" xfId="0" applyNumberFormat="1" applyFont="1" applyFill="1" applyBorder="1" applyAlignment="1">
      <alignment horizontal="center" vertical="top"/>
    </xf>
    <xf numFmtId="164" fontId="2" fillId="6" borderId="107" xfId="0" applyNumberFormat="1" applyFont="1" applyFill="1" applyBorder="1" applyAlignment="1">
      <alignment horizontal="center" vertical="top"/>
    </xf>
    <xf numFmtId="164" fontId="2" fillId="6" borderId="5" xfId="0" applyNumberFormat="1" applyFont="1" applyFill="1" applyBorder="1" applyAlignment="1">
      <alignment horizontal="center" vertical="top"/>
    </xf>
    <xf numFmtId="164" fontId="2" fillId="6" borderId="14" xfId="0" applyNumberFormat="1" applyFont="1" applyFill="1" applyBorder="1" applyAlignment="1">
      <alignment horizontal="center" vertical="top"/>
    </xf>
    <xf numFmtId="164" fontId="4" fillId="8" borderId="35" xfId="0" applyNumberFormat="1" applyFont="1" applyFill="1" applyBorder="1" applyAlignment="1">
      <alignment horizontal="center" vertical="top"/>
    </xf>
    <xf numFmtId="164" fontId="4" fillId="8" borderId="21" xfId="0" applyNumberFormat="1" applyFont="1" applyFill="1" applyBorder="1" applyAlignment="1">
      <alignment horizontal="center" vertical="top"/>
    </xf>
    <xf numFmtId="164" fontId="2" fillId="6" borderId="7" xfId="0" applyNumberFormat="1" applyFont="1" applyFill="1" applyBorder="1" applyAlignment="1">
      <alignment horizontal="center" vertical="top"/>
    </xf>
    <xf numFmtId="164" fontId="2" fillId="0" borderId="77" xfId="0" applyNumberFormat="1" applyFont="1" applyFill="1" applyBorder="1" applyAlignment="1">
      <alignment horizontal="center" vertical="top"/>
    </xf>
    <xf numFmtId="164" fontId="2" fillId="0" borderId="64" xfId="0" applyNumberFormat="1" applyFont="1" applyFill="1" applyBorder="1" applyAlignment="1">
      <alignment horizontal="center" vertical="top"/>
    </xf>
    <xf numFmtId="164" fontId="4" fillId="5" borderId="82" xfId="0" applyNumberFormat="1" applyFont="1" applyFill="1" applyBorder="1" applyAlignment="1">
      <alignment horizontal="center" vertical="top"/>
    </xf>
    <xf numFmtId="164" fontId="4" fillId="5" borderId="80" xfId="0" applyNumberFormat="1" applyFont="1" applyFill="1" applyBorder="1" applyAlignment="1">
      <alignment horizontal="center" vertical="top"/>
    </xf>
    <xf numFmtId="164" fontId="2" fillId="6" borderId="47" xfId="0" applyNumberFormat="1" applyFont="1" applyFill="1" applyBorder="1" applyAlignment="1">
      <alignment horizontal="center" vertical="top"/>
    </xf>
    <xf numFmtId="164" fontId="2" fillId="6" borderId="32" xfId="0" applyNumberFormat="1" applyFont="1" applyFill="1" applyBorder="1" applyAlignment="1">
      <alignment horizontal="center" vertical="top"/>
    </xf>
    <xf numFmtId="164" fontId="2" fillId="6" borderId="35" xfId="0" applyNumberFormat="1" applyFont="1" applyFill="1" applyBorder="1" applyAlignment="1">
      <alignment horizontal="center" vertical="top"/>
    </xf>
    <xf numFmtId="164" fontId="2" fillId="0" borderId="22" xfId="0" applyNumberFormat="1" applyFont="1" applyFill="1" applyBorder="1" applyAlignment="1">
      <alignment horizontal="center" vertical="top"/>
    </xf>
    <xf numFmtId="164" fontId="2" fillId="0" borderId="76" xfId="0" applyNumberFormat="1" applyFont="1" applyFill="1" applyBorder="1" applyAlignment="1">
      <alignment horizontal="center" vertical="top"/>
    </xf>
    <xf numFmtId="164" fontId="2" fillId="6" borderId="46" xfId="0" applyNumberFormat="1" applyFont="1" applyFill="1" applyBorder="1" applyAlignment="1">
      <alignment horizontal="center" vertical="top"/>
    </xf>
    <xf numFmtId="164" fontId="2" fillId="6" borderId="76" xfId="0" applyNumberFormat="1" applyFont="1" applyFill="1" applyBorder="1" applyAlignment="1">
      <alignment horizontal="center" vertical="top"/>
    </xf>
    <xf numFmtId="164" fontId="4" fillId="8" borderId="27" xfId="0" applyNumberFormat="1" applyFont="1" applyFill="1" applyBorder="1" applyAlignment="1">
      <alignment horizontal="center" vertical="top"/>
    </xf>
    <xf numFmtId="164" fontId="2" fillId="0" borderId="8" xfId="0" applyNumberFormat="1" applyFont="1" applyFill="1" applyBorder="1" applyAlignment="1">
      <alignment horizontal="center" vertical="top"/>
    </xf>
    <xf numFmtId="164" fontId="2" fillId="0" borderId="14" xfId="0" applyNumberFormat="1" applyFont="1" applyFill="1" applyBorder="1" applyAlignment="1">
      <alignment horizontal="center" vertical="top"/>
    </xf>
    <xf numFmtId="164" fontId="2" fillId="0" borderId="16" xfId="0" applyNumberFormat="1" applyFont="1" applyFill="1" applyBorder="1" applyAlignment="1">
      <alignment horizontal="center" vertical="top"/>
    </xf>
    <xf numFmtId="164" fontId="2" fillId="0" borderId="47" xfId="0" applyNumberFormat="1" applyFont="1" applyFill="1" applyBorder="1" applyAlignment="1">
      <alignment horizontal="center" vertical="top"/>
    </xf>
    <xf numFmtId="164" fontId="2" fillId="6" borderId="85" xfId="0" applyNumberFormat="1" applyFont="1" applyFill="1" applyBorder="1" applyAlignment="1">
      <alignment horizontal="center" vertical="top"/>
    </xf>
    <xf numFmtId="164" fontId="4" fillId="6" borderId="47" xfId="0" applyNumberFormat="1" applyFont="1" applyFill="1" applyBorder="1" applyAlignment="1">
      <alignment horizontal="center" vertical="top"/>
    </xf>
    <xf numFmtId="164" fontId="4" fillId="6" borderId="64" xfId="0" applyNumberFormat="1" applyFont="1" applyFill="1" applyBorder="1" applyAlignment="1">
      <alignment horizontal="center" vertical="top"/>
    </xf>
    <xf numFmtId="164" fontId="2" fillId="0" borderId="62" xfId="0" applyNumberFormat="1" applyFont="1" applyFill="1" applyBorder="1" applyAlignment="1">
      <alignment horizontal="center" vertical="top"/>
    </xf>
    <xf numFmtId="164" fontId="2" fillId="0" borderId="44" xfId="0" applyNumberFormat="1" applyFont="1" applyFill="1" applyBorder="1" applyAlignment="1">
      <alignment horizontal="center" vertical="top"/>
    </xf>
    <xf numFmtId="164" fontId="2" fillId="0" borderId="97" xfId="0" applyNumberFormat="1" applyFont="1" applyFill="1" applyBorder="1" applyAlignment="1">
      <alignment horizontal="center" vertical="top"/>
    </xf>
    <xf numFmtId="164" fontId="2" fillId="6" borderId="62" xfId="0" applyNumberFormat="1" applyFont="1" applyFill="1" applyBorder="1" applyAlignment="1">
      <alignment horizontal="center" vertical="top"/>
    </xf>
    <xf numFmtId="164" fontId="2" fillId="6" borderId="44" xfId="0" applyNumberFormat="1" applyFont="1" applyFill="1" applyBorder="1" applyAlignment="1">
      <alignment horizontal="center" vertical="top"/>
    </xf>
    <xf numFmtId="164" fontId="2" fillId="6" borderId="101" xfId="0" applyNumberFormat="1" applyFont="1" applyFill="1" applyBorder="1" applyAlignment="1">
      <alignment horizontal="center" vertical="top"/>
    </xf>
    <xf numFmtId="164" fontId="2" fillId="6" borderId="61" xfId="0" applyNumberFormat="1" applyFont="1" applyFill="1" applyBorder="1" applyAlignment="1">
      <alignment horizontal="center" vertical="top"/>
    </xf>
    <xf numFmtId="164" fontId="4" fillId="8" borderId="71" xfId="0" applyNumberFormat="1" applyFont="1" applyFill="1" applyBorder="1" applyAlignment="1">
      <alignment horizontal="center" vertical="top"/>
    </xf>
    <xf numFmtId="164" fontId="16" fillId="6" borderId="16" xfId="0" applyNumberFormat="1" applyFont="1" applyFill="1" applyBorder="1" applyAlignment="1">
      <alignment horizontal="center" vertical="top"/>
    </xf>
    <xf numFmtId="164" fontId="17" fillId="8" borderId="53" xfId="0" applyNumberFormat="1" applyFont="1" applyFill="1" applyBorder="1" applyAlignment="1">
      <alignment horizontal="center" vertical="top"/>
    </xf>
    <xf numFmtId="164" fontId="2" fillId="6" borderId="7" xfId="0" applyNumberFormat="1" applyFont="1" applyFill="1" applyBorder="1" applyAlignment="1">
      <alignment horizontal="right" vertical="top"/>
    </xf>
    <xf numFmtId="164" fontId="2" fillId="6" borderId="16" xfId="0" applyNumberFormat="1" applyFont="1" applyFill="1" applyBorder="1" applyAlignment="1">
      <alignment horizontal="right" vertical="top"/>
    </xf>
    <xf numFmtId="164" fontId="4" fillId="5" borderId="28" xfId="0" applyNumberFormat="1" applyFont="1" applyFill="1" applyBorder="1" applyAlignment="1">
      <alignment horizontal="center" vertical="top"/>
    </xf>
    <xf numFmtId="164" fontId="4" fillId="4" borderId="82" xfId="0" applyNumberFormat="1" applyFont="1" applyFill="1" applyBorder="1" applyAlignment="1">
      <alignment horizontal="center" vertical="top"/>
    </xf>
    <xf numFmtId="164" fontId="4" fillId="3" borderId="82" xfId="0" applyNumberFormat="1" applyFont="1" applyFill="1" applyBorder="1" applyAlignment="1">
      <alignment horizontal="center" vertical="top"/>
    </xf>
    <xf numFmtId="164" fontId="4" fillId="3" borderId="81" xfId="0" applyNumberFormat="1" applyFont="1" applyFill="1" applyBorder="1" applyAlignment="1">
      <alignment horizontal="center" vertical="top"/>
    </xf>
    <xf numFmtId="164" fontId="4" fillId="3" borderId="8" xfId="0" applyNumberFormat="1" applyFont="1" applyFill="1" applyBorder="1" applyAlignment="1">
      <alignment horizontal="center" vertical="top" wrapText="1"/>
    </xf>
    <xf numFmtId="164" fontId="4" fillId="3" borderId="64" xfId="0" applyNumberFormat="1" applyFont="1" applyFill="1" applyBorder="1" applyAlignment="1">
      <alignment horizontal="center" vertical="top" wrapText="1"/>
    </xf>
    <xf numFmtId="164" fontId="4" fillId="8" borderId="32" xfId="0" applyNumberFormat="1" applyFont="1" applyFill="1" applyBorder="1" applyAlignment="1">
      <alignment horizontal="center" vertical="top" wrapText="1"/>
    </xf>
    <xf numFmtId="164" fontId="4" fillId="8" borderId="64" xfId="0" applyNumberFormat="1" applyFont="1" applyFill="1" applyBorder="1" applyAlignment="1">
      <alignment horizontal="center" vertical="top" wrapText="1"/>
    </xf>
    <xf numFmtId="164" fontId="2" fillId="0" borderId="32" xfId="0" applyNumberFormat="1" applyFont="1" applyBorder="1" applyAlignment="1">
      <alignment horizontal="center" vertical="top" wrapText="1"/>
    </xf>
    <xf numFmtId="164" fontId="2" fillId="8" borderId="32" xfId="0" applyNumberFormat="1" applyFont="1" applyFill="1" applyBorder="1" applyAlignment="1">
      <alignment horizontal="center" vertical="top" wrapText="1"/>
    </xf>
    <xf numFmtId="164" fontId="4" fillId="3" borderId="32" xfId="0" applyNumberFormat="1" applyFont="1" applyFill="1" applyBorder="1" applyAlignment="1">
      <alignment horizontal="center" vertical="top" wrapText="1"/>
    </xf>
    <xf numFmtId="164" fontId="4" fillId="3" borderId="35" xfId="0" applyNumberFormat="1" applyFont="1" applyFill="1" applyBorder="1" applyAlignment="1">
      <alignment horizontal="center" vertical="top" wrapText="1"/>
    </xf>
    <xf numFmtId="164" fontId="4" fillId="8" borderId="50" xfId="0" applyNumberFormat="1" applyFont="1" applyFill="1" applyBorder="1" applyAlignment="1">
      <alignment horizontal="center" vertical="top" wrapText="1"/>
    </xf>
    <xf numFmtId="164" fontId="4" fillId="8" borderId="53" xfId="0" applyNumberFormat="1" applyFont="1" applyFill="1" applyBorder="1" applyAlignment="1">
      <alignment horizontal="center" vertical="top" wrapText="1"/>
    </xf>
    <xf numFmtId="0" fontId="2" fillId="0" borderId="91" xfId="0" applyFont="1" applyFill="1" applyBorder="1" applyAlignment="1">
      <alignment horizontal="center" vertical="top" wrapText="1"/>
    </xf>
    <xf numFmtId="3" fontId="2" fillId="6" borderId="92" xfId="0" applyNumberFormat="1" applyFont="1" applyFill="1" applyBorder="1" applyAlignment="1">
      <alignment horizontal="center" vertical="top" wrapText="1"/>
    </xf>
    <xf numFmtId="0" fontId="2" fillId="0" borderId="75" xfId="0" applyFont="1" applyFill="1" applyBorder="1" applyAlignment="1">
      <alignment horizontal="center" vertical="top" wrapText="1"/>
    </xf>
    <xf numFmtId="3" fontId="22" fillId="0" borderId="39" xfId="0" applyNumberFormat="1" applyFont="1" applyBorder="1" applyAlignment="1">
      <alignment vertical="center" textRotation="90" wrapText="1"/>
    </xf>
    <xf numFmtId="3" fontId="22" fillId="0" borderId="12" xfId="0" applyNumberFormat="1" applyFont="1" applyBorder="1" applyAlignment="1">
      <alignment vertical="center" textRotation="90" wrapText="1"/>
    </xf>
    <xf numFmtId="3" fontId="2" fillId="6" borderId="0" xfId="0" applyNumberFormat="1" applyFont="1" applyFill="1" applyBorder="1" applyAlignment="1">
      <alignment vertical="top" wrapText="1"/>
    </xf>
    <xf numFmtId="3" fontId="21" fillId="6" borderId="2" xfId="0" applyNumberFormat="1" applyFont="1" applyFill="1" applyBorder="1" applyAlignment="1">
      <alignment horizontal="center" vertical="top"/>
    </xf>
    <xf numFmtId="3" fontId="16" fillId="6" borderId="4" xfId="0" applyNumberFormat="1" applyFont="1" applyFill="1" applyBorder="1" applyAlignment="1">
      <alignment horizontal="center" vertical="top"/>
    </xf>
    <xf numFmtId="3" fontId="21" fillId="6" borderId="73" xfId="0" applyNumberFormat="1" applyFont="1" applyFill="1" applyBorder="1" applyAlignment="1">
      <alignment horizontal="center" vertical="top"/>
    </xf>
    <xf numFmtId="3" fontId="21" fillId="6" borderId="11" xfId="0" applyNumberFormat="1" applyFont="1" applyFill="1" applyBorder="1" applyAlignment="1">
      <alignment horizontal="center" vertical="top"/>
    </xf>
    <xf numFmtId="3" fontId="16" fillId="6" borderId="13" xfId="0" applyNumberFormat="1" applyFont="1" applyFill="1" applyBorder="1" applyAlignment="1">
      <alignment horizontal="center" vertical="top"/>
    </xf>
    <xf numFmtId="0" fontId="2" fillId="6" borderId="17" xfId="0" applyFont="1" applyFill="1" applyBorder="1" applyAlignment="1">
      <alignment vertical="top" wrapText="1"/>
    </xf>
    <xf numFmtId="0" fontId="2" fillId="6" borderId="11" xfId="0" applyFont="1" applyFill="1" applyBorder="1" applyAlignment="1">
      <alignment vertical="top" wrapText="1"/>
    </xf>
    <xf numFmtId="49" fontId="22" fillId="6" borderId="39" xfId="0" applyNumberFormat="1" applyFont="1" applyFill="1" applyBorder="1" applyAlignment="1">
      <alignment vertical="center" textRotation="90"/>
    </xf>
    <xf numFmtId="0" fontId="2" fillId="6" borderId="41" xfId="0" applyFont="1" applyFill="1" applyBorder="1" applyAlignment="1">
      <alignment horizontal="left" vertical="top" wrapText="1"/>
    </xf>
    <xf numFmtId="49" fontId="22" fillId="6" borderId="12" xfId="0" applyNumberFormat="1" applyFont="1" applyFill="1" applyBorder="1" applyAlignment="1">
      <alignment vertical="center" textRotation="90"/>
    </xf>
    <xf numFmtId="0" fontId="2" fillId="0" borderId="90" xfId="0" applyFont="1" applyBorder="1" applyAlignment="1">
      <alignment vertical="top" wrapText="1"/>
    </xf>
    <xf numFmtId="49" fontId="22" fillId="6" borderId="37" xfId="0" applyNumberFormat="1" applyFont="1" applyFill="1" applyBorder="1" applyAlignment="1">
      <alignment vertical="center" textRotation="90"/>
    </xf>
    <xf numFmtId="0" fontId="2" fillId="0" borderId="66" xfId="0" applyFont="1" applyBorder="1" applyAlignment="1">
      <alignment vertical="top" wrapText="1"/>
    </xf>
    <xf numFmtId="3" fontId="2" fillId="0" borderId="0" xfId="0" applyNumberFormat="1" applyFont="1" applyBorder="1" applyAlignment="1">
      <alignment horizontal="left" vertical="top" wrapText="1"/>
    </xf>
    <xf numFmtId="3" fontId="22" fillId="6" borderId="23" xfId="0" applyNumberFormat="1" applyFont="1" applyFill="1" applyBorder="1" applyAlignment="1">
      <alignment vertical="top" wrapText="1"/>
    </xf>
    <xf numFmtId="3" fontId="22" fillId="6" borderId="12" xfId="0" applyNumberFormat="1" applyFont="1" applyFill="1" applyBorder="1" applyAlignment="1">
      <alignment wrapText="1"/>
    </xf>
    <xf numFmtId="0" fontId="2" fillId="0" borderId="47" xfId="0" applyFont="1" applyBorder="1" applyAlignment="1">
      <alignment horizontal="left" vertical="top"/>
    </xf>
    <xf numFmtId="164" fontId="2" fillId="6" borderId="39" xfId="0" applyNumberFormat="1" applyFont="1" applyFill="1" applyBorder="1" applyAlignment="1">
      <alignment horizontal="center" vertical="top" wrapText="1"/>
    </xf>
    <xf numFmtId="164" fontId="2" fillId="6" borderId="12" xfId="0" applyNumberFormat="1" applyFont="1" applyFill="1" applyBorder="1" applyAlignment="1">
      <alignment horizontal="center" vertical="top" wrapText="1"/>
    </xf>
    <xf numFmtId="164" fontId="2" fillId="6" borderId="37" xfId="0" applyNumberFormat="1" applyFont="1" applyFill="1" applyBorder="1" applyAlignment="1">
      <alignment horizontal="center" vertical="top" wrapText="1"/>
    </xf>
    <xf numFmtId="0" fontId="2" fillId="6" borderId="45" xfId="0" applyFont="1" applyFill="1" applyBorder="1" applyAlignment="1">
      <alignment horizontal="center" vertical="top" wrapText="1"/>
    </xf>
    <xf numFmtId="0" fontId="2" fillId="6" borderId="13" xfId="0" applyFont="1" applyFill="1" applyBorder="1" applyAlignment="1">
      <alignment horizontal="center" vertical="top" wrapText="1"/>
    </xf>
    <xf numFmtId="0" fontId="2" fillId="6" borderId="91" xfId="0" applyFont="1" applyFill="1" applyBorder="1" applyAlignment="1">
      <alignment horizontal="center" vertical="top" wrapText="1"/>
    </xf>
    <xf numFmtId="0" fontId="2" fillId="6" borderId="75" xfId="0" applyFont="1" applyFill="1" applyBorder="1" applyAlignment="1">
      <alignment horizontal="center" vertical="top" wrapText="1"/>
    </xf>
    <xf numFmtId="0" fontId="22" fillId="6" borderId="15" xfId="0" applyFont="1" applyFill="1" applyBorder="1" applyAlignment="1">
      <alignment horizontal="center" vertical="center" wrapText="1"/>
    </xf>
    <xf numFmtId="0" fontId="22" fillId="6" borderId="27" xfId="0" applyFont="1" applyFill="1" applyBorder="1" applyAlignment="1">
      <alignment horizontal="center" vertical="center" wrapText="1"/>
    </xf>
    <xf numFmtId="164" fontId="2" fillId="6" borderId="32" xfId="0" applyNumberFormat="1" applyFont="1" applyFill="1" applyBorder="1" applyAlignment="1">
      <alignment horizontal="center" vertical="top" wrapText="1"/>
    </xf>
    <xf numFmtId="3" fontId="4" fillId="6" borderId="102" xfId="0" applyNumberFormat="1" applyFont="1" applyFill="1" applyBorder="1" applyAlignment="1">
      <alignment horizontal="center" vertical="top"/>
    </xf>
    <xf numFmtId="49" fontId="11" fillId="6" borderId="113" xfId="0" applyNumberFormat="1" applyFont="1" applyFill="1" applyBorder="1" applyAlignment="1">
      <alignment horizontal="center" vertical="center" wrapText="1"/>
    </xf>
    <xf numFmtId="49" fontId="2" fillId="6" borderId="102" xfId="0" applyNumberFormat="1" applyFont="1" applyFill="1" applyBorder="1" applyAlignment="1">
      <alignment horizontal="center" vertical="center"/>
    </xf>
    <xf numFmtId="49" fontId="2" fillId="6" borderId="112" xfId="0" applyNumberFormat="1" applyFont="1" applyFill="1" applyBorder="1" applyAlignment="1">
      <alignment horizontal="center" vertical="center"/>
    </xf>
    <xf numFmtId="3" fontId="4" fillId="4" borderId="36" xfId="0" applyNumberFormat="1" applyFont="1" applyFill="1" applyBorder="1" applyAlignment="1">
      <alignment vertical="top"/>
    </xf>
    <xf numFmtId="3" fontId="4" fillId="5" borderId="37" xfId="0" applyNumberFormat="1" applyFont="1" applyFill="1" applyBorder="1" applyAlignment="1">
      <alignment vertical="top"/>
    </xf>
    <xf numFmtId="3" fontId="4" fillId="9" borderId="37" xfId="0" applyNumberFormat="1" applyFont="1" applyFill="1" applyBorder="1" applyAlignment="1">
      <alignment vertical="top"/>
    </xf>
    <xf numFmtId="3" fontId="2" fillId="6" borderId="67" xfId="0" applyNumberFormat="1" applyFont="1" applyFill="1" applyBorder="1" applyAlignment="1">
      <alignment horizontal="center" vertical="top"/>
    </xf>
    <xf numFmtId="3" fontId="2" fillId="6" borderId="39" xfId="0" applyNumberFormat="1" applyFont="1" applyFill="1" applyBorder="1" applyAlignment="1">
      <alignment horizontal="center" vertical="top" wrapText="1"/>
    </xf>
    <xf numFmtId="3" fontId="4" fillId="0" borderId="83" xfId="0" applyNumberFormat="1" applyFont="1" applyBorder="1" applyAlignment="1">
      <alignment horizontal="center" vertical="center" wrapText="1"/>
    </xf>
    <xf numFmtId="3" fontId="2" fillId="5" borderId="83" xfId="0" applyNumberFormat="1" applyFont="1" applyFill="1" applyBorder="1" applyAlignment="1">
      <alignment horizontal="center" vertical="top" wrapText="1"/>
    </xf>
    <xf numFmtId="3" fontId="2" fillId="5" borderId="80" xfId="0" applyNumberFormat="1" applyFont="1" applyFill="1" applyBorder="1" applyAlignment="1">
      <alignment horizontal="center" vertical="top" wrapText="1"/>
    </xf>
    <xf numFmtId="3" fontId="2" fillId="5" borderId="81" xfId="0" applyNumberFormat="1" applyFont="1" applyFill="1" applyBorder="1" applyAlignment="1">
      <alignment horizontal="center" vertical="top" wrapText="1"/>
    </xf>
    <xf numFmtId="49" fontId="15" fillId="4" borderId="14" xfId="0" applyNumberFormat="1" applyFont="1" applyFill="1" applyBorder="1" applyAlignment="1">
      <alignment horizontal="center" vertical="top"/>
    </xf>
    <xf numFmtId="49" fontId="15" fillId="5" borderId="12" xfId="0" applyNumberFormat="1" applyFont="1" applyFill="1" applyBorder="1" applyAlignment="1">
      <alignment horizontal="center" vertical="top"/>
    </xf>
    <xf numFmtId="3" fontId="2" fillId="6" borderId="45" xfId="0" applyNumberFormat="1" applyFont="1" applyFill="1" applyBorder="1" applyAlignment="1">
      <alignment horizontal="left" vertical="top" wrapText="1"/>
    </xf>
    <xf numFmtId="3" fontId="4" fillId="0" borderId="3" xfId="0" applyNumberFormat="1" applyFont="1" applyFill="1" applyBorder="1" applyAlignment="1">
      <alignment horizontal="center" vertical="top" wrapText="1"/>
    </xf>
    <xf numFmtId="3" fontId="2" fillId="0" borderId="24" xfId="0" applyNumberFormat="1" applyFont="1" applyFill="1" applyBorder="1" applyAlignment="1">
      <alignment horizontal="center" vertical="top" wrapText="1"/>
    </xf>
    <xf numFmtId="3" fontId="4" fillId="6" borderId="12" xfId="0" applyNumberFormat="1" applyFont="1" applyFill="1" applyBorder="1" applyAlignment="1">
      <alignment horizontal="center" vertical="top" wrapText="1"/>
    </xf>
    <xf numFmtId="3" fontId="22" fillId="0" borderId="37" xfId="0" applyNumberFormat="1" applyFont="1" applyBorder="1" applyAlignment="1">
      <alignment vertical="center" textRotation="90" wrapText="1"/>
    </xf>
    <xf numFmtId="3" fontId="2" fillId="6" borderId="12" xfId="0" applyNumberFormat="1" applyFont="1" applyFill="1" applyBorder="1" applyAlignment="1">
      <alignment horizontal="left" vertical="top" wrapText="1"/>
    </xf>
    <xf numFmtId="3" fontId="2" fillId="6" borderId="37" xfId="0" applyNumberFormat="1" applyFont="1" applyFill="1" applyBorder="1" applyAlignment="1">
      <alignment horizontal="left" vertical="top" wrapText="1"/>
    </xf>
    <xf numFmtId="3" fontId="2" fillId="6" borderId="39" xfId="0" applyNumberFormat="1" applyFont="1" applyFill="1" applyBorder="1" applyAlignment="1">
      <alignment vertical="top" wrapText="1"/>
    </xf>
    <xf numFmtId="3" fontId="5" fillId="6" borderId="12" xfId="0" applyNumberFormat="1" applyFont="1" applyFill="1" applyBorder="1" applyAlignment="1">
      <alignment vertical="center" textRotation="90"/>
    </xf>
    <xf numFmtId="3" fontId="4" fillId="6" borderId="12" xfId="0" applyNumberFormat="1" applyFont="1" applyFill="1" applyBorder="1" applyAlignment="1">
      <alignment horizontal="center" vertical="top"/>
    </xf>
    <xf numFmtId="3" fontId="2" fillId="6" borderId="45" xfId="0" applyNumberFormat="1" applyFont="1" applyFill="1" applyBorder="1" applyAlignment="1">
      <alignment vertical="top" wrapText="1"/>
    </xf>
    <xf numFmtId="3" fontId="4" fillId="6" borderId="48" xfId="0" applyNumberFormat="1" applyFont="1" applyFill="1" applyBorder="1" applyAlignment="1">
      <alignment horizontal="center" vertical="top"/>
    </xf>
    <xf numFmtId="3" fontId="4" fillId="4" borderId="11" xfId="0" applyNumberFormat="1" applyFont="1" applyFill="1" applyBorder="1" applyAlignment="1">
      <alignment horizontal="center" vertical="top"/>
    </xf>
    <xf numFmtId="3" fontId="4" fillId="5" borderId="12" xfId="0" applyNumberFormat="1" applyFont="1" applyFill="1" applyBorder="1" applyAlignment="1">
      <alignment horizontal="center" vertical="top"/>
    </xf>
    <xf numFmtId="3" fontId="2" fillId="6" borderId="20" xfId="0" applyNumberFormat="1" applyFont="1" applyFill="1" applyBorder="1" applyAlignment="1">
      <alignment horizontal="center" vertical="top"/>
    </xf>
    <xf numFmtId="3" fontId="4" fillId="4" borderId="2" xfId="0" applyNumberFormat="1" applyFont="1" applyFill="1" applyBorder="1" applyAlignment="1">
      <alignment horizontal="center" vertical="top"/>
    </xf>
    <xf numFmtId="3" fontId="4" fillId="5" borderId="3" xfId="0" applyNumberFormat="1" applyFont="1" applyFill="1" applyBorder="1" applyAlignment="1">
      <alignment horizontal="center" vertical="top"/>
    </xf>
    <xf numFmtId="3" fontId="4" fillId="6" borderId="3" xfId="0" applyNumberFormat="1" applyFont="1" applyFill="1" applyBorder="1" applyAlignment="1">
      <alignment horizontal="center" vertical="top"/>
    </xf>
    <xf numFmtId="3" fontId="4" fillId="0" borderId="12" xfId="0" applyNumberFormat="1" applyFont="1" applyBorder="1" applyAlignment="1">
      <alignment horizontal="center" vertical="top"/>
    </xf>
    <xf numFmtId="49" fontId="4" fillId="5" borderId="3" xfId="0" applyNumberFormat="1" applyFont="1" applyFill="1" applyBorder="1" applyAlignment="1">
      <alignment horizontal="center" vertical="top"/>
    </xf>
    <xf numFmtId="49" fontId="4" fillId="5" borderId="12" xfId="0" applyNumberFormat="1" applyFont="1" applyFill="1" applyBorder="1" applyAlignment="1">
      <alignment horizontal="center" vertical="top"/>
    </xf>
    <xf numFmtId="49" fontId="4" fillId="5" borderId="24" xfId="0" applyNumberFormat="1" applyFont="1" applyFill="1" applyBorder="1" applyAlignment="1">
      <alignment horizontal="center" vertical="top"/>
    </xf>
    <xf numFmtId="49" fontId="4" fillId="6" borderId="3" xfId="0" applyNumberFormat="1" applyFont="1" applyFill="1" applyBorder="1" applyAlignment="1">
      <alignment horizontal="center" vertical="top"/>
    </xf>
    <xf numFmtId="3" fontId="2" fillId="0" borderId="3" xfId="0" applyNumberFormat="1" applyFont="1" applyFill="1" applyBorder="1" applyAlignment="1">
      <alignment horizontal="center" vertical="top" wrapText="1"/>
    </xf>
    <xf numFmtId="3" fontId="4" fillId="0" borderId="37" xfId="0" applyNumberFormat="1" applyFont="1" applyBorder="1" applyAlignment="1">
      <alignment horizontal="center" vertical="top"/>
    </xf>
    <xf numFmtId="3" fontId="4" fillId="5" borderId="24" xfId="0" applyNumberFormat="1" applyFont="1" applyFill="1" applyBorder="1" applyAlignment="1">
      <alignment horizontal="center" vertical="top"/>
    </xf>
    <xf numFmtId="3" fontId="4" fillId="6" borderId="24" xfId="0" applyNumberFormat="1" applyFont="1" applyFill="1" applyBorder="1" applyAlignment="1">
      <alignment horizontal="center" vertical="top"/>
    </xf>
    <xf numFmtId="3" fontId="4" fillId="9" borderId="3" xfId="0" applyNumberFormat="1" applyFont="1" applyFill="1" applyBorder="1" applyAlignment="1">
      <alignment horizontal="center" vertical="top"/>
    </xf>
    <xf numFmtId="3" fontId="4" fillId="9" borderId="12" xfId="0" applyNumberFormat="1" applyFont="1" applyFill="1" applyBorder="1" applyAlignment="1">
      <alignment horizontal="center" vertical="top"/>
    </xf>
    <xf numFmtId="3" fontId="2" fillId="0" borderId="38" xfId="0" applyNumberFormat="1" applyFont="1" applyBorder="1" applyAlignment="1">
      <alignment horizontal="center" vertical="top" wrapText="1"/>
    </xf>
    <xf numFmtId="3" fontId="2" fillId="6" borderId="38" xfId="0" applyNumberFormat="1" applyFont="1" applyFill="1" applyBorder="1" applyAlignment="1">
      <alignment horizontal="center" vertical="top" wrapText="1"/>
    </xf>
    <xf numFmtId="3" fontId="4" fillId="9" borderId="12" xfId="0" applyNumberFormat="1" applyFont="1" applyFill="1" applyBorder="1" applyAlignment="1">
      <alignment horizontal="center" vertical="top" wrapText="1"/>
    </xf>
    <xf numFmtId="49" fontId="4" fillId="6" borderId="12" xfId="0" applyNumberFormat="1" applyFont="1" applyFill="1" applyBorder="1" applyAlignment="1">
      <alignment horizontal="center" vertical="top" wrapText="1"/>
    </xf>
    <xf numFmtId="49" fontId="4" fillId="6" borderId="24" xfId="0" applyNumberFormat="1" applyFont="1" applyFill="1" applyBorder="1" applyAlignment="1">
      <alignment horizontal="center" vertical="top" wrapText="1"/>
    </xf>
    <xf numFmtId="3" fontId="2" fillId="6" borderId="48" xfId="0" applyNumberFormat="1" applyFont="1" applyFill="1" applyBorder="1" applyAlignment="1">
      <alignment horizontal="center"/>
    </xf>
    <xf numFmtId="3" fontId="4" fillId="0" borderId="24" xfId="0" applyNumberFormat="1" applyFont="1" applyBorder="1" applyAlignment="1">
      <alignment horizontal="center" vertical="top" wrapText="1"/>
    </xf>
    <xf numFmtId="3" fontId="4" fillId="3" borderId="8" xfId="0" applyNumberFormat="1" applyFont="1" applyFill="1" applyBorder="1" applyAlignment="1">
      <alignment horizontal="center" vertical="top" wrapText="1"/>
    </xf>
    <xf numFmtId="3" fontId="4" fillId="0" borderId="13" xfId="0" applyNumberFormat="1" applyFont="1" applyBorder="1" applyAlignment="1">
      <alignment horizontal="center" vertical="top" wrapText="1"/>
    </xf>
    <xf numFmtId="3" fontId="4" fillId="0" borderId="25" xfId="0" applyNumberFormat="1" applyFont="1" applyBorder="1" applyAlignment="1">
      <alignment horizontal="center" vertical="top" wrapText="1"/>
    </xf>
    <xf numFmtId="3" fontId="4" fillId="8" borderId="32" xfId="0" applyNumberFormat="1" applyFont="1" applyFill="1" applyBorder="1" applyAlignment="1">
      <alignment horizontal="center" vertical="top" wrapText="1"/>
    </xf>
    <xf numFmtId="3" fontId="2" fillId="0" borderId="32" xfId="0" applyNumberFormat="1" applyFont="1" applyBorder="1" applyAlignment="1">
      <alignment horizontal="center" vertical="top" wrapText="1"/>
    </xf>
    <xf numFmtId="3" fontId="2" fillId="8" borderId="32" xfId="0" applyNumberFormat="1" applyFont="1" applyFill="1" applyBorder="1" applyAlignment="1">
      <alignment horizontal="center" vertical="top" wrapText="1"/>
    </xf>
    <xf numFmtId="3" fontId="2" fillId="6" borderId="32" xfId="0" applyNumberFormat="1" applyFont="1" applyFill="1" applyBorder="1" applyAlignment="1">
      <alignment horizontal="center" vertical="top" wrapText="1"/>
    </xf>
    <xf numFmtId="3" fontId="2" fillId="6" borderId="0" xfId="0" applyNumberFormat="1" applyFont="1" applyFill="1" applyAlignment="1">
      <alignment horizontal="center" vertical="top"/>
    </xf>
    <xf numFmtId="3" fontId="4" fillId="8" borderId="50" xfId="0" applyNumberFormat="1" applyFont="1" applyFill="1" applyBorder="1" applyAlignment="1">
      <alignment horizontal="center" vertical="top" wrapText="1"/>
    </xf>
    <xf numFmtId="3" fontId="4" fillId="3" borderId="32" xfId="0" applyNumberFormat="1" applyFont="1" applyFill="1" applyBorder="1" applyAlignment="1">
      <alignment horizontal="center" vertical="top" wrapText="1"/>
    </xf>
    <xf numFmtId="0" fontId="2" fillId="0" borderId="0" xfId="0" applyFont="1" applyBorder="1" applyAlignment="1">
      <alignment vertical="center" wrapText="1"/>
    </xf>
    <xf numFmtId="3" fontId="2" fillId="0" borderId="14" xfId="0" applyNumberFormat="1" applyFont="1" applyBorder="1" applyAlignment="1">
      <alignment vertical="top"/>
    </xf>
    <xf numFmtId="0" fontId="7" fillId="0" borderId="0" xfId="0" applyFont="1" applyAlignment="1">
      <alignment vertical="top"/>
    </xf>
    <xf numFmtId="0" fontId="7" fillId="0" borderId="14" xfId="0" applyFont="1" applyBorder="1" applyAlignment="1">
      <alignment vertical="top"/>
    </xf>
    <xf numFmtId="0" fontId="22" fillId="0" borderId="1" xfId="0" applyFont="1" applyBorder="1" applyAlignment="1">
      <alignment vertical="top" wrapText="1"/>
    </xf>
    <xf numFmtId="0" fontId="22" fillId="0" borderId="0" xfId="0" applyFont="1"/>
    <xf numFmtId="3" fontId="22" fillId="0" borderId="0" xfId="0" applyNumberFormat="1" applyFont="1"/>
    <xf numFmtId="164" fontId="22" fillId="0" borderId="0" xfId="0" applyNumberFormat="1" applyFont="1"/>
    <xf numFmtId="3" fontId="5" fillId="6" borderId="88" xfId="0" applyNumberFormat="1" applyFont="1" applyFill="1" applyBorder="1" applyAlignment="1">
      <alignment horizontal="center" vertical="center"/>
    </xf>
    <xf numFmtId="3" fontId="5" fillId="6" borderId="102" xfId="0" applyNumberFormat="1" applyFont="1" applyFill="1" applyBorder="1" applyAlignment="1">
      <alignment horizontal="center" vertical="center"/>
    </xf>
    <xf numFmtId="3" fontId="5" fillId="6" borderId="14" xfId="0" applyNumberFormat="1" applyFont="1" applyFill="1" applyBorder="1" applyAlignment="1">
      <alignment horizontal="center" vertical="center"/>
    </xf>
    <xf numFmtId="3" fontId="5" fillId="6" borderId="37" xfId="0" applyNumberFormat="1" applyFont="1" applyFill="1" applyBorder="1" applyAlignment="1">
      <alignment horizontal="center" vertical="center"/>
    </xf>
    <xf numFmtId="3" fontId="22" fillId="9" borderId="26" xfId="0" applyNumberFormat="1" applyFont="1" applyFill="1" applyBorder="1" applyAlignment="1">
      <alignment vertical="top" wrapText="1"/>
    </xf>
    <xf numFmtId="0" fontId="22" fillId="6" borderId="48" xfId="0" applyFont="1" applyFill="1" applyBorder="1" applyAlignment="1">
      <alignment horizontal="center" vertical="center" wrapText="1"/>
    </xf>
    <xf numFmtId="3" fontId="22" fillId="0" borderId="48" xfId="0" applyNumberFormat="1" applyFont="1" applyBorder="1" applyAlignment="1">
      <alignment horizontal="center" vertical="center" wrapText="1"/>
    </xf>
    <xf numFmtId="3" fontId="22" fillId="6" borderId="12" xfId="0" applyNumberFormat="1" applyFont="1" applyFill="1" applyBorder="1" applyAlignment="1">
      <alignment vertical="top" wrapText="1"/>
    </xf>
    <xf numFmtId="3" fontId="22" fillId="6" borderId="48" xfId="0" applyNumberFormat="1" applyFont="1" applyFill="1" applyBorder="1" applyAlignment="1">
      <alignment horizontal="center" vertical="center" wrapText="1"/>
    </xf>
    <xf numFmtId="3" fontId="22" fillId="6" borderId="37" xfId="0" applyNumberFormat="1" applyFont="1" applyFill="1" applyBorder="1" applyAlignment="1">
      <alignment horizontal="center" vertical="top"/>
    </xf>
    <xf numFmtId="3" fontId="22" fillId="6" borderId="37" xfId="0" applyNumberFormat="1" applyFont="1" applyFill="1" applyBorder="1" applyAlignment="1">
      <alignment vertical="top" wrapText="1"/>
    </xf>
    <xf numFmtId="3" fontId="22" fillId="6" borderId="37" xfId="0" applyNumberFormat="1" applyFont="1" applyFill="1" applyBorder="1" applyAlignment="1">
      <alignment vertical="center" textRotation="90"/>
    </xf>
    <xf numFmtId="3" fontId="22" fillId="6" borderId="38" xfId="0" applyNumberFormat="1" applyFont="1" applyFill="1" applyBorder="1" applyAlignment="1">
      <alignment horizontal="center" vertical="center" wrapText="1"/>
    </xf>
    <xf numFmtId="3" fontId="22" fillId="0" borderId="38" xfId="0" applyNumberFormat="1" applyFont="1" applyBorder="1" applyAlignment="1">
      <alignment horizontal="center" vertical="center" wrapText="1"/>
    </xf>
    <xf numFmtId="3" fontId="22" fillId="6" borderId="37" xfId="0" applyNumberFormat="1" applyFont="1" applyFill="1" applyBorder="1" applyAlignment="1">
      <alignment wrapText="1"/>
    </xf>
    <xf numFmtId="3" fontId="22" fillId="6" borderId="39" xfId="0" applyNumberFormat="1" applyFont="1" applyFill="1" applyBorder="1" applyAlignment="1">
      <alignment wrapText="1"/>
    </xf>
    <xf numFmtId="3" fontId="22" fillId="6" borderId="102" xfId="0" applyNumberFormat="1" applyFont="1" applyFill="1" applyBorder="1" applyAlignment="1">
      <alignment wrapText="1"/>
    </xf>
    <xf numFmtId="3" fontId="22" fillId="0" borderId="37" xfId="0" applyNumberFormat="1" applyFont="1" applyBorder="1" applyAlignment="1">
      <alignment wrapText="1"/>
    </xf>
    <xf numFmtId="0" fontId="22" fillId="6" borderId="6" xfId="0" applyFont="1" applyFill="1" applyBorder="1" applyAlignment="1">
      <alignment horizontal="center" vertical="center" wrapText="1"/>
    </xf>
    <xf numFmtId="3" fontId="2" fillId="6" borderId="0" xfId="0" applyNumberFormat="1" applyFont="1" applyFill="1" applyBorder="1" applyAlignment="1">
      <alignment horizontal="center" vertical="top" wrapText="1"/>
    </xf>
    <xf numFmtId="3" fontId="2" fillId="6" borderId="1" xfId="0" applyNumberFormat="1" applyFont="1" applyFill="1" applyBorder="1" applyAlignment="1">
      <alignment horizontal="center" vertical="top" wrapText="1"/>
    </xf>
    <xf numFmtId="164" fontId="5" fillId="6" borderId="64" xfId="0" applyNumberFormat="1" applyFont="1" applyFill="1" applyBorder="1" applyAlignment="1">
      <alignment horizontal="center" vertical="center"/>
    </xf>
    <xf numFmtId="164" fontId="21" fillId="6" borderId="7" xfId="0" applyNumberFormat="1" applyFont="1" applyFill="1" applyBorder="1" applyAlignment="1">
      <alignment horizontal="center" vertical="top"/>
    </xf>
    <xf numFmtId="164" fontId="21" fillId="6" borderId="16" xfId="0" applyNumberFormat="1" applyFont="1" applyFill="1" applyBorder="1" applyAlignment="1">
      <alignment horizontal="center" vertical="top"/>
    </xf>
    <xf numFmtId="164" fontId="2" fillId="6" borderId="36" xfId="0" applyNumberFormat="1" applyFont="1" applyFill="1" applyBorder="1" applyAlignment="1">
      <alignment horizontal="center" vertical="top"/>
    </xf>
    <xf numFmtId="3" fontId="22" fillId="0" borderId="12" xfId="0" applyNumberFormat="1" applyFont="1" applyBorder="1" applyAlignment="1">
      <alignment horizontal="center" vertical="center" textRotation="90" wrapText="1"/>
    </xf>
    <xf numFmtId="0" fontId="2" fillId="6" borderId="12" xfId="0" applyFont="1" applyFill="1" applyBorder="1" applyAlignment="1">
      <alignment vertical="center" textRotation="90" wrapText="1"/>
    </xf>
    <xf numFmtId="164" fontId="4" fillId="8" borderId="28" xfId="0" applyNumberFormat="1" applyFont="1" applyFill="1" applyBorder="1" applyAlignment="1">
      <alignment horizontal="center" vertical="top"/>
    </xf>
    <xf numFmtId="49" fontId="2" fillId="6" borderId="39" xfId="0" applyNumberFormat="1" applyFont="1" applyFill="1" applyBorder="1" applyAlignment="1">
      <alignment horizontal="center" vertical="top"/>
    </xf>
    <xf numFmtId="49" fontId="2" fillId="6" borderId="20" xfId="0" applyNumberFormat="1" applyFont="1" applyFill="1" applyBorder="1" applyAlignment="1">
      <alignment horizontal="center" vertical="top"/>
    </xf>
    <xf numFmtId="0" fontId="2" fillId="6" borderId="85" xfId="0" applyFont="1" applyFill="1" applyBorder="1" applyAlignment="1">
      <alignment vertical="top"/>
    </xf>
    <xf numFmtId="49" fontId="2" fillId="6" borderId="45" xfId="0" applyNumberFormat="1" applyFont="1" applyFill="1" applyBorder="1" applyAlignment="1">
      <alignment horizontal="center" vertical="top"/>
    </xf>
    <xf numFmtId="0" fontId="2" fillId="6" borderId="12" xfId="0" applyFont="1" applyFill="1" applyBorder="1" applyAlignment="1">
      <alignment horizontal="center" vertical="top"/>
    </xf>
    <xf numFmtId="0" fontId="2" fillId="6" borderId="40" xfId="0" applyFont="1" applyFill="1" applyBorder="1" applyAlignment="1">
      <alignment horizontal="center" vertical="top" wrapText="1"/>
    </xf>
    <xf numFmtId="164" fontId="2" fillId="0" borderId="62" xfId="0" applyNumberFormat="1" applyFont="1" applyFill="1" applyBorder="1" applyAlignment="1">
      <alignment horizontal="center" vertical="top" wrapText="1"/>
    </xf>
    <xf numFmtId="164" fontId="2" fillId="0" borderId="44" xfId="0" applyNumberFormat="1" applyFont="1" applyFill="1" applyBorder="1" applyAlignment="1">
      <alignment horizontal="center" vertical="top" wrapText="1"/>
    </xf>
    <xf numFmtId="3" fontId="28" fillId="6" borderId="24" xfId="0" applyNumberFormat="1" applyFont="1" applyFill="1" applyBorder="1" applyAlignment="1">
      <alignment horizontal="center" vertical="top" wrapText="1"/>
    </xf>
    <xf numFmtId="0" fontId="2" fillId="6" borderId="90" xfId="0" applyFont="1" applyFill="1" applyBorder="1" applyAlignment="1">
      <alignment horizontal="left" vertical="center" wrapText="1"/>
    </xf>
    <xf numFmtId="49" fontId="2" fillId="6" borderId="91" xfId="0" applyNumberFormat="1" applyFont="1" applyFill="1" applyBorder="1" applyAlignment="1">
      <alignment horizontal="center" vertical="top"/>
    </xf>
    <xf numFmtId="49" fontId="2" fillId="6" borderId="92" xfId="0" applyNumberFormat="1" applyFont="1" applyFill="1" applyBorder="1" applyAlignment="1">
      <alignment horizontal="center" vertical="top"/>
    </xf>
    <xf numFmtId="49" fontId="2" fillId="6" borderId="93" xfId="0" applyNumberFormat="1" applyFont="1" applyFill="1" applyBorder="1" applyAlignment="1">
      <alignment horizontal="center" vertical="top"/>
    </xf>
    <xf numFmtId="0" fontId="2" fillId="6" borderId="3" xfId="0" applyFont="1" applyFill="1" applyBorder="1" applyAlignment="1">
      <alignment horizontal="center" vertical="top"/>
    </xf>
    <xf numFmtId="3" fontId="16" fillId="0" borderId="88" xfId="0" applyNumberFormat="1" applyFont="1" applyFill="1" applyBorder="1" applyAlignment="1">
      <alignment horizontal="center" vertical="top"/>
    </xf>
    <xf numFmtId="164" fontId="16" fillId="6" borderId="61" xfId="0" applyNumberFormat="1" applyFont="1" applyFill="1" applyBorder="1" applyAlignment="1">
      <alignment horizontal="center" vertical="top"/>
    </xf>
    <xf numFmtId="164" fontId="16" fillId="7" borderId="61" xfId="0" applyNumberFormat="1" applyFont="1" applyFill="1" applyBorder="1" applyAlignment="1">
      <alignment horizontal="center" vertical="top"/>
    </xf>
    <xf numFmtId="164" fontId="16" fillId="6" borderId="0" xfId="0" applyNumberFormat="1" applyFont="1" applyFill="1" applyBorder="1" applyAlignment="1">
      <alignment horizontal="center" vertical="top"/>
    </xf>
    <xf numFmtId="3" fontId="16" fillId="0" borderId="64" xfId="0" applyNumberFormat="1" applyFont="1" applyFill="1" applyBorder="1" applyAlignment="1">
      <alignment horizontal="center" vertical="top"/>
    </xf>
    <xf numFmtId="3" fontId="2" fillId="6" borderId="114" xfId="0" applyNumberFormat="1" applyFont="1" applyFill="1" applyBorder="1" applyAlignment="1">
      <alignment vertical="top" wrapText="1"/>
    </xf>
    <xf numFmtId="3" fontId="2" fillId="6" borderId="74" xfId="0" applyNumberFormat="1" applyFont="1" applyFill="1" applyBorder="1" applyAlignment="1">
      <alignment vertical="top" wrapText="1"/>
    </xf>
    <xf numFmtId="3" fontId="16" fillId="0" borderId="116" xfId="0" applyNumberFormat="1" applyFont="1" applyFill="1" applyBorder="1" applyAlignment="1">
      <alignment horizontal="center" vertical="top"/>
    </xf>
    <xf numFmtId="164" fontId="16" fillId="7" borderId="117" xfId="0" applyNumberFormat="1" applyFont="1" applyFill="1" applyBorder="1" applyAlignment="1">
      <alignment horizontal="center" vertical="top"/>
    </xf>
    <xf numFmtId="164" fontId="16" fillId="6" borderId="115" xfId="0" applyNumberFormat="1" applyFont="1" applyFill="1" applyBorder="1" applyAlignment="1">
      <alignment horizontal="center" vertical="top"/>
    </xf>
    <xf numFmtId="49" fontId="4" fillId="5" borderId="12" xfId="0" applyNumberFormat="1" applyFont="1" applyFill="1" applyBorder="1" applyAlignment="1">
      <alignment horizontal="center" vertical="top"/>
    </xf>
    <xf numFmtId="49" fontId="4" fillId="6" borderId="12" xfId="0" applyNumberFormat="1" applyFont="1" applyFill="1" applyBorder="1" applyAlignment="1">
      <alignment horizontal="center" vertical="top" wrapText="1"/>
    </xf>
    <xf numFmtId="164" fontId="5" fillId="6" borderId="86" xfId="0" applyNumberFormat="1" applyFont="1" applyFill="1" applyBorder="1" applyAlignment="1">
      <alignment horizontal="center" vertical="center"/>
    </xf>
    <xf numFmtId="164" fontId="2" fillId="6" borderId="55" xfId="0" applyNumberFormat="1" applyFont="1" applyFill="1" applyBorder="1" applyAlignment="1">
      <alignment horizontal="center" vertical="top"/>
    </xf>
    <xf numFmtId="164" fontId="5" fillId="6" borderId="7" xfId="0" applyNumberFormat="1" applyFont="1" applyFill="1" applyBorder="1" applyAlignment="1">
      <alignment horizontal="center" vertical="top"/>
    </xf>
    <xf numFmtId="164" fontId="5" fillId="6" borderId="64" xfId="0" applyNumberFormat="1" applyFont="1" applyFill="1" applyBorder="1" applyAlignment="1">
      <alignment horizontal="center" vertical="top"/>
    </xf>
    <xf numFmtId="164" fontId="4" fillId="6" borderId="58" xfId="0" applyNumberFormat="1" applyFont="1" applyFill="1" applyBorder="1" applyAlignment="1">
      <alignment horizontal="center" vertical="top"/>
    </xf>
    <xf numFmtId="164" fontId="4" fillId="6" borderId="55" xfId="0" applyNumberFormat="1" applyFont="1" applyFill="1" applyBorder="1" applyAlignment="1">
      <alignment horizontal="center" vertical="top"/>
    </xf>
    <xf numFmtId="0" fontId="0" fillId="0" borderId="0" xfId="0" applyFont="1"/>
    <xf numFmtId="3" fontId="33" fillId="0" borderId="0" xfId="0" applyNumberFormat="1" applyFont="1" applyBorder="1" applyAlignment="1">
      <alignment vertical="top"/>
    </xf>
    <xf numFmtId="3" fontId="33" fillId="0" borderId="0" xfId="0" applyNumberFormat="1" applyFont="1" applyAlignment="1">
      <alignment vertical="top"/>
    </xf>
    <xf numFmtId="3" fontId="35" fillId="0" borderId="0" xfId="0" applyNumberFormat="1" applyFont="1" applyAlignment="1">
      <alignment vertical="top"/>
    </xf>
    <xf numFmtId="3" fontId="36" fillId="0" borderId="0" xfId="0" applyNumberFormat="1" applyFont="1" applyAlignment="1">
      <alignment horizontal="center" vertical="top"/>
    </xf>
    <xf numFmtId="3" fontId="33" fillId="0" borderId="0" xfId="0" applyNumberFormat="1" applyFont="1" applyAlignment="1">
      <alignment horizontal="center" vertical="top"/>
    </xf>
    <xf numFmtId="3" fontId="33" fillId="0" borderId="29" xfId="0" applyNumberFormat="1" applyFont="1" applyBorder="1" applyAlignment="1">
      <alignment horizontal="center" vertical="center" textRotation="90" shrinkToFit="1"/>
    </xf>
    <xf numFmtId="3" fontId="33" fillId="0" borderId="31" xfId="0" applyNumberFormat="1" applyFont="1" applyBorder="1" applyAlignment="1">
      <alignment horizontal="center" vertical="center" textRotation="90" shrinkToFit="1"/>
    </xf>
    <xf numFmtId="3" fontId="38" fillId="0" borderId="0" xfId="0" applyNumberFormat="1" applyFont="1" applyBorder="1"/>
    <xf numFmtId="3" fontId="35" fillId="4" borderId="33" xfId="0" applyNumberFormat="1" applyFont="1" applyFill="1" applyBorder="1" applyAlignment="1">
      <alignment horizontal="center" vertical="top" wrapText="1"/>
    </xf>
    <xf numFmtId="3" fontId="35" fillId="4" borderId="33" xfId="0" applyNumberFormat="1" applyFont="1" applyFill="1" applyBorder="1" applyAlignment="1">
      <alignment horizontal="center" vertical="top"/>
    </xf>
    <xf numFmtId="3" fontId="35" fillId="5" borderId="34" xfId="0" applyNumberFormat="1" applyFont="1" applyFill="1" applyBorder="1" applyAlignment="1">
      <alignment horizontal="center" vertical="top"/>
    </xf>
    <xf numFmtId="3" fontId="35" fillId="4" borderId="11" xfId="0" applyNumberFormat="1" applyFont="1" applyFill="1" applyBorder="1" applyAlignment="1">
      <alignment vertical="top"/>
    </xf>
    <xf numFmtId="3" fontId="35" fillId="5" borderId="12" xfId="0" applyNumberFormat="1" applyFont="1" applyFill="1" applyBorder="1" applyAlignment="1">
      <alignment vertical="top"/>
    </xf>
    <xf numFmtId="3" fontId="35" fillId="6" borderId="13" xfId="0" applyNumberFormat="1" applyFont="1" applyFill="1" applyBorder="1" applyAlignment="1">
      <alignment vertical="top"/>
    </xf>
    <xf numFmtId="3" fontId="39" fillId="0" borderId="37" xfId="0" applyNumberFormat="1" applyFont="1" applyBorder="1" applyAlignment="1">
      <alignment vertical="top" wrapText="1"/>
    </xf>
    <xf numFmtId="3" fontId="36" fillId="0" borderId="47" xfId="0" applyNumberFormat="1" applyFont="1" applyBorder="1" applyAlignment="1">
      <alignment horizontal="center" vertical="top"/>
    </xf>
    <xf numFmtId="3" fontId="33" fillId="0" borderId="64" xfId="0" applyNumberFormat="1" applyFont="1" applyFill="1" applyBorder="1" applyAlignment="1">
      <alignment horizontal="right" vertical="top" wrapText="1"/>
    </xf>
    <xf numFmtId="3" fontId="33" fillId="7" borderId="47" xfId="0" applyNumberFormat="1" applyFont="1" applyFill="1" applyBorder="1" applyAlignment="1">
      <alignment vertical="top" wrapText="1"/>
    </xf>
    <xf numFmtId="3" fontId="33" fillId="7" borderId="75" xfId="0" applyNumberFormat="1" applyFont="1" applyFill="1" applyBorder="1" applyAlignment="1">
      <alignment horizontal="center" vertical="top"/>
    </xf>
    <xf numFmtId="3" fontId="33" fillId="7" borderId="37" xfId="0" applyNumberFormat="1" applyFont="1" applyFill="1" applyBorder="1" applyAlignment="1">
      <alignment horizontal="center" vertical="top"/>
    </xf>
    <xf numFmtId="3" fontId="33" fillId="7" borderId="76" xfId="0" applyNumberFormat="1" applyFont="1" applyFill="1" applyBorder="1" applyAlignment="1">
      <alignment horizontal="center" vertical="top"/>
    </xf>
    <xf numFmtId="3" fontId="36" fillId="6" borderId="85" xfId="0" applyNumberFormat="1" applyFont="1" applyFill="1" applyBorder="1" applyAlignment="1">
      <alignment horizontal="center" vertical="top"/>
    </xf>
    <xf numFmtId="3" fontId="33" fillId="7" borderId="45" xfId="0" applyNumberFormat="1" applyFont="1" applyFill="1" applyBorder="1" applyAlignment="1">
      <alignment horizontal="center" vertical="top"/>
    </xf>
    <xf numFmtId="3" fontId="33" fillId="7" borderId="39" xfId="0" applyNumberFormat="1" applyFont="1" applyFill="1" applyBorder="1" applyAlignment="1">
      <alignment horizontal="center" vertical="top"/>
    </xf>
    <xf numFmtId="3" fontId="33" fillId="7" borderId="46" xfId="0" applyNumberFormat="1" applyFont="1" applyFill="1" applyBorder="1" applyAlignment="1">
      <alignment horizontal="center" vertical="top"/>
    </xf>
    <xf numFmtId="3" fontId="36" fillId="6" borderId="47" xfId="0" applyNumberFormat="1" applyFont="1" applyFill="1" applyBorder="1" applyAlignment="1">
      <alignment horizontal="center" vertical="top"/>
    </xf>
    <xf numFmtId="164" fontId="33" fillId="6" borderId="16" xfId="0" applyNumberFormat="1" applyFont="1" applyFill="1" applyBorder="1" applyAlignment="1">
      <alignment horizontal="center" vertical="top"/>
    </xf>
    <xf numFmtId="49" fontId="33" fillId="7" borderId="13" xfId="0" applyNumberFormat="1" applyFont="1" applyFill="1" applyBorder="1" applyAlignment="1">
      <alignment horizontal="center" vertical="top"/>
    </xf>
    <xf numFmtId="49" fontId="33" fillId="7" borderId="48" xfId="0" applyNumberFormat="1" applyFont="1" applyFill="1" applyBorder="1" applyAlignment="1">
      <alignment horizontal="center" vertical="top"/>
    </xf>
    <xf numFmtId="49" fontId="33" fillId="7" borderId="45" xfId="0" applyNumberFormat="1" applyFont="1" applyFill="1" applyBorder="1" applyAlignment="1">
      <alignment horizontal="center" vertical="top"/>
    </xf>
    <xf numFmtId="49" fontId="33" fillId="7" borderId="20" xfId="0" applyNumberFormat="1" applyFont="1" applyFill="1" applyBorder="1" applyAlignment="1">
      <alignment horizontal="center" vertical="top"/>
    </xf>
    <xf numFmtId="3" fontId="33" fillId="0" borderId="0" xfId="0" applyNumberFormat="1" applyFont="1" applyFill="1" applyBorder="1" applyAlignment="1">
      <alignment vertical="top"/>
    </xf>
    <xf numFmtId="3" fontId="35" fillId="4" borderId="23" xfId="0" applyNumberFormat="1" applyFont="1" applyFill="1" applyBorder="1" applyAlignment="1">
      <alignment vertical="top"/>
    </xf>
    <xf numFmtId="3" fontId="35" fillId="5" borderId="24" xfId="0" applyNumberFormat="1" applyFont="1" applyFill="1" applyBorder="1" applyAlignment="1">
      <alignment vertical="top"/>
    </xf>
    <xf numFmtId="3" fontId="35" fillId="6" borderId="25" xfId="0" applyNumberFormat="1" applyFont="1" applyFill="1" applyBorder="1" applyAlignment="1">
      <alignment vertical="top"/>
    </xf>
    <xf numFmtId="3" fontId="40" fillId="8" borderId="50" xfId="0" applyNumberFormat="1" applyFont="1" applyFill="1" applyBorder="1" applyAlignment="1">
      <alignment horizontal="center" vertical="top"/>
    </xf>
    <xf numFmtId="164" fontId="35" fillId="8" borderId="53" xfId="0" applyNumberFormat="1" applyFont="1" applyFill="1" applyBorder="1" applyAlignment="1">
      <alignment horizontal="center" vertical="top"/>
    </xf>
    <xf numFmtId="3" fontId="33" fillId="7" borderId="25" xfId="0" applyNumberFormat="1" applyFont="1" applyFill="1" applyBorder="1" applyAlignment="1">
      <alignment horizontal="center" vertical="top"/>
    </xf>
    <xf numFmtId="3" fontId="33" fillId="7" borderId="24" xfId="0" applyNumberFormat="1" applyFont="1" applyFill="1" applyBorder="1" applyAlignment="1">
      <alignment horizontal="center" vertical="top"/>
    </xf>
    <xf numFmtId="3" fontId="33" fillId="7" borderId="27" xfId="0" applyNumberFormat="1" applyFont="1" applyFill="1" applyBorder="1" applyAlignment="1">
      <alignment horizontal="center" vertical="top"/>
    </xf>
    <xf numFmtId="3" fontId="35" fillId="6" borderId="12" xfId="0" applyNumberFormat="1" applyFont="1" applyFill="1" applyBorder="1" applyAlignment="1">
      <alignment vertical="top"/>
    </xf>
    <xf numFmtId="3" fontId="39" fillId="6" borderId="3" xfId="0" applyNumberFormat="1" applyFont="1" applyFill="1" applyBorder="1" applyAlignment="1">
      <alignment horizontal="left" vertical="top" wrapText="1"/>
    </xf>
    <xf numFmtId="3" fontId="41" fillId="0" borderId="3" xfId="0" applyNumberFormat="1" applyFont="1" applyFill="1" applyBorder="1" applyAlignment="1">
      <alignment horizontal="center" vertical="top" wrapText="1"/>
    </xf>
    <xf numFmtId="3" fontId="39" fillId="0" borderId="3" xfId="0" applyNumberFormat="1" applyFont="1" applyBorder="1" applyAlignment="1">
      <alignment horizontal="center" vertical="top"/>
    </xf>
    <xf numFmtId="3" fontId="42" fillId="0" borderId="5" xfId="0" applyNumberFormat="1" applyFont="1" applyFill="1" applyBorder="1" applyAlignment="1">
      <alignment horizontal="center" vertical="top"/>
    </xf>
    <xf numFmtId="164" fontId="33" fillId="0" borderId="55" xfId="0" applyNumberFormat="1" applyFont="1" applyFill="1" applyBorder="1" applyAlignment="1">
      <alignment horizontal="center" vertical="top"/>
    </xf>
    <xf numFmtId="3" fontId="33" fillId="0" borderId="58" xfId="0" applyNumberFormat="1" applyFont="1" applyFill="1" applyBorder="1" applyAlignment="1">
      <alignment vertical="top" wrapText="1"/>
    </xf>
    <xf numFmtId="3" fontId="33" fillId="0" borderId="59" xfId="0" applyNumberFormat="1" applyFont="1" applyFill="1" applyBorder="1" applyAlignment="1">
      <alignment horizontal="center" vertical="top"/>
    </xf>
    <xf numFmtId="3" fontId="33" fillId="0" borderId="57" xfId="0" applyNumberFormat="1" applyFont="1" applyFill="1" applyBorder="1" applyAlignment="1">
      <alignment horizontal="center" vertical="top"/>
    </xf>
    <xf numFmtId="3" fontId="33" fillId="0" borderId="10" xfId="0" applyNumberFormat="1" applyFont="1" applyFill="1" applyBorder="1" applyAlignment="1">
      <alignment horizontal="center" vertical="top"/>
    </xf>
    <xf numFmtId="3" fontId="42" fillId="0" borderId="86" xfId="0" applyNumberFormat="1" applyFont="1" applyFill="1" applyBorder="1" applyAlignment="1">
      <alignment horizontal="center" vertical="top"/>
    </xf>
    <xf numFmtId="3" fontId="36" fillId="6" borderId="16" xfId="0" applyNumberFormat="1" applyFont="1" applyFill="1" applyBorder="1" applyAlignment="1">
      <alignment horizontal="center" vertical="top"/>
    </xf>
    <xf numFmtId="164" fontId="33" fillId="6" borderId="0" xfId="0" applyNumberFormat="1" applyFont="1" applyFill="1" applyBorder="1" applyAlignment="1">
      <alignment horizontal="center" vertical="top"/>
    </xf>
    <xf numFmtId="164" fontId="33" fillId="6" borderId="64" xfId="0" applyNumberFormat="1" applyFont="1" applyFill="1" applyBorder="1" applyAlignment="1">
      <alignment horizontal="center" vertical="top"/>
    </xf>
    <xf numFmtId="164" fontId="33" fillId="6" borderId="76" xfId="0" applyNumberFormat="1" applyFont="1" applyFill="1" applyBorder="1" applyAlignment="1">
      <alignment horizontal="center" vertical="top"/>
    </xf>
    <xf numFmtId="3" fontId="33" fillId="0" borderId="36" xfId="0" applyNumberFormat="1" applyFont="1" applyFill="1" applyBorder="1" applyAlignment="1">
      <alignment vertical="top" wrapText="1"/>
    </xf>
    <xf numFmtId="3" fontId="33" fillId="0" borderId="75" xfId="0" applyNumberFormat="1" applyFont="1" applyFill="1" applyBorder="1" applyAlignment="1">
      <alignment horizontal="center" vertical="top"/>
    </xf>
    <xf numFmtId="3" fontId="33" fillId="0" borderId="37" xfId="0" applyNumberFormat="1" applyFont="1" applyFill="1" applyBorder="1" applyAlignment="1">
      <alignment horizontal="center" vertical="top"/>
    </xf>
    <xf numFmtId="3" fontId="33" fillId="0" borderId="76" xfId="0" applyNumberFormat="1" applyFont="1" applyFill="1" applyBorder="1" applyAlignment="1">
      <alignment horizontal="center" vertical="top"/>
    </xf>
    <xf numFmtId="3" fontId="42" fillId="6" borderId="85" xfId="0" applyNumberFormat="1" applyFont="1" applyFill="1" applyBorder="1" applyAlignment="1">
      <alignment horizontal="center" vertical="top"/>
    </xf>
    <xf numFmtId="164" fontId="33" fillId="6" borderId="46" xfId="0" applyNumberFormat="1" applyFont="1" applyFill="1" applyBorder="1" applyAlignment="1">
      <alignment horizontal="center" vertical="top"/>
    </xf>
    <xf numFmtId="3" fontId="33" fillId="6" borderId="13" xfId="0" applyNumberFormat="1" applyFont="1" applyFill="1" applyBorder="1" applyAlignment="1">
      <alignment horizontal="center" vertical="top"/>
    </xf>
    <xf numFmtId="3" fontId="33" fillId="6" borderId="12" xfId="0" applyNumberFormat="1" applyFont="1" applyFill="1" applyBorder="1" applyAlignment="1">
      <alignment horizontal="center" vertical="top"/>
    </xf>
    <xf numFmtId="3" fontId="33" fillId="6" borderId="15" xfId="0" applyNumberFormat="1" applyFont="1" applyFill="1" applyBorder="1" applyAlignment="1">
      <alignment horizontal="center" vertical="top"/>
    </xf>
    <xf numFmtId="3" fontId="35" fillId="4" borderId="11" xfId="0" applyNumberFormat="1" applyFont="1" applyFill="1" applyBorder="1" applyAlignment="1">
      <alignment horizontal="center" vertical="top"/>
    </xf>
    <xf numFmtId="3" fontId="35" fillId="5" borderId="12" xfId="0" applyNumberFormat="1" applyFont="1" applyFill="1" applyBorder="1" applyAlignment="1">
      <alignment horizontal="center" vertical="top"/>
    </xf>
    <xf numFmtId="3" fontId="35" fillId="6" borderId="12" xfId="0" applyNumberFormat="1" applyFont="1" applyFill="1" applyBorder="1" applyAlignment="1">
      <alignment horizontal="center" vertical="top"/>
    </xf>
    <xf numFmtId="3" fontId="33" fillId="6" borderId="12" xfId="0" applyNumberFormat="1" applyFont="1" applyFill="1" applyBorder="1" applyAlignment="1">
      <alignment horizontal="center" vertical="top" wrapText="1"/>
    </xf>
    <xf numFmtId="3" fontId="42" fillId="0" borderId="47" xfId="0" applyNumberFormat="1" applyFont="1" applyBorder="1" applyAlignment="1">
      <alignment horizontal="center" vertical="top"/>
    </xf>
    <xf numFmtId="3" fontId="35" fillId="4" borderId="23" xfId="0" applyNumberFormat="1" applyFont="1" applyFill="1" applyBorder="1" applyAlignment="1">
      <alignment horizontal="center" vertical="top"/>
    </xf>
    <xf numFmtId="3" fontId="35" fillId="5" borderId="24" xfId="0" applyNumberFormat="1" applyFont="1" applyFill="1" applyBorder="1" applyAlignment="1">
      <alignment horizontal="center" vertical="top"/>
    </xf>
    <xf numFmtId="3" fontId="35" fillId="6" borderId="24" xfId="0" applyNumberFormat="1" applyFont="1" applyFill="1" applyBorder="1" applyAlignment="1">
      <alignment horizontal="center" vertical="top"/>
    </xf>
    <xf numFmtId="3" fontId="41" fillId="6" borderId="25" xfId="0" applyNumberFormat="1" applyFont="1" applyFill="1" applyBorder="1" applyAlignment="1">
      <alignment vertical="top" wrapText="1"/>
    </xf>
    <xf numFmtId="3" fontId="33" fillId="6" borderId="24" xfId="0" applyNumberFormat="1" applyFont="1" applyFill="1" applyBorder="1" applyAlignment="1">
      <alignment horizontal="center" vertical="top" wrapText="1"/>
    </xf>
    <xf numFmtId="3" fontId="40" fillId="8" borderId="26" xfId="0" applyNumberFormat="1" applyFont="1" applyFill="1" applyBorder="1" applyAlignment="1">
      <alignment horizontal="center" vertical="top"/>
    </xf>
    <xf numFmtId="164" fontId="35" fillId="8" borderId="71" xfId="0" applyNumberFormat="1" applyFont="1" applyFill="1" applyBorder="1" applyAlignment="1">
      <alignment horizontal="center" vertical="top"/>
    </xf>
    <xf numFmtId="3" fontId="33" fillId="6" borderId="23" xfId="0" applyNumberFormat="1" applyFont="1" applyFill="1" applyBorder="1" applyAlignment="1">
      <alignment horizontal="left" vertical="top" wrapText="1"/>
    </xf>
    <xf numFmtId="3" fontId="33" fillId="6" borderId="25" xfId="0" applyNumberFormat="1" applyFont="1" applyFill="1" applyBorder="1" applyAlignment="1">
      <alignment horizontal="center" vertical="top"/>
    </xf>
    <xf numFmtId="3" fontId="33" fillId="6" borderId="24" xfId="0" applyNumberFormat="1" applyFont="1" applyFill="1" applyBorder="1" applyAlignment="1">
      <alignment horizontal="center" vertical="top"/>
    </xf>
    <xf numFmtId="3" fontId="33" fillId="6" borderId="27" xfId="0" applyNumberFormat="1" applyFont="1" applyFill="1" applyBorder="1" applyAlignment="1">
      <alignment horizontal="center" vertical="top"/>
    </xf>
    <xf numFmtId="3" fontId="36" fillId="0" borderId="8" xfId="0" applyNumberFormat="1" applyFont="1" applyFill="1" applyBorder="1" applyAlignment="1">
      <alignment horizontal="center" vertical="top" wrapText="1"/>
    </xf>
    <xf numFmtId="3" fontId="33" fillId="7" borderId="4" xfId="0" applyNumberFormat="1" applyFont="1" applyFill="1" applyBorder="1" applyAlignment="1">
      <alignment horizontal="center" vertical="top" wrapText="1"/>
    </xf>
    <xf numFmtId="3" fontId="33" fillId="7" borderId="3" xfId="0" applyNumberFormat="1" applyFont="1" applyFill="1" applyBorder="1" applyAlignment="1">
      <alignment horizontal="center" vertical="top" wrapText="1"/>
    </xf>
    <xf numFmtId="3" fontId="33" fillId="7" borderId="6" xfId="0" applyNumberFormat="1" applyFont="1" applyFill="1" applyBorder="1" applyAlignment="1">
      <alignment horizontal="center" vertical="top" wrapText="1"/>
    </xf>
    <xf numFmtId="3" fontId="33" fillId="0" borderId="25" xfId="0" applyNumberFormat="1" applyFont="1" applyFill="1" applyBorder="1" applyAlignment="1">
      <alignment horizontal="center" vertical="top" wrapText="1"/>
    </xf>
    <xf numFmtId="3" fontId="33" fillId="0" borderId="24" xfId="0" applyNumberFormat="1" applyFont="1" applyFill="1" applyBorder="1" applyAlignment="1">
      <alignment horizontal="center" vertical="top" wrapText="1"/>
    </xf>
    <xf numFmtId="3" fontId="33" fillId="0" borderId="27" xfId="0" applyNumberFormat="1" applyFont="1" applyFill="1" applyBorder="1" applyAlignment="1">
      <alignment horizontal="center" vertical="top" wrapText="1"/>
    </xf>
    <xf numFmtId="3" fontId="35" fillId="0" borderId="57" xfId="0" applyNumberFormat="1" applyFont="1" applyFill="1" applyBorder="1" applyAlignment="1">
      <alignment horizontal="center" vertical="top" wrapText="1"/>
    </xf>
    <xf numFmtId="3" fontId="36" fillId="6" borderId="5" xfId="0" applyNumberFormat="1" applyFont="1" applyFill="1" applyBorder="1" applyAlignment="1">
      <alignment horizontal="center" vertical="top"/>
    </xf>
    <xf numFmtId="164" fontId="33" fillId="6" borderId="5" xfId="0" applyNumberFormat="1" applyFont="1" applyFill="1" applyBorder="1" applyAlignment="1">
      <alignment horizontal="center" vertical="top"/>
    </xf>
    <xf numFmtId="3" fontId="33" fillId="6" borderId="4" xfId="0" applyNumberFormat="1" applyFont="1" applyFill="1" applyBorder="1" applyAlignment="1">
      <alignment horizontal="center" vertical="top"/>
    </xf>
    <xf numFmtId="3" fontId="33" fillId="6" borderId="3" xfId="0" applyNumberFormat="1" applyFont="1" applyFill="1" applyBorder="1" applyAlignment="1">
      <alignment horizontal="center" vertical="top"/>
    </xf>
    <xf numFmtId="3" fontId="33" fillId="6" borderId="6" xfId="0" applyNumberFormat="1" applyFont="1" applyFill="1" applyBorder="1" applyAlignment="1">
      <alignment horizontal="center" vertical="top"/>
    </xf>
    <xf numFmtId="3" fontId="36" fillId="6" borderId="14" xfId="0" applyNumberFormat="1" applyFont="1" applyFill="1" applyBorder="1" applyAlignment="1">
      <alignment horizontal="center" vertical="top"/>
    </xf>
    <xf numFmtId="164" fontId="33" fillId="6" borderId="14" xfId="0" applyNumberFormat="1" applyFont="1" applyFill="1" applyBorder="1" applyAlignment="1">
      <alignment horizontal="center" vertical="top"/>
    </xf>
    <xf numFmtId="3" fontId="40" fillId="8" borderId="32" xfId="0" applyNumberFormat="1" applyFont="1" applyFill="1" applyBorder="1" applyAlignment="1">
      <alignment horizontal="center" vertical="top"/>
    </xf>
    <xf numFmtId="3" fontId="36" fillId="6" borderId="5" xfId="0" applyNumberFormat="1" applyFont="1" applyFill="1" applyBorder="1" applyAlignment="1">
      <alignment horizontal="center" vertical="top" wrapText="1"/>
    </xf>
    <xf numFmtId="164" fontId="36" fillId="6" borderId="5" xfId="0" applyNumberFormat="1" applyFont="1" applyFill="1" applyBorder="1" applyAlignment="1">
      <alignment horizontal="center" vertical="top"/>
    </xf>
    <xf numFmtId="3" fontId="36" fillId="6" borderId="14" xfId="0" applyNumberFormat="1" applyFont="1" applyFill="1" applyBorder="1" applyAlignment="1">
      <alignment horizontal="center" vertical="top" wrapText="1"/>
    </xf>
    <xf numFmtId="164" fontId="36" fillId="6" borderId="47" xfId="0" applyNumberFormat="1" applyFont="1" applyFill="1" applyBorder="1" applyAlignment="1">
      <alignment horizontal="center" vertical="top"/>
    </xf>
    <xf numFmtId="3" fontId="33" fillId="7" borderId="12" xfId="0" applyNumberFormat="1" applyFont="1" applyFill="1" applyBorder="1" applyAlignment="1">
      <alignment horizontal="center" vertical="top" wrapText="1"/>
    </xf>
    <xf numFmtId="3" fontId="33" fillId="7" borderId="15" xfId="0" applyNumberFormat="1" applyFont="1" applyFill="1" applyBorder="1" applyAlignment="1">
      <alignment horizontal="center" vertical="top" wrapText="1"/>
    </xf>
    <xf numFmtId="164" fontId="35" fillId="8" borderId="50" xfId="0" applyNumberFormat="1" applyFont="1" applyFill="1" applyBorder="1" applyAlignment="1">
      <alignment horizontal="center" vertical="top"/>
    </xf>
    <xf numFmtId="49" fontId="35" fillId="4" borderId="2" xfId="0" applyNumberFormat="1" applyFont="1" applyFill="1" applyBorder="1" applyAlignment="1">
      <alignment horizontal="center" vertical="top"/>
    </xf>
    <xf numFmtId="49" fontId="35" fillId="5" borderId="3" xfId="0" applyNumberFormat="1" applyFont="1" applyFill="1" applyBorder="1" applyAlignment="1">
      <alignment horizontal="center" vertical="top"/>
    </xf>
    <xf numFmtId="49" fontId="35" fillId="6" borderId="3" xfId="0" applyNumberFormat="1" applyFont="1" applyFill="1" applyBorder="1" applyAlignment="1">
      <alignment horizontal="center" vertical="top" wrapText="1"/>
    </xf>
    <xf numFmtId="3" fontId="33" fillId="0" borderId="14" xfId="0" applyNumberFormat="1" applyFont="1" applyFill="1" applyBorder="1" applyAlignment="1">
      <alignment horizontal="center" vertical="top" wrapText="1"/>
    </xf>
    <xf numFmtId="49" fontId="35" fillId="4" borderId="11" xfId="0" applyNumberFormat="1" applyFont="1" applyFill="1" applyBorder="1" applyAlignment="1">
      <alignment horizontal="center" vertical="top"/>
    </xf>
    <xf numFmtId="49" fontId="35" fillId="5" borderId="12" xfId="0" applyNumberFormat="1" applyFont="1" applyFill="1" applyBorder="1" applyAlignment="1">
      <alignment horizontal="center" vertical="top"/>
    </xf>
    <xf numFmtId="49" fontId="35" fillId="6" borderId="12" xfId="0" applyNumberFormat="1" applyFont="1" applyFill="1" applyBorder="1" applyAlignment="1">
      <alignment horizontal="center" vertical="top" wrapText="1"/>
    </xf>
    <xf numFmtId="3" fontId="33" fillId="0" borderId="47" xfId="0" applyNumberFormat="1" applyFont="1" applyFill="1" applyBorder="1" applyAlignment="1">
      <alignment horizontal="center" vertical="top" wrapText="1"/>
    </xf>
    <xf numFmtId="49" fontId="35" fillId="4" borderId="23" xfId="0" applyNumberFormat="1" applyFont="1" applyFill="1" applyBorder="1" applyAlignment="1">
      <alignment horizontal="center" vertical="top"/>
    </xf>
    <xf numFmtId="49" fontId="35" fillId="5" borderId="24" xfId="0" applyNumberFormat="1" applyFont="1" applyFill="1" applyBorder="1" applyAlignment="1">
      <alignment horizontal="center" vertical="top"/>
    </xf>
    <xf numFmtId="49" fontId="35" fillId="6" borderId="24" xfId="0" applyNumberFormat="1" applyFont="1" applyFill="1" applyBorder="1" applyAlignment="1">
      <alignment horizontal="center" vertical="top" wrapText="1"/>
    </xf>
    <xf numFmtId="3" fontId="35" fillId="8" borderId="26" xfId="0" applyNumberFormat="1" applyFont="1" applyFill="1" applyBorder="1" applyAlignment="1">
      <alignment horizontal="center" vertical="top"/>
    </xf>
    <xf numFmtId="3" fontId="35" fillId="4" borderId="78" xfId="0" applyNumberFormat="1" applyFont="1" applyFill="1" applyBorder="1" applyAlignment="1">
      <alignment horizontal="center" vertical="top"/>
    </xf>
    <xf numFmtId="3" fontId="35" fillId="5" borderId="79" xfId="0" applyNumberFormat="1" applyFont="1" applyFill="1" applyBorder="1" applyAlignment="1">
      <alignment horizontal="center" vertical="top"/>
    </xf>
    <xf numFmtId="164" fontId="35" fillId="5" borderId="82" xfId="0" applyNumberFormat="1" applyFont="1" applyFill="1" applyBorder="1" applyAlignment="1">
      <alignment horizontal="center" vertical="top"/>
    </xf>
    <xf numFmtId="164" fontId="35" fillId="5" borderId="81" xfId="0" applyNumberFormat="1" applyFont="1" applyFill="1" applyBorder="1" applyAlignment="1">
      <alignment horizontal="center" vertical="top"/>
    </xf>
    <xf numFmtId="3" fontId="35" fillId="6" borderId="57" xfId="0" applyNumberFormat="1" applyFont="1" applyFill="1" applyBorder="1" applyAlignment="1">
      <alignment vertical="top" wrapText="1"/>
    </xf>
    <xf numFmtId="3" fontId="36" fillId="0" borderId="8" xfId="0" applyNumberFormat="1" applyFont="1" applyFill="1" applyBorder="1" applyAlignment="1">
      <alignment horizontal="center" vertical="top"/>
    </xf>
    <xf numFmtId="3" fontId="33" fillId="6" borderId="8" xfId="0" applyNumberFormat="1" applyFont="1" applyFill="1" applyBorder="1" applyAlignment="1">
      <alignment horizontal="center" vertical="top"/>
    </xf>
    <xf numFmtId="3" fontId="33" fillId="0" borderId="55" xfId="0" applyNumberFormat="1" applyFont="1" applyFill="1" applyBorder="1" applyAlignment="1">
      <alignment horizontal="center" vertical="top"/>
    </xf>
    <xf numFmtId="3" fontId="33" fillId="0" borderId="8" xfId="0" applyNumberFormat="1" applyFont="1" applyFill="1" applyBorder="1" applyAlignment="1">
      <alignment vertical="top" wrapText="1"/>
    </xf>
    <xf numFmtId="3" fontId="33" fillId="0" borderId="59" xfId="0" applyNumberFormat="1" applyFont="1" applyFill="1" applyBorder="1" applyAlignment="1">
      <alignment horizontal="center" vertical="top" wrapText="1"/>
    </xf>
    <xf numFmtId="3" fontId="33" fillId="0" borderId="57" xfId="0" applyNumberFormat="1" applyFont="1" applyFill="1" applyBorder="1" applyAlignment="1">
      <alignment horizontal="center" vertical="top" wrapText="1"/>
    </xf>
    <xf numFmtId="3" fontId="33" fillId="0" borderId="54" xfId="0" applyNumberFormat="1" applyFont="1" applyFill="1" applyBorder="1" applyAlignment="1">
      <alignment horizontal="center" vertical="top"/>
    </xf>
    <xf numFmtId="3" fontId="33" fillId="6" borderId="14" xfId="0" applyNumberFormat="1" applyFont="1" applyFill="1" applyBorder="1" applyAlignment="1">
      <alignment vertical="top" wrapText="1"/>
    </xf>
    <xf numFmtId="3" fontId="33" fillId="6" borderId="13" xfId="0" applyNumberFormat="1" applyFont="1" applyFill="1" applyBorder="1" applyAlignment="1">
      <alignment horizontal="center" vertical="top" wrapText="1"/>
    </xf>
    <xf numFmtId="3" fontId="33" fillId="6" borderId="48" xfId="0" applyNumberFormat="1" applyFont="1" applyFill="1" applyBorder="1" applyAlignment="1">
      <alignment horizontal="center" vertical="top"/>
    </xf>
    <xf numFmtId="164" fontId="33" fillId="6" borderId="47" xfId="0" applyNumberFormat="1" applyFont="1" applyFill="1" applyBorder="1" applyAlignment="1">
      <alignment horizontal="center" vertical="top"/>
    </xf>
    <xf numFmtId="3" fontId="33" fillId="6" borderId="45" xfId="0" applyNumberFormat="1" applyFont="1" applyFill="1" applyBorder="1" applyAlignment="1">
      <alignment horizontal="center" vertical="top" wrapText="1"/>
    </xf>
    <xf numFmtId="3" fontId="33" fillId="6" borderId="39" xfId="0" applyNumberFormat="1" applyFont="1" applyFill="1" applyBorder="1" applyAlignment="1">
      <alignment horizontal="center" vertical="top" wrapText="1"/>
    </xf>
    <xf numFmtId="3" fontId="33" fillId="6" borderId="20" xfId="0" applyNumberFormat="1" applyFont="1" applyFill="1" applyBorder="1" applyAlignment="1">
      <alignment horizontal="center" vertical="top"/>
    </xf>
    <xf numFmtId="3" fontId="33" fillId="6" borderId="75" xfId="0" applyNumberFormat="1" applyFont="1" applyFill="1" applyBorder="1" applyAlignment="1">
      <alignment horizontal="center" vertical="top" wrapText="1"/>
    </xf>
    <xf numFmtId="3" fontId="33" fillId="6" borderId="37" xfId="0" applyNumberFormat="1" applyFont="1" applyFill="1" applyBorder="1" applyAlignment="1">
      <alignment horizontal="center" vertical="top" wrapText="1"/>
    </xf>
    <xf numFmtId="3" fontId="33" fillId="6" borderId="38" xfId="0" applyNumberFormat="1" applyFont="1" applyFill="1" applyBorder="1" applyAlignment="1">
      <alignment horizontal="center" vertical="top"/>
    </xf>
    <xf numFmtId="3" fontId="35" fillId="6" borderId="13" xfId="0" applyNumberFormat="1" applyFont="1" applyFill="1" applyBorder="1" applyAlignment="1">
      <alignment horizontal="center" vertical="top"/>
    </xf>
    <xf numFmtId="3" fontId="36" fillId="6" borderId="35" xfId="0" applyNumberFormat="1" applyFont="1" applyFill="1" applyBorder="1" applyAlignment="1">
      <alignment horizontal="center" vertical="top"/>
    </xf>
    <xf numFmtId="3" fontId="35" fillId="6" borderId="25" xfId="0" applyNumberFormat="1" applyFont="1" applyFill="1" applyBorder="1" applyAlignment="1">
      <alignment horizontal="center" vertical="top"/>
    </xf>
    <xf numFmtId="0" fontId="33" fillId="0" borderId="0" xfId="0" applyFont="1" applyBorder="1" applyAlignment="1">
      <alignment vertical="top"/>
    </xf>
    <xf numFmtId="3" fontId="35" fillId="4" borderId="83" xfId="0" applyNumberFormat="1" applyFont="1" applyFill="1" applyBorder="1" applyAlignment="1">
      <alignment horizontal="center" vertical="top"/>
    </xf>
    <xf numFmtId="164" fontId="35" fillId="5" borderId="80" xfId="0" applyNumberFormat="1" applyFont="1" applyFill="1" applyBorder="1" applyAlignment="1">
      <alignment horizontal="center" vertical="top"/>
    </xf>
    <xf numFmtId="3" fontId="35" fillId="4" borderId="2" xfId="0" applyNumberFormat="1" applyFont="1" applyFill="1" applyBorder="1" applyAlignment="1">
      <alignment horizontal="center" vertical="top"/>
    </xf>
    <xf numFmtId="3" fontId="35" fillId="5" borderId="3" xfId="0" applyNumberFormat="1" applyFont="1" applyFill="1" applyBorder="1" applyAlignment="1">
      <alignment horizontal="center" vertical="top"/>
    </xf>
    <xf numFmtId="3" fontId="35" fillId="6" borderId="3" xfId="0" applyNumberFormat="1" applyFont="1" applyFill="1" applyBorder="1" applyAlignment="1">
      <alignment horizontal="center" vertical="top"/>
    </xf>
    <xf numFmtId="3" fontId="35" fillId="0" borderId="4" xfId="0" applyNumberFormat="1" applyFont="1" applyFill="1" applyBorder="1" applyAlignment="1">
      <alignment vertical="top" wrapText="1"/>
    </xf>
    <xf numFmtId="3" fontId="33" fillId="0" borderId="3" xfId="0" applyNumberFormat="1" applyFont="1" applyFill="1" applyBorder="1" applyAlignment="1">
      <alignment horizontal="center" vertical="top" wrapText="1"/>
    </xf>
    <xf numFmtId="3" fontId="35" fillId="6" borderId="4" xfId="0" applyNumberFormat="1" applyFont="1" applyFill="1" applyBorder="1" applyAlignment="1">
      <alignment horizontal="center" vertical="top"/>
    </xf>
    <xf numFmtId="3" fontId="33" fillId="0" borderId="5" xfId="0" applyNumberFormat="1" applyFont="1" applyFill="1" applyBorder="1" applyAlignment="1">
      <alignment vertical="top" wrapText="1"/>
    </xf>
    <xf numFmtId="3" fontId="33" fillId="0" borderId="3" xfId="0" applyNumberFormat="1" applyFont="1" applyFill="1" applyBorder="1" applyAlignment="1">
      <alignment vertical="top" wrapText="1"/>
    </xf>
    <xf numFmtId="3" fontId="33" fillId="0" borderId="57" xfId="0" applyNumberFormat="1" applyFont="1" applyFill="1" applyBorder="1" applyAlignment="1">
      <alignment vertical="top" wrapText="1"/>
    </xf>
    <xf numFmtId="3" fontId="33" fillId="0" borderId="73" xfId="0" applyNumberFormat="1" applyFont="1" applyFill="1" applyBorder="1" applyAlignment="1">
      <alignment horizontal="center" vertical="top"/>
    </xf>
    <xf numFmtId="3" fontId="33" fillId="6" borderId="45" xfId="0" applyNumberFormat="1" applyFont="1" applyFill="1" applyBorder="1" applyAlignment="1">
      <alignment vertical="top" wrapText="1"/>
    </xf>
    <xf numFmtId="3" fontId="36" fillId="0" borderId="32" xfId="0" applyNumberFormat="1" applyFont="1" applyFill="1" applyBorder="1" applyAlignment="1">
      <alignment horizontal="center" vertical="top"/>
    </xf>
    <xf numFmtId="164" fontId="33" fillId="0" borderId="22" xfId="0" applyNumberFormat="1" applyFont="1" applyFill="1" applyBorder="1" applyAlignment="1">
      <alignment horizontal="center" vertical="top"/>
    </xf>
    <xf numFmtId="3" fontId="33" fillId="0" borderId="32" xfId="0" applyNumberFormat="1" applyFont="1" applyFill="1" applyBorder="1" applyAlignment="1">
      <alignment horizontal="left" vertical="top" wrapText="1"/>
    </xf>
    <xf numFmtId="3" fontId="36" fillId="0" borderId="34" xfId="0" applyNumberFormat="1" applyFont="1" applyFill="1" applyBorder="1" applyAlignment="1">
      <alignment horizontal="center" vertical="top" wrapText="1"/>
    </xf>
    <xf numFmtId="3" fontId="33" fillId="0" borderId="49" xfId="0" applyNumberFormat="1" applyFont="1" applyFill="1" applyBorder="1" applyAlignment="1">
      <alignment horizontal="center" vertical="top"/>
    </xf>
    <xf numFmtId="3" fontId="33" fillId="6" borderId="45" xfId="0" applyNumberFormat="1" applyFont="1" applyFill="1" applyBorder="1" applyAlignment="1">
      <alignment horizontal="left" vertical="top" wrapText="1"/>
    </xf>
    <xf numFmtId="3" fontId="36" fillId="0" borderId="32" xfId="0" applyNumberFormat="1" applyFont="1" applyFill="1" applyBorder="1" applyAlignment="1">
      <alignment horizontal="center" vertical="top" wrapText="1"/>
    </xf>
    <xf numFmtId="164" fontId="33" fillId="0" borderId="76" xfId="0" applyNumberFormat="1" applyFont="1" applyFill="1" applyBorder="1" applyAlignment="1">
      <alignment horizontal="center" vertical="top"/>
    </xf>
    <xf numFmtId="49" fontId="33" fillId="0" borderId="18" xfId="0" applyNumberFormat="1" applyFont="1" applyFill="1" applyBorder="1" applyAlignment="1">
      <alignment horizontal="center" vertical="top" wrapText="1"/>
    </xf>
    <xf numFmtId="49" fontId="33" fillId="0" borderId="34" xfId="0" applyNumberFormat="1" applyFont="1" applyFill="1" applyBorder="1" applyAlignment="1">
      <alignment horizontal="center" vertical="top" wrapText="1"/>
    </xf>
    <xf numFmtId="49" fontId="33" fillId="0" borderId="49" xfId="0" applyNumberFormat="1" applyFont="1" applyFill="1" applyBorder="1" applyAlignment="1">
      <alignment horizontal="center" vertical="top"/>
    </xf>
    <xf numFmtId="3" fontId="36" fillId="6" borderId="85" xfId="0" applyNumberFormat="1" applyFont="1" applyFill="1" applyBorder="1" applyAlignment="1">
      <alignment horizontal="center" vertical="top" wrapText="1"/>
    </xf>
    <xf numFmtId="0" fontId="33" fillId="0" borderId="17" xfId="0" applyFont="1" applyFill="1" applyBorder="1" applyAlignment="1">
      <alignment vertical="top" wrapText="1"/>
    </xf>
    <xf numFmtId="3" fontId="36" fillId="6" borderId="47" xfId="0" applyNumberFormat="1" applyFont="1" applyFill="1" applyBorder="1" applyAlignment="1">
      <alignment horizontal="center" vertical="top" wrapText="1"/>
    </xf>
    <xf numFmtId="0" fontId="33" fillId="6" borderId="11" xfId="0" applyFont="1" applyFill="1" applyBorder="1" applyAlignment="1">
      <alignment vertical="top" wrapText="1"/>
    </xf>
    <xf numFmtId="3" fontId="35" fillId="6" borderId="24" xfId="0" applyNumberFormat="1" applyFont="1" applyFill="1" applyBorder="1" applyAlignment="1">
      <alignment vertical="top"/>
    </xf>
    <xf numFmtId="164" fontId="35" fillId="8" borderId="27" xfId="0" applyNumberFormat="1" applyFont="1" applyFill="1" applyBorder="1" applyAlignment="1">
      <alignment horizontal="center" vertical="top"/>
    </xf>
    <xf numFmtId="3" fontId="0" fillId="6" borderId="23" xfId="0" applyNumberFormat="1" applyFont="1" applyFill="1" applyBorder="1" applyAlignment="1">
      <alignment vertical="top" wrapText="1"/>
    </xf>
    <xf numFmtId="3" fontId="36" fillId="6" borderId="24" xfId="0" applyNumberFormat="1" applyFont="1" applyFill="1" applyBorder="1" applyAlignment="1">
      <alignment horizontal="center" vertical="top" wrapText="1"/>
    </xf>
    <xf numFmtId="3" fontId="36" fillId="6" borderId="30" xfId="0" applyNumberFormat="1" applyFont="1" applyFill="1" applyBorder="1" applyAlignment="1">
      <alignment horizontal="center" vertical="top" wrapText="1"/>
    </xf>
    <xf numFmtId="3" fontId="35" fillId="0" borderId="59" xfId="0" applyNumberFormat="1" applyFont="1" applyFill="1" applyBorder="1" applyAlignment="1">
      <alignment horizontal="left" vertical="top" wrapText="1"/>
    </xf>
    <xf numFmtId="3" fontId="36" fillId="6" borderId="57" xfId="0" applyNumberFormat="1" applyFont="1" applyFill="1" applyBorder="1" applyAlignment="1">
      <alignment vertical="center" textRotation="90"/>
    </xf>
    <xf numFmtId="3" fontId="36" fillId="0" borderId="55" xfId="0" applyNumberFormat="1" applyFont="1" applyFill="1" applyBorder="1" applyAlignment="1">
      <alignment horizontal="center" vertical="top"/>
    </xf>
    <xf numFmtId="3" fontId="33" fillId="0" borderId="58" xfId="0" applyNumberFormat="1" applyFont="1" applyFill="1" applyBorder="1" applyAlignment="1">
      <alignment horizontal="left" wrapText="1"/>
    </xf>
    <xf numFmtId="3" fontId="33" fillId="6" borderId="39" xfId="0" applyNumberFormat="1" applyFont="1" applyFill="1" applyBorder="1" applyAlignment="1">
      <alignment vertical="top" wrapText="1"/>
    </xf>
    <xf numFmtId="3" fontId="36" fillId="6" borderId="12" xfId="0" applyNumberFormat="1" applyFont="1" applyFill="1" applyBorder="1" applyAlignment="1">
      <alignment vertical="center" textRotation="90"/>
    </xf>
    <xf numFmtId="3" fontId="35" fillId="6" borderId="48" xfId="0" applyNumberFormat="1" applyFont="1" applyFill="1" applyBorder="1" applyAlignment="1">
      <alignment horizontal="center" vertical="top"/>
    </xf>
    <xf numFmtId="3" fontId="36" fillId="0" borderId="14" xfId="0" applyNumberFormat="1" applyFont="1" applyFill="1" applyBorder="1" applyAlignment="1">
      <alignment horizontal="center" vertical="top"/>
    </xf>
    <xf numFmtId="3" fontId="36" fillId="6" borderId="12" xfId="0" applyNumberFormat="1" applyFont="1" applyFill="1" applyBorder="1" applyAlignment="1">
      <alignment vertical="center" textRotation="90" wrapText="1"/>
    </xf>
    <xf numFmtId="49" fontId="0" fillId="6" borderId="12" xfId="0" applyNumberFormat="1" applyFont="1" applyFill="1" applyBorder="1" applyAlignment="1">
      <alignment vertical="center" textRotation="90"/>
    </xf>
    <xf numFmtId="3" fontId="35" fillId="4" borderId="26" xfId="0" applyNumberFormat="1" applyFont="1" applyFill="1" applyBorder="1" applyAlignment="1">
      <alignment horizontal="center" vertical="top"/>
    </xf>
    <xf numFmtId="3" fontId="35" fillId="4" borderId="2" xfId="0" applyNumberFormat="1" applyFont="1" applyFill="1" applyBorder="1" applyAlignment="1">
      <alignment horizontal="center" vertical="top" wrapText="1"/>
    </xf>
    <xf numFmtId="3" fontId="35" fillId="5" borderId="3" xfId="0" applyNumberFormat="1" applyFont="1" applyFill="1" applyBorder="1" applyAlignment="1">
      <alignment horizontal="center" vertical="top" wrapText="1"/>
    </xf>
    <xf numFmtId="3" fontId="35" fillId="6" borderId="3" xfId="0" applyNumberFormat="1" applyFont="1" applyFill="1" applyBorder="1" applyAlignment="1">
      <alignment horizontal="center" vertical="top" wrapText="1"/>
    </xf>
    <xf numFmtId="3" fontId="35" fillId="6" borderId="57" xfId="0" applyNumberFormat="1" applyFont="1" applyFill="1" applyBorder="1" applyAlignment="1">
      <alignment horizontal="left" vertical="top" wrapText="1"/>
    </xf>
    <xf numFmtId="3" fontId="35" fillId="0" borderId="57" xfId="0" applyNumberFormat="1" applyFont="1" applyBorder="1" applyAlignment="1">
      <alignment horizontal="center" vertical="top"/>
    </xf>
    <xf numFmtId="3" fontId="40" fillId="0" borderId="55" xfId="0" applyNumberFormat="1" applyFont="1" applyFill="1" applyBorder="1" applyAlignment="1">
      <alignment horizontal="center" vertical="top"/>
    </xf>
    <xf numFmtId="3" fontId="33" fillId="0" borderId="8" xfId="0" applyNumberFormat="1" applyFont="1" applyFill="1" applyBorder="1" applyAlignment="1">
      <alignment horizontal="left" vertical="top" wrapText="1"/>
    </xf>
    <xf numFmtId="3" fontId="33" fillId="0" borderId="57" xfId="0" applyNumberFormat="1" applyFont="1" applyFill="1" applyBorder="1" applyAlignment="1">
      <alignment horizontal="left" vertical="top" wrapText="1"/>
    </xf>
    <xf numFmtId="3" fontId="35" fillId="6" borderId="12" xfId="0" applyNumberFormat="1" applyFont="1" applyFill="1" applyBorder="1" applyAlignment="1">
      <alignment horizontal="center" vertical="top" wrapText="1"/>
    </xf>
    <xf numFmtId="164" fontId="33" fillId="6" borderId="85" xfId="0" applyNumberFormat="1" applyFont="1" applyFill="1" applyBorder="1" applyAlignment="1">
      <alignment horizontal="center" vertical="top"/>
    </xf>
    <xf numFmtId="3" fontId="33" fillId="0" borderId="89" xfId="0" applyNumberFormat="1" applyFont="1" applyBorder="1" applyAlignment="1">
      <alignment horizontal="left" vertical="top"/>
    </xf>
    <xf numFmtId="3" fontId="36" fillId="0" borderId="39" xfId="0" applyNumberFormat="1" applyFont="1" applyFill="1" applyBorder="1" applyAlignment="1">
      <alignment horizontal="center" vertical="top" wrapText="1"/>
    </xf>
    <xf numFmtId="3" fontId="36" fillId="0" borderId="20" xfId="0" applyNumberFormat="1" applyFont="1" applyFill="1" applyBorder="1" applyAlignment="1">
      <alignment horizontal="center" vertical="top" wrapText="1"/>
    </xf>
    <xf numFmtId="3" fontId="36" fillId="6" borderId="16" xfId="0" applyNumberFormat="1" applyFont="1" applyFill="1" applyBorder="1" applyAlignment="1">
      <alignment horizontal="center" vertical="top" wrapText="1"/>
    </xf>
    <xf numFmtId="3" fontId="33" fillId="0" borderId="0" xfId="0" applyNumberFormat="1" applyFont="1" applyBorder="1" applyAlignment="1">
      <alignment horizontal="left" vertical="top" wrapText="1"/>
    </xf>
    <xf numFmtId="3" fontId="36" fillId="0" borderId="12" xfId="0" applyNumberFormat="1" applyFont="1" applyFill="1" applyBorder="1" applyAlignment="1">
      <alignment horizontal="center" vertical="top" wrapText="1"/>
    </xf>
    <xf numFmtId="3" fontId="36" fillId="0" borderId="48" xfId="0" applyNumberFormat="1" applyFont="1" applyFill="1" applyBorder="1" applyAlignment="1">
      <alignment horizontal="center" vertical="top" wrapText="1"/>
    </xf>
    <xf numFmtId="3" fontId="36" fillId="0" borderId="37" xfId="0" applyNumberFormat="1" applyFont="1" applyFill="1" applyBorder="1" applyAlignment="1">
      <alignment horizontal="center" vertical="top" wrapText="1"/>
    </xf>
    <xf numFmtId="3" fontId="36" fillId="0" borderId="38" xfId="0" applyNumberFormat="1" applyFont="1" applyFill="1" applyBorder="1" applyAlignment="1">
      <alignment horizontal="center" vertical="top" wrapText="1"/>
    </xf>
    <xf numFmtId="3" fontId="0" fillId="6" borderId="12" xfId="0" applyNumberFormat="1" applyFont="1" applyFill="1" applyBorder="1" applyAlignment="1">
      <alignment wrapText="1"/>
    </xf>
    <xf numFmtId="3" fontId="36" fillId="6" borderId="86" xfId="0" applyNumberFormat="1" applyFont="1" applyFill="1" applyBorder="1" applyAlignment="1">
      <alignment horizontal="center" vertical="top" wrapText="1"/>
    </xf>
    <xf numFmtId="3" fontId="33" fillId="6" borderId="0" xfId="0" applyNumberFormat="1" applyFont="1" applyFill="1" applyBorder="1" applyAlignment="1">
      <alignment vertical="top" wrapText="1"/>
    </xf>
    <xf numFmtId="3" fontId="33" fillId="6" borderId="12" xfId="0" applyNumberFormat="1" applyFont="1" applyFill="1" applyBorder="1" applyAlignment="1">
      <alignment horizontal="center" vertical="center" wrapText="1"/>
    </xf>
    <xf numFmtId="3" fontId="33" fillId="6" borderId="48" xfId="0" applyNumberFormat="1" applyFont="1" applyFill="1" applyBorder="1" applyAlignment="1">
      <alignment horizontal="center" vertical="center"/>
    </xf>
    <xf numFmtId="3" fontId="36" fillId="6" borderId="64" xfId="0" applyNumberFormat="1" applyFont="1" applyFill="1" applyBorder="1" applyAlignment="1">
      <alignment horizontal="center" vertical="top" wrapText="1"/>
    </xf>
    <xf numFmtId="3" fontId="33" fillId="6" borderId="47" xfId="0" applyNumberFormat="1" applyFont="1" applyFill="1" applyBorder="1" applyAlignment="1">
      <alignment horizontal="left" vertical="top" wrapText="1"/>
    </xf>
    <xf numFmtId="3" fontId="33" fillId="6" borderId="37" xfId="0" applyNumberFormat="1" applyFont="1" applyFill="1" applyBorder="1" applyAlignment="1">
      <alignment horizontal="center" vertical="center" wrapText="1"/>
    </xf>
    <xf numFmtId="3" fontId="33" fillId="6" borderId="38" xfId="0" applyNumberFormat="1" applyFont="1" applyFill="1" applyBorder="1" applyAlignment="1">
      <alignment horizontal="center" vertical="center"/>
    </xf>
    <xf numFmtId="3" fontId="36" fillId="0" borderId="64" xfId="0" applyNumberFormat="1" applyFont="1" applyFill="1" applyBorder="1" applyAlignment="1">
      <alignment horizontal="center" vertical="top" wrapText="1"/>
    </xf>
    <xf numFmtId="164" fontId="35" fillId="6" borderId="64" xfId="0" applyNumberFormat="1" applyFont="1" applyFill="1" applyBorder="1" applyAlignment="1">
      <alignment horizontal="center" vertical="top"/>
    </xf>
    <xf numFmtId="3" fontId="33" fillId="6" borderId="14" xfId="0" applyNumberFormat="1" applyFont="1" applyFill="1" applyBorder="1" applyAlignment="1">
      <alignment horizontal="left" vertical="top" wrapText="1"/>
    </xf>
    <xf numFmtId="3" fontId="33" fillId="0" borderId="48" xfId="0" applyNumberFormat="1" applyFont="1" applyFill="1" applyBorder="1" applyAlignment="1">
      <alignment horizontal="center" vertical="center"/>
    </xf>
    <xf numFmtId="3" fontId="35" fillId="0" borderId="59" xfId="0" applyNumberFormat="1" applyFont="1" applyBorder="1" applyAlignment="1">
      <alignment horizontal="center" vertical="top"/>
    </xf>
    <xf numFmtId="3" fontId="40" fillId="0" borderId="8" xfId="0" applyNumberFormat="1" applyFont="1" applyFill="1" applyBorder="1" applyAlignment="1">
      <alignment horizontal="center" vertical="top"/>
    </xf>
    <xf numFmtId="3" fontId="0" fillId="0" borderId="39" xfId="0" applyNumberFormat="1" applyFont="1" applyBorder="1" applyAlignment="1">
      <alignment vertical="center" textRotation="90" wrapText="1"/>
    </xf>
    <xf numFmtId="3" fontId="0" fillId="0" borderId="12" xfId="0" applyNumberFormat="1" applyFont="1" applyBorder="1" applyAlignment="1">
      <alignment vertical="center" textRotation="90" wrapText="1"/>
    </xf>
    <xf numFmtId="3" fontId="33" fillId="6" borderId="92" xfId="0" applyNumberFormat="1" applyFont="1" applyFill="1" applyBorder="1" applyAlignment="1">
      <alignment horizontal="center" vertical="top" wrapText="1"/>
    </xf>
    <xf numFmtId="3" fontId="33" fillId="6" borderId="93" xfId="0" applyNumberFormat="1" applyFont="1" applyFill="1" applyBorder="1" applyAlignment="1">
      <alignment horizontal="center" vertical="top"/>
    </xf>
    <xf numFmtId="3" fontId="0" fillId="0" borderId="37" xfId="0" applyNumberFormat="1" applyFont="1" applyBorder="1" applyAlignment="1">
      <alignment vertical="center" textRotation="90" wrapText="1"/>
    </xf>
    <xf numFmtId="3" fontId="37" fillId="0" borderId="47" xfId="0" applyNumberFormat="1" applyFont="1" applyFill="1" applyBorder="1" applyAlignment="1">
      <alignment horizontal="center" vertical="top"/>
    </xf>
    <xf numFmtId="0" fontId="33" fillId="0" borderId="36" xfId="0" applyFont="1" applyFill="1" applyBorder="1" applyAlignment="1">
      <alignment horizontal="left" vertical="top" wrapText="1"/>
    </xf>
    <xf numFmtId="0" fontId="33" fillId="0" borderId="75" xfId="0" applyFont="1" applyFill="1" applyBorder="1" applyAlignment="1">
      <alignment horizontal="center" vertical="top" wrapText="1"/>
    </xf>
    <xf numFmtId="3" fontId="33" fillId="0" borderId="38" xfId="0" applyNumberFormat="1" applyFont="1" applyBorder="1" applyAlignment="1">
      <alignment horizontal="center" vertical="top" wrapText="1"/>
    </xf>
    <xf numFmtId="3" fontId="50" fillId="4" borderId="14" xfId="0" applyNumberFormat="1" applyFont="1" applyFill="1" applyBorder="1" applyAlignment="1">
      <alignment horizontal="center" vertical="top"/>
    </xf>
    <xf numFmtId="3" fontId="50" fillId="5" borderId="12" xfId="0" applyNumberFormat="1" applyFont="1" applyFill="1" applyBorder="1" applyAlignment="1">
      <alignment horizontal="center" vertical="top"/>
    </xf>
    <xf numFmtId="3" fontId="50" fillId="6" borderId="0" xfId="0" applyNumberFormat="1" applyFont="1" applyFill="1" applyBorder="1" applyAlignment="1">
      <alignment horizontal="center" vertical="top"/>
    </xf>
    <xf numFmtId="0" fontId="33" fillId="6" borderId="39" xfId="0" applyFont="1" applyFill="1" applyBorder="1" applyAlignment="1">
      <alignment vertical="center" textRotation="90" wrapText="1"/>
    </xf>
    <xf numFmtId="49" fontId="35" fillId="6" borderId="20" xfId="0" applyNumberFormat="1" applyFont="1" applyFill="1" applyBorder="1" applyAlignment="1">
      <alignment horizontal="center" vertical="top"/>
    </xf>
    <xf numFmtId="49" fontId="33" fillId="6" borderId="39" xfId="0" applyNumberFormat="1" applyFont="1" applyFill="1" applyBorder="1" applyAlignment="1">
      <alignment horizontal="center" vertical="top"/>
    </xf>
    <xf numFmtId="49" fontId="47" fillId="6" borderId="39" xfId="0" applyNumberFormat="1" applyFont="1" applyFill="1" applyBorder="1" applyAlignment="1">
      <alignment horizontal="center" vertical="top"/>
    </xf>
    <xf numFmtId="49" fontId="33" fillId="6" borderId="20" xfId="0" applyNumberFormat="1" applyFont="1" applyFill="1" applyBorder="1" applyAlignment="1">
      <alignment horizontal="center" vertical="top"/>
    </xf>
    <xf numFmtId="164" fontId="37" fillId="6" borderId="5" xfId="0" applyNumberFormat="1" applyFont="1" applyFill="1" applyBorder="1" applyAlignment="1">
      <alignment horizontal="center" vertical="top"/>
    </xf>
    <xf numFmtId="3" fontId="33" fillId="6" borderId="3" xfId="0" applyNumberFormat="1" applyFont="1" applyFill="1" applyBorder="1" applyAlignment="1">
      <alignment horizontal="center" vertical="top" wrapText="1"/>
    </xf>
    <xf numFmtId="49" fontId="47" fillId="6" borderId="3" xfId="0" applyNumberFormat="1" applyFont="1" applyFill="1" applyBorder="1" applyAlignment="1">
      <alignment horizontal="center" vertical="top" wrapText="1"/>
    </xf>
    <xf numFmtId="3" fontId="33" fillId="6" borderId="73" xfId="0" applyNumberFormat="1" applyFont="1" applyFill="1" applyBorder="1" applyAlignment="1">
      <alignment horizontal="center" vertical="top"/>
    </xf>
    <xf numFmtId="3" fontId="37" fillId="6" borderId="88" xfId="0" applyNumberFormat="1" applyFont="1" applyFill="1" applyBorder="1" applyAlignment="1">
      <alignment horizontal="center" vertical="top"/>
    </xf>
    <xf numFmtId="164" fontId="37" fillId="6" borderId="88" xfId="0" applyNumberFormat="1" applyFont="1" applyFill="1" applyBorder="1" applyAlignment="1">
      <alignment horizontal="center" vertical="top"/>
    </xf>
    <xf numFmtId="3" fontId="33" fillId="6" borderId="74" xfId="0" applyNumberFormat="1" applyFont="1" applyFill="1" applyBorder="1" applyAlignment="1">
      <alignment vertical="top" wrapText="1"/>
    </xf>
    <xf numFmtId="3" fontId="37" fillId="0" borderId="97" xfId="0" applyNumberFormat="1" applyFont="1" applyFill="1" applyBorder="1" applyAlignment="1">
      <alignment horizontal="center" vertical="top"/>
    </xf>
    <xf numFmtId="164" fontId="37" fillId="6" borderId="16" xfId="0" applyNumberFormat="1" applyFont="1" applyFill="1" applyBorder="1" applyAlignment="1">
      <alignment horizontal="center" vertical="top"/>
    </xf>
    <xf numFmtId="164" fontId="37" fillId="6" borderId="14" xfId="0" applyNumberFormat="1" applyFont="1" applyFill="1" applyBorder="1" applyAlignment="1">
      <alignment horizontal="center" vertical="top"/>
    </xf>
    <xf numFmtId="164" fontId="51" fillId="8" borderId="53" xfId="0" applyNumberFormat="1" applyFont="1" applyFill="1" applyBorder="1" applyAlignment="1">
      <alignment horizontal="center" vertical="top"/>
    </xf>
    <xf numFmtId="49" fontId="50" fillId="4" borderId="5" xfId="0" applyNumberFormat="1" applyFont="1" applyFill="1" applyBorder="1" applyAlignment="1">
      <alignment horizontal="center" vertical="top"/>
    </xf>
    <xf numFmtId="49" fontId="50" fillId="5" borderId="3" xfId="0" applyNumberFormat="1" applyFont="1" applyFill="1" applyBorder="1" applyAlignment="1">
      <alignment horizontal="center" vertical="top"/>
    </xf>
    <xf numFmtId="0" fontId="35" fillId="7" borderId="3" xfId="0" applyFont="1" applyFill="1" applyBorder="1" applyAlignment="1">
      <alignment horizontal="center" vertical="top" wrapText="1"/>
    </xf>
    <xf numFmtId="3" fontId="33" fillId="0" borderId="7" xfId="0" applyNumberFormat="1" applyFont="1" applyFill="1" applyBorder="1" applyAlignment="1">
      <alignment horizontal="center" vertical="top" wrapText="1"/>
    </xf>
    <xf numFmtId="164" fontId="33" fillId="6" borderId="7" xfId="0" applyNumberFormat="1" applyFont="1" applyFill="1" applyBorder="1" applyAlignment="1">
      <alignment horizontal="right" vertical="top"/>
    </xf>
    <xf numFmtId="3" fontId="33" fillId="6" borderId="6" xfId="0" applyNumberFormat="1" applyFont="1" applyFill="1" applyBorder="1" applyAlignment="1">
      <alignment vertical="top"/>
    </xf>
    <xf numFmtId="49" fontId="50" fillId="4" borderId="14" xfId="0" applyNumberFormat="1" applyFont="1" applyFill="1" applyBorder="1" applyAlignment="1">
      <alignment horizontal="center" vertical="top"/>
    </xf>
    <xf numFmtId="49" fontId="50" fillId="5" borderId="12" xfId="0" applyNumberFormat="1" applyFont="1" applyFill="1" applyBorder="1" applyAlignment="1">
      <alignment horizontal="center" vertical="top"/>
    </xf>
    <xf numFmtId="0" fontId="35" fillId="7" borderId="12" xfId="0" applyFont="1" applyFill="1" applyBorder="1" applyAlignment="1">
      <alignment horizontal="center" vertical="top" wrapText="1"/>
    </xf>
    <xf numFmtId="3" fontId="33" fillId="0" borderId="16" xfId="0" applyNumberFormat="1" applyFont="1" applyFill="1" applyBorder="1" applyAlignment="1">
      <alignment horizontal="center" vertical="top" wrapText="1"/>
    </xf>
    <xf numFmtId="164" fontId="33" fillId="6" borderId="16" xfId="0" applyNumberFormat="1" applyFont="1" applyFill="1" applyBorder="1" applyAlignment="1">
      <alignment horizontal="right" vertical="top"/>
    </xf>
    <xf numFmtId="3" fontId="33" fillId="6" borderId="12" xfId="0" applyNumberFormat="1" applyFont="1" applyFill="1" applyBorder="1" applyAlignment="1">
      <alignment vertical="top"/>
    </xf>
    <xf numFmtId="3" fontId="33" fillId="6" borderId="15" xfId="0" applyNumberFormat="1" applyFont="1" applyFill="1" applyBorder="1" applyAlignment="1">
      <alignment vertical="top"/>
    </xf>
    <xf numFmtId="49" fontId="50" fillId="4" borderId="26" xfId="0" applyNumberFormat="1" applyFont="1" applyFill="1" applyBorder="1" applyAlignment="1">
      <alignment horizontal="center" vertical="top"/>
    </xf>
    <xf numFmtId="49" fontId="50" fillId="5" borderId="24" xfId="0" applyNumberFormat="1" applyFont="1" applyFill="1" applyBorder="1" applyAlignment="1">
      <alignment horizontal="center" vertical="top"/>
    </xf>
    <xf numFmtId="0" fontId="35" fillId="7" borderId="24" xfId="0" applyFont="1" applyFill="1" applyBorder="1" applyAlignment="1">
      <alignment horizontal="center" vertical="top" wrapText="1"/>
    </xf>
    <xf numFmtId="0" fontId="0" fillId="0" borderId="1" xfId="0" applyFont="1" applyBorder="1" applyAlignment="1">
      <alignment vertical="top" wrapText="1"/>
    </xf>
    <xf numFmtId="3" fontId="33" fillId="0" borderId="30" xfId="0" applyNumberFormat="1" applyFont="1" applyFill="1" applyBorder="1" applyAlignment="1">
      <alignment horizontal="center" vertical="top"/>
    </xf>
    <xf numFmtId="164" fontId="35" fillId="5" borderId="28" xfId="0" applyNumberFormat="1" applyFont="1" applyFill="1" applyBorder="1" applyAlignment="1">
      <alignment horizontal="center" vertical="top"/>
    </xf>
    <xf numFmtId="164" fontId="35" fillId="4" borderId="82" xfId="0" applyNumberFormat="1" applyFont="1" applyFill="1" applyBorder="1" applyAlignment="1">
      <alignment horizontal="center" vertical="top"/>
    </xf>
    <xf numFmtId="3" fontId="35" fillId="3" borderId="78" xfId="0" applyNumberFormat="1" applyFont="1" applyFill="1" applyBorder="1" applyAlignment="1">
      <alignment horizontal="center" vertical="top"/>
    </xf>
    <xf numFmtId="164" fontId="35" fillId="3" borderId="82" xfId="0" applyNumberFormat="1" applyFont="1" applyFill="1" applyBorder="1" applyAlignment="1">
      <alignment horizontal="center" vertical="top"/>
    </xf>
    <xf numFmtId="164" fontId="35" fillId="3" borderId="81" xfId="0" applyNumberFormat="1" applyFont="1" applyFill="1" applyBorder="1" applyAlignment="1">
      <alignment horizontal="center" vertical="top"/>
    </xf>
    <xf numFmtId="3" fontId="38" fillId="0" borderId="0" xfId="0" applyNumberFormat="1" applyFont="1" applyBorder="1" applyAlignment="1">
      <alignment horizontal="center" vertical="top" wrapText="1"/>
    </xf>
    <xf numFmtId="3" fontId="44" fillId="0" borderId="0" xfId="0" applyNumberFormat="1" applyFont="1" applyBorder="1" applyAlignment="1">
      <alignment horizontal="center" vertical="top" wrapText="1"/>
    </xf>
    <xf numFmtId="3" fontId="44" fillId="0" borderId="0" xfId="0" applyNumberFormat="1" applyFont="1" applyBorder="1" applyAlignment="1">
      <alignment vertical="top" wrapText="1"/>
    </xf>
    <xf numFmtId="3" fontId="33" fillId="7" borderId="0" xfId="0" applyNumberFormat="1" applyFont="1" applyFill="1" applyBorder="1" applyAlignment="1">
      <alignment vertical="top"/>
    </xf>
    <xf numFmtId="3" fontId="35" fillId="0" borderId="0" xfId="0" applyNumberFormat="1" applyFont="1" applyFill="1" applyBorder="1" applyAlignment="1">
      <alignment horizontal="center" vertical="top" wrapText="1"/>
    </xf>
    <xf numFmtId="3" fontId="33" fillId="0" borderId="0" xfId="0" applyNumberFormat="1" applyFont="1" applyFill="1" applyBorder="1" applyAlignment="1">
      <alignment horizontal="center" vertical="top"/>
    </xf>
    <xf numFmtId="3" fontId="35" fillId="0" borderId="83" xfId="0" applyNumberFormat="1" applyFont="1" applyBorder="1" applyAlignment="1">
      <alignment horizontal="center" vertical="center" wrapText="1"/>
    </xf>
    <xf numFmtId="3" fontId="40" fillId="0" borderId="81" xfId="0" applyNumberFormat="1" applyFont="1" applyBorder="1" applyAlignment="1">
      <alignment horizontal="center" vertical="center" wrapText="1"/>
    </xf>
    <xf numFmtId="164" fontId="35" fillId="3" borderId="8" xfId="0" applyNumberFormat="1" applyFont="1" applyFill="1" applyBorder="1" applyAlignment="1">
      <alignment horizontal="center" vertical="top" wrapText="1"/>
    </xf>
    <xf numFmtId="164" fontId="35" fillId="8" borderId="32" xfId="0" applyNumberFormat="1" applyFont="1" applyFill="1" applyBorder="1" applyAlignment="1">
      <alignment horizontal="center" vertical="top" wrapText="1"/>
    </xf>
    <xf numFmtId="164" fontId="33" fillId="0" borderId="32" xfId="0" applyNumberFormat="1" applyFont="1" applyBorder="1" applyAlignment="1">
      <alignment horizontal="center" vertical="top" wrapText="1"/>
    </xf>
    <xf numFmtId="164" fontId="33" fillId="6" borderId="32" xfId="0" applyNumberFormat="1" applyFont="1" applyFill="1" applyBorder="1" applyAlignment="1">
      <alignment horizontal="center" vertical="top" wrapText="1"/>
    </xf>
    <xf numFmtId="164" fontId="33" fillId="8" borderId="32" xfId="0" applyNumberFormat="1" applyFont="1" applyFill="1" applyBorder="1" applyAlignment="1">
      <alignment horizontal="center" vertical="top" wrapText="1"/>
    </xf>
    <xf numFmtId="164" fontId="35" fillId="3" borderId="32" xfId="0" applyNumberFormat="1" applyFont="1" applyFill="1" applyBorder="1" applyAlignment="1">
      <alignment horizontal="center" vertical="top" wrapText="1"/>
    </xf>
    <xf numFmtId="164" fontId="35" fillId="8" borderId="50" xfId="0" applyNumberFormat="1" applyFont="1" applyFill="1" applyBorder="1" applyAlignment="1">
      <alignment horizontal="center" vertical="top" wrapText="1"/>
    </xf>
    <xf numFmtId="3" fontId="33" fillId="0" borderId="0" xfId="0" applyNumberFormat="1" applyFont="1" applyBorder="1" applyAlignment="1">
      <alignment horizontal="center" vertical="top"/>
    </xf>
    <xf numFmtId="3" fontId="33" fillId="6" borderId="107" xfId="0" applyNumberFormat="1" applyFont="1" applyFill="1" applyBorder="1" applyAlignment="1">
      <alignment horizontal="center" vertical="top"/>
    </xf>
    <xf numFmtId="3" fontId="33" fillId="6" borderId="0" xfId="0" applyNumberFormat="1" applyFont="1" applyFill="1" applyAlignment="1">
      <alignment horizontal="center" vertical="top"/>
    </xf>
    <xf numFmtId="164" fontId="0" fillId="0" borderId="0" xfId="0" applyNumberFormat="1" applyFont="1"/>
    <xf numFmtId="0" fontId="33" fillId="6" borderId="11" xfId="0" applyFont="1" applyFill="1" applyBorder="1" applyAlignment="1">
      <alignment horizontal="left" vertical="top" wrapText="1"/>
    </xf>
    <xf numFmtId="3" fontId="0" fillId="6" borderId="12" xfId="0" applyNumberFormat="1" applyFont="1" applyFill="1" applyBorder="1" applyAlignment="1">
      <alignment vertical="top" wrapText="1"/>
    </xf>
    <xf numFmtId="3" fontId="33" fillId="6" borderId="47" xfId="0" applyNumberFormat="1" applyFont="1" applyFill="1" applyBorder="1" applyAlignment="1">
      <alignment horizontal="center" vertical="top"/>
    </xf>
    <xf numFmtId="164" fontId="36" fillId="6" borderId="85" xfId="0" applyNumberFormat="1" applyFont="1" applyFill="1" applyBorder="1" applyAlignment="1">
      <alignment horizontal="center" vertical="center"/>
    </xf>
    <xf numFmtId="164" fontId="36" fillId="6" borderId="47" xfId="0" applyNumberFormat="1" applyFont="1" applyFill="1" applyBorder="1" applyAlignment="1">
      <alignment horizontal="center" vertical="center"/>
    </xf>
    <xf numFmtId="164" fontId="33" fillId="6" borderId="32" xfId="0" applyNumberFormat="1" applyFont="1" applyFill="1" applyBorder="1" applyAlignment="1">
      <alignment horizontal="center" vertical="top"/>
    </xf>
    <xf numFmtId="164" fontId="33" fillId="6" borderId="8" xfId="0" applyNumberFormat="1" applyFont="1" applyFill="1" applyBorder="1" applyAlignment="1">
      <alignment horizontal="center" vertical="top"/>
    </xf>
    <xf numFmtId="164" fontId="43" fillId="6" borderId="5" xfId="0" applyNumberFormat="1" applyFont="1" applyFill="1" applyBorder="1" applyAlignment="1">
      <alignment horizontal="center" vertical="top"/>
    </xf>
    <xf numFmtId="164" fontId="43" fillId="6" borderId="14" xfId="0" applyNumberFormat="1" applyFont="1" applyFill="1" applyBorder="1" applyAlignment="1">
      <alignment horizontal="center" vertical="top"/>
    </xf>
    <xf numFmtId="164" fontId="35" fillId="8" borderId="32" xfId="0" applyNumberFormat="1" applyFont="1" applyFill="1" applyBorder="1" applyAlignment="1">
      <alignment horizontal="center" vertical="top"/>
    </xf>
    <xf numFmtId="3" fontId="33" fillId="0" borderId="76" xfId="0" applyNumberFormat="1" applyFont="1" applyFill="1" applyBorder="1" applyAlignment="1">
      <alignment horizontal="right" vertical="top" wrapText="1"/>
    </xf>
    <xf numFmtId="164" fontId="33" fillId="6" borderId="46" xfId="0" applyNumberFormat="1" applyFont="1" applyFill="1" applyBorder="1" applyAlignment="1">
      <alignment horizontal="center" vertical="top" wrapText="1"/>
    </xf>
    <xf numFmtId="164" fontId="33" fillId="6" borderId="15" xfId="0" applyNumberFormat="1" applyFont="1" applyFill="1" applyBorder="1" applyAlignment="1">
      <alignment horizontal="center" vertical="top"/>
    </xf>
    <xf numFmtId="164" fontId="33" fillId="0" borderId="10" xfId="0" applyNumberFormat="1" applyFont="1" applyFill="1" applyBorder="1" applyAlignment="1">
      <alignment horizontal="center" vertical="top"/>
    </xf>
    <xf numFmtId="164" fontId="35" fillId="8" borderId="22" xfId="0" applyNumberFormat="1" applyFont="1" applyFill="1" applyBorder="1" applyAlignment="1">
      <alignment horizontal="center" vertical="top"/>
    </xf>
    <xf numFmtId="164" fontId="33" fillId="6" borderId="6" xfId="0" applyNumberFormat="1" applyFont="1" applyFill="1" applyBorder="1" applyAlignment="1">
      <alignment horizontal="center" vertical="top"/>
    </xf>
    <xf numFmtId="164" fontId="33" fillId="0" borderId="15" xfId="0" applyNumberFormat="1" applyFont="1" applyFill="1" applyBorder="1" applyAlignment="1">
      <alignment horizontal="center" vertical="top"/>
    </xf>
    <xf numFmtId="3" fontId="33" fillId="0" borderId="37" xfId="0" applyNumberFormat="1" applyFont="1" applyFill="1" applyBorder="1" applyAlignment="1">
      <alignment horizontal="right" vertical="top" wrapText="1"/>
    </xf>
    <xf numFmtId="164" fontId="33" fillId="6" borderId="39" xfId="0" applyNumberFormat="1" applyFont="1" applyFill="1" applyBorder="1" applyAlignment="1">
      <alignment horizontal="center" vertical="top" wrapText="1"/>
    </xf>
    <xf numFmtId="164" fontId="36" fillId="6" borderId="37" xfId="0" applyNumberFormat="1" applyFont="1" applyFill="1" applyBorder="1" applyAlignment="1">
      <alignment horizontal="center" vertical="center"/>
    </xf>
    <xf numFmtId="164" fontId="33" fillId="0" borderId="34" xfId="0" applyNumberFormat="1" applyFont="1" applyFill="1" applyBorder="1" applyAlignment="1">
      <alignment horizontal="center" vertical="top"/>
    </xf>
    <xf numFmtId="164" fontId="35" fillId="8" borderId="29" xfId="0" applyNumberFormat="1" applyFont="1" applyFill="1" applyBorder="1" applyAlignment="1">
      <alignment horizontal="center" vertical="top"/>
    </xf>
    <xf numFmtId="164" fontId="33" fillId="0" borderId="3" xfId="0" applyNumberFormat="1" applyFont="1" applyFill="1" applyBorder="1" applyAlignment="1">
      <alignment horizontal="center" vertical="top"/>
    </xf>
    <xf numFmtId="164" fontId="33" fillId="6" borderId="39" xfId="0" applyNumberFormat="1" applyFont="1" applyFill="1" applyBorder="1" applyAlignment="1">
      <alignment horizontal="center" vertical="top"/>
    </xf>
    <xf numFmtId="164" fontId="33" fillId="6" borderId="37" xfId="0" applyNumberFormat="1" applyFont="1" applyFill="1" applyBorder="1" applyAlignment="1">
      <alignment horizontal="center" vertical="top"/>
    </xf>
    <xf numFmtId="164" fontId="33" fillId="6" borderId="57" xfId="0" applyNumberFormat="1" applyFont="1" applyFill="1" applyBorder="1" applyAlignment="1">
      <alignment horizontal="center" vertical="top"/>
    </xf>
    <xf numFmtId="164" fontId="43" fillId="6" borderId="3" xfId="0" applyNumberFormat="1" applyFont="1" applyFill="1" applyBorder="1" applyAlignment="1">
      <alignment horizontal="center" vertical="top"/>
    </xf>
    <xf numFmtId="164" fontId="43" fillId="6" borderId="12" xfId="0" applyNumberFormat="1" applyFont="1" applyFill="1" applyBorder="1" applyAlignment="1">
      <alignment horizontal="center" vertical="top"/>
    </xf>
    <xf numFmtId="164" fontId="35" fillId="8" borderId="34" xfId="0" applyNumberFormat="1" applyFont="1" applyFill="1" applyBorder="1" applyAlignment="1">
      <alignment horizontal="center" vertical="top"/>
    </xf>
    <xf numFmtId="164" fontId="36" fillId="6" borderId="3" xfId="0" applyNumberFormat="1" applyFont="1" applyFill="1" applyBorder="1" applyAlignment="1">
      <alignment horizontal="center" vertical="top"/>
    </xf>
    <xf numFmtId="164" fontId="36" fillId="6" borderId="37" xfId="0" applyNumberFormat="1" applyFont="1" applyFill="1" applyBorder="1" applyAlignment="1">
      <alignment horizontal="center" vertical="top"/>
    </xf>
    <xf numFmtId="164" fontId="33" fillId="0" borderId="12" xfId="0" applyNumberFormat="1" applyFont="1" applyFill="1" applyBorder="1" applyAlignment="1">
      <alignment horizontal="center" vertical="top"/>
    </xf>
    <xf numFmtId="164" fontId="33" fillId="0" borderId="37" xfId="0" applyNumberFormat="1" applyFont="1" applyFill="1" applyBorder="1" applyAlignment="1">
      <alignment horizontal="center" vertical="top"/>
    </xf>
    <xf numFmtId="164" fontId="33" fillId="6" borderId="12" xfId="0" applyNumberFormat="1" applyFont="1" applyFill="1" applyBorder="1" applyAlignment="1">
      <alignment horizontal="center" vertical="top"/>
    </xf>
    <xf numFmtId="164" fontId="33" fillId="6" borderId="34" xfId="0" applyNumberFormat="1" applyFont="1" applyFill="1" applyBorder="1" applyAlignment="1">
      <alignment horizontal="center" vertical="top"/>
    </xf>
    <xf numFmtId="164" fontId="35" fillId="6" borderId="76" xfId="0" applyNumberFormat="1" applyFont="1" applyFill="1" applyBorder="1" applyAlignment="1">
      <alignment horizontal="center" vertical="top"/>
    </xf>
    <xf numFmtId="164" fontId="33" fillId="0" borderId="76" xfId="0" applyNumberFormat="1" applyFont="1" applyFill="1" applyBorder="1" applyAlignment="1">
      <alignment horizontal="center" vertical="top" wrapText="1"/>
    </xf>
    <xf numFmtId="164" fontId="35" fillId="6" borderId="8" xfId="0" applyNumberFormat="1" applyFont="1" applyFill="1" applyBorder="1" applyAlignment="1">
      <alignment horizontal="center" vertical="top"/>
    </xf>
    <xf numFmtId="164" fontId="33" fillId="6" borderId="40" xfId="0" applyNumberFormat="1" applyFont="1" applyFill="1" applyBorder="1" applyAlignment="1">
      <alignment horizontal="center" vertical="top"/>
    </xf>
    <xf numFmtId="164" fontId="35" fillId="5" borderId="83" xfId="0" applyNumberFormat="1" applyFont="1" applyFill="1" applyBorder="1" applyAlignment="1">
      <alignment horizontal="center" vertical="top"/>
    </xf>
    <xf numFmtId="164" fontId="33" fillId="0" borderId="57" xfId="0" applyNumberFormat="1" applyFont="1" applyFill="1" applyBorder="1" applyAlignment="1">
      <alignment horizontal="center" vertical="top"/>
    </xf>
    <xf numFmtId="164" fontId="33" fillId="6" borderId="42" xfId="0" applyNumberFormat="1" applyFont="1" applyFill="1" applyBorder="1" applyAlignment="1">
      <alignment horizontal="center" vertical="top"/>
    </xf>
    <xf numFmtId="164" fontId="51" fillId="8" borderId="50" xfId="0" applyNumberFormat="1" applyFont="1" applyFill="1" applyBorder="1" applyAlignment="1">
      <alignment horizontal="center" vertical="top"/>
    </xf>
    <xf numFmtId="164" fontId="35" fillId="5" borderId="26" xfId="0" applyNumberFormat="1" applyFont="1" applyFill="1" applyBorder="1" applyAlignment="1">
      <alignment horizontal="center" vertical="top"/>
    </xf>
    <xf numFmtId="164" fontId="35" fillId="4" borderId="83" xfId="0" applyNumberFormat="1" applyFont="1" applyFill="1" applyBorder="1" applyAlignment="1">
      <alignment horizontal="center" vertical="top"/>
    </xf>
    <xf numFmtId="164" fontId="35" fillId="3" borderId="83" xfId="0" applyNumberFormat="1" applyFont="1" applyFill="1" applyBorder="1" applyAlignment="1">
      <alignment horizontal="center" vertical="top"/>
    </xf>
    <xf numFmtId="164" fontId="37" fillId="6" borderId="101" xfId="0" applyNumberFormat="1" applyFont="1" applyFill="1" applyBorder="1" applyAlignment="1">
      <alignment horizontal="center" vertical="top"/>
    </xf>
    <xf numFmtId="164" fontId="37" fillId="6" borderId="0" xfId="0" applyNumberFormat="1" applyFont="1" applyFill="1" applyBorder="1" applyAlignment="1">
      <alignment horizontal="center" vertical="top"/>
    </xf>
    <xf numFmtId="164" fontId="33" fillId="6" borderId="15" xfId="0" applyNumberFormat="1" applyFont="1" applyFill="1" applyBorder="1" applyAlignment="1">
      <alignment horizontal="right" vertical="top"/>
    </xf>
    <xf numFmtId="164" fontId="35" fillId="5" borderId="27" xfId="0" applyNumberFormat="1" applyFont="1" applyFill="1" applyBorder="1" applyAlignment="1">
      <alignment horizontal="center" vertical="top"/>
    </xf>
    <xf numFmtId="164" fontId="35" fillId="4" borderId="81" xfId="0" applyNumberFormat="1" applyFont="1" applyFill="1" applyBorder="1" applyAlignment="1">
      <alignment horizontal="center" vertical="top"/>
    </xf>
    <xf numFmtId="164" fontId="37" fillId="6" borderId="102" xfId="0" applyNumberFormat="1" applyFont="1" applyFill="1" applyBorder="1" applyAlignment="1">
      <alignment horizontal="center" vertical="top"/>
    </xf>
    <xf numFmtId="164" fontId="37" fillId="6" borderId="12" xfId="0" applyNumberFormat="1" applyFont="1" applyFill="1" applyBorder="1" applyAlignment="1">
      <alignment horizontal="center" vertical="top"/>
    </xf>
    <xf numFmtId="164" fontId="35" fillId="5" borderId="24" xfId="0" applyNumberFormat="1" applyFont="1" applyFill="1" applyBorder="1" applyAlignment="1">
      <alignment horizontal="center" vertical="top"/>
    </xf>
    <xf numFmtId="164" fontId="35" fillId="4" borderId="79" xfId="0" applyNumberFormat="1" applyFont="1" applyFill="1" applyBorder="1" applyAlignment="1">
      <alignment horizontal="center" vertical="top"/>
    </xf>
    <xf numFmtId="164" fontId="35" fillId="3" borderId="79" xfId="0" applyNumberFormat="1" applyFont="1" applyFill="1" applyBorder="1" applyAlignment="1">
      <alignment horizontal="center" vertical="top"/>
    </xf>
    <xf numFmtId="164" fontId="33" fillId="8" borderId="76" xfId="0" applyNumberFormat="1" applyFont="1" applyFill="1" applyBorder="1" applyAlignment="1">
      <alignment horizontal="center" vertical="top"/>
    </xf>
    <xf numFmtId="164" fontId="35" fillId="3" borderId="22" xfId="0" applyNumberFormat="1" applyFont="1" applyFill="1" applyBorder="1" applyAlignment="1">
      <alignment horizontal="center" vertical="top" wrapText="1"/>
    </xf>
    <xf numFmtId="164" fontId="35" fillId="8" borderId="71" xfId="0" applyNumberFormat="1" applyFont="1" applyFill="1" applyBorder="1" applyAlignment="1">
      <alignment horizontal="center" vertical="top" wrapText="1"/>
    </xf>
    <xf numFmtId="3" fontId="40" fillId="0" borderId="79" xfId="0" applyNumberFormat="1" applyFont="1" applyBorder="1" applyAlignment="1">
      <alignment horizontal="center" vertical="center" wrapText="1"/>
    </xf>
    <xf numFmtId="164" fontId="33" fillId="8" borderId="37" xfId="0" applyNumberFormat="1" applyFont="1" applyFill="1" applyBorder="1" applyAlignment="1">
      <alignment horizontal="center" vertical="top"/>
    </xf>
    <xf numFmtId="164" fontId="35" fillId="3" borderId="34" xfId="0" applyNumberFormat="1" applyFont="1" applyFill="1" applyBorder="1" applyAlignment="1">
      <alignment horizontal="center" vertical="top" wrapText="1"/>
    </xf>
    <xf numFmtId="3" fontId="38" fillId="2" borderId="10" xfId="0" applyNumberFormat="1" applyFont="1" applyFill="1" applyBorder="1"/>
    <xf numFmtId="3" fontId="38" fillId="3" borderId="22" xfId="0" applyNumberFormat="1" applyFont="1" applyFill="1" applyBorder="1"/>
    <xf numFmtId="3" fontId="33" fillId="4" borderId="22" xfId="0" applyNumberFormat="1" applyFont="1" applyFill="1" applyBorder="1" applyAlignment="1">
      <alignment vertical="top"/>
    </xf>
    <xf numFmtId="3" fontId="33" fillId="0" borderId="7" xfId="0" applyNumberFormat="1" applyFont="1" applyBorder="1" applyAlignment="1">
      <alignment vertical="top"/>
    </xf>
    <xf numFmtId="3" fontId="33" fillId="10" borderId="81" xfId="0" applyNumberFormat="1" applyFont="1" applyFill="1" applyBorder="1" applyAlignment="1">
      <alignment vertical="top"/>
    </xf>
    <xf numFmtId="3" fontId="33" fillId="10" borderId="27" xfId="0" applyNumberFormat="1" applyFont="1" applyFill="1" applyBorder="1" applyAlignment="1">
      <alignment vertical="top"/>
    </xf>
    <xf numFmtId="3" fontId="33" fillId="10" borderId="6" xfId="0" applyNumberFormat="1" applyFont="1" applyFill="1" applyBorder="1" applyAlignment="1">
      <alignment vertical="top"/>
    </xf>
    <xf numFmtId="3" fontId="33" fillId="4" borderId="81" xfId="0" applyNumberFormat="1" applyFont="1" applyFill="1" applyBorder="1" applyAlignment="1">
      <alignment vertical="top"/>
    </xf>
    <xf numFmtId="3" fontId="33" fillId="3" borderId="27" xfId="0" applyNumberFormat="1" applyFont="1" applyFill="1" applyBorder="1" applyAlignment="1">
      <alignment vertical="top"/>
    </xf>
    <xf numFmtId="3" fontId="33" fillId="0" borderId="0" xfId="0" applyNumberFormat="1" applyFont="1" applyBorder="1" applyAlignment="1">
      <alignment horizontal="right" vertical="top"/>
    </xf>
    <xf numFmtId="0" fontId="30" fillId="0" borderId="0" xfId="0" applyFont="1" applyAlignment="1">
      <alignment horizontal="right"/>
    </xf>
    <xf numFmtId="49" fontId="27" fillId="6" borderId="6" xfId="0" applyNumberFormat="1" applyFont="1" applyFill="1" applyBorder="1" applyAlignment="1">
      <alignment horizontal="center" vertical="top"/>
    </xf>
    <xf numFmtId="49" fontId="27" fillId="6" borderId="15" xfId="0" applyNumberFormat="1" applyFont="1" applyFill="1" applyBorder="1" applyAlignment="1">
      <alignment horizontal="center" vertical="top"/>
    </xf>
    <xf numFmtId="0" fontId="2" fillId="6" borderId="13" xfId="0" applyFont="1" applyFill="1" applyBorder="1" applyAlignment="1">
      <alignment horizontal="center" vertical="top"/>
    </xf>
    <xf numFmtId="0" fontId="2" fillId="6" borderId="23" xfId="0" applyFont="1" applyFill="1" applyBorder="1" applyAlignment="1">
      <alignment horizontal="left" vertical="top" wrapText="1"/>
    </xf>
    <xf numFmtId="0" fontId="2" fillId="6" borderId="25" xfId="0" applyFont="1" applyFill="1" applyBorder="1" applyAlignment="1">
      <alignment horizontal="center" vertical="top"/>
    </xf>
    <xf numFmtId="3" fontId="33" fillId="10" borderId="22" xfId="0" applyNumberFormat="1" applyFont="1" applyFill="1" applyBorder="1" applyAlignment="1">
      <alignment vertical="top"/>
    </xf>
    <xf numFmtId="3" fontId="33" fillId="6" borderId="2" xfId="0" applyNumberFormat="1" applyFont="1" applyFill="1" applyBorder="1" applyAlignment="1">
      <alignment vertical="top" wrapText="1"/>
    </xf>
    <xf numFmtId="3" fontId="35" fillId="4" borderId="14" xfId="0" applyNumberFormat="1" applyFont="1" applyFill="1" applyBorder="1" applyAlignment="1">
      <alignment vertical="top"/>
    </xf>
    <xf numFmtId="164" fontId="33" fillId="6" borderId="89" xfId="0" applyNumberFormat="1" applyFont="1" applyFill="1" applyBorder="1" applyAlignment="1">
      <alignment horizontal="center" vertical="top"/>
    </xf>
    <xf numFmtId="164" fontId="33" fillId="0" borderId="77" xfId="0" applyNumberFormat="1" applyFont="1" applyFill="1" applyBorder="1" applyAlignment="1">
      <alignment horizontal="center" vertical="top"/>
    </xf>
    <xf numFmtId="164" fontId="35" fillId="6" borderId="77" xfId="0" applyNumberFormat="1" applyFont="1" applyFill="1" applyBorder="1" applyAlignment="1">
      <alignment horizontal="center" vertical="top"/>
    </xf>
    <xf numFmtId="164" fontId="35" fillId="8" borderId="52" xfId="0" applyNumberFormat="1" applyFont="1" applyFill="1" applyBorder="1" applyAlignment="1">
      <alignment horizontal="center" vertical="top"/>
    </xf>
    <xf numFmtId="164" fontId="2" fillId="6" borderId="15" xfId="0" applyNumberFormat="1" applyFont="1" applyFill="1" applyBorder="1" applyAlignment="1">
      <alignment horizontal="center" vertical="top"/>
    </xf>
    <xf numFmtId="164" fontId="35" fillId="8" borderId="72" xfId="0" applyNumberFormat="1" applyFont="1" applyFill="1" applyBorder="1" applyAlignment="1">
      <alignment horizontal="center" vertical="top"/>
    </xf>
    <xf numFmtId="164" fontId="16" fillId="7" borderId="115" xfId="0" applyNumberFormat="1" applyFont="1" applyFill="1" applyBorder="1" applyAlignment="1">
      <alignment horizontal="center" vertical="top"/>
    </xf>
    <xf numFmtId="3" fontId="37" fillId="0" borderId="116" xfId="0" applyNumberFormat="1" applyFont="1" applyFill="1" applyBorder="1" applyAlignment="1">
      <alignment horizontal="center" vertical="top"/>
    </xf>
    <xf numFmtId="164" fontId="37" fillId="6" borderId="116" xfId="0" applyNumberFormat="1" applyFont="1" applyFill="1" applyBorder="1" applyAlignment="1">
      <alignment horizontal="center" vertical="top"/>
    </xf>
    <xf numFmtId="164" fontId="37" fillId="6" borderId="119" xfId="0" applyNumberFormat="1" applyFont="1" applyFill="1" applyBorder="1" applyAlignment="1">
      <alignment horizontal="center" vertical="top"/>
    </xf>
    <xf numFmtId="164" fontId="37" fillId="6" borderId="120" xfId="0" applyNumberFormat="1" applyFont="1" applyFill="1" applyBorder="1" applyAlignment="1">
      <alignment horizontal="center" vertical="top"/>
    </xf>
    <xf numFmtId="3" fontId="33" fillId="5" borderId="83" xfId="0" applyNumberFormat="1" applyFont="1" applyFill="1" applyBorder="1" applyAlignment="1">
      <alignment horizontal="center" vertical="top" wrapText="1"/>
    </xf>
    <xf numFmtId="3" fontId="33" fillId="5" borderId="80" xfId="0" applyNumberFormat="1" applyFont="1" applyFill="1" applyBorder="1" applyAlignment="1">
      <alignment horizontal="center" vertical="top" wrapText="1"/>
    </xf>
    <xf numFmtId="3" fontId="33" fillId="6" borderId="7" xfId="0" applyNumberFormat="1" applyFont="1" applyFill="1" applyBorder="1" applyAlignment="1">
      <alignment vertical="top"/>
    </xf>
    <xf numFmtId="3" fontId="33" fillId="6" borderId="16" xfId="0" applyNumberFormat="1" applyFont="1" applyFill="1" applyBorder="1" applyAlignment="1">
      <alignment vertical="top"/>
    </xf>
    <xf numFmtId="3" fontId="35" fillId="6" borderId="28" xfId="0" applyNumberFormat="1" applyFont="1" applyFill="1" applyBorder="1" applyAlignment="1">
      <alignment horizontal="center" vertical="top"/>
    </xf>
    <xf numFmtId="164" fontId="33" fillId="6" borderId="37" xfId="0" applyNumberFormat="1" applyFont="1" applyFill="1" applyBorder="1" applyAlignment="1">
      <alignment horizontal="center" vertical="top" wrapText="1"/>
    </xf>
    <xf numFmtId="0" fontId="2" fillId="6" borderId="47" xfId="0" applyFont="1" applyFill="1" applyBorder="1" applyAlignment="1">
      <alignment horizontal="center" vertical="top" wrapText="1"/>
    </xf>
    <xf numFmtId="3" fontId="2" fillId="0" borderId="47" xfId="0" applyNumberFormat="1" applyFont="1" applyBorder="1" applyAlignment="1">
      <alignment horizontal="center" vertical="top"/>
    </xf>
    <xf numFmtId="3" fontId="5" fillId="0" borderId="104" xfId="0" applyNumberFormat="1" applyFont="1" applyBorder="1" applyAlignment="1">
      <alignment horizontal="center" vertical="top" wrapText="1"/>
    </xf>
    <xf numFmtId="164" fontId="2" fillId="6" borderId="94" xfId="0" applyNumberFormat="1" applyFont="1" applyFill="1" applyBorder="1" applyAlignment="1">
      <alignment horizontal="center" vertical="top"/>
    </xf>
    <xf numFmtId="164" fontId="33" fillId="0" borderId="64" xfId="0" applyNumberFormat="1" applyFont="1" applyFill="1" applyBorder="1" applyAlignment="1">
      <alignment horizontal="center" vertical="top" wrapText="1"/>
    </xf>
    <xf numFmtId="0" fontId="33" fillId="6" borderId="40" xfId="0" applyFont="1" applyFill="1" applyBorder="1" applyAlignment="1">
      <alignment horizontal="center" vertical="top" wrapText="1"/>
    </xf>
    <xf numFmtId="164" fontId="33" fillId="0" borderId="63" xfId="0" applyNumberFormat="1" applyFont="1" applyFill="1" applyBorder="1" applyAlignment="1">
      <alignment horizontal="center" vertical="top" wrapText="1"/>
    </xf>
    <xf numFmtId="49" fontId="47" fillId="0" borderId="44" xfId="0" applyNumberFormat="1" applyFont="1" applyFill="1" applyBorder="1" applyAlignment="1">
      <alignment horizontal="center" vertical="top" wrapText="1"/>
    </xf>
    <xf numFmtId="3" fontId="33" fillId="6" borderId="14" xfId="0" applyNumberFormat="1" applyFont="1" applyFill="1" applyBorder="1" applyAlignment="1">
      <alignment horizontal="center" vertical="top" wrapText="1"/>
    </xf>
    <xf numFmtId="3" fontId="2" fillId="6" borderId="14" xfId="0" applyNumberFormat="1" applyFont="1" applyFill="1" applyBorder="1" applyAlignment="1">
      <alignment horizontal="center" vertical="top" wrapText="1"/>
    </xf>
    <xf numFmtId="164" fontId="2" fillId="0" borderId="15" xfId="0" applyNumberFormat="1" applyFont="1" applyFill="1" applyBorder="1" applyAlignment="1">
      <alignment horizontal="center" vertical="top"/>
    </xf>
    <xf numFmtId="2" fontId="2" fillId="0" borderId="16" xfId="0" applyNumberFormat="1" applyFont="1" applyFill="1" applyBorder="1" applyAlignment="1">
      <alignment horizontal="center" vertical="top"/>
    </xf>
    <xf numFmtId="2" fontId="2" fillId="6" borderId="16" xfId="0" applyNumberFormat="1" applyFont="1" applyFill="1" applyBorder="1" applyAlignment="1">
      <alignment horizontal="center" vertical="top"/>
    </xf>
    <xf numFmtId="0" fontId="2" fillId="6" borderId="2" xfId="0" applyFont="1" applyFill="1" applyBorder="1" applyAlignment="1">
      <alignment horizontal="left" vertical="top" wrapText="1"/>
    </xf>
    <xf numFmtId="3" fontId="33" fillId="6" borderId="12" xfId="0" applyNumberFormat="1" applyFont="1" applyFill="1" applyBorder="1" applyAlignment="1">
      <alignment horizontal="left" vertical="top" wrapText="1"/>
    </xf>
    <xf numFmtId="3" fontId="35" fillId="6" borderId="48" xfId="0" applyNumberFormat="1" applyFont="1" applyFill="1" applyBorder="1" applyAlignment="1">
      <alignment horizontal="center" vertical="top"/>
    </xf>
    <xf numFmtId="3" fontId="33" fillId="6" borderId="12" xfId="0" applyNumberFormat="1" applyFont="1" applyFill="1" applyBorder="1" applyAlignment="1">
      <alignment vertical="top" wrapText="1"/>
    </xf>
    <xf numFmtId="0" fontId="2" fillId="6" borderId="103" xfId="0" applyFont="1" applyFill="1" applyBorder="1" applyAlignment="1">
      <alignment horizontal="left" vertical="top" wrapText="1"/>
    </xf>
    <xf numFmtId="3" fontId="50" fillId="8" borderId="26" xfId="0" applyNumberFormat="1" applyFont="1" applyFill="1" applyBorder="1" applyAlignment="1">
      <alignment horizontal="right" vertical="top"/>
    </xf>
    <xf numFmtId="3" fontId="37" fillId="0" borderId="1" xfId="0" applyNumberFormat="1" applyFont="1" applyFill="1" applyBorder="1" applyAlignment="1">
      <alignment horizontal="center" vertical="top"/>
    </xf>
    <xf numFmtId="3" fontId="37" fillId="0" borderId="24" xfId="0" applyNumberFormat="1" applyFont="1" applyFill="1" applyBorder="1" applyAlignment="1">
      <alignment horizontal="center" vertical="top"/>
    </xf>
    <xf numFmtId="3" fontId="37" fillId="0" borderId="30" xfId="0" applyNumberFormat="1" applyFont="1" applyFill="1" applyBorder="1" applyAlignment="1">
      <alignment horizontal="center" vertical="top"/>
    </xf>
    <xf numFmtId="3" fontId="33" fillId="6" borderId="11" xfId="0" applyNumberFormat="1" applyFont="1" applyFill="1" applyBorder="1" applyAlignment="1">
      <alignment vertical="top" wrapText="1"/>
    </xf>
    <xf numFmtId="0" fontId="2" fillId="0" borderId="17" xfId="0" applyFont="1" applyFill="1" applyBorder="1" applyAlignment="1">
      <alignment horizontal="left" vertical="top" wrapText="1"/>
    </xf>
    <xf numFmtId="49" fontId="52" fillId="6" borderId="6" xfId="0" applyNumberFormat="1" applyFont="1" applyFill="1" applyBorder="1" applyAlignment="1">
      <alignment horizontal="center" vertical="top"/>
    </xf>
    <xf numFmtId="49" fontId="52" fillId="6" borderId="15" xfId="0" applyNumberFormat="1" applyFont="1" applyFill="1" applyBorder="1" applyAlignment="1">
      <alignment horizontal="center" vertical="top"/>
    </xf>
    <xf numFmtId="164" fontId="2" fillId="6" borderId="40" xfId="0" applyNumberFormat="1" applyFont="1" applyFill="1" applyBorder="1" applyAlignment="1">
      <alignment horizontal="center" vertical="top"/>
    </xf>
    <xf numFmtId="164" fontId="2" fillId="6" borderId="42" xfId="0" applyNumberFormat="1" applyFont="1" applyFill="1" applyBorder="1" applyAlignment="1">
      <alignment horizontal="center" vertical="top"/>
    </xf>
    <xf numFmtId="164" fontId="2" fillId="0" borderId="63" xfId="0" applyNumberFormat="1" applyFont="1" applyFill="1" applyBorder="1" applyAlignment="1">
      <alignment horizontal="center" vertical="top"/>
    </xf>
    <xf numFmtId="164" fontId="2" fillId="6" borderId="37" xfId="0" applyNumberFormat="1" applyFont="1" applyFill="1" applyBorder="1" applyAlignment="1">
      <alignment horizontal="center" vertical="top"/>
    </xf>
    <xf numFmtId="164" fontId="2" fillId="6" borderId="63" xfId="0" applyNumberFormat="1" applyFont="1" applyFill="1" applyBorder="1" applyAlignment="1">
      <alignment horizontal="center" vertical="top"/>
    </xf>
    <xf numFmtId="164" fontId="2" fillId="6" borderId="102" xfId="0" applyNumberFormat="1" applyFont="1" applyFill="1" applyBorder="1" applyAlignment="1">
      <alignment horizontal="center" vertical="top"/>
    </xf>
    <xf numFmtId="164" fontId="2" fillId="6" borderId="118" xfId="0" applyNumberFormat="1" applyFont="1" applyFill="1" applyBorder="1" applyAlignment="1">
      <alignment horizontal="center" vertical="top"/>
    </xf>
    <xf numFmtId="3" fontId="2" fillId="0" borderId="104" xfId="0" applyNumberFormat="1" applyFont="1" applyFill="1" applyBorder="1" applyAlignment="1">
      <alignment horizontal="center" vertical="top"/>
    </xf>
    <xf numFmtId="0" fontId="33" fillId="6" borderId="47" xfId="0" applyFont="1" applyFill="1" applyBorder="1" applyAlignment="1">
      <alignment horizontal="center" vertical="top" wrapText="1"/>
    </xf>
    <xf numFmtId="164" fontId="2" fillId="6" borderId="103" xfId="0" applyNumberFormat="1" applyFont="1" applyFill="1" applyBorder="1" applyAlignment="1">
      <alignment horizontal="center" vertical="top"/>
    </xf>
    <xf numFmtId="0" fontId="0" fillId="0" borderId="23" xfId="0" applyBorder="1" applyAlignment="1">
      <alignment vertical="top" wrapText="1"/>
    </xf>
    <xf numFmtId="164" fontId="26" fillId="6" borderId="14" xfId="0" applyNumberFormat="1" applyFont="1" applyFill="1" applyBorder="1" applyAlignment="1">
      <alignment horizontal="center" vertical="top"/>
    </xf>
    <xf numFmtId="164" fontId="26" fillId="6" borderId="12" xfId="0" applyNumberFormat="1" applyFont="1" applyFill="1" applyBorder="1" applyAlignment="1">
      <alignment horizontal="center" vertical="top"/>
    </xf>
    <xf numFmtId="164" fontId="26" fillId="6" borderId="15" xfId="0" applyNumberFormat="1" applyFont="1" applyFill="1" applyBorder="1" applyAlignment="1">
      <alignment horizontal="center" vertical="top"/>
    </xf>
    <xf numFmtId="3" fontId="33" fillId="6" borderId="12" xfId="0" applyNumberFormat="1" applyFont="1" applyFill="1" applyBorder="1" applyAlignment="1">
      <alignment horizontal="left" vertical="top" wrapText="1"/>
    </xf>
    <xf numFmtId="3" fontId="33" fillId="6" borderId="4" xfId="0" applyNumberFormat="1" applyFont="1" applyFill="1" applyBorder="1" applyAlignment="1">
      <alignment horizontal="left" vertical="top" wrapText="1"/>
    </xf>
    <xf numFmtId="3" fontId="33" fillId="6" borderId="25" xfId="0" applyNumberFormat="1" applyFont="1" applyFill="1" applyBorder="1" applyAlignment="1">
      <alignment horizontal="left" vertical="top" wrapText="1"/>
    </xf>
    <xf numFmtId="3" fontId="33" fillId="6" borderId="12" xfId="0" applyNumberFormat="1" applyFont="1" applyFill="1" applyBorder="1" applyAlignment="1">
      <alignment vertical="top" wrapText="1"/>
    </xf>
    <xf numFmtId="3" fontId="33" fillId="6" borderId="37" xfId="0" applyNumberFormat="1" applyFont="1" applyFill="1" applyBorder="1" applyAlignment="1">
      <alignment vertical="top" wrapText="1"/>
    </xf>
    <xf numFmtId="3" fontId="4" fillId="4" borderId="14" xfId="0" applyNumberFormat="1" applyFont="1" applyFill="1" applyBorder="1" applyAlignment="1">
      <alignment vertical="top"/>
    </xf>
    <xf numFmtId="3" fontId="4" fillId="6" borderId="38" xfId="0" applyNumberFormat="1" applyFont="1" applyFill="1" applyBorder="1" applyAlignment="1">
      <alignment horizontal="center" vertical="top"/>
    </xf>
    <xf numFmtId="0" fontId="33" fillId="6" borderId="37" xfId="0" applyFont="1" applyFill="1" applyBorder="1" applyAlignment="1">
      <alignment vertical="center" textRotation="90" wrapText="1"/>
    </xf>
    <xf numFmtId="49" fontId="35" fillId="6" borderId="75" xfId="0" applyNumberFormat="1" applyFont="1" applyFill="1" applyBorder="1" applyAlignment="1">
      <alignment horizontal="center" vertical="top"/>
    </xf>
    <xf numFmtId="49" fontId="33" fillId="6" borderId="37" xfId="0" applyNumberFormat="1" applyFont="1" applyFill="1" applyBorder="1" applyAlignment="1">
      <alignment horizontal="center" vertical="top"/>
    </xf>
    <xf numFmtId="49" fontId="33" fillId="6" borderId="38" xfId="0" applyNumberFormat="1" applyFont="1" applyFill="1" applyBorder="1" applyAlignment="1">
      <alignment horizontal="center" vertical="top"/>
    </xf>
    <xf numFmtId="0" fontId="33" fillId="6" borderId="64" xfId="0" applyFont="1" applyFill="1" applyBorder="1" applyAlignment="1">
      <alignment vertical="top"/>
    </xf>
    <xf numFmtId="164" fontId="35" fillId="8" borderId="26" xfId="0" applyNumberFormat="1" applyFont="1" applyFill="1" applyBorder="1" applyAlignment="1">
      <alignment horizontal="center" vertical="top"/>
    </xf>
    <xf numFmtId="164" fontId="35" fillId="8" borderId="24" xfId="0" applyNumberFormat="1" applyFont="1" applyFill="1" applyBorder="1" applyAlignment="1">
      <alignment horizontal="center" vertical="top"/>
    </xf>
    <xf numFmtId="0" fontId="2" fillId="6" borderId="74" xfId="1" applyFont="1" applyFill="1" applyBorder="1" applyAlignment="1">
      <alignment vertical="top" wrapText="1"/>
    </xf>
    <xf numFmtId="164" fontId="2" fillId="0" borderId="77" xfId="0" applyNumberFormat="1" applyFont="1" applyFill="1" applyBorder="1" applyAlignment="1">
      <alignment horizontal="center" vertical="top" wrapText="1"/>
    </xf>
    <xf numFmtId="164" fontId="2" fillId="0" borderId="64" xfId="0" applyNumberFormat="1" applyFont="1" applyFill="1" applyBorder="1" applyAlignment="1">
      <alignment horizontal="center" vertical="top" wrapText="1"/>
    </xf>
    <xf numFmtId="0" fontId="2" fillId="6" borderId="47" xfId="0" applyFont="1" applyFill="1" applyBorder="1" applyAlignment="1">
      <alignment vertical="top"/>
    </xf>
    <xf numFmtId="49" fontId="0" fillId="6" borderId="37" xfId="0" applyNumberFormat="1" applyFont="1" applyFill="1" applyBorder="1" applyAlignment="1">
      <alignment vertical="center" textRotation="90"/>
    </xf>
    <xf numFmtId="3" fontId="53" fillId="6" borderId="75" xfId="0" applyNumberFormat="1" applyFont="1" applyFill="1" applyBorder="1" applyAlignment="1">
      <alignment horizontal="center" vertical="top"/>
    </xf>
    <xf numFmtId="164" fontId="26" fillId="6" borderId="47" xfId="0" applyNumberFormat="1" applyFont="1" applyFill="1" applyBorder="1" applyAlignment="1">
      <alignment horizontal="center" vertical="top"/>
    </xf>
    <xf numFmtId="164" fontId="26" fillId="6" borderId="37" xfId="0" applyNumberFormat="1" applyFont="1" applyFill="1" applyBorder="1" applyAlignment="1">
      <alignment horizontal="center" vertical="top"/>
    </xf>
    <xf numFmtId="164" fontId="26" fillId="6" borderId="76" xfId="0" applyNumberFormat="1" applyFont="1" applyFill="1" applyBorder="1" applyAlignment="1">
      <alignment horizontal="center" vertical="top"/>
    </xf>
    <xf numFmtId="0" fontId="29" fillId="0" borderId="12" xfId="0" applyFont="1" applyBorder="1" applyAlignment="1">
      <alignment vertical="top" wrapText="1"/>
    </xf>
    <xf numFmtId="3" fontId="35" fillId="8" borderId="85" xfId="0" applyNumberFormat="1" applyFont="1" applyFill="1" applyBorder="1" applyAlignment="1">
      <alignment horizontal="center" vertical="top"/>
    </xf>
    <xf numFmtId="164" fontId="35" fillId="8" borderId="85" xfId="0" applyNumberFormat="1" applyFont="1" applyFill="1" applyBorder="1" applyAlignment="1">
      <alignment horizontal="center" vertical="top"/>
    </xf>
    <xf numFmtId="0" fontId="54" fillId="8" borderId="28" xfId="0" applyNumberFormat="1" applyFont="1" applyFill="1" applyBorder="1" applyAlignment="1">
      <alignment horizontal="center" vertical="top"/>
    </xf>
    <xf numFmtId="3" fontId="5" fillId="6" borderId="85" xfId="1" applyNumberFormat="1" applyFont="1" applyFill="1" applyBorder="1" applyAlignment="1">
      <alignment horizontal="center" vertical="top"/>
    </xf>
    <xf numFmtId="3" fontId="5" fillId="0" borderId="47" xfId="1" applyNumberFormat="1" applyFont="1" applyBorder="1" applyAlignment="1">
      <alignment horizontal="center" vertical="top"/>
    </xf>
    <xf numFmtId="164" fontId="26" fillId="6" borderId="85" xfId="0" applyNumberFormat="1" applyFont="1" applyFill="1" applyBorder="1" applyAlignment="1">
      <alignment horizontal="center" vertical="top"/>
    </xf>
    <xf numFmtId="164" fontId="26" fillId="6" borderId="39" xfId="0" applyNumberFormat="1" applyFont="1" applyFill="1" applyBorder="1" applyAlignment="1">
      <alignment horizontal="center" vertical="top"/>
    </xf>
    <xf numFmtId="164" fontId="26" fillId="6" borderId="46" xfId="0" applyNumberFormat="1" applyFont="1" applyFill="1" applyBorder="1" applyAlignment="1">
      <alignment horizontal="center" vertical="top"/>
    </xf>
    <xf numFmtId="3" fontId="5" fillId="6" borderId="14" xfId="1" applyNumberFormat="1" applyFont="1" applyFill="1" applyBorder="1" applyAlignment="1">
      <alignment horizontal="center" vertical="top"/>
    </xf>
    <xf numFmtId="164" fontId="35" fillId="8" borderId="34" xfId="0" applyNumberFormat="1" applyFont="1" applyFill="1" applyBorder="1" applyAlignment="1">
      <alignment horizontal="center" vertical="top" wrapText="1"/>
    </xf>
    <xf numFmtId="164" fontId="35" fillId="8" borderId="51" xfId="0" applyNumberFormat="1" applyFont="1" applyFill="1" applyBorder="1" applyAlignment="1">
      <alignment horizontal="center" vertical="top" wrapText="1"/>
    </xf>
    <xf numFmtId="164" fontId="35" fillId="8" borderId="1" xfId="0" applyNumberFormat="1" applyFont="1" applyFill="1" applyBorder="1" applyAlignment="1">
      <alignment horizontal="center" vertical="top"/>
    </xf>
    <xf numFmtId="164" fontId="35" fillId="5" borderId="84" xfId="0" applyNumberFormat="1" applyFont="1" applyFill="1" applyBorder="1" applyAlignment="1">
      <alignment horizontal="center" vertical="top"/>
    </xf>
    <xf numFmtId="164" fontId="2" fillId="0" borderId="95" xfId="0" applyNumberFormat="1" applyFont="1" applyFill="1" applyBorder="1" applyAlignment="1">
      <alignment horizontal="center" vertical="top"/>
    </xf>
    <xf numFmtId="164" fontId="4" fillId="8" borderId="26" xfId="0" applyNumberFormat="1" applyFont="1" applyFill="1" applyBorder="1" applyAlignment="1">
      <alignment horizontal="center" vertical="top"/>
    </xf>
    <xf numFmtId="3" fontId="2" fillId="0" borderId="17" xfId="0" applyNumberFormat="1" applyFont="1" applyFill="1" applyBorder="1" applyAlignment="1">
      <alignment horizontal="left" vertical="top" wrapText="1"/>
    </xf>
    <xf numFmtId="49" fontId="2" fillId="0" borderId="39" xfId="0" applyNumberFormat="1" applyFont="1" applyBorder="1" applyAlignment="1">
      <alignment horizontal="center" vertical="top"/>
    </xf>
    <xf numFmtId="49" fontId="2" fillId="0" borderId="46" xfId="0" applyNumberFormat="1" applyFont="1" applyBorder="1" applyAlignment="1">
      <alignment horizontal="center" vertical="top"/>
    </xf>
    <xf numFmtId="164" fontId="35" fillId="6" borderId="47" xfId="0" applyNumberFormat="1" applyFont="1" applyFill="1" applyBorder="1" applyAlignment="1">
      <alignment horizontal="center" vertical="top"/>
    </xf>
    <xf numFmtId="164" fontId="35" fillId="8" borderId="39" xfId="0" applyNumberFormat="1" applyFont="1" applyFill="1" applyBorder="1" applyAlignment="1">
      <alignment horizontal="center" vertical="top"/>
    </xf>
    <xf numFmtId="164" fontId="35" fillId="8" borderId="46" xfId="0" applyNumberFormat="1" applyFont="1" applyFill="1" applyBorder="1" applyAlignment="1">
      <alignment horizontal="center" vertical="top"/>
    </xf>
    <xf numFmtId="3" fontId="36" fillId="6" borderId="64" xfId="0" applyNumberFormat="1" applyFont="1" applyFill="1" applyBorder="1" applyAlignment="1">
      <alignment horizontal="center" vertical="top"/>
    </xf>
    <xf numFmtId="49" fontId="2" fillId="6" borderId="68" xfId="0" applyNumberFormat="1" applyFont="1" applyFill="1" applyBorder="1" applyAlignment="1">
      <alignment horizontal="center" vertical="top"/>
    </xf>
    <xf numFmtId="164" fontId="35" fillId="3" borderId="54" xfId="0" applyNumberFormat="1" applyFont="1" applyFill="1" applyBorder="1" applyAlignment="1">
      <alignment horizontal="center" vertical="top" wrapText="1"/>
    </xf>
    <xf numFmtId="164" fontId="35" fillId="8" borderId="38" xfId="0" applyNumberFormat="1" applyFont="1" applyFill="1" applyBorder="1" applyAlignment="1">
      <alignment horizontal="center" vertical="top" wrapText="1"/>
    </xf>
    <xf numFmtId="164" fontId="35" fillId="3" borderId="57" xfId="0" applyNumberFormat="1" applyFont="1" applyFill="1" applyBorder="1" applyAlignment="1">
      <alignment horizontal="center" vertical="top" wrapText="1"/>
    </xf>
    <xf numFmtId="0" fontId="2" fillId="6" borderId="14" xfId="0" applyFont="1" applyFill="1" applyBorder="1" applyAlignment="1">
      <alignment horizontal="center" vertical="top" wrapText="1"/>
    </xf>
    <xf numFmtId="3" fontId="33" fillId="6" borderId="28" xfId="0" applyNumberFormat="1" applyFont="1" applyFill="1" applyBorder="1" applyAlignment="1">
      <alignment vertical="top"/>
    </xf>
    <xf numFmtId="0" fontId="33" fillId="6" borderId="16" xfId="0" applyFont="1" applyFill="1" applyBorder="1" applyAlignment="1">
      <alignment vertical="top"/>
    </xf>
    <xf numFmtId="0" fontId="22" fillId="0" borderId="24" xfId="0" applyFont="1" applyBorder="1" applyAlignment="1">
      <alignment vertical="top"/>
    </xf>
    <xf numFmtId="3" fontId="2" fillId="6" borderId="39" xfId="0" applyNumberFormat="1" applyFont="1" applyFill="1" applyBorder="1" applyAlignment="1">
      <alignment horizontal="center" vertical="top" wrapText="1"/>
    </xf>
    <xf numFmtId="3" fontId="22" fillId="0" borderId="37" xfId="0" applyNumberFormat="1" applyFont="1" applyBorder="1" applyAlignment="1">
      <alignment vertical="center" textRotation="90" wrapText="1"/>
    </xf>
    <xf numFmtId="3" fontId="5" fillId="6" borderId="12" xfId="0" applyNumberFormat="1" applyFont="1" applyFill="1" applyBorder="1" applyAlignment="1">
      <alignment vertical="center" textRotation="90"/>
    </xf>
    <xf numFmtId="3" fontId="4" fillId="6" borderId="12" xfId="0" applyNumberFormat="1" applyFont="1" applyFill="1" applyBorder="1" applyAlignment="1">
      <alignment horizontal="center" vertical="top"/>
    </xf>
    <xf numFmtId="3" fontId="4" fillId="6" borderId="48" xfId="0" applyNumberFormat="1" applyFont="1" applyFill="1" applyBorder="1" applyAlignment="1">
      <alignment horizontal="center" vertical="top"/>
    </xf>
    <xf numFmtId="3" fontId="2" fillId="6" borderId="20" xfId="0" applyNumberFormat="1" applyFont="1" applyFill="1" applyBorder="1" applyAlignment="1">
      <alignment horizontal="center" vertical="top"/>
    </xf>
    <xf numFmtId="3" fontId="22" fillId="0" borderId="12" xfId="0" applyNumberFormat="1" applyFont="1" applyBorder="1" applyAlignment="1">
      <alignment vertical="center" textRotation="90" wrapText="1"/>
    </xf>
    <xf numFmtId="3" fontId="2" fillId="0" borderId="38" xfId="0" applyNumberFormat="1" applyFont="1" applyBorder="1" applyAlignment="1">
      <alignment horizontal="center" vertical="top" wrapText="1"/>
    </xf>
    <xf numFmtId="0" fontId="2" fillId="0" borderId="17" xfId="0" applyFont="1" applyFill="1" applyBorder="1" applyAlignment="1">
      <alignment horizontal="left" vertical="top" wrapText="1"/>
    </xf>
    <xf numFmtId="164" fontId="2" fillId="6" borderId="85" xfId="0" applyNumberFormat="1" applyFont="1" applyFill="1" applyBorder="1" applyAlignment="1">
      <alignment horizontal="center" vertical="top" wrapText="1"/>
    </xf>
    <xf numFmtId="164" fontId="2" fillId="6" borderId="16" xfId="0" applyNumberFormat="1" applyFont="1" applyFill="1" applyBorder="1" applyAlignment="1">
      <alignment horizontal="center" vertical="top" wrapText="1"/>
    </xf>
    <xf numFmtId="0" fontId="2" fillId="6" borderId="40" xfId="0" applyFont="1" applyFill="1" applyBorder="1" applyAlignment="1">
      <alignment vertical="top" wrapText="1"/>
    </xf>
    <xf numFmtId="49" fontId="2" fillId="6" borderId="109" xfId="0" applyNumberFormat="1" applyFont="1" applyFill="1" applyBorder="1" applyAlignment="1">
      <alignment horizontal="center" vertical="top"/>
    </xf>
    <xf numFmtId="49" fontId="2" fillId="6" borderId="42" xfId="0" applyNumberFormat="1" applyFont="1" applyFill="1" applyBorder="1" applyAlignment="1">
      <alignment horizontal="center" vertical="top"/>
    </xf>
    <xf numFmtId="49" fontId="2" fillId="6" borderId="63" xfId="0" applyNumberFormat="1" applyFont="1" applyFill="1" applyBorder="1" applyAlignment="1">
      <alignment horizontal="center" vertical="top"/>
    </xf>
    <xf numFmtId="164" fontId="2" fillId="6" borderId="14" xfId="0" applyNumberFormat="1" applyFont="1" applyFill="1" applyBorder="1" applyAlignment="1">
      <alignment horizontal="center" vertical="top" wrapText="1"/>
    </xf>
    <xf numFmtId="0" fontId="2" fillId="0" borderId="90" xfId="0" applyFont="1" applyFill="1" applyBorder="1" applyAlignment="1">
      <alignment horizontal="left" vertical="top" wrapText="1"/>
    </xf>
    <xf numFmtId="0" fontId="2" fillId="6" borderId="12" xfId="0" applyFont="1" applyFill="1" applyBorder="1" applyAlignment="1">
      <alignment vertical="top" wrapText="1"/>
    </xf>
    <xf numFmtId="164" fontId="2" fillId="6" borderId="0" xfId="0" applyNumberFormat="1" applyFont="1" applyFill="1" applyBorder="1" applyAlignment="1">
      <alignment horizontal="center" vertical="top" wrapText="1"/>
    </xf>
    <xf numFmtId="0" fontId="2" fillId="6" borderId="90" xfId="1" applyFont="1" applyFill="1" applyBorder="1" applyAlignment="1">
      <alignment vertical="top" wrapText="1"/>
    </xf>
    <xf numFmtId="3" fontId="5" fillId="6" borderId="92" xfId="0" applyNumberFormat="1" applyFont="1" applyFill="1" applyBorder="1" applyAlignment="1">
      <alignment horizontal="center" vertical="top" wrapText="1"/>
    </xf>
    <xf numFmtId="3" fontId="5" fillId="6" borderId="93" xfId="0" applyNumberFormat="1" applyFont="1" applyFill="1" applyBorder="1" applyAlignment="1">
      <alignment horizontal="center" vertical="top" wrapText="1"/>
    </xf>
    <xf numFmtId="0" fontId="22" fillId="6" borderId="12" xfId="0" applyFont="1" applyFill="1" applyBorder="1" applyAlignment="1">
      <alignment vertical="top"/>
    </xf>
    <xf numFmtId="0" fontId="2" fillId="6" borderId="123" xfId="0" applyFont="1" applyFill="1" applyBorder="1" applyAlignment="1">
      <alignment vertical="top" wrapText="1"/>
    </xf>
    <xf numFmtId="49" fontId="2" fillId="6" borderId="124" xfId="0" applyNumberFormat="1" applyFont="1" applyFill="1" applyBorder="1" applyAlignment="1">
      <alignment horizontal="center" vertical="top"/>
    </xf>
    <xf numFmtId="49" fontId="2" fillId="6" borderId="121" xfId="0" applyNumberFormat="1" applyFont="1" applyFill="1" applyBorder="1" applyAlignment="1">
      <alignment horizontal="center" vertical="top"/>
    </xf>
    <xf numFmtId="3" fontId="5" fillId="6" borderId="125" xfId="0" applyNumberFormat="1" applyFont="1" applyFill="1" applyBorder="1" applyAlignment="1">
      <alignment horizontal="center" vertical="top" wrapText="1"/>
    </xf>
    <xf numFmtId="164" fontId="5" fillId="6" borderId="16" xfId="1" applyNumberFormat="1" applyFont="1" applyFill="1" applyBorder="1" applyAlignment="1">
      <alignment horizontal="center" vertical="top"/>
    </xf>
    <xf numFmtId="164" fontId="2" fillId="6" borderId="15" xfId="1" applyNumberFormat="1" applyFont="1" applyFill="1" applyBorder="1" applyAlignment="1">
      <alignment horizontal="center" vertical="top"/>
    </xf>
    <xf numFmtId="0" fontId="2" fillId="0" borderId="11" xfId="0" applyFont="1" applyFill="1" applyBorder="1" applyAlignment="1">
      <alignment vertical="top" wrapText="1"/>
    </xf>
    <xf numFmtId="164" fontId="2" fillId="6" borderId="64" xfId="1" applyNumberFormat="1" applyFont="1" applyFill="1" applyBorder="1" applyAlignment="1">
      <alignment horizontal="center" vertical="top"/>
    </xf>
    <xf numFmtId="164" fontId="2" fillId="0" borderId="77" xfId="1" applyNumberFormat="1" applyFont="1" applyFill="1" applyBorder="1" applyAlignment="1">
      <alignment horizontal="center" vertical="top"/>
    </xf>
    <xf numFmtId="0" fontId="22" fillId="0" borderId="23" xfId="0" applyFont="1" applyBorder="1" applyAlignment="1">
      <alignment vertical="top" wrapText="1"/>
    </xf>
    <xf numFmtId="0" fontId="22" fillId="0" borderId="11" xfId="0" applyFont="1" applyBorder="1" applyAlignment="1">
      <alignment vertical="top" wrapText="1"/>
    </xf>
    <xf numFmtId="0" fontId="2" fillId="6" borderId="12" xfId="0" applyFont="1" applyFill="1" applyBorder="1" applyAlignment="1">
      <alignment vertical="top" wrapText="1"/>
    </xf>
    <xf numFmtId="0" fontId="2" fillId="0" borderId="41" xfId="0" applyFont="1" applyFill="1" applyBorder="1" applyAlignment="1">
      <alignment vertical="top" wrapText="1"/>
    </xf>
    <xf numFmtId="164" fontId="5" fillId="6" borderId="16" xfId="1" applyNumberFormat="1" applyFont="1" applyFill="1" applyBorder="1" applyAlignment="1">
      <alignment horizontal="center" vertical="center"/>
    </xf>
    <xf numFmtId="164" fontId="4" fillId="8" borderId="85" xfId="0" applyNumberFormat="1" applyFont="1" applyFill="1" applyBorder="1" applyAlignment="1">
      <alignment horizontal="center" vertical="top"/>
    </xf>
    <xf numFmtId="164" fontId="2" fillId="6" borderId="12" xfId="0" applyNumberFormat="1" applyFont="1" applyFill="1" applyBorder="1" applyAlignment="1">
      <alignment horizontal="center" vertical="top"/>
    </xf>
    <xf numFmtId="164" fontId="2" fillId="6" borderId="15" xfId="0" applyNumberFormat="1" applyFont="1" applyFill="1" applyBorder="1" applyAlignment="1">
      <alignment horizontal="center" vertical="top" wrapText="1"/>
    </xf>
    <xf numFmtId="164" fontId="2" fillId="6" borderId="13" xfId="0" applyNumberFormat="1" applyFont="1" applyFill="1" applyBorder="1" applyAlignment="1">
      <alignment horizontal="center" vertical="top"/>
    </xf>
    <xf numFmtId="164" fontId="2" fillId="6" borderId="48" xfId="0" applyNumberFormat="1" applyFont="1" applyFill="1" applyBorder="1" applyAlignment="1">
      <alignment horizontal="center" vertical="top" wrapText="1"/>
    </xf>
    <xf numFmtId="164" fontId="2" fillId="6" borderId="75" xfId="0" applyNumberFormat="1" applyFont="1" applyFill="1" applyBorder="1" applyAlignment="1">
      <alignment horizontal="center" vertical="top"/>
    </xf>
    <xf numFmtId="0" fontId="2" fillId="0" borderId="12" xfId="0" applyFont="1" applyBorder="1" applyAlignment="1">
      <alignment vertical="top" wrapText="1"/>
    </xf>
    <xf numFmtId="3" fontId="4" fillId="8" borderId="85" xfId="0" applyNumberFormat="1" applyFont="1" applyFill="1" applyBorder="1" applyAlignment="1">
      <alignment horizontal="center" vertical="top"/>
    </xf>
    <xf numFmtId="164" fontId="4" fillId="8" borderId="45" xfId="0" applyNumberFormat="1" applyFont="1" applyFill="1" applyBorder="1" applyAlignment="1">
      <alignment horizontal="center" vertical="top"/>
    </xf>
    <xf numFmtId="164" fontId="4" fillId="8" borderId="20" xfId="0" applyNumberFormat="1" applyFont="1" applyFill="1" applyBorder="1" applyAlignment="1">
      <alignment horizontal="center" vertical="top"/>
    </xf>
    <xf numFmtId="164" fontId="4" fillId="8" borderId="86" xfId="0" applyNumberFormat="1" applyFont="1" applyFill="1" applyBorder="1" applyAlignment="1">
      <alignment horizontal="center" vertical="top"/>
    </xf>
    <xf numFmtId="164" fontId="4" fillId="8" borderId="46" xfId="0" applyNumberFormat="1" applyFont="1" applyFill="1" applyBorder="1" applyAlignment="1">
      <alignment horizontal="center" vertical="top"/>
    </xf>
    <xf numFmtId="0" fontId="2" fillId="6" borderId="14" xfId="0" applyFont="1" applyFill="1" applyBorder="1" applyAlignment="1">
      <alignment vertical="top" wrapText="1"/>
    </xf>
    <xf numFmtId="49" fontId="2" fillId="6" borderId="13"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49" fontId="2" fillId="6" borderId="15" xfId="0" applyNumberFormat="1" applyFont="1" applyFill="1" applyBorder="1" applyAlignment="1">
      <alignment horizontal="center" vertical="top"/>
    </xf>
    <xf numFmtId="164" fontId="26" fillId="6" borderId="0" xfId="0" applyNumberFormat="1" applyFont="1" applyFill="1" applyBorder="1" applyAlignment="1">
      <alignment horizontal="center" vertical="top"/>
    </xf>
    <xf numFmtId="164" fontId="26" fillId="6" borderId="77" xfId="0" applyNumberFormat="1" applyFont="1" applyFill="1" applyBorder="1" applyAlignment="1">
      <alignment horizontal="center" vertical="top"/>
    </xf>
    <xf numFmtId="164" fontId="4" fillId="5" borderId="81" xfId="0" applyNumberFormat="1" applyFont="1" applyFill="1" applyBorder="1" applyAlignment="1">
      <alignment horizontal="center" vertical="top"/>
    </xf>
    <xf numFmtId="164" fontId="26" fillId="6" borderId="22" xfId="0" applyNumberFormat="1" applyFont="1" applyFill="1" applyBorder="1" applyAlignment="1">
      <alignment horizontal="center" vertical="top"/>
    </xf>
    <xf numFmtId="164" fontId="26" fillId="6" borderId="34" xfId="0" applyNumberFormat="1" applyFont="1" applyFill="1" applyBorder="1" applyAlignment="1">
      <alignment horizontal="center" vertical="top"/>
    </xf>
    <xf numFmtId="164" fontId="26" fillId="0" borderId="46" xfId="0" applyNumberFormat="1" applyFont="1" applyFill="1" applyBorder="1" applyAlignment="1">
      <alignment horizontal="center" vertical="top"/>
    </xf>
    <xf numFmtId="164" fontId="26" fillId="6" borderId="16" xfId="0" applyNumberFormat="1" applyFont="1" applyFill="1" applyBorder="1" applyAlignment="1">
      <alignment horizontal="center" vertical="top"/>
    </xf>
    <xf numFmtId="3" fontId="26" fillId="6" borderId="13" xfId="0" applyNumberFormat="1" applyFont="1" applyFill="1" applyBorder="1" applyAlignment="1">
      <alignment horizontal="center" vertical="top" wrapText="1"/>
    </xf>
    <xf numFmtId="3" fontId="0" fillId="6" borderId="37" xfId="0" applyNumberFormat="1" applyFont="1" applyFill="1" applyBorder="1" applyAlignment="1">
      <alignment vertical="top" wrapText="1"/>
    </xf>
    <xf numFmtId="3" fontId="36" fillId="6" borderId="37" xfId="0" applyNumberFormat="1" applyFont="1" applyFill="1" applyBorder="1" applyAlignment="1">
      <alignment vertical="center" textRotation="90" wrapText="1"/>
    </xf>
    <xf numFmtId="3" fontId="35" fillId="6" borderId="75" xfId="0" applyNumberFormat="1" applyFont="1" applyFill="1" applyBorder="1" applyAlignment="1">
      <alignment horizontal="center" vertical="top"/>
    </xf>
    <xf numFmtId="0" fontId="2" fillId="6" borderId="66" xfId="0" applyFont="1" applyFill="1" applyBorder="1" applyAlignment="1">
      <alignment horizontal="left" vertical="center" wrapText="1"/>
    </xf>
    <xf numFmtId="49" fontId="2" fillId="6" borderId="67" xfId="0" applyNumberFormat="1" applyFont="1" applyFill="1" applyBorder="1" applyAlignment="1">
      <alignment horizontal="center" vertical="top"/>
    </xf>
    <xf numFmtId="49" fontId="2" fillId="6" borderId="100" xfId="0" applyNumberFormat="1" applyFont="1" applyFill="1" applyBorder="1" applyAlignment="1">
      <alignment horizontal="center" vertical="top"/>
    </xf>
    <xf numFmtId="3" fontId="33" fillId="6" borderId="64" xfId="0" applyNumberFormat="1" applyFont="1" applyFill="1" applyBorder="1" applyAlignment="1">
      <alignment vertical="top"/>
    </xf>
    <xf numFmtId="49" fontId="26" fillId="6" borderId="12" xfId="0" applyNumberFormat="1" applyFont="1" applyFill="1" applyBorder="1" applyAlignment="1">
      <alignment horizontal="center" vertical="center" wrapText="1"/>
    </xf>
    <xf numFmtId="0" fontId="27" fillId="6" borderId="12" xfId="0" applyNumberFormat="1" applyFont="1" applyFill="1" applyBorder="1" applyAlignment="1">
      <alignment horizontal="center" vertical="center" wrapText="1"/>
    </xf>
    <xf numFmtId="3" fontId="33" fillId="6" borderId="12" xfId="0" applyNumberFormat="1" applyFont="1" applyFill="1" applyBorder="1" applyAlignment="1">
      <alignment vertical="top" wrapText="1"/>
    </xf>
    <xf numFmtId="164" fontId="55" fillId="6" borderId="3" xfId="0" applyNumberFormat="1" applyFont="1" applyFill="1" applyBorder="1" applyAlignment="1">
      <alignment horizontal="center" vertical="top"/>
    </xf>
    <xf numFmtId="164" fontId="55" fillId="6" borderId="6" xfId="0" applyNumberFormat="1" applyFont="1" applyFill="1" applyBorder="1" applyAlignment="1">
      <alignment horizontal="center" vertical="top"/>
    </xf>
    <xf numFmtId="49" fontId="26" fillId="0" borderId="89" xfId="0" applyNumberFormat="1" applyFont="1" applyBorder="1" applyAlignment="1">
      <alignment horizontal="center" vertical="top" wrapText="1"/>
    </xf>
    <xf numFmtId="49" fontId="27" fillId="6" borderId="3" xfId="0" applyNumberFormat="1" applyFont="1" applyFill="1" applyBorder="1" applyAlignment="1">
      <alignment horizontal="right" vertical="top"/>
    </xf>
    <xf numFmtId="3" fontId="26" fillId="6" borderId="3" xfId="0" applyNumberFormat="1" applyFont="1" applyFill="1" applyBorder="1" applyAlignment="1">
      <alignment vertical="top"/>
    </xf>
    <xf numFmtId="3" fontId="5" fillId="6" borderId="32" xfId="0" applyNumberFormat="1" applyFont="1" applyFill="1" applyBorder="1" applyAlignment="1">
      <alignment horizontal="center" vertical="top"/>
    </xf>
    <xf numFmtId="164" fontId="26" fillId="6" borderId="7" xfId="0" applyNumberFormat="1" applyFont="1" applyFill="1" applyBorder="1" applyAlignment="1">
      <alignment horizontal="center" vertical="top"/>
    </xf>
    <xf numFmtId="164" fontId="2" fillId="6" borderId="6" xfId="0" applyNumberFormat="1" applyFont="1" applyFill="1" applyBorder="1" applyAlignment="1">
      <alignment horizontal="center" vertical="top" wrapText="1"/>
    </xf>
    <xf numFmtId="0" fontId="2" fillId="6" borderId="39" xfId="0" applyFont="1" applyFill="1" applyBorder="1" applyAlignment="1">
      <alignment vertical="top" wrapText="1"/>
    </xf>
    <xf numFmtId="0" fontId="22" fillId="0" borderId="37" xfId="0" applyFont="1" applyBorder="1" applyAlignment="1">
      <alignment vertical="top" wrapText="1"/>
    </xf>
    <xf numFmtId="0" fontId="2" fillId="6" borderId="12" xfId="0" applyFont="1" applyFill="1" applyBorder="1" applyAlignment="1">
      <alignment vertical="top" wrapText="1"/>
    </xf>
    <xf numFmtId="3" fontId="2" fillId="0" borderId="7" xfId="0" applyNumberFormat="1" applyFont="1" applyBorder="1" applyAlignment="1">
      <alignment horizontal="center" vertical="center" textRotation="90" shrinkToFit="1"/>
    </xf>
    <xf numFmtId="3" fontId="2" fillId="0" borderId="16" xfId="0" applyNumberFormat="1" applyFont="1" applyBorder="1" applyAlignment="1">
      <alignment horizontal="center" vertical="center" textRotation="90" shrinkToFit="1"/>
    </xf>
    <xf numFmtId="3" fontId="2" fillId="0" borderId="28" xfId="0" applyNumberFormat="1" applyFont="1" applyBorder="1" applyAlignment="1">
      <alignment horizontal="center" vertical="center" textRotation="90" shrinkToFit="1"/>
    </xf>
    <xf numFmtId="3" fontId="4" fillId="0" borderId="8" xfId="0" applyNumberFormat="1" applyFont="1" applyBorder="1" applyAlignment="1">
      <alignment horizontal="center" vertical="center" shrinkToFit="1"/>
    </xf>
    <xf numFmtId="3" fontId="4" fillId="0" borderId="9" xfId="0" applyNumberFormat="1" applyFont="1" applyBorder="1" applyAlignment="1">
      <alignment horizontal="center" vertical="center" shrinkToFit="1"/>
    </xf>
    <xf numFmtId="3" fontId="4" fillId="0" borderId="10" xfId="0" applyNumberFormat="1" applyFont="1" applyBorder="1" applyAlignment="1">
      <alignment horizontal="center" vertical="center" shrinkToFit="1"/>
    </xf>
    <xf numFmtId="3" fontId="2" fillId="0" borderId="17" xfId="0" applyNumberFormat="1" applyFont="1" applyBorder="1" applyAlignment="1">
      <alignment horizontal="center" vertical="center" shrinkToFit="1"/>
    </xf>
    <xf numFmtId="3" fontId="2" fillId="0" borderId="23" xfId="0" applyNumberFormat="1" applyFont="1" applyBorder="1" applyAlignment="1">
      <alignment horizontal="center" vertical="center" shrinkToFit="1"/>
    </xf>
    <xf numFmtId="3" fontId="2" fillId="0" borderId="18" xfId="0" applyNumberFormat="1" applyFont="1" applyBorder="1" applyAlignment="1">
      <alignment horizontal="center" vertical="center" shrinkToFit="1"/>
    </xf>
    <xf numFmtId="3" fontId="2" fillId="0" borderId="21" xfId="0" applyNumberFormat="1" applyFont="1" applyBorder="1" applyAlignment="1">
      <alignment horizontal="center" vertical="center" shrinkToFit="1"/>
    </xf>
    <xf numFmtId="3" fontId="2" fillId="0" borderId="22" xfId="0" applyNumberFormat="1" applyFont="1" applyBorder="1" applyAlignment="1">
      <alignment horizontal="center" vertical="center" shrinkToFit="1"/>
    </xf>
    <xf numFmtId="3" fontId="2" fillId="0" borderId="6" xfId="0" applyNumberFormat="1" applyFont="1" applyBorder="1" applyAlignment="1">
      <alignment horizontal="center" vertical="center" textRotation="90" shrinkToFit="1"/>
    </xf>
    <xf numFmtId="3" fontId="2" fillId="0" borderId="15" xfId="0" applyNumberFormat="1" applyFont="1" applyBorder="1" applyAlignment="1">
      <alignment horizontal="center" vertical="center" textRotation="90" shrinkToFit="1"/>
    </xf>
    <xf numFmtId="3" fontId="2" fillId="0" borderId="27" xfId="0" applyNumberFormat="1" applyFont="1" applyBorder="1" applyAlignment="1">
      <alignment horizontal="center" vertical="center" textRotation="90" shrinkToFit="1"/>
    </xf>
    <xf numFmtId="3" fontId="4" fillId="2" borderId="8" xfId="0" applyNumberFormat="1" applyFont="1" applyFill="1" applyBorder="1" applyAlignment="1">
      <alignment horizontal="left" vertical="top" wrapText="1"/>
    </xf>
    <xf numFmtId="3" fontId="4" fillId="2" borderId="9" xfId="0" applyNumberFormat="1" applyFont="1" applyFill="1" applyBorder="1" applyAlignment="1">
      <alignment horizontal="left" vertical="top" wrapText="1"/>
    </xf>
    <xf numFmtId="3" fontId="4" fillId="2" borderId="10" xfId="0" applyNumberFormat="1" applyFont="1" applyFill="1" applyBorder="1" applyAlignment="1">
      <alignment horizontal="left" vertical="top" wrapText="1"/>
    </xf>
    <xf numFmtId="3" fontId="4" fillId="3" borderId="32" xfId="0" applyNumberFormat="1" applyFont="1" applyFill="1" applyBorder="1" applyAlignment="1">
      <alignment horizontal="left" vertical="top" wrapText="1"/>
    </xf>
    <xf numFmtId="3" fontId="4" fillId="3" borderId="21" xfId="0" applyNumberFormat="1" applyFont="1" applyFill="1" applyBorder="1" applyAlignment="1">
      <alignment horizontal="left" vertical="top" wrapText="1"/>
    </xf>
    <xf numFmtId="3" fontId="4" fillId="3" borderId="22" xfId="0" applyNumberFormat="1" applyFont="1" applyFill="1" applyBorder="1" applyAlignment="1">
      <alignment horizontal="left" vertical="top" wrapText="1"/>
    </xf>
    <xf numFmtId="3" fontId="4" fillId="4" borderId="18" xfId="0" applyNumberFormat="1" applyFont="1" applyFill="1" applyBorder="1" applyAlignment="1">
      <alignment horizontal="left" vertical="top"/>
    </xf>
    <xf numFmtId="3" fontId="4" fillId="4" borderId="21" xfId="0" applyNumberFormat="1" applyFont="1" applyFill="1" applyBorder="1" applyAlignment="1">
      <alignment horizontal="left" vertical="top"/>
    </xf>
    <xf numFmtId="3" fontId="4" fillId="4" borderId="22" xfId="0" applyNumberFormat="1" applyFont="1" applyFill="1" applyBorder="1" applyAlignment="1">
      <alignment horizontal="left" vertical="top"/>
    </xf>
    <xf numFmtId="3" fontId="4" fillId="5" borderId="18" xfId="0" applyNumberFormat="1" applyFont="1" applyFill="1" applyBorder="1" applyAlignment="1">
      <alignment horizontal="left" vertical="top" wrapText="1"/>
    </xf>
    <xf numFmtId="3" fontId="4" fillId="5" borderId="21" xfId="0" applyNumberFormat="1" applyFont="1" applyFill="1" applyBorder="1" applyAlignment="1">
      <alignment horizontal="left" vertical="top" wrapText="1"/>
    </xf>
    <xf numFmtId="3" fontId="4" fillId="5" borderId="22" xfId="0" applyNumberFormat="1" applyFont="1" applyFill="1" applyBorder="1" applyAlignment="1">
      <alignment horizontal="left" vertical="top" wrapText="1"/>
    </xf>
    <xf numFmtId="3" fontId="2" fillId="0" borderId="12" xfId="0" applyNumberFormat="1" applyFont="1" applyFill="1" applyBorder="1" applyAlignment="1">
      <alignment horizontal="center" vertical="top" wrapText="1"/>
    </xf>
    <xf numFmtId="3" fontId="2" fillId="0" borderId="24" xfId="0" applyNumberFormat="1" applyFont="1" applyFill="1" applyBorder="1" applyAlignment="1">
      <alignment horizontal="center" vertical="top" wrapText="1"/>
    </xf>
    <xf numFmtId="3" fontId="4" fillId="0" borderId="12" xfId="0" applyNumberFormat="1" applyFont="1" applyBorder="1" applyAlignment="1">
      <alignment horizontal="center" vertical="top"/>
    </xf>
    <xf numFmtId="3" fontId="4" fillId="0" borderId="24" xfId="0" applyNumberFormat="1" applyFont="1" applyBorder="1" applyAlignment="1">
      <alignment horizontal="center" vertical="top"/>
    </xf>
    <xf numFmtId="3" fontId="2" fillId="6" borderId="39" xfId="0" applyNumberFormat="1" applyFont="1" applyFill="1" applyBorder="1" applyAlignment="1">
      <alignment vertical="top" wrapText="1"/>
    </xf>
    <xf numFmtId="3" fontId="2" fillId="7" borderId="17" xfId="0" applyNumberFormat="1" applyFont="1" applyFill="1" applyBorder="1" applyAlignment="1">
      <alignment horizontal="left" vertical="top" wrapText="1"/>
    </xf>
    <xf numFmtId="0" fontId="22" fillId="0" borderId="36" xfId="0" applyFont="1" applyBorder="1" applyAlignment="1">
      <alignment horizontal="left" vertical="top" wrapText="1"/>
    </xf>
    <xf numFmtId="3" fontId="2" fillId="6" borderId="13" xfId="0" applyNumberFormat="1" applyFont="1" applyFill="1" applyBorder="1" applyAlignment="1">
      <alignment horizontal="left" vertical="top" wrapText="1"/>
    </xf>
    <xf numFmtId="3" fontId="2" fillId="6" borderId="25" xfId="0" applyNumberFormat="1" applyFont="1" applyFill="1" applyBorder="1" applyAlignment="1">
      <alignment horizontal="left" vertical="top" wrapText="1"/>
    </xf>
    <xf numFmtId="0" fontId="22" fillId="0" borderId="23" xfId="0" applyFont="1" applyBorder="1" applyAlignment="1">
      <alignment horizontal="left" vertical="top" wrapText="1"/>
    </xf>
    <xf numFmtId="3" fontId="4" fillId="4" borderId="11" xfId="0" applyNumberFormat="1" applyFont="1" applyFill="1" applyBorder="1" applyAlignment="1">
      <alignment horizontal="center" vertical="top"/>
    </xf>
    <xf numFmtId="3" fontId="4" fillId="5" borderId="12" xfId="0" applyNumberFormat="1" applyFont="1" applyFill="1" applyBorder="1" applyAlignment="1">
      <alignment horizontal="center" vertical="top"/>
    </xf>
    <xf numFmtId="3" fontId="4" fillId="6" borderId="12" xfId="0" applyNumberFormat="1" applyFont="1" applyFill="1" applyBorder="1" applyAlignment="1">
      <alignment horizontal="center" vertical="top"/>
    </xf>
    <xf numFmtId="3" fontId="9" fillId="6" borderId="39" xfId="0" applyNumberFormat="1" applyFont="1" applyFill="1" applyBorder="1" applyAlignment="1">
      <alignment horizontal="left" vertical="top" wrapText="1"/>
    </xf>
    <xf numFmtId="3" fontId="22" fillId="0" borderId="37" xfId="0" applyNumberFormat="1" applyFont="1" applyBorder="1" applyAlignment="1">
      <alignment horizontal="left" vertical="top" wrapText="1"/>
    </xf>
    <xf numFmtId="3" fontId="8" fillId="6" borderId="12" xfId="0" applyNumberFormat="1" applyFont="1" applyFill="1" applyBorder="1" applyAlignment="1">
      <alignment horizontal="center" vertical="top" wrapText="1"/>
    </xf>
    <xf numFmtId="3" fontId="1" fillId="0" borderId="0" xfId="0" applyNumberFormat="1" applyFont="1" applyAlignment="1">
      <alignment horizontal="center" vertical="top" wrapText="1"/>
    </xf>
    <xf numFmtId="3" fontId="3" fillId="0" borderId="0" xfId="0" applyNumberFormat="1" applyFont="1" applyAlignment="1">
      <alignment horizontal="center" vertical="top" wrapText="1"/>
    </xf>
    <xf numFmtId="3" fontId="1" fillId="0" borderId="0" xfId="0" applyNumberFormat="1" applyFont="1" applyAlignment="1">
      <alignment horizontal="center" vertical="top"/>
    </xf>
    <xf numFmtId="3" fontId="2" fillId="0" borderId="1" xfId="0" applyNumberFormat="1" applyFont="1" applyBorder="1" applyAlignment="1">
      <alignment horizontal="center" vertical="top" wrapText="1"/>
    </xf>
    <xf numFmtId="3" fontId="22" fillId="0" borderId="1" xfId="0" applyNumberFormat="1" applyFont="1" applyBorder="1" applyAlignment="1">
      <alignment vertical="top" wrapText="1"/>
    </xf>
    <xf numFmtId="3" fontId="2" fillId="0" borderId="2" xfId="0" applyNumberFormat="1" applyFont="1" applyBorder="1" applyAlignment="1">
      <alignment horizontal="center" vertical="center" textRotation="90" shrinkToFit="1"/>
    </xf>
    <xf numFmtId="3" fontId="2" fillId="0" borderId="11" xfId="0" applyNumberFormat="1" applyFont="1" applyBorder="1" applyAlignment="1">
      <alignment horizontal="center" vertical="center" textRotation="90" shrinkToFit="1"/>
    </xf>
    <xf numFmtId="3" fontId="2" fillId="0" borderId="23" xfId="0" applyNumberFormat="1" applyFont="1" applyBorder="1" applyAlignment="1">
      <alignment horizontal="center" vertical="center" textRotation="90" shrinkToFit="1"/>
    </xf>
    <xf numFmtId="3" fontId="2" fillId="0" borderId="3" xfId="0" applyNumberFormat="1" applyFont="1" applyBorder="1" applyAlignment="1">
      <alignment horizontal="center" vertical="center" textRotation="90" shrinkToFit="1"/>
    </xf>
    <xf numFmtId="3" fontId="2" fillId="0" borderId="12" xfId="0" applyNumberFormat="1" applyFont="1" applyBorder="1" applyAlignment="1">
      <alignment horizontal="center" vertical="center" textRotation="90" shrinkToFit="1"/>
    </xf>
    <xf numFmtId="3" fontId="2" fillId="0" borderId="24" xfId="0" applyNumberFormat="1" applyFont="1" applyBorder="1" applyAlignment="1">
      <alignment horizontal="center" vertical="center" textRotation="90" shrinkToFit="1"/>
    </xf>
    <xf numFmtId="3" fontId="2" fillId="0" borderId="4" xfId="0" applyNumberFormat="1" applyFont="1" applyBorder="1" applyAlignment="1">
      <alignment horizontal="center" vertical="center" shrinkToFit="1"/>
    </xf>
    <xf numFmtId="3" fontId="2" fillId="0" borderId="13" xfId="0" applyNumberFormat="1" applyFont="1" applyBorder="1" applyAlignment="1">
      <alignment horizontal="center" vertical="center" shrinkToFit="1"/>
    </xf>
    <xf numFmtId="3" fontId="2" fillId="0" borderId="25" xfId="0" applyNumberFormat="1" applyFont="1" applyBorder="1" applyAlignment="1">
      <alignment horizontal="center" vertical="center" shrinkToFit="1"/>
    </xf>
    <xf numFmtId="3" fontId="2" fillId="0" borderId="5" xfId="0" applyNumberFormat="1" applyFont="1" applyBorder="1" applyAlignment="1">
      <alignment horizontal="center" vertical="center" textRotation="90" shrinkToFit="1"/>
    </xf>
    <xf numFmtId="3" fontId="2" fillId="0" borderId="14" xfId="0" applyNumberFormat="1" applyFont="1" applyBorder="1" applyAlignment="1">
      <alignment horizontal="center" vertical="center" textRotation="90" shrinkToFit="1"/>
    </xf>
    <xf numFmtId="3" fontId="2" fillId="0" borderId="26" xfId="0" applyNumberFormat="1" applyFont="1" applyBorder="1" applyAlignment="1">
      <alignment horizontal="center" vertical="center" textRotation="90" shrinkToFit="1"/>
    </xf>
    <xf numFmtId="3" fontId="8" fillId="6" borderId="12" xfId="0" applyNumberFormat="1" applyFont="1" applyFill="1" applyBorder="1" applyAlignment="1">
      <alignment horizontal="center" vertical="top"/>
    </xf>
    <xf numFmtId="3" fontId="9" fillId="6" borderId="39" xfId="0" applyNumberFormat="1" applyFont="1" applyFill="1" applyBorder="1" applyAlignment="1">
      <alignment vertical="top" wrapText="1"/>
    </xf>
    <xf numFmtId="3" fontId="22" fillId="0" borderId="12" xfId="0" applyNumberFormat="1" applyFont="1" applyBorder="1" applyAlignment="1">
      <alignment vertical="top" wrapText="1"/>
    </xf>
    <xf numFmtId="3" fontId="2" fillId="6" borderId="11" xfId="0" applyNumberFormat="1" applyFont="1" applyFill="1" applyBorder="1" applyAlignment="1">
      <alignment horizontal="left" vertical="top" wrapText="1"/>
    </xf>
    <xf numFmtId="3" fontId="22" fillId="6" borderId="11" xfId="0" applyNumberFormat="1" applyFont="1" applyFill="1" applyBorder="1" applyAlignment="1">
      <alignment horizontal="left" vertical="top" wrapText="1"/>
    </xf>
    <xf numFmtId="3" fontId="4" fillId="4" borderId="2" xfId="0" applyNumberFormat="1" applyFont="1" applyFill="1" applyBorder="1" applyAlignment="1">
      <alignment horizontal="center" vertical="top"/>
    </xf>
    <xf numFmtId="3" fontId="4" fillId="5" borderId="3" xfId="0" applyNumberFormat="1" applyFont="1" applyFill="1" applyBorder="1" applyAlignment="1">
      <alignment horizontal="center" vertical="top"/>
    </xf>
    <xf numFmtId="3" fontId="4" fillId="5" borderId="24" xfId="0" applyNumberFormat="1" applyFont="1" applyFill="1" applyBorder="1" applyAlignment="1">
      <alignment horizontal="center" vertical="top"/>
    </xf>
    <xf numFmtId="3" fontId="4" fillId="6" borderId="3" xfId="0" applyNumberFormat="1" applyFont="1" applyFill="1" applyBorder="1" applyAlignment="1">
      <alignment horizontal="center" vertical="top"/>
    </xf>
    <xf numFmtId="3" fontId="4" fillId="6" borderId="24" xfId="0" applyNumberFormat="1" applyFont="1" applyFill="1" applyBorder="1" applyAlignment="1">
      <alignment horizontal="center" vertical="top"/>
    </xf>
    <xf numFmtId="3" fontId="2" fillId="6" borderId="4" xfId="0" applyNumberFormat="1" applyFont="1" applyFill="1" applyBorder="1" applyAlignment="1">
      <alignment horizontal="left" vertical="top" wrapText="1"/>
    </xf>
    <xf numFmtId="3" fontId="2" fillId="0" borderId="3" xfId="0" applyNumberFormat="1" applyFont="1" applyFill="1" applyBorder="1" applyAlignment="1">
      <alignment horizontal="center" vertical="top" wrapText="1"/>
    </xf>
    <xf numFmtId="3" fontId="4" fillId="0" borderId="3" xfId="0" applyNumberFormat="1" applyFont="1" applyBorder="1" applyAlignment="1">
      <alignment horizontal="center" vertical="top"/>
    </xf>
    <xf numFmtId="3" fontId="2" fillId="7" borderId="2" xfId="0" applyNumberFormat="1" applyFont="1" applyFill="1" applyBorder="1" applyAlignment="1">
      <alignment horizontal="left" vertical="top" wrapText="1"/>
    </xf>
    <xf numFmtId="3" fontId="2" fillId="7" borderId="23" xfId="0" applyNumberFormat="1" applyFont="1" applyFill="1" applyBorder="1" applyAlignment="1">
      <alignment horizontal="left" vertical="top" wrapText="1"/>
    </xf>
    <xf numFmtId="49" fontId="4" fillId="6" borderId="3" xfId="0" applyNumberFormat="1" applyFont="1" applyFill="1" applyBorder="1" applyAlignment="1">
      <alignment horizontal="center" vertical="top"/>
    </xf>
    <xf numFmtId="49" fontId="4" fillId="6" borderId="12" xfId="0" applyNumberFormat="1" applyFont="1" applyFill="1" applyBorder="1" applyAlignment="1">
      <alignment horizontal="center" vertical="top"/>
    </xf>
    <xf numFmtId="3" fontId="2" fillId="6" borderId="3" xfId="0" applyNumberFormat="1" applyFont="1" applyFill="1" applyBorder="1" applyAlignment="1">
      <alignment vertical="top" wrapText="1"/>
    </xf>
    <xf numFmtId="3" fontId="2" fillId="6" borderId="12" xfId="0" applyNumberFormat="1" applyFont="1" applyFill="1" applyBorder="1" applyAlignment="1">
      <alignment vertical="top" wrapText="1"/>
    </xf>
    <xf numFmtId="3" fontId="2" fillId="6" borderId="37" xfId="0" applyNumberFormat="1" applyFont="1" applyFill="1" applyBorder="1" applyAlignment="1">
      <alignment vertical="top" wrapText="1"/>
    </xf>
    <xf numFmtId="3" fontId="4" fillId="0" borderId="37" xfId="0" applyNumberFormat="1" applyFont="1" applyBorder="1" applyAlignment="1">
      <alignment horizontal="center" vertical="top"/>
    </xf>
    <xf numFmtId="3" fontId="2" fillId="0" borderId="2" xfId="0" applyNumberFormat="1" applyFont="1" applyFill="1" applyBorder="1" applyAlignment="1">
      <alignment horizontal="left" vertical="top" wrapText="1"/>
    </xf>
    <xf numFmtId="3" fontId="2" fillId="0" borderId="11" xfId="0" applyNumberFormat="1" applyFont="1" applyFill="1" applyBorder="1" applyAlignment="1">
      <alignment horizontal="left" vertical="top" wrapText="1"/>
    </xf>
    <xf numFmtId="3" fontId="2" fillId="7" borderId="11" xfId="0" applyNumberFormat="1" applyFont="1" applyFill="1" applyBorder="1" applyAlignment="1">
      <alignment horizontal="left" vertical="top" wrapText="1"/>
    </xf>
    <xf numFmtId="49" fontId="2" fillId="7" borderId="3" xfId="0" applyNumberFormat="1" applyFont="1" applyFill="1" applyBorder="1" applyAlignment="1">
      <alignment horizontal="center" vertical="top" textRotation="91" wrapText="1"/>
    </xf>
    <xf numFmtId="49" fontId="2" fillId="7" borderId="12" xfId="0" applyNumberFormat="1" applyFont="1" applyFill="1" applyBorder="1" applyAlignment="1">
      <alignment horizontal="center" vertical="top" textRotation="91" wrapText="1"/>
    </xf>
    <xf numFmtId="49" fontId="24" fillId="0" borderId="24" xfId="0" applyNumberFormat="1" applyFont="1" applyBorder="1" applyAlignment="1">
      <alignment horizontal="center" vertical="top" textRotation="91" wrapText="1"/>
    </xf>
    <xf numFmtId="3" fontId="11" fillId="0" borderId="12" xfId="0" applyNumberFormat="1" applyFont="1" applyFill="1" applyBorder="1" applyAlignment="1">
      <alignment horizontal="center" vertical="top" textRotation="90" wrapText="1"/>
    </xf>
    <xf numFmtId="3" fontId="12" fillId="0" borderId="37" xfId="0" applyNumberFormat="1" applyFont="1" applyBorder="1" applyAlignment="1">
      <alignment horizontal="center" vertical="top" textRotation="90" wrapText="1"/>
    </xf>
    <xf numFmtId="0" fontId="2" fillId="0" borderId="11" xfId="0" applyFont="1" applyBorder="1" applyAlignment="1">
      <alignment horizontal="left" vertical="top" wrapText="1"/>
    </xf>
    <xf numFmtId="0" fontId="2" fillId="0" borderId="23" xfId="0" applyFont="1" applyBorder="1" applyAlignment="1">
      <alignment horizontal="left" vertical="top" wrapText="1"/>
    </xf>
    <xf numFmtId="49" fontId="4" fillId="5" borderId="3" xfId="0" applyNumberFormat="1" applyFont="1" applyFill="1" applyBorder="1" applyAlignment="1">
      <alignment horizontal="center" vertical="top"/>
    </xf>
    <xf numFmtId="49" fontId="4" fillId="5" borderId="12" xfId="0" applyNumberFormat="1" applyFont="1" applyFill="1" applyBorder="1" applyAlignment="1">
      <alignment horizontal="center" vertical="top"/>
    </xf>
    <xf numFmtId="49" fontId="4" fillId="5" borderId="24" xfId="0" applyNumberFormat="1" applyFont="1" applyFill="1" applyBorder="1" applyAlignment="1">
      <alignment horizontal="center" vertical="top"/>
    </xf>
    <xf numFmtId="49" fontId="4" fillId="6" borderId="24" xfId="0" applyNumberFormat="1" applyFont="1" applyFill="1" applyBorder="1" applyAlignment="1">
      <alignment horizontal="center" vertical="top"/>
    </xf>
    <xf numFmtId="3" fontId="4" fillId="5" borderId="84" xfId="0" applyNumberFormat="1" applyFont="1" applyFill="1" applyBorder="1" applyAlignment="1">
      <alignment horizontal="left" vertical="top"/>
    </xf>
    <xf numFmtId="3" fontId="4" fillId="5" borderId="80" xfId="0" applyNumberFormat="1" applyFont="1" applyFill="1" applyBorder="1" applyAlignment="1">
      <alignment horizontal="left" vertical="top"/>
    </xf>
    <xf numFmtId="3" fontId="4" fillId="5" borderId="81" xfId="0" applyNumberFormat="1" applyFont="1" applyFill="1" applyBorder="1" applyAlignment="1">
      <alignment horizontal="left" vertical="top"/>
    </xf>
    <xf numFmtId="3" fontId="5" fillId="0" borderId="3" xfId="0" applyNumberFormat="1" applyFont="1" applyFill="1" applyBorder="1" applyAlignment="1">
      <alignment horizontal="center" vertical="center" textRotation="90" wrapText="1"/>
    </xf>
    <xf numFmtId="3" fontId="5" fillId="0" borderId="12" xfId="0" applyNumberFormat="1" applyFont="1" applyFill="1" applyBorder="1" applyAlignment="1">
      <alignment horizontal="center" vertical="center" textRotation="90" wrapText="1"/>
    </xf>
    <xf numFmtId="3" fontId="5" fillId="0" borderId="37" xfId="0" applyNumberFormat="1" applyFont="1" applyFill="1" applyBorder="1" applyAlignment="1">
      <alignment horizontal="center" vertical="center" textRotation="90" wrapText="1"/>
    </xf>
    <xf numFmtId="3" fontId="2" fillId="6" borderId="39" xfId="0" applyNumberFormat="1" applyFont="1" applyFill="1" applyBorder="1" applyAlignment="1">
      <alignment horizontal="left" vertical="top" wrapText="1"/>
    </xf>
    <xf numFmtId="3" fontId="2" fillId="6" borderId="37" xfId="0" applyNumberFormat="1" applyFont="1" applyFill="1" applyBorder="1" applyAlignment="1">
      <alignment horizontal="left" vertical="top" wrapText="1"/>
    </xf>
    <xf numFmtId="3" fontId="4" fillId="0" borderId="3" xfId="0" applyNumberFormat="1" applyFont="1" applyFill="1" applyBorder="1" applyAlignment="1">
      <alignment horizontal="center" vertical="top" wrapText="1"/>
    </xf>
    <xf numFmtId="3" fontId="4" fillId="0" borderId="12" xfId="0" applyNumberFormat="1" applyFont="1" applyFill="1" applyBorder="1" applyAlignment="1">
      <alignment horizontal="center" vertical="top" wrapText="1"/>
    </xf>
    <xf numFmtId="3" fontId="4" fillId="0" borderId="24" xfId="0" applyNumberFormat="1" applyFont="1" applyFill="1" applyBorder="1" applyAlignment="1">
      <alignment horizontal="center" vertical="top" wrapText="1"/>
    </xf>
    <xf numFmtId="3" fontId="4" fillId="5" borderId="80" xfId="0" applyNumberFormat="1" applyFont="1" applyFill="1" applyBorder="1" applyAlignment="1">
      <alignment horizontal="right" vertical="top"/>
    </xf>
    <xf numFmtId="0" fontId="2" fillId="6" borderId="12" xfId="0" applyFont="1" applyFill="1" applyBorder="1" applyAlignment="1">
      <alignment horizontal="center" vertical="top" wrapText="1"/>
    </xf>
    <xf numFmtId="0" fontId="22" fillId="6" borderId="24" xfId="0" applyFont="1" applyFill="1" applyBorder="1" applyAlignment="1">
      <alignment horizontal="center" vertical="top" wrapText="1"/>
    </xf>
    <xf numFmtId="3" fontId="2" fillId="6" borderId="85" xfId="0" applyNumberFormat="1" applyFont="1" applyFill="1" applyBorder="1" applyAlignment="1">
      <alignment vertical="top" wrapText="1"/>
    </xf>
    <xf numFmtId="3" fontId="2" fillId="6" borderId="47" xfId="0" applyNumberFormat="1" applyFont="1" applyFill="1" applyBorder="1" applyAlignment="1">
      <alignment vertical="top" wrapText="1"/>
    </xf>
    <xf numFmtId="3" fontId="2" fillId="5" borderId="83" xfId="0" applyNumberFormat="1" applyFont="1" applyFill="1" applyBorder="1" applyAlignment="1">
      <alignment horizontal="center" vertical="top" wrapText="1"/>
    </xf>
    <xf numFmtId="3" fontId="2" fillId="5" borderId="80" xfId="0" applyNumberFormat="1" applyFont="1" applyFill="1" applyBorder="1" applyAlignment="1">
      <alignment horizontal="center" vertical="top" wrapText="1"/>
    </xf>
    <xf numFmtId="3" fontId="2" fillId="5" borderId="81" xfId="0" applyNumberFormat="1" applyFont="1" applyFill="1" applyBorder="1" applyAlignment="1">
      <alignment horizontal="center" vertical="top" wrapText="1"/>
    </xf>
    <xf numFmtId="3" fontId="2" fillId="6" borderId="45" xfId="0" applyNumberFormat="1" applyFont="1" applyFill="1" applyBorder="1" applyAlignment="1">
      <alignment vertical="top" wrapText="1"/>
    </xf>
    <xf numFmtId="0" fontId="22" fillId="0" borderId="25" xfId="0" applyFont="1" applyBorder="1" applyAlignment="1">
      <alignment vertical="top"/>
    </xf>
    <xf numFmtId="3" fontId="5" fillId="0" borderId="45" xfId="0" applyNumberFormat="1" applyFont="1" applyFill="1" applyBorder="1" applyAlignment="1">
      <alignment horizontal="center" vertical="top" textRotation="90" wrapText="1"/>
    </xf>
    <xf numFmtId="0" fontId="23" fillId="0" borderId="25" xfId="0" applyFont="1" applyBorder="1" applyAlignment="1">
      <alignment vertical="top"/>
    </xf>
    <xf numFmtId="3" fontId="4" fillId="6" borderId="48" xfId="0" applyNumberFormat="1" applyFont="1" applyFill="1" applyBorder="1" applyAlignment="1">
      <alignment horizontal="center" vertical="top"/>
    </xf>
    <xf numFmtId="0" fontId="22" fillId="0" borderId="30" xfId="0" applyFont="1" applyBorder="1" applyAlignment="1">
      <alignment vertical="top"/>
    </xf>
    <xf numFmtId="3" fontId="2" fillId="6" borderId="13" xfId="0" applyNumberFormat="1" applyFont="1" applyFill="1" applyBorder="1" applyAlignment="1">
      <alignment vertical="top" wrapText="1"/>
    </xf>
    <xf numFmtId="3" fontId="5" fillId="0" borderId="13" xfId="0" applyNumberFormat="1" applyFont="1" applyFill="1" applyBorder="1" applyAlignment="1">
      <alignment horizontal="center" vertical="top" textRotation="90" wrapText="1"/>
    </xf>
    <xf numFmtId="3" fontId="2" fillId="6" borderId="39" xfId="0" applyNumberFormat="1" applyFont="1" applyFill="1" applyBorder="1" applyAlignment="1">
      <alignment horizontal="center" vertical="top" wrapText="1"/>
    </xf>
    <xf numFmtId="0" fontId="22" fillId="0" borderId="24" xfId="0" applyFont="1" applyBorder="1" applyAlignment="1">
      <alignment vertical="top"/>
    </xf>
    <xf numFmtId="3" fontId="2" fillId="6" borderId="20" xfId="0" applyNumberFormat="1" applyFont="1" applyFill="1" applyBorder="1" applyAlignment="1">
      <alignment horizontal="center" vertical="top"/>
    </xf>
    <xf numFmtId="3" fontId="2" fillId="6" borderId="12" xfId="0" applyNumberFormat="1" applyFont="1" applyFill="1" applyBorder="1" applyAlignment="1">
      <alignment horizontal="left" vertical="top" wrapText="1"/>
    </xf>
    <xf numFmtId="3" fontId="2" fillId="6" borderId="12" xfId="0" applyNumberFormat="1" applyFont="1" applyFill="1" applyBorder="1" applyAlignment="1">
      <alignment horizontal="left" vertical="center" textRotation="90" wrapText="1"/>
    </xf>
    <xf numFmtId="0" fontId="22" fillId="6" borderId="12" xfId="0" applyFont="1" applyFill="1" applyBorder="1" applyAlignment="1">
      <alignment wrapText="1"/>
    </xf>
    <xf numFmtId="3" fontId="2" fillId="0" borderId="11" xfId="0" applyNumberFormat="1" applyFont="1" applyBorder="1" applyAlignment="1">
      <alignment horizontal="left" vertical="top" wrapText="1"/>
    </xf>
    <xf numFmtId="3" fontId="5" fillId="6" borderId="12" xfId="0" applyNumberFormat="1" applyFont="1" applyFill="1" applyBorder="1" applyAlignment="1">
      <alignment vertical="center" textRotation="90"/>
    </xf>
    <xf numFmtId="0" fontId="22" fillId="0" borderId="12" xfId="0" applyFont="1" applyBorder="1" applyAlignment="1">
      <alignment horizontal="left" vertical="top" wrapText="1"/>
    </xf>
    <xf numFmtId="3" fontId="5" fillId="0" borderId="39" xfId="0" applyNumberFormat="1" applyFont="1" applyFill="1" applyBorder="1" applyAlignment="1">
      <alignment horizontal="center" vertical="center" textRotation="90" wrapText="1"/>
    </xf>
    <xf numFmtId="0" fontId="0" fillId="0" borderId="12" xfId="0" applyBorder="1" applyAlignment="1">
      <alignment horizontal="center" vertical="center" textRotation="90" wrapText="1"/>
    </xf>
    <xf numFmtId="3" fontId="2" fillId="0" borderId="39" xfId="0" applyNumberFormat="1" applyFont="1" applyBorder="1" applyAlignment="1">
      <alignment vertical="top" wrapText="1"/>
    </xf>
    <xf numFmtId="0" fontId="22" fillId="0" borderId="12" xfId="0" applyFont="1" applyBorder="1" applyAlignment="1">
      <alignment vertical="top" wrapText="1"/>
    </xf>
    <xf numFmtId="3" fontId="2" fillId="6" borderId="121" xfId="0" applyNumberFormat="1" applyFont="1" applyFill="1" applyBorder="1" applyAlignment="1">
      <alignment vertical="top" wrapText="1"/>
    </xf>
    <xf numFmtId="0" fontId="2" fillId="0" borderId="11" xfId="0" applyFont="1" applyFill="1" applyBorder="1" applyAlignment="1">
      <alignment vertical="top" wrapText="1"/>
    </xf>
    <xf numFmtId="0" fontId="22" fillId="0" borderId="11" xfId="0" applyFont="1" applyBorder="1" applyAlignment="1">
      <alignment vertical="top" wrapText="1"/>
    </xf>
    <xf numFmtId="3" fontId="2" fillId="0" borderId="85" xfId="0" applyNumberFormat="1" applyFont="1" applyFill="1" applyBorder="1" applyAlignment="1">
      <alignment horizontal="left" vertical="top" wrapText="1"/>
    </xf>
    <xf numFmtId="3" fontId="2" fillId="0" borderId="14" xfId="0" applyNumberFormat="1" applyFont="1" applyFill="1" applyBorder="1" applyAlignment="1">
      <alignment horizontal="left" vertical="top" wrapText="1"/>
    </xf>
    <xf numFmtId="3" fontId="2" fillId="0" borderId="47" xfId="0" applyNumberFormat="1" applyFont="1" applyFill="1" applyBorder="1" applyAlignment="1">
      <alignment horizontal="left" vertical="top" wrapText="1"/>
    </xf>
    <xf numFmtId="164" fontId="2" fillId="0" borderId="20" xfId="0" applyNumberFormat="1" applyFont="1" applyFill="1" applyBorder="1" applyAlignment="1">
      <alignment horizontal="center" vertical="top"/>
    </xf>
    <xf numFmtId="164" fontId="2" fillId="0" borderId="48" xfId="0" applyNumberFormat="1" applyFont="1" applyFill="1" applyBorder="1" applyAlignment="1">
      <alignment horizontal="center" vertical="top"/>
    </xf>
    <xf numFmtId="164" fontId="2" fillId="0" borderId="38" xfId="0" applyNumberFormat="1" applyFont="1" applyFill="1" applyBorder="1" applyAlignment="1">
      <alignment horizontal="center" vertical="top"/>
    </xf>
    <xf numFmtId="3" fontId="15" fillId="4" borderId="47" xfId="0" applyNumberFormat="1" applyFont="1" applyFill="1" applyBorder="1" applyAlignment="1">
      <alignment horizontal="center" vertical="top"/>
    </xf>
    <xf numFmtId="3" fontId="15" fillId="4" borderId="32" xfId="0" applyNumberFormat="1" applyFont="1" applyFill="1" applyBorder="1" applyAlignment="1">
      <alignment horizontal="center" vertical="top"/>
    </xf>
    <xf numFmtId="3" fontId="15" fillId="4" borderId="85" xfId="0" applyNumberFormat="1" applyFont="1" applyFill="1" applyBorder="1" applyAlignment="1">
      <alignment horizontal="center" vertical="top"/>
    </xf>
    <xf numFmtId="3" fontId="15" fillId="5" borderId="37" xfId="0" applyNumberFormat="1" applyFont="1" applyFill="1" applyBorder="1" applyAlignment="1">
      <alignment horizontal="center" vertical="top"/>
    </xf>
    <xf numFmtId="3" fontId="15" fillId="5" borderId="34" xfId="0" applyNumberFormat="1" applyFont="1" applyFill="1" applyBorder="1" applyAlignment="1">
      <alignment horizontal="center" vertical="top"/>
    </xf>
    <xf numFmtId="3" fontId="15" fillId="5" borderId="39" xfId="0" applyNumberFormat="1" applyFont="1" applyFill="1" applyBorder="1" applyAlignment="1">
      <alignment horizontal="center" vertical="top"/>
    </xf>
    <xf numFmtId="3" fontId="15" fillId="6" borderId="77" xfId="0" applyNumberFormat="1" applyFont="1" applyFill="1" applyBorder="1" applyAlignment="1">
      <alignment horizontal="center" vertical="top"/>
    </xf>
    <xf numFmtId="3" fontId="15" fillId="6" borderId="21" xfId="0" applyNumberFormat="1" applyFont="1" applyFill="1" applyBorder="1" applyAlignment="1">
      <alignment horizontal="center" vertical="top"/>
    </xf>
    <xf numFmtId="3" fontId="15" fillId="6" borderId="89" xfId="0" applyNumberFormat="1" applyFont="1" applyFill="1" applyBorder="1" applyAlignment="1">
      <alignment horizontal="center" vertical="top"/>
    </xf>
    <xf numFmtId="3" fontId="16" fillId="6" borderId="18" xfId="0" applyNumberFormat="1" applyFont="1" applyFill="1" applyBorder="1" applyAlignment="1">
      <alignment horizontal="left" vertical="top" wrapText="1"/>
    </xf>
    <xf numFmtId="3" fontId="15" fillId="0" borderId="34" xfId="0" applyNumberFormat="1" applyFont="1" applyFill="1" applyBorder="1" applyAlignment="1">
      <alignment horizontal="center" vertical="top"/>
    </xf>
    <xf numFmtId="3" fontId="4" fillId="4" borderId="11" xfId="0" applyNumberFormat="1" applyFont="1" applyFill="1" applyBorder="1" applyAlignment="1">
      <alignment horizontal="center" vertical="top" wrapText="1"/>
    </xf>
    <xf numFmtId="3" fontId="4" fillId="5" borderId="12" xfId="0" applyNumberFormat="1" applyFont="1" applyFill="1" applyBorder="1" applyAlignment="1">
      <alignment horizontal="center" vertical="top" wrapText="1"/>
    </xf>
    <xf numFmtId="3" fontId="4" fillId="6" borderId="12" xfId="0" applyNumberFormat="1" applyFont="1" applyFill="1" applyBorder="1" applyAlignment="1">
      <alignment horizontal="center" vertical="top" wrapText="1"/>
    </xf>
    <xf numFmtId="3" fontId="2" fillId="6" borderId="45" xfId="0" applyNumberFormat="1" applyFont="1" applyFill="1" applyBorder="1" applyAlignment="1">
      <alignment horizontal="left" vertical="top" wrapText="1"/>
    </xf>
    <xf numFmtId="3" fontId="2" fillId="6" borderId="75" xfId="0" applyNumberFormat="1" applyFont="1" applyFill="1" applyBorder="1" applyAlignment="1">
      <alignment horizontal="left" vertical="top" wrapText="1"/>
    </xf>
    <xf numFmtId="3" fontId="2" fillId="7" borderId="39" xfId="0" applyNumberFormat="1" applyFont="1" applyFill="1" applyBorder="1" applyAlignment="1">
      <alignment horizontal="left" vertical="center" textRotation="90" wrapText="1"/>
    </xf>
    <xf numFmtId="3" fontId="2" fillId="7" borderId="12" xfId="0" applyNumberFormat="1" applyFont="1" applyFill="1" applyBorder="1" applyAlignment="1">
      <alignment horizontal="left" vertical="center" textRotation="90" wrapText="1"/>
    </xf>
    <xf numFmtId="3" fontId="22" fillId="0" borderId="37" xfId="0" applyNumberFormat="1" applyFont="1" applyBorder="1" applyAlignment="1">
      <alignment vertical="center" textRotation="90" wrapText="1"/>
    </xf>
    <xf numFmtId="3" fontId="4" fillId="0" borderId="39" xfId="0" applyNumberFormat="1" applyFont="1" applyBorder="1" applyAlignment="1">
      <alignment horizontal="center" vertical="top" wrapText="1"/>
    </xf>
    <xf numFmtId="3" fontId="4" fillId="0" borderId="12" xfId="0" applyNumberFormat="1" applyFont="1" applyBorder="1" applyAlignment="1">
      <alignment horizontal="center" vertical="top" wrapText="1"/>
    </xf>
    <xf numFmtId="3" fontId="4" fillId="0" borderId="37" xfId="0" applyNumberFormat="1" applyFont="1" applyBorder="1" applyAlignment="1">
      <alignment horizontal="center" vertical="top" wrapText="1"/>
    </xf>
    <xf numFmtId="3" fontId="4" fillId="5" borderId="84" xfId="0" applyNumberFormat="1" applyFont="1" applyFill="1" applyBorder="1" applyAlignment="1">
      <alignment horizontal="left" vertical="top" wrapText="1"/>
    </xf>
    <xf numFmtId="3" fontId="4" fillId="5" borderId="80" xfId="0" applyNumberFormat="1" applyFont="1" applyFill="1" applyBorder="1" applyAlignment="1">
      <alignment horizontal="left" vertical="top" wrapText="1"/>
    </xf>
    <xf numFmtId="3" fontId="4" fillId="5" borderId="1" xfId="0" applyNumberFormat="1" applyFont="1" applyFill="1" applyBorder="1" applyAlignment="1">
      <alignment horizontal="left" vertical="top" wrapText="1"/>
    </xf>
    <xf numFmtId="3" fontId="4" fillId="5" borderId="81" xfId="0" applyNumberFormat="1" applyFont="1" applyFill="1" applyBorder="1" applyAlignment="1">
      <alignment horizontal="left" vertical="top" wrapText="1"/>
    </xf>
    <xf numFmtId="3" fontId="4" fillId="8" borderId="32" xfId="0" applyNumberFormat="1" applyFont="1" applyFill="1" applyBorder="1" applyAlignment="1">
      <alignment horizontal="right" wrapText="1"/>
    </xf>
    <xf numFmtId="3" fontId="22" fillId="8" borderId="21" xfId="0" applyNumberFormat="1" applyFont="1" applyFill="1" applyBorder="1" applyAlignment="1">
      <alignment horizontal="right" wrapText="1"/>
    </xf>
    <xf numFmtId="3" fontId="22" fillId="8" borderId="22" xfId="0" applyNumberFormat="1" applyFont="1" applyFill="1" applyBorder="1" applyAlignment="1">
      <alignment horizontal="right" wrapText="1"/>
    </xf>
    <xf numFmtId="3" fontId="4" fillId="4" borderId="84" xfId="0" applyNumberFormat="1" applyFont="1" applyFill="1" applyBorder="1" applyAlignment="1">
      <alignment horizontal="right" vertical="top"/>
    </xf>
    <xf numFmtId="3" fontId="4" fillId="4" borderId="80" xfId="0" applyNumberFormat="1" applyFont="1" applyFill="1" applyBorder="1" applyAlignment="1">
      <alignment horizontal="right" vertical="top"/>
    </xf>
    <xf numFmtId="3" fontId="2" fillId="4" borderId="80" xfId="0" applyNumberFormat="1" applyFont="1" applyFill="1" applyBorder="1" applyAlignment="1">
      <alignment horizontal="center" vertical="top"/>
    </xf>
    <xf numFmtId="3" fontId="2" fillId="4" borderId="81" xfId="0" applyNumberFormat="1" applyFont="1" applyFill="1" applyBorder="1" applyAlignment="1">
      <alignment horizontal="center" vertical="top"/>
    </xf>
    <xf numFmtId="3" fontId="4" fillId="3" borderId="84" xfId="0" applyNumberFormat="1" applyFont="1" applyFill="1" applyBorder="1" applyAlignment="1">
      <alignment horizontal="right" vertical="top"/>
    </xf>
    <xf numFmtId="3" fontId="4" fillId="3" borderId="80" xfId="0" applyNumberFormat="1" applyFont="1" applyFill="1" applyBorder="1" applyAlignment="1">
      <alignment horizontal="right" vertical="top"/>
    </xf>
    <xf numFmtId="3" fontId="2" fillId="3" borderId="80" xfId="0" applyNumberFormat="1" applyFont="1" applyFill="1" applyBorder="1" applyAlignment="1">
      <alignment horizontal="center" vertical="top"/>
    </xf>
    <xf numFmtId="3" fontId="2" fillId="3" borderId="81" xfId="0" applyNumberFormat="1" applyFont="1" applyFill="1" applyBorder="1" applyAlignment="1">
      <alignment horizontal="center" vertical="top"/>
    </xf>
    <xf numFmtId="3" fontId="2" fillId="0" borderId="0" xfId="0" applyNumberFormat="1" applyFont="1" applyBorder="1" applyAlignment="1">
      <alignment vertical="top" wrapText="1"/>
    </xf>
    <xf numFmtId="3" fontId="7" fillId="0" borderId="0" xfId="0" applyNumberFormat="1" applyFont="1" applyAlignment="1">
      <alignment vertical="top" wrapText="1"/>
    </xf>
    <xf numFmtId="3" fontId="4" fillId="5" borderId="84" xfId="0" applyNumberFormat="1" applyFont="1" applyFill="1" applyBorder="1" applyAlignment="1">
      <alignment horizontal="right" vertical="top"/>
    </xf>
    <xf numFmtId="3" fontId="4" fillId="5" borderId="1" xfId="0" applyNumberFormat="1" applyFont="1" applyFill="1" applyBorder="1" applyAlignment="1">
      <alignment horizontal="right" vertical="top"/>
    </xf>
    <xf numFmtId="3" fontId="2" fillId="5" borderId="1" xfId="0" applyNumberFormat="1" applyFont="1" applyFill="1" applyBorder="1" applyAlignment="1">
      <alignment horizontal="center" vertical="top" wrapText="1"/>
    </xf>
    <xf numFmtId="3" fontId="2" fillId="5" borderId="27" xfId="0" applyNumberFormat="1" applyFont="1" applyFill="1" applyBorder="1" applyAlignment="1">
      <alignment horizontal="center" vertical="top" wrapText="1"/>
    </xf>
    <xf numFmtId="49" fontId="15" fillId="4" borderId="8" xfId="0" applyNumberFormat="1" applyFont="1" applyFill="1" applyBorder="1" applyAlignment="1">
      <alignment horizontal="center" vertical="top"/>
    </xf>
    <xf numFmtId="49" fontId="15" fillId="4" borderId="14" xfId="0" applyNumberFormat="1" applyFont="1" applyFill="1" applyBorder="1" applyAlignment="1">
      <alignment horizontal="center" vertical="top"/>
    </xf>
    <xf numFmtId="49" fontId="15" fillId="4" borderId="85" xfId="0" applyNumberFormat="1" applyFont="1" applyFill="1" applyBorder="1" applyAlignment="1">
      <alignment horizontal="center" vertical="top"/>
    </xf>
    <xf numFmtId="49" fontId="15" fillId="5" borderId="57" xfId="0" applyNumberFormat="1" applyFont="1" applyFill="1" applyBorder="1" applyAlignment="1">
      <alignment horizontal="center" vertical="top"/>
    </xf>
    <xf numFmtId="49" fontId="15" fillId="5" borderId="12" xfId="0" applyNumberFormat="1" applyFont="1" applyFill="1" applyBorder="1" applyAlignment="1">
      <alignment horizontal="center" vertical="top"/>
    </xf>
    <xf numFmtId="49" fontId="15" fillId="5" borderId="39" xfId="0" applyNumberFormat="1" applyFont="1" applyFill="1" applyBorder="1" applyAlignment="1">
      <alignment horizontal="center" vertical="top"/>
    </xf>
    <xf numFmtId="49" fontId="15" fillId="6" borderId="9" xfId="0" applyNumberFormat="1" applyFont="1" applyFill="1" applyBorder="1" applyAlignment="1">
      <alignment horizontal="center" vertical="top"/>
    </xf>
    <xf numFmtId="49" fontId="15" fillId="6" borderId="0" xfId="0" applyNumberFormat="1" applyFont="1" applyFill="1" applyBorder="1" applyAlignment="1">
      <alignment horizontal="center" vertical="top"/>
    </xf>
    <xf numFmtId="49" fontId="15" fillId="6" borderId="89" xfId="0" applyNumberFormat="1" applyFont="1" applyFill="1" applyBorder="1" applyAlignment="1">
      <alignment horizontal="center" vertical="top"/>
    </xf>
    <xf numFmtId="3" fontId="2" fillId="6" borderId="59" xfId="0" applyNumberFormat="1" applyFont="1" applyFill="1" applyBorder="1" applyAlignment="1">
      <alignment horizontal="left" vertical="top" wrapText="1"/>
    </xf>
    <xf numFmtId="3" fontId="15" fillId="0" borderId="57" xfId="0" applyNumberFormat="1" applyFont="1" applyFill="1" applyBorder="1" applyAlignment="1">
      <alignment horizontal="center" vertical="top"/>
    </xf>
    <xf numFmtId="3" fontId="15" fillId="0" borderId="12" xfId="0" applyNumberFormat="1" applyFont="1" applyFill="1" applyBorder="1" applyAlignment="1">
      <alignment horizontal="center" vertical="top"/>
    </xf>
    <xf numFmtId="3" fontId="15" fillId="0" borderId="39" xfId="0" applyNumberFormat="1" applyFont="1" applyFill="1" applyBorder="1" applyAlignment="1">
      <alignment horizontal="center" vertical="top"/>
    </xf>
    <xf numFmtId="3" fontId="2" fillId="6" borderId="11" xfId="0" applyNumberFormat="1" applyFont="1" applyFill="1" applyBorder="1" applyAlignment="1">
      <alignment vertical="top" wrapText="1"/>
    </xf>
    <xf numFmtId="0" fontId="0" fillId="0" borderId="11" xfId="0" applyBorder="1" applyAlignment="1">
      <alignment vertical="top" wrapText="1"/>
    </xf>
    <xf numFmtId="3" fontId="15" fillId="0" borderId="29" xfId="0" applyNumberFormat="1" applyFont="1" applyFill="1" applyBorder="1" applyAlignment="1">
      <alignment horizontal="center" vertical="top"/>
    </xf>
    <xf numFmtId="164" fontId="2" fillId="0" borderId="7" xfId="0" applyNumberFormat="1"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7" fillId="0" borderId="28" xfId="0" applyFont="1" applyBorder="1" applyAlignment="1">
      <alignment horizontal="center" vertical="center" textRotation="90" wrapText="1"/>
    </xf>
    <xf numFmtId="3" fontId="2" fillId="6" borderId="17" xfId="0" applyNumberFormat="1" applyFont="1" applyFill="1" applyBorder="1" applyAlignment="1">
      <alignment horizontal="left" vertical="top" wrapText="1"/>
    </xf>
    <xf numFmtId="0" fontId="22" fillId="0" borderId="23" xfId="0" applyFont="1" applyBorder="1" applyAlignment="1">
      <alignment vertical="top"/>
    </xf>
    <xf numFmtId="3" fontId="4" fillId="8" borderId="26" xfId="0" applyNumberFormat="1" applyFont="1" applyFill="1" applyBorder="1" applyAlignment="1">
      <alignment horizontal="right" vertical="top" wrapText="1"/>
    </xf>
    <xf numFmtId="3" fontId="4" fillId="8" borderId="1" xfId="0" applyNumberFormat="1" applyFont="1" applyFill="1" applyBorder="1" applyAlignment="1">
      <alignment horizontal="right" vertical="top" wrapText="1"/>
    </xf>
    <xf numFmtId="3" fontId="4" fillId="8" borderId="27" xfId="0" applyNumberFormat="1" applyFont="1" applyFill="1" applyBorder="1" applyAlignment="1">
      <alignment horizontal="right" vertical="top" wrapText="1"/>
    </xf>
    <xf numFmtId="3" fontId="2" fillId="7" borderId="33" xfId="0" applyNumberFormat="1" applyFont="1" applyFill="1" applyBorder="1" applyAlignment="1">
      <alignment horizontal="left" vertical="top" wrapText="1"/>
    </xf>
    <xf numFmtId="3" fontId="2" fillId="7" borderId="34" xfId="0" applyNumberFormat="1" applyFont="1" applyFill="1" applyBorder="1" applyAlignment="1">
      <alignment horizontal="left" vertical="top" wrapText="1"/>
    </xf>
    <xf numFmtId="3" fontId="2" fillId="7" borderId="49" xfId="0" applyNumberFormat="1" applyFont="1" applyFill="1" applyBorder="1" applyAlignment="1">
      <alignment horizontal="left" vertical="top" wrapText="1"/>
    </xf>
    <xf numFmtId="3" fontId="2" fillId="0" borderId="33" xfId="0" applyNumberFormat="1" applyFont="1" applyBorder="1" applyAlignment="1">
      <alignment horizontal="left" vertical="top" wrapText="1"/>
    </xf>
    <xf numFmtId="3" fontId="2" fillId="0" borderId="34" xfId="0" applyNumberFormat="1" applyFont="1" applyBorder="1" applyAlignment="1">
      <alignment horizontal="left" vertical="top" wrapText="1"/>
    </xf>
    <xf numFmtId="3" fontId="2" fillId="0" borderId="49" xfId="0" applyNumberFormat="1" applyFont="1" applyBorder="1" applyAlignment="1">
      <alignment horizontal="left" vertical="top" wrapText="1"/>
    </xf>
    <xf numFmtId="3" fontId="2" fillId="8" borderId="32" xfId="0" applyNumberFormat="1" applyFont="1" applyFill="1" applyBorder="1" applyAlignment="1">
      <alignment horizontal="left" vertical="top" wrapText="1"/>
    </xf>
    <xf numFmtId="3" fontId="2" fillId="8" borderId="21" xfId="0" applyNumberFormat="1" applyFont="1" applyFill="1" applyBorder="1" applyAlignment="1">
      <alignment horizontal="left" vertical="top" wrapText="1"/>
    </xf>
    <xf numFmtId="3" fontId="2" fillId="8" borderId="22" xfId="0" applyNumberFormat="1" applyFont="1" applyFill="1" applyBorder="1" applyAlignment="1">
      <alignment horizontal="left" vertical="top" wrapText="1"/>
    </xf>
    <xf numFmtId="3" fontId="4" fillId="3" borderId="32" xfId="0" applyNumberFormat="1" applyFont="1" applyFill="1" applyBorder="1" applyAlignment="1">
      <alignment horizontal="right" vertical="top" wrapText="1"/>
    </xf>
    <xf numFmtId="3" fontId="4" fillId="3" borderId="21" xfId="0" applyNumberFormat="1" applyFont="1" applyFill="1" applyBorder="1" applyAlignment="1">
      <alignment horizontal="right" vertical="top" wrapText="1"/>
    </xf>
    <xf numFmtId="3" fontId="4" fillId="3" borderId="22" xfId="0" applyNumberFormat="1" applyFont="1" applyFill="1" applyBorder="1" applyAlignment="1">
      <alignment horizontal="right" vertical="top" wrapText="1"/>
    </xf>
    <xf numFmtId="3" fontId="2" fillId="0" borderId="32" xfId="0" applyNumberFormat="1" applyFont="1" applyBorder="1" applyAlignment="1">
      <alignment horizontal="left" vertical="top" wrapText="1"/>
    </xf>
    <xf numFmtId="3" fontId="2" fillId="0" borderId="21" xfId="0" applyNumberFormat="1" applyFont="1" applyBorder="1" applyAlignment="1">
      <alignment horizontal="left" vertical="top" wrapText="1"/>
    </xf>
    <xf numFmtId="3" fontId="2" fillId="0" borderId="22" xfId="0" applyNumberFormat="1" applyFont="1" applyBorder="1" applyAlignment="1">
      <alignment horizontal="left" vertical="top" wrapText="1"/>
    </xf>
    <xf numFmtId="3" fontId="2" fillId="0" borderId="47" xfId="0" applyNumberFormat="1" applyFont="1" applyBorder="1" applyAlignment="1">
      <alignment horizontal="left" vertical="top" wrapText="1"/>
    </xf>
    <xf numFmtId="3" fontId="2" fillId="0" borderId="77" xfId="0" applyNumberFormat="1" applyFont="1" applyBorder="1" applyAlignment="1">
      <alignment horizontal="left" vertical="top" wrapText="1"/>
    </xf>
    <xf numFmtId="3" fontId="2" fillId="0" borderId="76" xfId="0" applyNumberFormat="1" applyFont="1" applyBorder="1" applyAlignment="1">
      <alignment horizontal="left" vertical="top" wrapText="1"/>
    </xf>
    <xf numFmtId="3" fontId="4" fillId="0" borderId="1" xfId="0" applyNumberFormat="1" applyFont="1" applyFill="1" applyBorder="1" applyAlignment="1">
      <alignment horizontal="center" vertical="top" wrapText="1"/>
    </xf>
    <xf numFmtId="3" fontId="4" fillId="0" borderId="83" xfId="0" applyNumberFormat="1" applyFont="1" applyBorder="1" applyAlignment="1">
      <alignment horizontal="center" vertical="center" wrapText="1"/>
    </xf>
    <xf numFmtId="3" fontId="4" fillId="0" borderId="80" xfId="0" applyNumberFormat="1" applyFont="1" applyBorder="1" applyAlignment="1">
      <alignment horizontal="center" vertical="center" wrapText="1"/>
    </xf>
    <xf numFmtId="3" fontId="4" fillId="0" borderId="81" xfId="0" applyNumberFormat="1" applyFont="1" applyBorder="1" applyAlignment="1">
      <alignment horizontal="center" vertical="center" wrapText="1"/>
    </xf>
    <xf numFmtId="3" fontId="4" fillId="3" borderId="8" xfId="0" applyNumberFormat="1" applyFont="1" applyFill="1" applyBorder="1" applyAlignment="1">
      <alignment horizontal="right" vertical="top" wrapText="1"/>
    </xf>
    <xf numFmtId="3" fontId="4" fillId="3" borderId="9" xfId="0" applyNumberFormat="1" applyFont="1" applyFill="1" applyBorder="1" applyAlignment="1">
      <alignment horizontal="right" vertical="top" wrapText="1"/>
    </xf>
    <xf numFmtId="3" fontId="4" fillId="3" borderId="10" xfId="0" applyNumberFormat="1" applyFont="1" applyFill="1" applyBorder="1" applyAlignment="1">
      <alignment horizontal="right" vertical="top" wrapText="1"/>
    </xf>
    <xf numFmtId="0" fontId="2" fillId="6" borderId="107"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0" borderId="1" xfId="0" applyFont="1" applyBorder="1" applyAlignment="1">
      <alignment horizontal="left" vertical="top" wrapText="1"/>
    </xf>
    <xf numFmtId="3" fontId="2" fillId="0" borderId="5" xfId="0" applyNumberFormat="1" applyFont="1" applyBorder="1" applyAlignment="1">
      <alignment vertical="top" wrapText="1"/>
    </xf>
    <xf numFmtId="0" fontId="22" fillId="0" borderId="14" xfId="0" applyFont="1" applyBorder="1" applyAlignment="1">
      <alignment vertical="top" wrapText="1"/>
    </xf>
    <xf numFmtId="3" fontId="33" fillId="0" borderId="3" xfId="0" applyNumberFormat="1" applyFont="1" applyFill="1" applyBorder="1" applyAlignment="1">
      <alignment horizontal="center" vertical="top" wrapText="1"/>
    </xf>
    <xf numFmtId="3" fontId="33" fillId="0" borderId="24" xfId="0" applyNumberFormat="1" applyFont="1" applyFill="1" applyBorder="1" applyAlignment="1">
      <alignment horizontal="center" vertical="top" wrapText="1"/>
    </xf>
    <xf numFmtId="3" fontId="33" fillId="6" borderId="16" xfId="0" applyNumberFormat="1" applyFont="1" applyFill="1" applyBorder="1" applyAlignment="1">
      <alignment vertical="top" wrapText="1"/>
    </xf>
    <xf numFmtId="0" fontId="0" fillId="0" borderId="16" xfId="0" applyBorder="1" applyAlignment="1">
      <alignment vertical="top" wrapText="1"/>
    </xf>
    <xf numFmtId="0" fontId="0" fillId="0" borderId="28" xfId="0" applyBorder="1" applyAlignment="1">
      <alignment vertical="top" wrapText="1"/>
    </xf>
    <xf numFmtId="3" fontId="26" fillId="0" borderId="16" xfId="0" applyNumberFormat="1" applyFont="1" applyBorder="1" applyAlignment="1">
      <alignment vertical="top" wrapText="1"/>
    </xf>
    <xf numFmtId="0" fontId="29" fillId="0" borderId="16" xfId="0" applyFont="1" applyBorder="1" applyAlignment="1">
      <alignment vertical="top" wrapText="1"/>
    </xf>
    <xf numFmtId="3" fontId="26" fillId="6" borderId="16" xfId="0" applyNumberFormat="1" applyFont="1" applyFill="1" applyBorder="1" applyAlignment="1">
      <alignment vertical="top" wrapText="1"/>
    </xf>
    <xf numFmtId="0" fontId="29" fillId="6" borderId="16" xfId="0" applyFont="1" applyFill="1" applyBorder="1" applyAlignment="1">
      <alignment vertical="top" wrapText="1"/>
    </xf>
    <xf numFmtId="0" fontId="26" fillId="6" borderId="16" xfId="0" applyNumberFormat="1" applyFont="1" applyFill="1" applyBorder="1" applyAlignment="1">
      <alignment horizontal="left" vertical="top" wrapText="1"/>
    </xf>
    <xf numFmtId="0" fontId="29" fillId="6" borderId="28" xfId="0" applyFont="1" applyFill="1" applyBorder="1" applyAlignment="1">
      <alignment vertical="top" wrapText="1"/>
    </xf>
    <xf numFmtId="3" fontId="33" fillId="0" borderId="2" xfId="0" applyNumberFormat="1" applyFont="1" applyBorder="1" applyAlignment="1">
      <alignment horizontal="center" vertical="center" textRotation="90" shrinkToFit="1"/>
    </xf>
    <xf numFmtId="3" fontId="33" fillId="0" borderId="11" xfId="0" applyNumberFormat="1" applyFont="1" applyBorder="1" applyAlignment="1">
      <alignment horizontal="center" vertical="center" textRotation="90" shrinkToFit="1"/>
    </xf>
    <xf numFmtId="3" fontId="33" fillId="0" borderId="23" xfId="0" applyNumberFormat="1" applyFont="1" applyBorder="1" applyAlignment="1">
      <alignment horizontal="center" vertical="center" textRotation="90" shrinkToFit="1"/>
    </xf>
    <xf numFmtId="3" fontId="33" fillId="0" borderId="3" xfId="0" applyNumberFormat="1" applyFont="1" applyBorder="1" applyAlignment="1">
      <alignment horizontal="center" vertical="center" textRotation="90" shrinkToFit="1"/>
    </xf>
    <xf numFmtId="3" fontId="33" fillId="0" borderId="12" xfId="0" applyNumberFormat="1" applyFont="1" applyBorder="1" applyAlignment="1">
      <alignment horizontal="center" vertical="center" textRotation="90" shrinkToFit="1"/>
    </xf>
    <xf numFmtId="3" fontId="33" fillId="0" borderId="24" xfId="0" applyNumberFormat="1" applyFont="1" applyBorder="1" applyAlignment="1">
      <alignment horizontal="center" vertical="center" textRotation="90" shrinkToFit="1"/>
    </xf>
    <xf numFmtId="3" fontId="33" fillId="0" borderId="4" xfId="0" applyNumberFormat="1" applyFont="1" applyBorder="1" applyAlignment="1">
      <alignment horizontal="center" vertical="center" shrinkToFit="1"/>
    </xf>
    <xf numFmtId="3" fontId="33" fillId="0" borderId="13" xfId="0" applyNumberFormat="1" applyFont="1" applyBorder="1" applyAlignment="1">
      <alignment horizontal="center" vertical="center" shrinkToFit="1"/>
    </xf>
    <xf numFmtId="3" fontId="33" fillId="0" borderId="25" xfId="0" applyNumberFormat="1" applyFont="1" applyBorder="1" applyAlignment="1">
      <alignment horizontal="center" vertical="center" shrinkToFit="1"/>
    </xf>
    <xf numFmtId="3" fontId="33" fillId="0" borderId="5" xfId="0" applyNumberFormat="1" applyFont="1" applyBorder="1" applyAlignment="1">
      <alignment horizontal="center" vertical="center" textRotation="90" shrinkToFit="1"/>
    </xf>
    <xf numFmtId="3" fontId="33" fillId="0" borderId="14" xfId="0" applyNumberFormat="1" applyFont="1" applyBorder="1" applyAlignment="1">
      <alignment horizontal="center" vertical="center" textRotation="90" shrinkToFit="1"/>
    </xf>
    <xf numFmtId="3" fontId="33" fillId="0" borderId="26" xfId="0" applyNumberFormat="1" applyFont="1" applyBorder="1" applyAlignment="1">
      <alignment horizontal="center" vertical="center" textRotation="90" shrinkToFit="1"/>
    </xf>
    <xf numFmtId="3" fontId="33" fillId="0" borderId="73" xfId="0" applyNumberFormat="1" applyFont="1" applyBorder="1" applyAlignment="1">
      <alignment horizontal="center" vertical="center" textRotation="90" shrinkToFit="1"/>
    </xf>
    <xf numFmtId="3" fontId="33" fillId="0" borderId="48" xfId="0" applyNumberFormat="1" applyFont="1" applyBorder="1" applyAlignment="1">
      <alignment horizontal="center" vertical="center" textRotation="90" shrinkToFit="1"/>
    </xf>
    <xf numFmtId="3" fontId="33" fillId="0" borderId="30" xfId="0" applyNumberFormat="1" applyFont="1" applyBorder="1" applyAlignment="1">
      <alignment horizontal="center" vertical="center" textRotation="90" shrinkToFit="1"/>
    </xf>
    <xf numFmtId="3" fontId="37" fillId="0" borderId="4" xfId="0" applyNumberFormat="1" applyFont="1" applyBorder="1" applyAlignment="1">
      <alignment horizontal="center" vertical="center" textRotation="90" wrapText="1"/>
    </xf>
    <xf numFmtId="3" fontId="37" fillId="0" borderId="13" xfId="0" applyNumberFormat="1" applyFont="1" applyBorder="1" applyAlignment="1">
      <alignment horizontal="center" vertical="center" textRotation="90" wrapText="1"/>
    </xf>
    <xf numFmtId="3" fontId="37" fillId="0" borderId="25" xfId="0" applyNumberFormat="1" applyFont="1" applyBorder="1" applyAlignment="1">
      <alignment horizontal="center" vertical="center" textRotation="90" wrapText="1"/>
    </xf>
    <xf numFmtId="3" fontId="37" fillId="0" borderId="7" xfId="0" applyNumberFormat="1" applyFont="1" applyBorder="1" applyAlignment="1">
      <alignment horizontal="center" vertical="center" textRotation="90" wrapText="1"/>
    </xf>
    <xf numFmtId="3" fontId="37" fillId="0" borderId="16" xfId="0" applyNumberFormat="1" applyFont="1" applyBorder="1" applyAlignment="1">
      <alignment horizontal="center" vertical="center" textRotation="90" wrapText="1"/>
    </xf>
    <xf numFmtId="3" fontId="37" fillId="0" borderId="28" xfId="0" applyNumberFormat="1" applyFont="1" applyBorder="1" applyAlignment="1">
      <alignment horizontal="center" vertical="center" textRotation="90" wrapText="1"/>
    </xf>
    <xf numFmtId="3" fontId="35" fillId="2" borderId="8" xfId="0" applyNumberFormat="1" applyFont="1" applyFill="1" applyBorder="1" applyAlignment="1">
      <alignment horizontal="left" vertical="top" wrapText="1"/>
    </xf>
    <xf numFmtId="3" fontId="35" fillId="2" borderId="9" xfId="0" applyNumberFormat="1" applyFont="1" applyFill="1" applyBorder="1" applyAlignment="1">
      <alignment horizontal="left" vertical="top" wrapText="1"/>
    </xf>
    <xf numFmtId="0" fontId="2" fillId="6" borderId="24" xfId="0" applyFont="1" applyFill="1" applyBorder="1" applyAlignment="1">
      <alignment horizontal="center" vertical="top" wrapText="1"/>
    </xf>
    <xf numFmtId="3" fontId="33" fillId="0" borderId="7" xfId="0" applyNumberFormat="1" applyFont="1" applyBorder="1" applyAlignment="1">
      <alignment horizontal="center" vertical="center" textRotation="90" shrinkToFit="1"/>
    </xf>
    <xf numFmtId="3" fontId="33" fillId="0" borderId="16" xfId="0" applyNumberFormat="1" applyFont="1" applyBorder="1" applyAlignment="1">
      <alignment horizontal="center" vertical="center" textRotation="90" shrinkToFit="1"/>
    </xf>
    <xf numFmtId="3" fontId="33" fillId="0" borderId="28" xfId="0" applyNumberFormat="1" applyFont="1" applyBorder="1" applyAlignment="1">
      <alignment horizontal="center" vertical="center" textRotation="90" shrinkToFit="1"/>
    </xf>
    <xf numFmtId="164" fontId="33" fillId="0" borderId="5" xfId="0" applyNumberFormat="1" applyFont="1" applyBorder="1" applyAlignment="1">
      <alignment horizontal="center" vertical="center" textRotation="90" wrapText="1"/>
    </xf>
    <xf numFmtId="0" fontId="38" fillId="0" borderId="14" xfId="0" applyFont="1" applyBorder="1" applyAlignment="1">
      <alignment horizontal="center" vertical="center" textRotation="90" wrapText="1"/>
    </xf>
    <xf numFmtId="0" fontId="38" fillId="0" borderId="26" xfId="0" applyFont="1" applyBorder="1" applyAlignment="1">
      <alignment horizontal="center" vertical="center" textRotation="90" wrapText="1"/>
    </xf>
    <xf numFmtId="3" fontId="37" fillId="0" borderId="3" xfId="0" applyNumberFormat="1" applyFont="1" applyBorder="1" applyAlignment="1">
      <alignment horizontal="center" vertical="center" textRotation="90" wrapText="1"/>
    </xf>
    <xf numFmtId="3" fontId="37" fillId="0" borderId="12" xfId="0" applyNumberFormat="1" applyFont="1" applyBorder="1" applyAlignment="1">
      <alignment horizontal="center" vertical="center" textRotation="90" wrapText="1"/>
    </xf>
    <xf numFmtId="3" fontId="37" fillId="0" borderId="24" xfId="0" applyNumberFormat="1" applyFont="1" applyBorder="1" applyAlignment="1">
      <alignment horizontal="center" vertical="center" textRotation="90" wrapText="1"/>
    </xf>
    <xf numFmtId="3" fontId="35" fillId="0" borderId="6" xfId="0" applyNumberFormat="1" applyFont="1" applyBorder="1" applyAlignment="1">
      <alignment horizontal="center" vertical="center" textRotation="90" wrapText="1"/>
    </xf>
    <xf numFmtId="3" fontId="35" fillId="0" borderId="15" xfId="0" applyNumberFormat="1" applyFont="1" applyBorder="1" applyAlignment="1">
      <alignment horizontal="center" vertical="center" textRotation="90" wrapText="1"/>
    </xf>
    <xf numFmtId="3" fontId="35" fillId="0" borderId="27" xfId="0" applyNumberFormat="1" applyFont="1" applyBorder="1" applyAlignment="1">
      <alignment horizontal="center" vertical="center" textRotation="90" wrapText="1"/>
    </xf>
    <xf numFmtId="3" fontId="35" fillId="0" borderId="8" xfId="0" applyNumberFormat="1" applyFont="1" applyBorder="1" applyAlignment="1">
      <alignment horizontal="center" vertical="center" shrinkToFit="1"/>
    </xf>
    <xf numFmtId="3" fontId="35" fillId="0" borderId="9" xfId="0" applyNumberFormat="1" applyFont="1" applyBorder="1" applyAlignment="1">
      <alignment horizontal="center" vertical="center" shrinkToFit="1"/>
    </xf>
    <xf numFmtId="3" fontId="35" fillId="0" borderId="10" xfId="0" applyNumberFormat="1" applyFont="1" applyBorder="1" applyAlignment="1">
      <alignment horizontal="center" vertical="center" shrinkToFit="1"/>
    </xf>
    <xf numFmtId="3" fontId="33" fillId="0" borderId="17" xfId="0" applyNumberFormat="1" applyFont="1" applyBorder="1" applyAlignment="1">
      <alignment horizontal="center" vertical="center" shrinkToFit="1"/>
    </xf>
    <xf numFmtId="3" fontId="33" fillId="0" borderId="23" xfId="0" applyNumberFormat="1" applyFont="1" applyBorder="1" applyAlignment="1">
      <alignment horizontal="center" vertical="center" shrinkToFit="1"/>
    </xf>
    <xf numFmtId="3" fontId="33" fillId="0" borderId="18" xfId="0" applyNumberFormat="1" applyFont="1" applyBorder="1" applyAlignment="1">
      <alignment horizontal="center" vertical="center" shrinkToFit="1"/>
    </xf>
    <xf numFmtId="3" fontId="33" fillId="0" borderId="21" xfId="0" applyNumberFormat="1" applyFont="1" applyBorder="1" applyAlignment="1">
      <alignment horizontal="center" vertical="center" shrinkToFit="1"/>
    </xf>
    <xf numFmtId="3" fontId="33" fillId="0" borderId="22" xfId="0" applyNumberFormat="1" applyFont="1" applyBorder="1" applyAlignment="1">
      <alignment horizontal="center" vertical="center" shrinkToFit="1"/>
    </xf>
    <xf numFmtId="3" fontId="33" fillId="6" borderId="17" xfId="0" applyNumberFormat="1" applyFont="1" applyFill="1" applyBorder="1" applyAlignment="1">
      <alignment horizontal="left" vertical="top" wrapText="1"/>
    </xf>
    <xf numFmtId="3" fontId="33" fillId="6" borderId="11" xfId="0" applyNumberFormat="1" applyFont="1" applyFill="1" applyBorder="1" applyAlignment="1">
      <alignment horizontal="left" vertical="top" wrapText="1"/>
    </xf>
    <xf numFmtId="3" fontId="33" fillId="0" borderId="2" xfId="0" applyNumberFormat="1" applyFont="1" applyFill="1" applyBorder="1" applyAlignment="1">
      <alignment horizontal="left" vertical="top" wrapText="1"/>
    </xf>
    <xf numFmtId="3" fontId="33" fillId="0" borderId="11" xfId="0" applyNumberFormat="1" applyFont="1" applyFill="1" applyBorder="1" applyAlignment="1">
      <alignment horizontal="left" vertical="top" wrapText="1"/>
    </xf>
    <xf numFmtId="3" fontId="35" fillId="4" borderId="2" xfId="0" applyNumberFormat="1" applyFont="1" applyFill="1" applyBorder="1" applyAlignment="1">
      <alignment horizontal="center" vertical="top"/>
    </xf>
    <xf numFmtId="3" fontId="35" fillId="4" borderId="11" xfId="0" applyNumberFormat="1" applyFont="1" applyFill="1" applyBorder="1" applyAlignment="1">
      <alignment horizontal="center" vertical="top"/>
    </xf>
    <xf numFmtId="3" fontId="35" fillId="5" borderId="3" xfId="0" applyNumberFormat="1" applyFont="1" applyFill="1" applyBorder="1" applyAlignment="1">
      <alignment horizontal="center" vertical="top"/>
    </xf>
    <xf numFmtId="3" fontId="35" fillId="5" borderId="24" xfId="0" applyNumberFormat="1" applyFont="1" applyFill="1" applyBorder="1" applyAlignment="1">
      <alignment horizontal="center" vertical="top"/>
    </xf>
    <xf numFmtId="3" fontId="35" fillId="0" borderId="3" xfId="0" applyNumberFormat="1" applyFont="1" applyBorder="1" applyAlignment="1">
      <alignment horizontal="center" vertical="top"/>
    </xf>
    <xf numFmtId="3" fontId="35" fillId="0" borderId="24" xfId="0" applyNumberFormat="1" applyFont="1" applyBorder="1" applyAlignment="1">
      <alignment horizontal="center" vertical="top"/>
    </xf>
    <xf numFmtId="3" fontId="33" fillId="7" borderId="2" xfId="0" applyNumberFormat="1" applyFont="1" applyFill="1" applyBorder="1" applyAlignment="1">
      <alignment horizontal="left" vertical="top" wrapText="1"/>
    </xf>
    <xf numFmtId="3" fontId="33" fillId="7" borderId="23" xfId="0" applyNumberFormat="1" applyFont="1" applyFill="1" applyBorder="1" applyAlignment="1">
      <alignment horizontal="left" vertical="top" wrapText="1"/>
    </xf>
    <xf numFmtId="3" fontId="33" fillId="0" borderId="1"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35" fillId="3" borderId="32" xfId="0" applyNumberFormat="1" applyFont="1" applyFill="1" applyBorder="1" applyAlignment="1">
      <alignment horizontal="left" vertical="top" wrapText="1"/>
    </xf>
    <xf numFmtId="3" fontId="35" fillId="3" borderId="21" xfId="0" applyNumberFormat="1" applyFont="1" applyFill="1" applyBorder="1" applyAlignment="1">
      <alignment horizontal="left" vertical="top" wrapText="1"/>
    </xf>
    <xf numFmtId="3" fontId="35" fillId="4" borderId="18" xfId="0" applyNumberFormat="1" applyFont="1" applyFill="1" applyBorder="1" applyAlignment="1">
      <alignment horizontal="left" vertical="top"/>
    </xf>
    <xf numFmtId="3" fontId="35" fillId="4" borderId="21" xfId="0" applyNumberFormat="1" applyFont="1" applyFill="1" applyBorder="1" applyAlignment="1">
      <alignment horizontal="left" vertical="top"/>
    </xf>
    <xf numFmtId="3" fontId="35" fillId="10" borderId="18" xfId="0" applyNumberFormat="1" applyFont="1" applyFill="1" applyBorder="1" applyAlignment="1">
      <alignment horizontal="left" vertical="top" wrapText="1"/>
    </xf>
    <xf numFmtId="3" fontId="35" fillId="10" borderId="21" xfId="0" applyNumberFormat="1" applyFont="1" applyFill="1" applyBorder="1" applyAlignment="1">
      <alignment horizontal="left" vertical="top" wrapText="1"/>
    </xf>
    <xf numFmtId="3" fontId="33" fillId="0" borderId="12" xfId="0" applyNumberFormat="1" applyFont="1" applyFill="1" applyBorder="1" applyAlignment="1">
      <alignment horizontal="center" vertical="top" wrapText="1"/>
    </xf>
    <xf numFmtId="3" fontId="35" fillId="0" borderId="12" xfId="0" applyNumberFormat="1" applyFont="1" applyBorder="1" applyAlignment="1">
      <alignment horizontal="center" vertical="top"/>
    </xf>
    <xf numFmtId="3" fontId="33" fillId="6" borderId="39" xfId="0" applyNumberFormat="1" applyFont="1" applyFill="1" applyBorder="1" applyAlignment="1">
      <alignment vertical="top" wrapText="1"/>
    </xf>
    <xf numFmtId="0" fontId="0" fillId="0" borderId="37" xfId="0" applyFont="1" applyBorder="1" applyAlignment="1">
      <alignment vertical="top" wrapText="1"/>
    </xf>
    <xf numFmtId="3" fontId="33" fillId="7" borderId="17" xfId="0" applyNumberFormat="1" applyFont="1" applyFill="1" applyBorder="1" applyAlignment="1">
      <alignment horizontal="left" vertical="top" wrapText="1"/>
    </xf>
    <xf numFmtId="3" fontId="33" fillId="7" borderId="36" xfId="0" applyNumberFormat="1" applyFont="1" applyFill="1" applyBorder="1" applyAlignment="1">
      <alignment horizontal="left" vertical="top" wrapText="1"/>
    </xf>
    <xf numFmtId="3" fontId="33" fillId="6" borderId="13" xfId="0" applyNumberFormat="1" applyFont="1" applyFill="1" applyBorder="1" applyAlignment="1">
      <alignment horizontal="left" vertical="top" wrapText="1"/>
    </xf>
    <xf numFmtId="3" fontId="33" fillId="6" borderId="25" xfId="0" applyNumberFormat="1" applyFont="1" applyFill="1" applyBorder="1" applyAlignment="1">
      <alignment horizontal="left" vertical="top" wrapText="1"/>
    </xf>
    <xf numFmtId="3" fontId="35" fillId="5" borderId="12" xfId="0" applyNumberFormat="1" applyFont="1" applyFill="1" applyBorder="1" applyAlignment="1">
      <alignment horizontal="center" vertical="top"/>
    </xf>
    <xf numFmtId="3" fontId="35" fillId="6" borderId="12" xfId="0" applyNumberFormat="1" applyFont="1" applyFill="1" applyBorder="1" applyAlignment="1">
      <alignment horizontal="center" vertical="top"/>
    </xf>
    <xf numFmtId="3" fontId="41" fillId="6" borderId="39" xfId="0" applyNumberFormat="1" applyFont="1" applyFill="1" applyBorder="1" applyAlignment="1">
      <alignment horizontal="left" vertical="top" wrapText="1"/>
    </xf>
    <xf numFmtId="3" fontId="0" fillId="6" borderId="37" xfId="0" applyNumberFormat="1" applyFont="1" applyFill="1" applyBorder="1" applyAlignment="1">
      <alignment horizontal="left" vertical="top" wrapText="1"/>
    </xf>
    <xf numFmtId="3" fontId="39" fillId="6" borderId="12" xfId="0" applyNumberFormat="1" applyFont="1" applyFill="1" applyBorder="1" applyAlignment="1">
      <alignment horizontal="center" vertical="top" wrapText="1"/>
    </xf>
    <xf numFmtId="3" fontId="39" fillId="6" borderId="12" xfId="0" applyNumberFormat="1" applyFont="1" applyFill="1" applyBorder="1" applyAlignment="1">
      <alignment horizontal="center" vertical="top"/>
    </xf>
    <xf numFmtId="3" fontId="41" fillId="6" borderId="39" xfId="0" applyNumberFormat="1" applyFont="1" applyFill="1" applyBorder="1" applyAlignment="1">
      <alignment vertical="top" wrapText="1"/>
    </xf>
    <xf numFmtId="3" fontId="0" fillId="0" borderId="12" xfId="0" applyNumberFormat="1" applyFont="1" applyBorder="1" applyAlignment="1">
      <alignment vertical="top" wrapText="1"/>
    </xf>
    <xf numFmtId="3" fontId="35" fillId="6" borderId="3" xfId="0" applyNumberFormat="1" applyFont="1" applyFill="1" applyBorder="1" applyAlignment="1">
      <alignment horizontal="center" vertical="top"/>
    </xf>
    <xf numFmtId="3" fontId="35" fillId="6" borderId="24" xfId="0" applyNumberFormat="1" applyFont="1" applyFill="1" applyBorder="1" applyAlignment="1">
      <alignment horizontal="center" vertical="top"/>
    </xf>
    <xf numFmtId="3" fontId="33" fillId="6" borderId="4" xfId="0" applyNumberFormat="1" applyFont="1" applyFill="1" applyBorder="1" applyAlignment="1">
      <alignment horizontal="left" vertical="top" wrapText="1"/>
    </xf>
    <xf numFmtId="3" fontId="33" fillId="8" borderId="32" xfId="0" applyNumberFormat="1" applyFont="1" applyFill="1" applyBorder="1" applyAlignment="1">
      <alignment horizontal="left" vertical="top" wrapText="1"/>
    </xf>
    <xf numFmtId="3" fontId="33" fillId="8" borderId="21" xfId="0" applyNumberFormat="1" applyFont="1" applyFill="1" applyBorder="1" applyAlignment="1">
      <alignment horizontal="left" vertical="top" wrapText="1"/>
    </xf>
    <xf numFmtId="3" fontId="33" fillId="8" borderId="22" xfId="0" applyNumberFormat="1" applyFont="1" applyFill="1" applyBorder="1" applyAlignment="1">
      <alignment horizontal="left" vertical="top" wrapText="1"/>
    </xf>
    <xf numFmtId="3" fontId="35" fillId="8" borderId="32" xfId="0" applyNumberFormat="1" applyFont="1" applyFill="1" applyBorder="1" applyAlignment="1">
      <alignment horizontal="right" wrapText="1"/>
    </xf>
    <xf numFmtId="3" fontId="0" fillId="8" borderId="21" xfId="0" applyNumberFormat="1" applyFont="1" applyFill="1" applyBorder="1" applyAlignment="1">
      <alignment horizontal="right" wrapText="1"/>
    </xf>
    <xf numFmtId="3" fontId="0" fillId="8" borderId="22" xfId="0" applyNumberFormat="1" applyFont="1" applyFill="1" applyBorder="1" applyAlignment="1">
      <alignment horizontal="right" wrapText="1"/>
    </xf>
    <xf numFmtId="3" fontId="33" fillId="0" borderId="47" xfId="0" applyNumberFormat="1" applyFont="1" applyBorder="1" applyAlignment="1">
      <alignment horizontal="left" vertical="top" wrapText="1"/>
    </xf>
    <xf numFmtId="3" fontId="33" fillId="0" borderId="77" xfId="0" applyNumberFormat="1" applyFont="1" applyBorder="1" applyAlignment="1">
      <alignment horizontal="left" vertical="top" wrapText="1"/>
    </xf>
    <xf numFmtId="3" fontId="33" fillId="0" borderId="76" xfId="0" applyNumberFormat="1" applyFont="1" applyBorder="1" applyAlignment="1">
      <alignment horizontal="left" vertical="top" wrapText="1"/>
    </xf>
    <xf numFmtId="3" fontId="33" fillId="0" borderId="32" xfId="0" applyNumberFormat="1" applyFont="1" applyBorder="1" applyAlignment="1">
      <alignment horizontal="left" vertical="top" wrapText="1"/>
    </xf>
    <xf numFmtId="3" fontId="33" fillId="0" borderId="21" xfId="0" applyNumberFormat="1" applyFont="1" applyBorder="1" applyAlignment="1">
      <alignment horizontal="left" vertical="top" wrapText="1"/>
    </xf>
    <xf numFmtId="3" fontId="33" fillId="0" borderId="22" xfId="0" applyNumberFormat="1" applyFont="1" applyBorder="1" applyAlignment="1">
      <alignment horizontal="left" vertical="top" wrapText="1"/>
    </xf>
    <xf numFmtId="3" fontId="35" fillId="3" borderId="84" xfId="0" applyNumberFormat="1" applyFont="1" applyFill="1" applyBorder="1" applyAlignment="1">
      <alignment horizontal="right" vertical="top"/>
    </xf>
    <xf numFmtId="3" fontId="35" fillId="3" borderId="80" xfId="0" applyNumberFormat="1" applyFont="1" applyFill="1" applyBorder="1" applyAlignment="1">
      <alignment horizontal="right" vertical="top"/>
    </xf>
    <xf numFmtId="3" fontId="33" fillId="3" borderId="80" xfId="0" applyNumberFormat="1" applyFont="1" applyFill="1" applyBorder="1" applyAlignment="1">
      <alignment horizontal="center" vertical="top"/>
    </xf>
    <xf numFmtId="3" fontId="33" fillId="0" borderId="0" xfId="0" applyNumberFormat="1" applyFont="1" applyBorder="1" applyAlignment="1">
      <alignment vertical="top" wrapText="1"/>
    </xf>
    <xf numFmtId="3" fontId="38" fillId="0" borderId="0" xfId="0" applyNumberFormat="1" applyFont="1" applyAlignment="1">
      <alignment vertical="top" wrapText="1"/>
    </xf>
    <xf numFmtId="3" fontId="35" fillId="0" borderId="1" xfId="0" applyNumberFormat="1" applyFont="1" applyFill="1" applyBorder="1" applyAlignment="1">
      <alignment horizontal="center" vertical="top" wrapText="1"/>
    </xf>
    <xf numFmtId="3" fontId="35" fillId="0" borderId="83" xfId="0" applyNumberFormat="1" applyFont="1" applyBorder="1" applyAlignment="1">
      <alignment horizontal="center" vertical="center" wrapText="1"/>
    </xf>
    <xf numFmtId="3" fontId="35" fillId="0" borderId="80" xfId="0" applyNumberFormat="1" applyFont="1" applyBorder="1" applyAlignment="1">
      <alignment horizontal="center" vertical="center" wrapText="1"/>
    </xf>
    <xf numFmtId="3" fontId="35" fillId="0" borderId="81" xfId="0" applyNumberFormat="1" applyFont="1" applyBorder="1" applyAlignment="1">
      <alignment horizontal="center" vertical="center" wrapText="1"/>
    </xf>
    <xf numFmtId="0" fontId="30" fillId="0" borderId="0" xfId="0" applyFont="1" applyAlignment="1">
      <alignment horizontal="right" vertical="top"/>
    </xf>
    <xf numFmtId="0" fontId="31" fillId="0" borderId="0" xfId="0" applyFont="1" applyAlignment="1">
      <alignment horizontal="right" vertical="top"/>
    </xf>
    <xf numFmtId="3" fontId="35" fillId="4" borderId="11" xfId="0" applyNumberFormat="1" applyFont="1" applyFill="1" applyBorder="1" applyAlignment="1">
      <alignment horizontal="center" vertical="top" wrapText="1"/>
    </xf>
    <xf numFmtId="3" fontId="35" fillId="5" borderId="12" xfId="0" applyNumberFormat="1" applyFont="1" applyFill="1" applyBorder="1" applyAlignment="1">
      <alignment horizontal="center" vertical="top" wrapText="1"/>
    </xf>
    <xf numFmtId="3" fontId="33" fillId="5" borderId="83" xfId="0" applyNumberFormat="1" applyFont="1" applyFill="1" applyBorder="1" applyAlignment="1">
      <alignment horizontal="center" vertical="top" wrapText="1"/>
    </xf>
    <xf numFmtId="3" fontId="33" fillId="5" borderId="80" xfId="0" applyNumberFormat="1" applyFont="1" applyFill="1" applyBorder="1" applyAlignment="1">
      <alignment horizontal="center" vertical="top" wrapText="1"/>
    </xf>
    <xf numFmtId="3" fontId="35" fillId="5" borderId="84" xfId="0" applyNumberFormat="1" applyFont="1" applyFill="1" applyBorder="1" applyAlignment="1">
      <alignment horizontal="left" vertical="top" wrapText="1"/>
    </xf>
    <xf numFmtId="3" fontId="35" fillId="5" borderId="80" xfId="0" applyNumberFormat="1" applyFont="1" applyFill="1" applyBorder="1" applyAlignment="1">
      <alignment horizontal="left" vertical="top" wrapText="1"/>
    </xf>
    <xf numFmtId="3" fontId="35" fillId="5" borderId="1" xfId="0" applyNumberFormat="1" applyFont="1" applyFill="1" applyBorder="1" applyAlignment="1">
      <alignment horizontal="left" vertical="top" wrapText="1"/>
    </xf>
    <xf numFmtId="3" fontId="35" fillId="5" borderId="84" xfId="0" applyNumberFormat="1" applyFont="1" applyFill="1" applyBorder="1" applyAlignment="1">
      <alignment horizontal="right" vertical="top"/>
    </xf>
    <xf numFmtId="3" fontId="35" fillId="5" borderId="80" xfId="0" applyNumberFormat="1" applyFont="1" applyFill="1" applyBorder="1" applyAlignment="1">
      <alignment horizontal="right" vertical="top"/>
    </xf>
    <xf numFmtId="3" fontId="35" fillId="5" borderId="1" xfId="0" applyNumberFormat="1" applyFont="1" applyFill="1" applyBorder="1" applyAlignment="1">
      <alignment horizontal="right" vertical="top"/>
    </xf>
    <xf numFmtId="3" fontId="33" fillId="6" borderId="17" xfId="0" applyNumberFormat="1" applyFont="1" applyFill="1" applyBorder="1" applyAlignment="1">
      <alignment vertical="top" wrapText="1"/>
    </xf>
    <xf numFmtId="3" fontId="33" fillId="6" borderId="36" xfId="0" applyNumberFormat="1" applyFont="1" applyFill="1" applyBorder="1" applyAlignment="1">
      <alignment vertical="top" wrapText="1"/>
    </xf>
    <xf numFmtId="3" fontId="33" fillId="6" borderId="45" xfId="0" applyNumberFormat="1" applyFont="1" applyFill="1" applyBorder="1" applyAlignment="1">
      <alignment vertical="top" wrapText="1"/>
    </xf>
    <xf numFmtId="0" fontId="0" fillId="0" borderId="25" xfId="0" applyFont="1" applyBorder="1" applyAlignment="1">
      <alignment vertical="top"/>
    </xf>
    <xf numFmtId="3" fontId="36" fillId="0" borderId="45" xfId="0" applyNumberFormat="1" applyFont="1" applyFill="1" applyBorder="1" applyAlignment="1">
      <alignment horizontal="center" vertical="top" textRotation="90" wrapText="1"/>
    </xf>
    <xf numFmtId="0" fontId="48" fillId="0" borderId="25" xfId="0" applyFont="1" applyBorder="1" applyAlignment="1">
      <alignment vertical="top"/>
    </xf>
    <xf numFmtId="3" fontId="35" fillId="6" borderId="48" xfId="0" applyNumberFormat="1" applyFont="1" applyFill="1" applyBorder="1" applyAlignment="1">
      <alignment horizontal="center" vertical="top"/>
    </xf>
    <xf numFmtId="0" fontId="0" fillId="0" borderId="30" xfId="0" applyFont="1" applyBorder="1" applyAlignment="1">
      <alignment vertical="top"/>
    </xf>
    <xf numFmtId="3" fontId="33" fillId="6" borderId="23" xfId="0" applyNumberFormat="1" applyFont="1" applyFill="1" applyBorder="1" applyAlignment="1">
      <alignment horizontal="left" vertical="top" wrapText="1"/>
    </xf>
    <xf numFmtId="3" fontId="35" fillId="0" borderId="3" xfId="0" applyNumberFormat="1" applyFont="1" applyFill="1" applyBorder="1" applyAlignment="1">
      <alignment horizontal="center" vertical="top" wrapText="1"/>
    </xf>
    <xf numFmtId="3" fontId="35" fillId="0" borderId="12" xfId="0" applyNumberFormat="1" applyFont="1" applyFill="1" applyBorder="1" applyAlignment="1">
      <alignment horizontal="center" vertical="top" wrapText="1"/>
    </xf>
    <xf numFmtId="3" fontId="35" fillId="0" borderId="24" xfId="0" applyNumberFormat="1" applyFont="1" applyFill="1" applyBorder="1" applyAlignment="1">
      <alignment horizontal="center" vertical="top" wrapText="1"/>
    </xf>
    <xf numFmtId="3" fontId="44" fillId="0" borderId="12" xfId="0" applyNumberFormat="1" applyFont="1" applyFill="1" applyBorder="1" applyAlignment="1">
      <alignment horizontal="center" vertical="top" textRotation="90" wrapText="1"/>
    </xf>
    <xf numFmtId="3" fontId="45" fillId="0" borderId="37" xfId="0" applyNumberFormat="1" applyFont="1" applyBorder="1" applyAlignment="1">
      <alignment horizontal="center" vertical="top" textRotation="90" wrapText="1"/>
    </xf>
    <xf numFmtId="49" fontId="35" fillId="6" borderId="3" xfId="0" applyNumberFormat="1" applyFont="1" applyFill="1" applyBorder="1" applyAlignment="1">
      <alignment horizontal="center" vertical="top"/>
    </xf>
    <xf numFmtId="49" fontId="35" fillId="6" borderId="12" xfId="0" applyNumberFormat="1" applyFont="1" applyFill="1" applyBorder="1" applyAlignment="1">
      <alignment horizontal="center" vertical="top"/>
    </xf>
    <xf numFmtId="3" fontId="33" fillId="6" borderId="3" xfId="0" applyNumberFormat="1" applyFont="1" applyFill="1" applyBorder="1" applyAlignment="1">
      <alignment vertical="top" wrapText="1"/>
    </xf>
    <xf numFmtId="3" fontId="33" fillId="6" borderId="12" xfId="0" applyNumberFormat="1" applyFont="1" applyFill="1" applyBorder="1" applyAlignment="1">
      <alignment vertical="top" wrapText="1"/>
    </xf>
    <xf numFmtId="3" fontId="33" fillId="6" borderId="37" xfId="0" applyNumberFormat="1" applyFont="1" applyFill="1" applyBorder="1" applyAlignment="1">
      <alignment vertical="top" wrapText="1"/>
    </xf>
    <xf numFmtId="3" fontId="35" fillId="0" borderId="37" xfId="0" applyNumberFormat="1" applyFont="1" applyBorder="1" applyAlignment="1">
      <alignment horizontal="center" vertical="top"/>
    </xf>
    <xf numFmtId="3" fontId="33" fillId="7" borderId="11" xfId="0" applyNumberFormat="1" applyFont="1" applyFill="1" applyBorder="1" applyAlignment="1">
      <alignment horizontal="left" vertical="top" wrapText="1"/>
    </xf>
    <xf numFmtId="3" fontId="33" fillId="0" borderId="33" xfId="0" applyNumberFormat="1" applyFont="1" applyBorder="1" applyAlignment="1">
      <alignment horizontal="left" vertical="top" wrapText="1"/>
    </xf>
    <xf numFmtId="3" fontId="33" fillId="0" borderId="34" xfId="0" applyNumberFormat="1" applyFont="1" applyBorder="1" applyAlignment="1">
      <alignment horizontal="left" vertical="top" wrapText="1"/>
    </xf>
    <xf numFmtId="3" fontId="33" fillId="0" borderId="49" xfId="0" applyNumberFormat="1" applyFont="1" applyBorder="1" applyAlignment="1">
      <alignment horizontal="left" vertical="top" wrapText="1"/>
    </xf>
    <xf numFmtId="3" fontId="35" fillId="8" borderId="26" xfId="0" applyNumberFormat="1" applyFont="1" applyFill="1" applyBorder="1" applyAlignment="1">
      <alignment horizontal="right" vertical="top" wrapText="1"/>
    </xf>
    <xf numFmtId="3" fontId="35" fillId="8" borderId="1" xfId="0" applyNumberFormat="1" applyFont="1" applyFill="1" applyBorder="1" applyAlignment="1">
      <alignment horizontal="right" vertical="top" wrapText="1"/>
    </xf>
    <xf numFmtId="3" fontId="35" fillId="8" borderId="27" xfId="0" applyNumberFormat="1" applyFont="1" applyFill="1" applyBorder="1" applyAlignment="1">
      <alignment horizontal="right" vertical="top" wrapText="1"/>
    </xf>
    <xf numFmtId="3" fontId="35" fillId="3" borderId="32" xfId="0" applyNumberFormat="1" applyFont="1" applyFill="1" applyBorder="1" applyAlignment="1">
      <alignment horizontal="right" vertical="top" wrapText="1"/>
    </xf>
    <xf numFmtId="3" fontId="35" fillId="3" borderId="21" xfId="0" applyNumberFormat="1" applyFont="1" applyFill="1" applyBorder="1" applyAlignment="1">
      <alignment horizontal="right" vertical="top" wrapText="1"/>
    </xf>
    <xf numFmtId="3" fontId="35" fillId="3" borderId="22" xfId="0" applyNumberFormat="1" applyFont="1" applyFill="1" applyBorder="1" applyAlignment="1">
      <alignment horizontal="right" vertical="top" wrapText="1"/>
    </xf>
    <xf numFmtId="3" fontId="33" fillId="7" borderId="33" xfId="0" applyNumberFormat="1" applyFont="1" applyFill="1" applyBorder="1" applyAlignment="1">
      <alignment horizontal="left" vertical="top" wrapText="1"/>
    </xf>
    <xf numFmtId="3" fontId="33" fillId="7" borderId="34" xfId="0" applyNumberFormat="1" applyFont="1" applyFill="1" applyBorder="1" applyAlignment="1">
      <alignment horizontal="left" vertical="top" wrapText="1"/>
    </xf>
    <xf numFmtId="3" fontId="33" fillId="7" borderId="49" xfId="0" applyNumberFormat="1" applyFont="1" applyFill="1" applyBorder="1" applyAlignment="1">
      <alignment horizontal="left" vertical="top" wrapText="1"/>
    </xf>
    <xf numFmtId="3" fontId="33" fillId="10" borderId="1" xfId="0" applyNumberFormat="1" applyFont="1" applyFill="1" applyBorder="1" applyAlignment="1">
      <alignment horizontal="center" vertical="top" wrapText="1"/>
    </xf>
    <xf numFmtId="3" fontId="50" fillId="4" borderId="47" xfId="0" applyNumberFormat="1" applyFont="1" applyFill="1" applyBorder="1" applyAlignment="1">
      <alignment horizontal="center" vertical="top"/>
    </xf>
    <xf numFmtId="3" fontId="50" fillId="4" borderId="32" xfId="0" applyNumberFormat="1" applyFont="1" applyFill="1" applyBorder="1" applyAlignment="1">
      <alignment horizontal="center" vertical="top"/>
    </xf>
    <xf numFmtId="3" fontId="50" fillId="4" borderId="85" xfId="0" applyNumberFormat="1" applyFont="1" applyFill="1" applyBorder="1" applyAlignment="1">
      <alignment horizontal="center" vertical="top"/>
    </xf>
    <xf numFmtId="3" fontId="50" fillId="5" borderId="37" xfId="0" applyNumberFormat="1" applyFont="1" applyFill="1" applyBorder="1" applyAlignment="1">
      <alignment horizontal="center" vertical="top"/>
    </xf>
    <xf numFmtId="3" fontId="50" fillId="5" borderId="34" xfId="0" applyNumberFormat="1" applyFont="1" applyFill="1" applyBorder="1" applyAlignment="1">
      <alignment horizontal="center" vertical="top"/>
    </xf>
    <xf numFmtId="3" fontId="50" fillId="5" borderId="39" xfId="0" applyNumberFormat="1" applyFont="1" applyFill="1" applyBorder="1" applyAlignment="1">
      <alignment horizontal="center" vertical="top"/>
    </xf>
    <xf numFmtId="3" fontId="50" fillId="6" borderId="77" xfId="0" applyNumberFormat="1" applyFont="1" applyFill="1" applyBorder="1" applyAlignment="1">
      <alignment horizontal="center" vertical="top"/>
    </xf>
    <xf numFmtId="3" fontId="50" fillId="6" borderId="21" xfId="0" applyNumberFormat="1" applyFont="1" applyFill="1" applyBorder="1" applyAlignment="1">
      <alignment horizontal="center" vertical="top"/>
    </xf>
    <xf numFmtId="3" fontId="50" fillId="6" borderId="89" xfId="0" applyNumberFormat="1" applyFont="1" applyFill="1" applyBorder="1" applyAlignment="1">
      <alignment horizontal="center" vertical="top"/>
    </xf>
    <xf numFmtId="3" fontId="37" fillId="6" borderId="18" xfId="0" applyNumberFormat="1" applyFont="1" applyFill="1" applyBorder="1" applyAlignment="1">
      <alignment horizontal="left" vertical="top" wrapText="1"/>
    </xf>
    <xf numFmtId="3" fontId="50" fillId="0" borderId="34" xfId="0" applyNumberFormat="1" applyFont="1" applyFill="1" applyBorder="1" applyAlignment="1">
      <alignment horizontal="center" vertical="top"/>
    </xf>
    <xf numFmtId="49" fontId="50" fillId="6" borderId="9" xfId="0" applyNumberFormat="1" applyFont="1" applyFill="1" applyBorder="1" applyAlignment="1">
      <alignment horizontal="center" vertical="top"/>
    </xf>
    <xf numFmtId="49" fontId="50" fillId="6" borderId="0" xfId="0" applyNumberFormat="1" applyFont="1" applyFill="1" applyBorder="1" applyAlignment="1">
      <alignment horizontal="center" vertical="top"/>
    </xf>
    <xf numFmtId="49" fontId="50" fillId="6" borderId="89" xfId="0" applyNumberFormat="1" applyFont="1" applyFill="1" applyBorder="1" applyAlignment="1">
      <alignment horizontal="center" vertical="top"/>
    </xf>
    <xf numFmtId="49" fontId="50" fillId="6" borderId="70" xfId="0" applyNumberFormat="1" applyFont="1" applyFill="1" applyBorder="1" applyAlignment="1">
      <alignment horizontal="center" vertical="top"/>
    </xf>
    <xf numFmtId="3" fontId="50" fillId="0" borderId="57" xfId="0" applyNumberFormat="1" applyFont="1" applyFill="1" applyBorder="1" applyAlignment="1">
      <alignment horizontal="center" vertical="top"/>
    </xf>
    <xf numFmtId="3" fontId="50" fillId="0" borderId="12" xfId="0" applyNumberFormat="1" applyFont="1" applyFill="1" applyBorder="1" applyAlignment="1">
      <alignment horizontal="center" vertical="top"/>
    </xf>
    <xf numFmtId="3" fontId="50" fillId="0" borderId="39" xfId="0" applyNumberFormat="1" applyFont="1" applyFill="1" applyBorder="1" applyAlignment="1">
      <alignment horizontal="center" vertical="top"/>
    </xf>
    <xf numFmtId="3" fontId="50" fillId="0" borderId="29" xfId="0" applyNumberFormat="1" applyFont="1" applyFill="1" applyBorder="1" applyAlignment="1">
      <alignment horizontal="center" vertical="top"/>
    </xf>
    <xf numFmtId="0" fontId="33" fillId="6" borderId="39" xfId="0" applyFont="1" applyFill="1" applyBorder="1" applyAlignment="1">
      <alignment vertical="top" wrapText="1"/>
    </xf>
    <xf numFmtId="0" fontId="33" fillId="0" borderId="17" xfId="0" applyFont="1" applyBorder="1" applyAlignment="1">
      <alignment vertical="top" wrapText="1"/>
    </xf>
    <xf numFmtId="0" fontId="33" fillId="0" borderId="36" xfId="0" applyFont="1" applyBorder="1" applyAlignment="1">
      <alignment vertical="top" wrapText="1"/>
    </xf>
    <xf numFmtId="0" fontId="33" fillId="6" borderId="107" xfId="0" applyFont="1" applyFill="1" applyBorder="1" applyAlignment="1">
      <alignment horizontal="left" vertical="top" wrapText="1"/>
    </xf>
    <xf numFmtId="0" fontId="38" fillId="6" borderId="0" xfId="0" applyFont="1" applyFill="1" applyBorder="1" applyAlignment="1">
      <alignment horizontal="left" vertical="top" wrapText="1"/>
    </xf>
    <xf numFmtId="0" fontId="38" fillId="6" borderId="1" xfId="0" applyFont="1" applyFill="1" applyBorder="1" applyAlignment="1">
      <alignment horizontal="left" vertical="top" wrapText="1"/>
    </xf>
    <xf numFmtId="3" fontId="33" fillId="0" borderId="2" xfId="0" applyNumberFormat="1" applyFont="1" applyBorder="1" applyAlignment="1">
      <alignment vertical="top" wrapText="1"/>
    </xf>
    <xf numFmtId="3" fontId="33" fillId="0" borderId="11" xfId="0" applyNumberFormat="1" applyFont="1" applyBorder="1" applyAlignment="1">
      <alignment vertical="top" wrapText="1"/>
    </xf>
    <xf numFmtId="3" fontId="35" fillId="3" borderId="8" xfId="0" applyNumberFormat="1" applyFont="1" applyFill="1" applyBorder="1" applyAlignment="1">
      <alignment horizontal="right" vertical="top" wrapText="1"/>
    </xf>
    <xf numFmtId="3" fontId="35" fillId="3" borderId="9" xfId="0" applyNumberFormat="1" applyFont="1" applyFill="1" applyBorder="1" applyAlignment="1">
      <alignment horizontal="right" vertical="top" wrapText="1"/>
    </xf>
    <xf numFmtId="3" fontId="35" fillId="3" borderId="10" xfId="0" applyNumberFormat="1" applyFont="1" applyFill="1" applyBorder="1" applyAlignment="1">
      <alignment horizontal="right" vertical="top" wrapText="1"/>
    </xf>
    <xf numFmtId="3" fontId="35" fillId="4" borderId="84" xfId="0" applyNumberFormat="1" applyFont="1" applyFill="1" applyBorder="1" applyAlignment="1">
      <alignment horizontal="right" vertical="top"/>
    </xf>
    <xf numFmtId="3" fontId="35" fillId="4" borderId="80" xfId="0" applyNumberFormat="1" applyFont="1" applyFill="1" applyBorder="1" applyAlignment="1">
      <alignment horizontal="right" vertical="top"/>
    </xf>
    <xf numFmtId="3" fontId="33" fillId="4" borderId="80" xfId="0" applyNumberFormat="1" applyFont="1" applyFill="1" applyBorder="1" applyAlignment="1">
      <alignment horizontal="center" vertical="top"/>
    </xf>
    <xf numFmtId="49" fontId="50" fillId="4" borderId="8" xfId="0" applyNumberFormat="1" applyFont="1" applyFill="1" applyBorder="1" applyAlignment="1">
      <alignment horizontal="center" vertical="top"/>
    </xf>
    <xf numFmtId="49" fontId="50" fillId="4" borderId="14" xfId="0" applyNumberFormat="1" applyFont="1" applyFill="1" applyBorder="1" applyAlignment="1">
      <alignment horizontal="center" vertical="top"/>
    </xf>
    <xf numFmtId="49" fontId="50" fillId="4" borderId="85" xfId="0" applyNumberFormat="1" applyFont="1" applyFill="1" applyBorder="1" applyAlignment="1">
      <alignment horizontal="center" vertical="top"/>
    </xf>
    <xf numFmtId="49" fontId="50" fillId="4" borderId="50" xfId="0" applyNumberFormat="1" applyFont="1" applyFill="1" applyBorder="1" applyAlignment="1">
      <alignment horizontal="center" vertical="top"/>
    </xf>
    <xf numFmtId="49" fontId="50" fillId="5" borderId="57" xfId="0" applyNumberFormat="1" applyFont="1" applyFill="1" applyBorder="1" applyAlignment="1">
      <alignment horizontal="center" vertical="top"/>
    </xf>
    <xf numFmtId="49" fontId="50" fillId="5" borderId="12" xfId="0" applyNumberFormat="1" applyFont="1" applyFill="1" applyBorder="1" applyAlignment="1">
      <alignment horizontal="center" vertical="top"/>
    </xf>
    <xf numFmtId="49" fontId="50" fillId="5" borderId="39" xfId="0" applyNumberFormat="1" applyFont="1" applyFill="1" applyBorder="1" applyAlignment="1">
      <alignment horizontal="center" vertical="top"/>
    </xf>
    <xf numFmtId="49" fontId="50" fillId="5" borderId="29" xfId="0" applyNumberFormat="1" applyFont="1" applyFill="1" applyBorder="1" applyAlignment="1">
      <alignment horizontal="center" vertical="top"/>
    </xf>
    <xf numFmtId="3" fontId="33" fillId="6" borderId="12" xfId="0" applyNumberFormat="1" applyFont="1" applyFill="1" applyBorder="1" applyAlignment="1">
      <alignment horizontal="left" vertical="top" wrapText="1"/>
    </xf>
    <xf numFmtId="3" fontId="33" fillId="6" borderId="37" xfId="0" applyNumberFormat="1" applyFont="1" applyFill="1" applyBorder="1" applyAlignment="1">
      <alignment horizontal="left" vertical="top" wrapText="1"/>
    </xf>
    <xf numFmtId="3" fontId="33" fillId="6" borderId="39" xfId="0" applyNumberFormat="1" applyFont="1" applyFill="1" applyBorder="1" applyAlignment="1">
      <alignment horizontal="left" vertical="top" wrapText="1"/>
    </xf>
    <xf numFmtId="0" fontId="0" fillId="0" borderId="24" xfId="0" applyFont="1" applyBorder="1" applyAlignment="1">
      <alignment vertical="top"/>
    </xf>
    <xf numFmtId="3" fontId="35" fillId="6" borderId="12" xfId="0" applyNumberFormat="1" applyFont="1" applyFill="1" applyBorder="1" applyAlignment="1">
      <alignment horizontal="center" vertical="top" wrapText="1"/>
    </xf>
    <xf numFmtId="3" fontId="33" fillId="6" borderId="45" xfId="0" applyNumberFormat="1" applyFont="1" applyFill="1" applyBorder="1" applyAlignment="1">
      <alignment horizontal="left" vertical="top" wrapText="1"/>
    </xf>
    <xf numFmtId="3" fontId="33" fillId="6" borderId="75" xfId="0" applyNumberFormat="1" applyFont="1" applyFill="1" applyBorder="1" applyAlignment="1">
      <alignment horizontal="left" vertical="top" wrapText="1"/>
    </xf>
    <xf numFmtId="3" fontId="35" fillId="0" borderId="39" xfId="0" applyNumberFormat="1" applyFont="1" applyBorder="1" applyAlignment="1">
      <alignment horizontal="center" vertical="top" wrapText="1"/>
    </xf>
    <xf numFmtId="3" fontId="35" fillId="0" borderId="37" xfId="0" applyNumberFormat="1" applyFont="1" applyBorder="1" applyAlignment="1">
      <alignment horizontal="center" vertical="top" wrapText="1"/>
    </xf>
    <xf numFmtId="3" fontId="2" fillId="0" borderId="17" xfId="0" applyNumberFormat="1" applyFont="1" applyFill="1" applyBorder="1" applyAlignment="1">
      <alignment horizontal="left" vertical="top" wrapText="1"/>
    </xf>
    <xf numFmtId="3" fontId="2" fillId="0" borderId="36" xfId="0" applyNumberFormat="1" applyFont="1" applyFill="1" applyBorder="1" applyAlignment="1">
      <alignment horizontal="left" vertical="top" wrapText="1"/>
    </xf>
    <xf numFmtId="164" fontId="33" fillId="6" borderId="48" xfId="0" applyNumberFormat="1" applyFont="1" applyFill="1" applyBorder="1" applyAlignment="1">
      <alignment horizontal="center" vertical="top"/>
    </xf>
    <xf numFmtId="164" fontId="33" fillId="6" borderId="38" xfId="0" applyNumberFormat="1" applyFont="1" applyFill="1" applyBorder="1" applyAlignment="1">
      <alignment horizontal="center" vertical="top"/>
    </xf>
    <xf numFmtId="3" fontId="33" fillId="7" borderId="39" xfId="0" applyNumberFormat="1" applyFont="1" applyFill="1" applyBorder="1" applyAlignment="1">
      <alignment horizontal="left" vertical="center" textRotation="90" wrapText="1"/>
    </xf>
    <xf numFmtId="3" fontId="0" fillId="0" borderId="37" xfId="0" applyNumberFormat="1" applyFont="1" applyBorder="1" applyAlignment="1">
      <alignment vertical="center" textRotation="90" wrapText="1"/>
    </xf>
    <xf numFmtId="3" fontId="22" fillId="0" borderId="12" xfId="0" applyNumberFormat="1" applyFont="1" applyBorder="1" applyAlignment="1">
      <alignment vertical="center" textRotation="90" wrapText="1"/>
    </xf>
    <xf numFmtId="3" fontId="33" fillId="6" borderId="7" xfId="0" applyNumberFormat="1" applyFont="1" applyFill="1" applyBorder="1" applyAlignment="1">
      <alignment vertical="top" wrapText="1"/>
    </xf>
    <xf numFmtId="0" fontId="29" fillId="0" borderId="64" xfId="0" applyFont="1" applyBorder="1" applyAlignment="1">
      <alignment vertical="top" wrapText="1"/>
    </xf>
    <xf numFmtId="0" fontId="2" fillId="6" borderId="122" xfId="0" applyFont="1" applyFill="1" applyBorder="1" applyAlignment="1">
      <alignment vertical="top" wrapText="1"/>
    </xf>
    <xf numFmtId="0" fontId="2" fillId="0" borderId="12" xfId="0" applyFont="1" applyBorder="1" applyAlignment="1">
      <alignment vertical="top" wrapText="1"/>
    </xf>
    <xf numFmtId="0" fontId="2" fillId="6" borderId="86" xfId="0" applyFont="1" applyFill="1" applyBorder="1" applyAlignment="1">
      <alignment vertical="top" wrapText="1"/>
    </xf>
    <xf numFmtId="0" fontId="22" fillId="0" borderId="16" xfId="0" applyFont="1" applyBorder="1" applyAlignment="1">
      <alignment vertical="top" wrapText="1"/>
    </xf>
    <xf numFmtId="0" fontId="22" fillId="0" borderId="28" xfId="0" applyFont="1" applyBorder="1" applyAlignment="1">
      <alignment vertical="top" wrapText="1"/>
    </xf>
    <xf numFmtId="3" fontId="2" fillId="0" borderId="16" xfId="0" applyNumberFormat="1" applyFont="1" applyBorder="1" applyAlignment="1">
      <alignment vertical="top" wrapText="1"/>
    </xf>
    <xf numFmtId="3" fontId="33" fillId="6" borderId="12" xfId="0" applyNumberFormat="1" applyFont="1" applyFill="1" applyBorder="1" applyAlignment="1">
      <alignment horizontal="left" vertical="center" textRotation="90" wrapText="1"/>
    </xf>
    <xf numFmtId="0" fontId="0" fillId="6" borderId="12" xfId="0" applyFont="1" applyFill="1" applyBorder="1" applyAlignment="1">
      <alignment wrapText="1"/>
    </xf>
    <xf numFmtId="3" fontId="33" fillId="0" borderId="11" xfId="0" applyNumberFormat="1" applyFont="1" applyBorder="1" applyAlignment="1">
      <alignment horizontal="left" vertical="top" wrapText="1"/>
    </xf>
    <xf numFmtId="3" fontId="33" fillId="0" borderId="36" xfId="0" applyNumberFormat="1" applyFont="1" applyBorder="1" applyAlignment="1">
      <alignment horizontal="left" vertical="top" wrapText="1"/>
    </xf>
    <xf numFmtId="3" fontId="33" fillId="6" borderId="39" xfId="0" applyNumberFormat="1" applyFont="1" applyFill="1" applyBorder="1" applyAlignment="1">
      <alignment horizontal="center" vertical="top" wrapText="1"/>
    </xf>
    <xf numFmtId="3" fontId="33" fillId="6" borderId="20" xfId="0" applyNumberFormat="1" applyFont="1" applyFill="1" applyBorder="1" applyAlignment="1">
      <alignment horizontal="center" vertical="top"/>
    </xf>
    <xf numFmtId="3" fontId="35" fillId="5" borderId="81" xfId="0" applyNumberFormat="1" applyFont="1" applyFill="1" applyBorder="1" applyAlignment="1">
      <alignment horizontal="right" vertical="top"/>
    </xf>
    <xf numFmtId="3" fontId="33" fillId="5" borderId="81" xfId="0" applyNumberFormat="1" applyFont="1" applyFill="1" applyBorder="1" applyAlignment="1">
      <alignment horizontal="center" vertical="top" wrapText="1"/>
    </xf>
    <xf numFmtId="3" fontId="35" fillId="5" borderId="84" xfId="0" applyNumberFormat="1" applyFont="1" applyFill="1" applyBorder="1" applyAlignment="1">
      <alignment horizontal="left" vertical="top"/>
    </xf>
    <xf numFmtId="3" fontId="35" fillId="5" borderId="80" xfId="0" applyNumberFormat="1" applyFont="1" applyFill="1" applyBorder="1" applyAlignment="1">
      <alignment horizontal="left" vertical="top"/>
    </xf>
    <xf numFmtId="3" fontId="35" fillId="5" borderId="81" xfId="0" applyNumberFormat="1" applyFont="1" applyFill="1" applyBorder="1" applyAlignment="1">
      <alignment horizontal="left" vertical="top"/>
    </xf>
    <xf numFmtId="3" fontId="36" fillId="0" borderId="39" xfId="0" applyNumberFormat="1" applyFont="1" applyFill="1" applyBorder="1" applyAlignment="1">
      <alignment horizontal="center" vertical="center" textRotation="90" wrapText="1"/>
    </xf>
    <xf numFmtId="3" fontId="0" fillId="0" borderId="12" xfId="0" applyNumberFormat="1" applyFont="1" applyBorder="1" applyAlignment="1">
      <alignment horizontal="center" vertical="center" textRotation="90" wrapText="1"/>
    </xf>
    <xf numFmtId="0" fontId="0" fillId="6" borderId="12" xfId="0" applyFont="1" applyFill="1" applyBorder="1" applyAlignment="1">
      <alignment horizontal="left" vertical="top" wrapText="1"/>
    </xf>
    <xf numFmtId="0" fontId="0" fillId="6" borderId="24" xfId="0" applyFont="1" applyFill="1" applyBorder="1" applyAlignment="1">
      <alignment vertical="top"/>
    </xf>
    <xf numFmtId="3" fontId="2" fillId="6" borderId="86" xfId="0" applyNumberFormat="1" applyFont="1" applyFill="1" applyBorder="1" applyAlignment="1">
      <alignment vertical="top" wrapText="1"/>
    </xf>
    <xf numFmtId="0" fontId="22" fillId="6" borderId="16" xfId="0" applyFont="1" applyFill="1" applyBorder="1" applyAlignment="1">
      <alignment vertical="top" wrapText="1"/>
    </xf>
    <xf numFmtId="0" fontId="0" fillId="0" borderId="16" xfId="0" applyBorder="1" applyAlignment="1">
      <alignment vertical="top"/>
    </xf>
    <xf numFmtId="3" fontId="33" fillId="6" borderId="86" xfId="0" applyNumberFormat="1" applyFont="1" applyFill="1" applyBorder="1" applyAlignment="1">
      <alignment vertical="top" wrapText="1"/>
    </xf>
    <xf numFmtId="0" fontId="0" fillId="0" borderId="28" xfId="0" applyBorder="1" applyAlignment="1">
      <alignment vertical="top"/>
    </xf>
    <xf numFmtId="3" fontId="32" fillId="0" borderId="0" xfId="0" applyNumberFormat="1" applyFont="1" applyAlignment="1">
      <alignment horizontal="center" vertical="top" wrapText="1"/>
    </xf>
    <xf numFmtId="0" fontId="0" fillId="0" borderId="0" xfId="0" applyAlignment="1">
      <alignment vertical="top" wrapText="1"/>
    </xf>
    <xf numFmtId="3" fontId="34" fillId="0" borderId="0" xfId="0" applyNumberFormat="1" applyFont="1" applyAlignment="1">
      <alignment horizontal="center" vertical="top" wrapText="1"/>
    </xf>
    <xf numFmtId="3" fontId="33" fillId="6" borderId="13" xfId="0" applyNumberFormat="1" applyFont="1" applyFill="1" applyBorder="1" applyAlignment="1">
      <alignment vertical="top" wrapText="1"/>
    </xf>
    <xf numFmtId="3" fontId="36" fillId="0" borderId="13" xfId="0" applyNumberFormat="1" applyFont="1" applyFill="1" applyBorder="1" applyAlignment="1">
      <alignment horizontal="center" vertical="top" textRotation="90" wrapText="1"/>
    </xf>
    <xf numFmtId="3" fontId="36" fillId="0" borderId="3" xfId="0" applyNumberFormat="1" applyFont="1" applyFill="1" applyBorder="1" applyAlignment="1">
      <alignment horizontal="center" vertical="center" textRotation="90" wrapText="1"/>
    </xf>
    <xf numFmtId="3" fontId="36" fillId="0" borderId="12" xfId="0" applyNumberFormat="1" applyFont="1" applyFill="1" applyBorder="1" applyAlignment="1">
      <alignment horizontal="center" vertical="center" textRotation="90" wrapText="1"/>
    </xf>
    <xf numFmtId="3" fontId="36" fillId="0" borderId="37" xfId="0" applyNumberFormat="1" applyFont="1" applyFill="1" applyBorder="1" applyAlignment="1">
      <alignment horizontal="center" vertical="center" textRotation="90" wrapText="1"/>
    </xf>
    <xf numFmtId="49" fontId="33" fillId="7" borderId="3" xfId="0" applyNumberFormat="1" applyFont="1" applyFill="1" applyBorder="1" applyAlignment="1">
      <alignment horizontal="center" vertical="top" textRotation="91" wrapText="1"/>
    </xf>
    <xf numFmtId="49" fontId="33" fillId="7" borderId="12" xfId="0" applyNumberFormat="1" applyFont="1" applyFill="1" applyBorder="1" applyAlignment="1">
      <alignment horizontal="center" vertical="top" textRotation="91" wrapText="1"/>
    </xf>
    <xf numFmtId="49" fontId="46" fillId="0" borderId="24" xfId="0" applyNumberFormat="1" applyFont="1" applyBorder="1" applyAlignment="1">
      <alignment horizontal="center" vertical="top" textRotation="91" wrapText="1"/>
    </xf>
    <xf numFmtId="0" fontId="33" fillId="0" borderId="11" xfId="0" applyFont="1" applyBorder="1" applyAlignment="1">
      <alignment horizontal="left" vertical="top" wrapText="1"/>
    </xf>
    <xf numFmtId="0" fontId="33" fillId="0" borderId="23" xfId="0" applyFont="1" applyBorder="1" applyAlignment="1">
      <alignment horizontal="left" vertical="top" wrapText="1"/>
    </xf>
    <xf numFmtId="49" fontId="35" fillId="5" borderId="3" xfId="0" applyNumberFormat="1" applyFont="1" applyFill="1" applyBorder="1" applyAlignment="1">
      <alignment horizontal="center" vertical="top"/>
    </xf>
    <xf numFmtId="49" fontId="35" fillId="5" borderId="12" xfId="0" applyNumberFormat="1" applyFont="1" applyFill="1" applyBorder="1" applyAlignment="1">
      <alignment horizontal="center" vertical="top"/>
    </xf>
    <xf numFmtId="49" fontId="35" fillId="5" borderId="24" xfId="0" applyNumberFormat="1" applyFont="1" applyFill="1" applyBorder="1" applyAlignment="1">
      <alignment horizontal="center" vertical="top"/>
    </xf>
    <xf numFmtId="49" fontId="35" fillId="6" borderId="24" xfId="0" applyNumberFormat="1" applyFont="1" applyFill="1" applyBorder="1" applyAlignment="1">
      <alignment horizontal="center" vertical="top"/>
    </xf>
    <xf numFmtId="3" fontId="2" fillId="6" borderId="0" xfId="0" applyNumberFormat="1" applyFont="1" applyFill="1" applyAlignment="1">
      <alignment horizontal="center" vertical="top"/>
    </xf>
    <xf numFmtId="3" fontId="7" fillId="6" borderId="0" xfId="0" applyNumberFormat="1" applyFont="1" applyFill="1" applyAlignment="1">
      <alignment horizontal="center" vertical="top"/>
    </xf>
    <xf numFmtId="3" fontId="2" fillId="0" borderId="18" xfId="0" applyNumberFormat="1" applyFont="1" applyBorder="1" applyAlignment="1">
      <alignment horizontal="left" vertical="top" wrapText="1"/>
    </xf>
    <xf numFmtId="3" fontId="2" fillId="0" borderId="32" xfId="0" applyNumberFormat="1" applyFont="1" applyBorder="1" applyAlignment="1">
      <alignment horizontal="center" vertical="top" wrapText="1"/>
    </xf>
    <xf numFmtId="3" fontId="2" fillId="0" borderId="21" xfId="0" applyNumberFormat="1" applyFont="1" applyBorder="1" applyAlignment="1">
      <alignment horizontal="center" vertical="top" wrapText="1"/>
    </xf>
    <xf numFmtId="3" fontId="2" fillId="0" borderId="22" xfId="0" applyNumberFormat="1" applyFont="1" applyBorder="1" applyAlignment="1">
      <alignment horizontal="center" vertical="top" wrapText="1"/>
    </xf>
    <xf numFmtId="3" fontId="4" fillId="8" borderId="50" xfId="0" applyNumberFormat="1" applyFont="1" applyFill="1" applyBorder="1" applyAlignment="1">
      <alignment horizontal="center" vertical="top" wrapText="1"/>
    </xf>
    <xf numFmtId="3" fontId="4" fillId="8" borderId="70" xfId="0" applyNumberFormat="1" applyFont="1" applyFill="1" applyBorder="1" applyAlignment="1">
      <alignment horizontal="center" vertical="top" wrapText="1"/>
    </xf>
    <xf numFmtId="3" fontId="4" fillId="8" borderId="71" xfId="0" applyNumberFormat="1" applyFont="1" applyFill="1" applyBorder="1" applyAlignment="1">
      <alignment horizontal="center" vertical="top" wrapText="1"/>
    </xf>
    <xf numFmtId="3" fontId="2" fillId="8" borderId="32" xfId="0" applyNumberFormat="1" applyFont="1" applyFill="1" applyBorder="1" applyAlignment="1">
      <alignment horizontal="center" vertical="top" wrapText="1"/>
    </xf>
    <xf numFmtId="3" fontId="2" fillId="8" borderId="21" xfId="0" applyNumberFormat="1" applyFont="1" applyFill="1" applyBorder="1" applyAlignment="1">
      <alignment horizontal="center" vertical="top" wrapText="1"/>
    </xf>
    <xf numFmtId="3" fontId="2" fillId="8" borderId="22" xfId="0" applyNumberFormat="1" applyFont="1" applyFill="1" applyBorder="1" applyAlignment="1">
      <alignment horizontal="center" vertical="top" wrapText="1"/>
    </xf>
    <xf numFmtId="3" fontId="4" fillId="3" borderId="32" xfId="0" applyNumberFormat="1" applyFont="1" applyFill="1" applyBorder="1" applyAlignment="1">
      <alignment horizontal="center" vertical="top" wrapText="1"/>
    </xf>
    <xf numFmtId="3" fontId="4" fillId="3" borderId="21" xfId="0" applyNumberFormat="1" applyFont="1" applyFill="1" applyBorder="1" applyAlignment="1">
      <alignment horizontal="center" vertical="top" wrapText="1"/>
    </xf>
    <xf numFmtId="3" fontId="4" fillId="3" borderId="22" xfId="0" applyNumberFormat="1" applyFont="1" applyFill="1" applyBorder="1" applyAlignment="1">
      <alignment horizontal="center" vertical="top" wrapText="1"/>
    </xf>
    <xf numFmtId="3" fontId="2" fillId="7" borderId="18" xfId="0" applyNumberFormat="1" applyFont="1" applyFill="1" applyBorder="1" applyAlignment="1">
      <alignment horizontal="left" vertical="top" wrapText="1"/>
    </xf>
    <xf numFmtId="3" fontId="2" fillId="6" borderId="32" xfId="0" applyNumberFormat="1" applyFont="1" applyFill="1" applyBorder="1" applyAlignment="1">
      <alignment horizontal="center" vertical="top" wrapText="1"/>
    </xf>
    <xf numFmtId="3" fontId="2" fillId="6" borderId="21" xfId="0" applyNumberFormat="1" applyFont="1" applyFill="1" applyBorder="1" applyAlignment="1">
      <alignment horizontal="center" vertical="top" wrapText="1"/>
    </xf>
    <xf numFmtId="3" fontId="2" fillId="6" borderId="22" xfId="0" applyNumberFormat="1" applyFont="1" applyFill="1" applyBorder="1" applyAlignment="1">
      <alignment horizontal="center" vertical="top" wrapText="1"/>
    </xf>
    <xf numFmtId="3" fontId="4" fillId="8" borderId="32" xfId="0" applyNumberFormat="1" applyFont="1" applyFill="1" applyBorder="1" applyAlignment="1">
      <alignment horizontal="center" vertical="top" wrapText="1"/>
    </xf>
    <xf numFmtId="3" fontId="22" fillId="8" borderId="21" xfId="0" applyNumberFormat="1" applyFont="1" applyFill="1" applyBorder="1" applyAlignment="1">
      <alignment horizontal="center" vertical="top" wrapText="1"/>
    </xf>
    <xf numFmtId="3" fontId="22" fillId="8" borderId="22" xfId="0" applyNumberFormat="1" applyFont="1" applyFill="1" applyBorder="1" applyAlignment="1">
      <alignment horizontal="center" vertical="top" wrapText="1"/>
    </xf>
    <xf numFmtId="3"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24" xfId="0" applyNumberFormat="1" applyFont="1" applyBorder="1" applyAlignment="1">
      <alignment horizontal="center" vertical="top" wrapText="1"/>
    </xf>
    <xf numFmtId="3" fontId="2" fillId="6" borderId="74" xfId="0" applyNumberFormat="1" applyFont="1" applyFill="1" applyBorder="1" applyAlignment="1">
      <alignment vertical="top" wrapText="1"/>
    </xf>
    <xf numFmtId="3" fontId="22" fillId="0" borderId="108" xfId="0" applyNumberFormat="1" applyFont="1" applyBorder="1" applyAlignment="1">
      <alignment vertical="top" wrapText="1"/>
    </xf>
    <xf numFmtId="3" fontId="2" fillId="0" borderId="48" xfId="0" applyNumberFormat="1" applyFont="1" applyBorder="1" applyAlignment="1">
      <alignment horizontal="center" vertical="top" wrapText="1"/>
    </xf>
    <xf numFmtId="3" fontId="22" fillId="0" borderId="30" xfId="0" applyNumberFormat="1" applyFont="1" applyBorder="1" applyAlignment="1">
      <alignment horizontal="center" vertical="top" wrapText="1"/>
    </xf>
    <xf numFmtId="3" fontId="4" fillId="3" borderId="8" xfId="0" applyNumberFormat="1" applyFont="1" applyFill="1" applyBorder="1" applyAlignment="1">
      <alignment horizontal="center" vertical="top" wrapText="1"/>
    </xf>
    <xf numFmtId="3" fontId="4" fillId="3" borderId="9" xfId="0" applyNumberFormat="1" applyFont="1" applyFill="1" applyBorder="1" applyAlignment="1">
      <alignment horizontal="center" vertical="top" wrapText="1"/>
    </xf>
    <xf numFmtId="3" fontId="4" fillId="3" borderId="10" xfId="0" applyNumberFormat="1" applyFont="1" applyFill="1" applyBorder="1" applyAlignment="1">
      <alignment horizontal="center" vertical="top" wrapText="1"/>
    </xf>
    <xf numFmtId="49" fontId="4" fillId="4" borderId="11" xfId="0" applyNumberFormat="1" applyFont="1" applyFill="1" applyBorder="1" applyAlignment="1">
      <alignment horizontal="center" vertical="top" wrapText="1"/>
    </xf>
    <xf numFmtId="49" fontId="4" fillId="4" borderId="23" xfId="0" applyNumberFormat="1" applyFont="1" applyFill="1" applyBorder="1" applyAlignment="1">
      <alignment horizontal="center" vertical="top" wrapText="1"/>
    </xf>
    <xf numFmtId="49" fontId="4" fillId="5" borderId="12" xfId="0" applyNumberFormat="1" applyFont="1" applyFill="1" applyBorder="1" applyAlignment="1">
      <alignment horizontal="center" vertical="top" wrapText="1"/>
    </xf>
    <xf numFmtId="49" fontId="4" fillId="5" borderId="24" xfId="0" applyNumberFormat="1" applyFont="1" applyFill="1" applyBorder="1" applyAlignment="1">
      <alignment horizontal="center" vertical="top" wrapText="1"/>
    </xf>
    <xf numFmtId="49" fontId="4" fillId="6" borderId="12" xfId="0" applyNumberFormat="1" applyFont="1" applyFill="1" applyBorder="1" applyAlignment="1">
      <alignment horizontal="center" vertical="top" wrapText="1"/>
    </xf>
    <xf numFmtId="49" fontId="4" fillId="6" borderId="24" xfId="0" applyNumberFormat="1" applyFont="1" applyFill="1" applyBorder="1" applyAlignment="1">
      <alignment horizontal="center" vertical="top" wrapText="1"/>
    </xf>
    <xf numFmtId="3" fontId="4" fillId="7" borderId="12" xfId="0" applyNumberFormat="1" applyFont="1" applyFill="1" applyBorder="1" applyAlignment="1">
      <alignment horizontal="center" vertical="top" wrapText="1"/>
    </xf>
    <xf numFmtId="3" fontId="4" fillId="7" borderId="24" xfId="0" applyNumberFormat="1" applyFont="1" applyFill="1" applyBorder="1" applyAlignment="1">
      <alignment horizontal="center" vertical="top" wrapText="1"/>
    </xf>
    <xf numFmtId="3" fontId="4" fillId="0" borderId="13" xfId="0" applyNumberFormat="1" applyFont="1" applyBorder="1" applyAlignment="1">
      <alignment horizontal="center" vertical="top" wrapText="1"/>
    </xf>
    <xf numFmtId="3" fontId="4" fillId="0" borderId="25" xfId="0" applyNumberFormat="1" applyFont="1" applyBorder="1" applyAlignment="1">
      <alignment horizontal="center" vertical="top" wrapText="1"/>
    </xf>
    <xf numFmtId="3" fontId="7" fillId="0" borderId="48" xfId="0" applyNumberFormat="1" applyFont="1" applyBorder="1" applyAlignment="1">
      <alignment horizontal="center" vertical="top" wrapText="1"/>
    </xf>
    <xf numFmtId="3" fontId="2" fillId="0" borderId="74" xfId="0" applyNumberFormat="1" applyFont="1" applyFill="1" applyBorder="1" applyAlignment="1">
      <alignment horizontal="left" vertical="top" wrapText="1"/>
    </xf>
    <xf numFmtId="3" fontId="2" fillId="0" borderId="108" xfId="0" applyNumberFormat="1" applyFont="1" applyFill="1" applyBorder="1" applyAlignment="1">
      <alignment horizontal="left" vertical="top" wrapText="1"/>
    </xf>
    <xf numFmtId="3" fontId="6" fillId="9" borderId="1" xfId="0" applyNumberFormat="1" applyFont="1" applyFill="1" applyBorder="1" applyAlignment="1">
      <alignment horizontal="right" vertical="top"/>
    </xf>
    <xf numFmtId="3" fontId="7" fillId="9" borderId="1" xfId="0" applyNumberFormat="1" applyFont="1" applyFill="1" applyBorder="1" applyAlignment="1">
      <alignment horizontal="right" vertical="top"/>
    </xf>
    <xf numFmtId="3" fontId="4" fillId="6" borderId="24" xfId="0" applyNumberFormat="1" applyFont="1" applyFill="1" applyBorder="1" applyAlignment="1">
      <alignment horizontal="center" vertical="top" wrapText="1"/>
    </xf>
    <xf numFmtId="3" fontId="2" fillId="6" borderId="0" xfId="0" applyNumberFormat="1" applyFont="1" applyFill="1" applyBorder="1" applyAlignment="1">
      <alignment horizontal="left" vertical="top" wrapText="1"/>
    </xf>
    <xf numFmtId="3" fontId="2" fillId="6" borderId="1" xfId="0" applyNumberFormat="1" applyFont="1" applyFill="1" applyBorder="1" applyAlignment="1">
      <alignment horizontal="left" vertical="top" wrapText="1"/>
    </xf>
    <xf numFmtId="3" fontId="4" fillId="7" borderId="12" xfId="0" applyNumberFormat="1" applyFont="1" applyFill="1" applyBorder="1" applyAlignment="1">
      <alignment horizontal="center" vertical="center" textRotation="90"/>
    </xf>
    <xf numFmtId="3" fontId="22" fillId="0" borderId="24" xfId="0" applyNumberFormat="1" applyFont="1" applyBorder="1" applyAlignment="1">
      <alignment vertical="center" textRotation="90"/>
    </xf>
    <xf numFmtId="3" fontId="2" fillId="6" borderId="2" xfId="0" applyNumberFormat="1" applyFont="1" applyFill="1" applyBorder="1" applyAlignment="1">
      <alignment vertical="top" wrapText="1"/>
    </xf>
    <xf numFmtId="3" fontId="16" fillId="6" borderId="59" xfId="0" applyNumberFormat="1" applyFont="1" applyFill="1" applyBorder="1" applyAlignment="1">
      <alignment horizontal="left" vertical="top" wrapText="1"/>
    </xf>
    <xf numFmtId="3" fontId="16" fillId="6" borderId="13" xfId="0" applyNumberFormat="1" applyFont="1" applyFill="1" applyBorder="1" applyAlignment="1">
      <alignment horizontal="left" vertical="top" wrapText="1"/>
    </xf>
    <xf numFmtId="3" fontId="16" fillId="6" borderId="45" xfId="0" applyNumberFormat="1" applyFont="1" applyFill="1" applyBorder="1" applyAlignment="1">
      <alignment horizontal="left" vertical="top" wrapText="1"/>
    </xf>
    <xf numFmtId="3" fontId="2" fillId="0" borderId="73" xfId="0" applyNumberFormat="1" applyFont="1" applyBorder="1" applyAlignment="1">
      <alignment horizontal="center" vertical="top" wrapText="1"/>
    </xf>
    <xf numFmtId="3" fontId="2" fillId="6" borderId="48" xfId="0" applyNumberFormat="1" applyFont="1" applyFill="1" applyBorder="1" applyAlignment="1">
      <alignment horizontal="center"/>
    </xf>
    <xf numFmtId="164" fontId="2" fillId="6" borderId="20" xfId="0" applyNumberFormat="1" applyFont="1" applyFill="1" applyBorder="1" applyAlignment="1">
      <alignment horizontal="center" vertical="top"/>
    </xf>
    <xf numFmtId="164" fontId="2" fillId="6" borderId="48" xfId="0" applyNumberFormat="1" applyFont="1" applyFill="1" applyBorder="1" applyAlignment="1">
      <alignment horizontal="center" vertical="top"/>
    </xf>
    <xf numFmtId="164" fontId="2" fillId="6" borderId="38" xfId="0" applyNumberFormat="1" applyFont="1" applyFill="1" applyBorder="1" applyAlignment="1">
      <alignment horizontal="center" vertical="top"/>
    </xf>
    <xf numFmtId="3" fontId="15" fillId="9" borderId="77" xfId="0" applyNumberFormat="1" applyFont="1" applyFill="1" applyBorder="1" applyAlignment="1">
      <alignment horizontal="center" vertical="top"/>
    </xf>
    <xf numFmtId="3" fontId="15" fillId="9" borderId="21" xfId="0" applyNumberFormat="1" applyFont="1" applyFill="1" applyBorder="1" applyAlignment="1">
      <alignment horizontal="center" vertical="top"/>
    </xf>
    <xf numFmtId="3" fontId="4" fillId="6" borderId="34" xfId="0" applyNumberFormat="1" applyFont="1" applyFill="1" applyBorder="1" applyAlignment="1">
      <alignment horizontal="left" vertical="top" wrapText="1"/>
    </xf>
    <xf numFmtId="3" fontId="2" fillId="0" borderId="20" xfId="0" applyNumberFormat="1" applyFont="1" applyBorder="1" applyAlignment="1">
      <alignment horizontal="center" vertical="top" wrapText="1"/>
    </xf>
    <xf numFmtId="3" fontId="7" fillId="0" borderId="38" xfId="0" applyNumberFormat="1" applyFont="1" applyBorder="1" applyAlignment="1">
      <alignment horizontal="center" vertical="top" wrapText="1"/>
    </xf>
    <xf numFmtId="0" fontId="2" fillId="0" borderId="17" xfId="0" applyFont="1" applyFill="1" applyBorder="1" applyAlignment="1">
      <alignment horizontal="left" vertical="top" wrapText="1"/>
    </xf>
    <xf numFmtId="0" fontId="2" fillId="0" borderId="103" xfId="0" applyFont="1" applyFill="1" applyBorder="1" applyAlignment="1">
      <alignment horizontal="left" vertical="top" wrapText="1"/>
    </xf>
    <xf numFmtId="3" fontId="6" fillId="9" borderId="70" xfId="0" applyNumberFormat="1" applyFont="1" applyFill="1" applyBorder="1" applyAlignment="1">
      <alignment horizontal="right" vertical="top"/>
    </xf>
    <xf numFmtId="3" fontId="4" fillId="9" borderId="12" xfId="0" applyNumberFormat="1" applyFont="1" applyFill="1" applyBorder="1" applyAlignment="1">
      <alignment horizontal="center" vertical="top" wrapText="1"/>
    </xf>
    <xf numFmtId="3" fontId="2" fillId="0" borderId="48" xfId="0" applyNumberFormat="1" applyFont="1" applyBorder="1" applyAlignment="1">
      <alignment vertical="top" wrapText="1"/>
    </xf>
    <xf numFmtId="3" fontId="22" fillId="0" borderId="38" xfId="0" applyNumberFormat="1" applyFont="1" applyBorder="1" applyAlignment="1">
      <alignment vertical="top" wrapText="1"/>
    </xf>
    <xf numFmtId="3" fontId="2" fillId="6" borderId="14" xfId="0" applyNumberFormat="1" applyFont="1" applyFill="1" applyBorder="1" applyAlignment="1">
      <alignment horizontal="left" vertical="top" wrapText="1"/>
    </xf>
    <xf numFmtId="3" fontId="2" fillId="6" borderId="47" xfId="0" applyNumberFormat="1" applyFont="1" applyFill="1" applyBorder="1" applyAlignment="1">
      <alignment horizontal="left" vertical="top" wrapText="1"/>
    </xf>
    <xf numFmtId="3" fontId="2" fillId="0" borderId="38" xfId="0" applyNumberFormat="1" applyFont="1" applyBorder="1" applyAlignment="1">
      <alignment horizontal="center" vertical="top" wrapText="1"/>
    </xf>
    <xf numFmtId="3" fontId="2" fillId="6" borderId="102" xfId="0" applyNumberFormat="1" applyFont="1" applyFill="1" applyBorder="1" applyAlignment="1">
      <alignment horizontal="left" vertical="top" wrapText="1"/>
    </xf>
    <xf numFmtId="3" fontId="2" fillId="0" borderId="112" xfId="0" applyNumberFormat="1" applyFont="1" applyBorder="1" applyAlignment="1">
      <alignment horizontal="center" vertical="top" wrapText="1"/>
    </xf>
    <xf numFmtId="3" fontId="7" fillId="9" borderId="71" xfId="0" applyNumberFormat="1" applyFont="1" applyFill="1" applyBorder="1" applyAlignment="1">
      <alignment horizontal="right" vertical="top"/>
    </xf>
    <xf numFmtId="3" fontId="4" fillId="5" borderId="81" xfId="0" applyNumberFormat="1" applyFont="1" applyFill="1" applyBorder="1" applyAlignment="1">
      <alignment horizontal="right" vertical="top"/>
    </xf>
    <xf numFmtId="3" fontId="2" fillId="0" borderId="12" xfId="0" applyNumberFormat="1" applyFont="1" applyBorder="1" applyAlignment="1">
      <alignment vertical="top" wrapText="1"/>
    </xf>
    <xf numFmtId="3" fontId="2" fillId="0" borderId="37" xfId="0" applyNumberFormat="1" applyFont="1" applyBorder="1" applyAlignment="1">
      <alignment vertical="top" wrapText="1"/>
    </xf>
    <xf numFmtId="3" fontId="2" fillId="6" borderId="48" xfId="0" applyNumberFormat="1" applyFont="1" applyFill="1" applyBorder="1" applyAlignment="1">
      <alignment horizontal="center" vertical="top" wrapText="1"/>
    </xf>
    <xf numFmtId="3" fontId="2" fillId="6" borderId="38" xfId="0" applyNumberFormat="1" applyFont="1" applyFill="1" applyBorder="1" applyAlignment="1">
      <alignment horizontal="center" vertical="top" wrapText="1"/>
    </xf>
    <xf numFmtId="3" fontId="2" fillId="0" borderId="14" xfId="0" applyNumberFormat="1" applyFont="1" applyBorder="1" applyAlignment="1">
      <alignment vertical="top" wrapText="1"/>
    </xf>
    <xf numFmtId="0" fontId="7" fillId="0" borderId="0" xfId="0" applyFont="1" applyAlignment="1">
      <alignment vertical="top" wrapText="1"/>
    </xf>
    <xf numFmtId="3" fontId="22" fillId="9" borderId="27" xfId="0" applyNumberFormat="1" applyFont="1" applyFill="1" applyBorder="1" applyAlignment="1">
      <alignment horizontal="right" vertical="top"/>
    </xf>
    <xf numFmtId="3" fontId="2" fillId="6" borderId="73" xfId="0" applyNumberFormat="1" applyFont="1" applyFill="1" applyBorder="1" applyAlignment="1">
      <alignment horizontal="center" vertical="center" wrapText="1"/>
    </xf>
    <xf numFmtId="0" fontId="22" fillId="6" borderId="48" xfId="0" applyFont="1" applyFill="1" applyBorder="1" applyAlignment="1">
      <alignment horizontal="center" wrapText="1"/>
    </xf>
    <xf numFmtId="3" fontId="22" fillId="0" borderId="12" xfId="0" applyNumberFormat="1" applyFont="1" applyBorder="1" applyAlignment="1">
      <alignment horizontal="center" vertical="center" textRotation="90" wrapText="1"/>
    </xf>
    <xf numFmtId="3" fontId="2" fillId="6" borderId="73" xfId="0" applyNumberFormat="1" applyFont="1" applyFill="1" applyBorder="1" applyAlignment="1">
      <alignment horizontal="center" vertical="top" wrapText="1"/>
    </xf>
    <xf numFmtId="3" fontId="4" fillId="9" borderId="3" xfId="0" applyNumberFormat="1" applyFont="1" applyFill="1" applyBorder="1" applyAlignment="1">
      <alignment horizontal="center" vertical="top"/>
    </xf>
    <xf numFmtId="3" fontId="4" fillId="9" borderId="12" xfId="0" applyNumberFormat="1" applyFont="1" applyFill="1" applyBorder="1" applyAlignment="1">
      <alignment horizontal="center" vertical="top"/>
    </xf>
    <xf numFmtId="3" fontId="5" fillId="0" borderId="3" xfId="0" applyNumberFormat="1" applyFont="1" applyFill="1" applyBorder="1" applyAlignment="1">
      <alignment horizontal="center" vertical="top" textRotation="90" wrapText="1"/>
    </xf>
    <xf numFmtId="3" fontId="5" fillId="0" borderId="12" xfId="0" applyNumberFormat="1" applyFont="1" applyFill="1" applyBorder="1" applyAlignment="1">
      <alignment horizontal="center" vertical="top" textRotation="90" wrapText="1"/>
    </xf>
    <xf numFmtId="3" fontId="5" fillId="0" borderId="37" xfId="0" applyNumberFormat="1" applyFont="1" applyFill="1" applyBorder="1" applyAlignment="1">
      <alignment horizontal="center" vertical="top" textRotation="90" wrapText="1"/>
    </xf>
    <xf numFmtId="3" fontId="9" fillId="0" borderId="73" xfId="0" applyNumberFormat="1" applyFont="1" applyBorder="1" applyAlignment="1">
      <alignment horizontal="center" vertical="top" wrapText="1"/>
    </xf>
    <xf numFmtId="3" fontId="9" fillId="0" borderId="48" xfId="0" applyNumberFormat="1" applyFont="1" applyBorder="1" applyAlignment="1">
      <alignment horizontal="center" vertical="top" wrapText="1"/>
    </xf>
    <xf numFmtId="3" fontId="22" fillId="0" borderId="48"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3" fontId="7" fillId="0" borderId="15" xfId="0" applyNumberFormat="1" applyFont="1" applyBorder="1" applyAlignment="1">
      <alignment horizontal="center" vertical="top" wrapText="1"/>
    </xf>
    <xf numFmtId="3" fontId="7" fillId="0" borderId="27" xfId="0" applyNumberFormat="1" applyFont="1" applyBorder="1" applyAlignment="1">
      <alignment horizontal="center" vertical="top" wrapText="1"/>
    </xf>
    <xf numFmtId="3" fontId="2" fillId="0" borderId="15" xfId="0" applyNumberFormat="1" applyFont="1" applyBorder="1" applyAlignment="1">
      <alignment horizontal="center" vertical="top" wrapText="1"/>
    </xf>
    <xf numFmtId="3" fontId="4" fillId="6" borderId="4" xfId="0" applyNumberFormat="1" applyFont="1" applyFill="1" applyBorder="1" applyAlignment="1">
      <alignment horizontal="left" vertical="top" wrapText="1"/>
    </xf>
    <xf numFmtId="3" fontId="4" fillId="6" borderId="13" xfId="0" applyNumberFormat="1" applyFont="1" applyFill="1" applyBorder="1" applyAlignment="1">
      <alignment horizontal="left" vertical="top" wrapText="1"/>
    </xf>
    <xf numFmtId="3" fontId="4" fillId="6" borderId="25" xfId="0" applyNumberFormat="1" applyFont="1" applyFill="1" applyBorder="1" applyAlignment="1">
      <alignment horizontal="left" vertical="top" wrapText="1"/>
    </xf>
    <xf numFmtId="3" fontId="9" fillId="6" borderId="20" xfId="0" applyNumberFormat="1" applyFont="1" applyFill="1" applyBorder="1" applyAlignment="1">
      <alignment horizontal="center" vertical="top" wrapText="1"/>
    </xf>
    <xf numFmtId="3" fontId="22" fillId="6" borderId="48" xfId="0" applyNumberFormat="1" applyFont="1" applyFill="1" applyBorder="1" applyAlignment="1">
      <alignment horizontal="center" vertical="top" wrapText="1"/>
    </xf>
    <xf numFmtId="0" fontId="2" fillId="0" borderId="0" xfId="0" applyFont="1" applyBorder="1" applyAlignment="1">
      <alignment vertical="center" wrapText="1"/>
    </xf>
    <xf numFmtId="0" fontId="22" fillId="0" borderId="11" xfId="0" applyFont="1" applyBorder="1" applyAlignment="1">
      <alignment horizontal="left" vertical="top" wrapText="1"/>
    </xf>
    <xf numFmtId="0" fontId="2" fillId="0" borderId="11"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3" fontId="2" fillId="0" borderId="17" xfId="0" applyNumberFormat="1" applyFont="1" applyBorder="1" applyAlignment="1">
      <alignment horizontal="center" vertical="center" textRotation="90" wrapText="1"/>
    </xf>
    <xf numFmtId="3" fontId="2" fillId="0" borderId="23" xfId="0" applyNumberFormat="1" applyFont="1" applyBorder="1" applyAlignment="1">
      <alignment horizontal="center" vertical="center" textRotation="90" wrapText="1"/>
    </xf>
    <xf numFmtId="3" fontId="2" fillId="0" borderId="18"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5" fillId="0" borderId="20" xfId="0" applyNumberFormat="1" applyFont="1" applyFill="1" applyBorder="1" applyAlignment="1">
      <alignment horizontal="center" vertical="center" textRotation="90" wrapText="1"/>
    </xf>
    <xf numFmtId="3" fontId="5" fillId="0" borderId="30" xfId="0" applyNumberFormat="1" applyFont="1" applyFill="1" applyBorder="1" applyAlignment="1">
      <alignment horizontal="center" vertical="center" textRotation="90" wrapText="1"/>
    </xf>
    <xf numFmtId="3" fontId="2" fillId="0" borderId="7" xfId="0" applyNumberFormat="1" applyFont="1" applyFill="1" applyBorder="1" applyAlignment="1">
      <alignment horizontal="center" vertical="center" textRotation="90" shrinkToFit="1"/>
    </xf>
    <xf numFmtId="3" fontId="2" fillId="0" borderId="16" xfId="0" applyNumberFormat="1" applyFont="1" applyFill="1" applyBorder="1" applyAlignment="1">
      <alignment horizontal="center" vertical="center" textRotation="90" shrinkToFit="1"/>
    </xf>
    <xf numFmtId="3" fontId="2" fillId="0" borderId="28" xfId="0" applyNumberFormat="1" applyFont="1" applyFill="1" applyBorder="1" applyAlignment="1">
      <alignment horizontal="center" vertical="center" textRotation="90" shrinkToFit="1"/>
    </xf>
    <xf numFmtId="3" fontId="2" fillId="0" borderId="76" xfId="0" applyNumberFormat="1" applyFont="1" applyBorder="1" applyAlignment="1">
      <alignment horizontal="center" vertical="top" wrapText="1"/>
    </xf>
    <xf numFmtId="49" fontId="5" fillId="7" borderId="3" xfId="0" applyNumberFormat="1" applyFont="1" applyFill="1" applyBorder="1" applyAlignment="1">
      <alignment horizontal="center" vertical="top" textRotation="91" wrapText="1"/>
    </xf>
    <xf numFmtId="49" fontId="5" fillId="7" borderId="12" xfId="0" applyNumberFormat="1" applyFont="1" applyFill="1" applyBorder="1" applyAlignment="1">
      <alignment horizontal="center" vertical="top" textRotation="91" wrapText="1"/>
    </xf>
    <xf numFmtId="49" fontId="23" fillId="0" borderId="24" xfId="0" applyNumberFormat="1" applyFont="1" applyBorder="1" applyAlignment="1">
      <alignment horizontal="center" vertical="top" textRotation="91" wrapText="1"/>
    </xf>
    <xf numFmtId="3" fontId="4" fillId="6" borderId="3" xfId="0" applyNumberFormat="1" applyFont="1" applyFill="1" applyBorder="1" applyAlignment="1">
      <alignment vertical="top" wrapText="1"/>
    </xf>
    <xf numFmtId="3" fontId="4" fillId="6" borderId="12" xfId="0" applyNumberFormat="1" applyFont="1" applyFill="1" applyBorder="1" applyAlignment="1">
      <alignment vertical="top" wrapText="1"/>
    </xf>
    <xf numFmtId="3" fontId="4" fillId="6" borderId="37" xfId="0" applyNumberFormat="1" applyFont="1" applyFill="1" applyBorder="1" applyAlignment="1">
      <alignment vertical="top" wrapText="1"/>
    </xf>
    <xf numFmtId="0" fontId="1" fillId="0" borderId="0" xfId="0" applyFont="1" applyAlignment="1">
      <alignment horizontal="right" vertical="top" wrapText="1"/>
    </xf>
    <xf numFmtId="49" fontId="4" fillId="9" borderId="12" xfId="0" applyNumberFormat="1" applyFont="1" applyFill="1" applyBorder="1" applyAlignment="1">
      <alignment horizontal="center" vertical="top"/>
    </xf>
    <xf numFmtId="3" fontId="9" fillId="6" borderId="48" xfId="0" applyNumberFormat="1" applyFont="1" applyFill="1" applyBorder="1" applyAlignment="1">
      <alignment horizontal="center" vertical="top" wrapText="1"/>
    </xf>
    <xf numFmtId="3" fontId="2" fillId="0" borderId="23" xfId="0" applyNumberFormat="1" applyFont="1" applyFill="1" applyBorder="1" applyAlignment="1">
      <alignment horizontal="left" vertical="top"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2" fillId="0" borderId="38" xfId="0" applyFont="1" applyBorder="1" applyAlignment="1">
      <alignment horizontal="center" vertical="top" wrapText="1"/>
    </xf>
    <xf numFmtId="3" fontId="7" fillId="0" borderId="30" xfId="0" applyNumberFormat="1" applyFont="1" applyBorder="1" applyAlignment="1">
      <alignment horizontal="center" vertical="top" wrapText="1"/>
    </xf>
  </cellXfs>
  <cellStyles count="2">
    <cellStyle name="Įprastas" xfId="0" builtinId="0"/>
    <cellStyle name="Įprastas 2" xfId="1"/>
  </cellStyles>
  <dxfs count="0"/>
  <tableStyles count="0" defaultTableStyle="TableStyleMedium2" defaultPivotStyle="PivotStyleLight16"/>
  <colors>
    <mruColors>
      <color rgb="FFFFFF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2"/>
  <sheetViews>
    <sheetView tabSelected="1" zoomScaleNormal="100" zoomScaleSheetLayoutView="100" workbookViewId="0">
      <selection activeCell="V6" sqref="V6"/>
    </sheetView>
  </sheetViews>
  <sheetFormatPr defaultColWidth="9.140625" defaultRowHeight="15" x14ac:dyDescent="0.25"/>
  <cols>
    <col min="1" max="1" width="2.85546875" style="724" customWidth="1"/>
    <col min="2" max="2" width="3.140625" style="724" customWidth="1"/>
    <col min="3" max="3" width="2.85546875" style="724" customWidth="1"/>
    <col min="4" max="4" width="34.28515625" style="724" customWidth="1"/>
    <col min="5" max="6" width="3.5703125" style="724" customWidth="1"/>
    <col min="7" max="7" width="8.7109375" style="724" customWidth="1"/>
    <col min="8" max="8" width="9" style="724" customWidth="1"/>
    <col min="9" max="9" width="9.28515625" style="724" customWidth="1"/>
    <col min="10" max="10" width="9.140625" style="724" customWidth="1"/>
    <col min="11" max="11" width="29.5703125" style="724" customWidth="1"/>
    <col min="12" max="14" width="4.42578125" style="724" customWidth="1"/>
    <col min="15" max="16384" width="9.140625" style="724"/>
  </cols>
  <sheetData>
    <row r="1" spans="1:15" s="1" customFormat="1" ht="15.75" x14ac:dyDescent="0.25">
      <c r="A1" s="1393" t="s">
        <v>154</v>
      </c>
      <c r="B1" s="1393"/>
      <c r="C1" s="1393"/>
      <c r="D1" s="1393"/>
      <c r="E1" s="1393"/>
      <c r="F1" s="1393"/>
      <c r="G1" s="1393"/>
      <c r="H1" s="1393"/>
      <c r="I1" s="1393"/>
      <c r="J1" s="1393"/>
      <c r="K1" s="1393"/>
      <c r="L1" s="1393"/>
      <c r="M1" s="1393"/>
      <c r="N1" s="1393"/>
    </row>
    <row r="2" spans="1:15" s="1" customFormat="1" ht="15.75" x14ac:dyDescent="0.25">
      <c r="A2" s="1394" t="s">
        <v>1</v>
      </c>
      <c r="B2" s="1394"/>
      <c r="C2" s="1394"/>
      <c r="D2" s="1394"/>
      <c r="E2" s="1394"/>
      <c r="F2" s="1394"/>
      <c r="G2" s="1394"/>
      <c r="H2" s="1394"/>
      <c r="I2" s="1394"/>
      <c r="J2" s="1394"/>
      <c r="K2" s="1394"/>
      <c r="L2" s="1394"/>
      <c r="M2" s="1394"/>
      <c r="N2" s="1394"/>
    </row>
    <row r="3" spans="1:15" s="1" customFormat="1" ht="15.75" x14ac:dyDescent="0.25">
      <c r="A3" s="1395" t="s">
        <v>2</v>
      </c>
      <c r="B3" s="1395"/>
      <c r="C3" s="1395"/>
      <c r="D3" s="1395"/>
      <c r="E3" s="1395"/>
      <c r="F3" s="1395"/>
      <c r="G3" s="1395"/>
      <c r="H3" s="1395"/>
      <c r="I3" s="1395"/>
      <c r="J3" s="1395"/>
      <c r="K3" s="1395"/>
      <c r="L3" s="1395"/>
      <c r="M3" s="1395"/>
      <c r="N3" s="1395"/>
    </row>
    <row r="4" spans="1:15" s="1" customFormat="1" ht="15.75" thickBot="1" x14ac:dyDescent="0.3">
      <c r="A4" s="2"/>
      <c r="B4" s="2"/>
      <c r="C4" s="2"/>
      <c r="D4" s="2"/>
      <c r="E4" s="2"/>
      <c r="F4" s="3"/>
      <c r="G4" s="4"/>
      <c r="H4" s="5"/>
      <c r="I4" s="5"/>
      <c r="J4" s="5"/>
      <c r="K4" s="2"/>
      <c r="L4" s="1396" t="s">
        <v>155</v>
      </c>
      <c r="M4" s="1397"/>
      <c r="N4" s="1397"/>
    </row>
    <row r="5" spans="1:15" s="1" customFormat="1" ht="47.25" customHeight="1" x14ac:dyDescent="0.25">
      <c r="A5" s="1398" t="s">
        <v>4</v>
      </c>
      <c r="B5" s="1401" t="s">
        <v>5</v>
      </c>
      <c r="C5" s="1401" t="s">
        <v>6</v>
      </c>
      <c r="D5" s="1404" t="s">
        <v>8</v>
      </c>
      <c r="E5" s="1407" t="s">
        <v>9</v>
      </c>
      <c r="F5" s="1362" t="s">
        <v>10</v>
      </c>
      <c r="G5" s="1351" t="s">
        <v>12</v>
      </c>
      <c r="H5" s="1553" t="s">
        <v>156</v>
      </c>
      <c r="I5" s="1351" t="s">
        <v>16</v>
      </c>
      <c r="J5" s="1351" t="s">
        <v>17</v>
      </c>
      <c r="K5" s="1354" t="s">
        <v>18</v>
      </c>
      <c r="L5" s="1355"/>
      <c r="M5" s="1355"/>
      <c r="N5" s="1356"/>
    </row>
    <row r="6" spans="1:15" s="1" customFormat="1" ht="14.25" customHeight="1" x14ac:dyDescent="0.25">
      <c r="A6" s="1399"/>
      <c r="B6" s="1402"/>
      <c r="C6" s="1402"/>
      <c r="D6" s="1405"/>
      <c r="E6" s="1408"/>
      <c r="F6" s="1363"/>
      <c r="G6" s="1352"/>
      <c r="H6" s="1554"/>
      <c r="I6" s="1352"/>
      <c r="J6" s="1352"/>
      <c r="K6" s="1357" t="s">
        <v>8</v>
      </c>
      <c r="L6" s="1359" t="s">
        <v>22</v>
      </c>
      <c r="M6" s="1360"/>
      <c r="N6" s="1361"/>
    </row>
    <row r="7" spans="1:15" s="1" customFormat="1" ht="67.5" customHeight="1" thickBot="1" x14ac:dyDescent="0.3">
      <c r="A7" s="1400"/>
      <c r="B7" s="1403"/>
      <c r="C7" s="1403"/>
      <c r="D7" s="1406"/>
      <c r="E7" s="1409"/>
      <c r="F7" s="1364"/>
      <c r="G7" s="1353"/>
      <c r="H7" s="1555"/>
      <c r="I7" s="1353"/>
      <c r="J7" s="1353"/>
      <c r="K7" s="1358"/>
      <c r="L7" s="9" t="s">
        <v>24</v>
      </c>
      <c r="M7" s="9" t="s">
        <v>25</v>
      </c>
      <c r="N7" s="10" t="s">
        <v>26</v>
      </c>
    </row>
    <row r="8" spans="1:15" s="11" customFormat="1" ht="12.75" x14ac:dyDescent="0.2">
      <c r="A8" s="1365" t="s">
        <v>27</v>
      </c>
      <c r="B8" s="1366"/>
      <c r="C8" s="1366"/>
      <c r="D8" s="1366"/>
      <c r="E8" s="1366"/>
      <c r="F8" s="1366"/>
      <c r="G8" s="1366"/>
      <c r="H8" s="1366"/>
      <c r="I8" s="1366"/>
      <c r="J8" s="1366"/>
      <c r="K8" s="1366"/>
      <c r="L8" s="1366"/>
      <c r="M8" s="1366"/>
      <c r="N8" s="1367"/>
    </row>
    <row r="9" spans="1:15" s="11" customFormat="1" ht="13.5" customHeight="1" x14ac:dyDescent="0.2">
      <c r="A9" s="1368" t="s">
        <v>28</v>
      </c>
      <c r="B9" s="1369"/>
      <c r="C9" s="1369"/>
      <c r="D9" s="1369"/>
      <c r="E9" s="1369"/>
      <c r="F9" s="1369"/>
      <c r="G9" s="1369"/>
      <c r="H9" s="1369"/>
      <c r="I9" s="1369"/>
      <c r="J9" s="1369"/>
      <c r="K9" s="1369"/>
      <c r="L9" s="1369"/>
      <c r="M9" s="1369"/>
      <c r="N9" s="1370"/>
    </row>
    <row r="10" spans="1:15" s="1" customFormat="1" ht="15" customHeight="1" x14ac:dyDescent="0.25">
      <c r="A10" s="12" t="s">
        <v>29</v>
      </c>
      <c r="B10" s="1371" t="s">
        <v>30</v>
      </c>
      <c r="C10" s="1372"/>
      <c r="D10" s="1372"/>
      <c r="E10" s="1372"/>
      <c r="F10" s="1372"/>
      <c r="G10" s="1372"/>
      <c r="H10" s="1372"/>
      <c r="I10" s="1372"/>
      <c r="J10" s="1372"/>
      <c r="K10" s="1372"/>
      <c r="L10" s="1372"/>
      <c r="M10" s="1372"/>
      <c r="N10" s="1373"/>
    </row>
    <row r="11" spans="1:15" s="1" customFormat="1" ht="16.5" customHeight="1" x14ac:dyDescent="0.25">
      <c r="A11" s="13" t="s">
        <v>29</v>
      </c>
      <c r="B11" s="14" t="s">
        <v>29</v>
      </c>
      <c r="C11" s="1374" t="s">
        <v>31</v>
      </c>
      <c r="D11" s="1375"/>
      <c r="E11" s="1375"/>
      <c r="F11" s="1375"/>
      <c r="G11" s="1375"/>
      <c r="H11" s="1375"/>
      <c r="I11" s="1375"/>
      <c r="J11" s="1375"/>
      <c r="K11" s="1375"/>
      <c r="L11" s="1375"/>
      <c r="M11" s="1375"/>
      <c r="N11" s="1376"/>
    </row>
    <row r="12" spans="1:15" s="1" customFormat="1" ht="26.25" customHeight="1" x14ac:dyDescent="0.25">
      <c r="A12" s="15" t="s">
        <v>29</v>
      </c>
      <c r="B12" s="16" t="s">
        <v>29</v>
      </c>
      <c r="C12" s="17" t="s">
        <v>29</v>
      </c>
      <c r="D12" s="530" t="s">
        <v>32</v>
      </c>
      <c r="E12" s="1377" t="s">
        <v>33</v>
      </c>
      <c r="F12" s="1379" t="s">
        <v>35</v>
      </c>
      <c r="G12" s="38"/>
      <c r="H12" s="89"/>
      <c r="I12" s="531"/>
      <c r="J12" s="532"/>
      <c r="K12" s="533"/>
      <c r="L12" s="534"/>
      <c r="M12" s="535"/>
      <c r="N12" s="536"/>
    </row>
    <row r="13" spans="1:15" s="1" customFormat="1" ht="15" customHeight="1" x14ac:dyDescent="0.25">
      <c r="A13" s="15"/>
      <c r="B13" s="16"/>
      <c r="C13" s="17"/>
      <c r="D13" s="1381" t="s">
        <v>36</v>
      </c>
      <c r="E13" s="1377"/>
      <c r="F13" s="1379"/>
      <c r="G13" s="546" t="s">
        <v>38</v>
      </c>
      <c r="H13" s="781">
        <v>4850.2</v>
      </c>
      <c r="I13" s="558">
        <v>4850.2</v>
      </c>
      <c r="J13" s="559">
        <v>4850.2</v>
      </c>
      <c r="K13" s="1382" t="s">
        <v>39</v>
      </c>
      <c r="L13" s="35">
        <v>66</v>
      </c>
      <c r="M13" s="36">
        <v>66</v>
      </c>
      <c r="N13" s="37">
        <v>66</v>
      </c>
    </row>
    <row r="14" spans="1:15" s="1" customFormat="1" ht="18" customHeight="1" x14ac:dyDescent="0.25">
      <c r="A14" s="15"/>
      <c r="B14" s="16"/>
      <c r="C14" s="17"/>
      <c r="D14" s="1349"/>
      <c r="E14" s="1377"/>
      <c r="F14" s="1379"/>
      <c r="G14" s="549" t="s">
        <v>40</v>
      </c>
      <c r="H14" s="748">
        <v>742.8</v>
      </c>
      <c r="I14" s="560">
        <v>658</v>
      </c>
      <c r="J14" s="561">
        <v>658</v>
      </c>
      <c r="K14" s="1383"/>
      <c r="L14" s="41"/>
      <c r="M14" s="41"/>
      <c r="N14" s="42"/>
    </row>
    <row r="15" spans="1:15" s="1" customFormat="1" ht="16.5" customHeight="1" x14ac:dyDescent="0.25">
      <c r="A15" s="15"/>
      <c r="B15" s="16"/>
      <c r="C15" s="17"/>
      <c r="D15" s="1384" t="s">
        <v>41</v>
      </c>
      <c r="E15" s="1377"/>
      <c r="F15" s="1379"/>
      <c r="G15" s="38" t="s">
        <v>38</v>
      </c>
      <c r="H15" s="586">
        <v>68</v>
      </c>
      <c r="I15" s="562">
        <v>68</v>
      </c>
      <c r="J15" s="563">
        <v>68</v>
      </c>
      <c r="K15" s="1382" t="s">
        <v>39</v>
      </c>
      <c r="L15" s="48" t="s">
        <v>43</v>
      </c>
      <c r="M15" s="48" t="s">
        <v>43</v>
      </c>
      <c r="N15" s="49" t="s">
        <v>43</v>
      </c>
      <c r="O15" s="50"/>
    </row>
    <row r="16" spans="1:15" s="1" customFormat="1" ht="18" customHeight="1" thickBot="1" x14ac:dyDescent="0.3">
      <c r="A16" s="51"/>
      <c r="B16" s="52"/>
      <c r="C16" s="53"/>
      <c r="D16" s="1385"/>
      <c r="E16" s="1378"/>
      <c r="F16" s="1380"/>
      <c r="G16" s="55" t="s">
        <v>44</v>
      </c>
      <c r="H16" s="564">
        <f>SUM(H12:H15)</f>
        <v>5661</v>
      </c>
      <c r="I16" s="565">
        <f>SUM(I12:I15)</f>
        <v>5576.2</v>
      </c>
      <c r="J16" s="564">
        <f t="shared" ref="J16" si="0">SUM(J12:J15)</f>
        <v>5576.2</v>
      </c>
      <c r="K16" s="1386"/>
      <c r="L16" s="61"/>
      <c r="M16" s="62"/>
      <c r="N16" s="63"/>
      <c r="O16" s="50"/>
    </row>
    <row r="17" spans="1:15" s="1" customFormat="1" ht="37.5" customHeight="1" x14ac:dyDescent="0.25">
      <c r="A17" s="15" t="s">
        <v>29</v>
      </c>
      <c r="B17" s="16" t="s">
        <v>29</v>
      </c>
      <c r="C17" s="64" t="s">
        <v>45</v>
      </c>
      <c r="D17" s="65" t="s">
        <v>46</v>
      </c>
      <c r="E17" s="66" t="s">
        <v>33</v>
      </c>
      <c r="F17" s="67" t="s">
        <v>35</v>
      </c>
      <c r="G17" s="69" t="s">
        <v>47</v>
      </c>
      <c r="H17" s="782"/>
      <c r="I17" s="566"/>
      <c r="J17" s="567"/>
      <c r="K17" s="77"/>
      <c r="L17" s="78"/>
      <c r="M17" s="79"/>
      <c r="N17" s="80"/>
      <c r="O17" s="50"/>
    </row>
    <row r="18" spans="1:15" s="1" customFormat="1" ht="25.5" customHeight="1" x14ac:dyDescent="0.25">
      <c r="A18" s="1387"/>
      <c r="B18" s="1388"/>
      <c r="C18" s="1389"/>
      <c r="D18" s="1390" t="s">
        <v>48</v>
      </c>
      <c r="E18" s="1392"/>
      <c r="F18" s="1410"/>
      <c r="G18" s="455" t="s">
        <v>47</v>
      </c>
      <c r="H18" s="569">
        <f>40+25.6</f>
        <v>65.599999999999994</v>
      </c>
      <c r="I18" s="568">
        <v>75</v>
      </c>
      <c r="J18" s="569">
        <v>75</v>
      </c>
      <c r="K18" s="84" t="s">
        <v>50</v>
      </c>
      <c r="L18" s="507" t="s">
        <v>232</v>
      </c>
      <c r="M18" s="85" t="s">
        <v>51</v>
      </c>
      <c r="N18" s="86" t="s">
        <v>51</v>
      </c>
      <c r="O18" s="50"/>
    </row>
    <row r="19" spans="1:15" s="1" customFormat="1" ht="16.5" customHeight="1" x14ac:dyDescent="0.25">
      <c r="A19" s="1387"/>
      <c r="B19" s="1388"/>
      <c r="C19" s="1389"/>
      <c r="D19" s="1391"/>
      <c r="E19" s="1392"/>
      <c r="F19" s="1410"/>
      <c r="G19" s="87" t="s">
        <v>111</v>
      </c>
      <c r="H19" s="572">
        <v>6.9</v>
      </c>
      <c r="I19" s="571"/>
      <c r="J19" s="572"/>
      <c r="K19" s="93" t="s">
        <v>53</v>
      </c>
      <c r="L19" s="94">
        <v>270</v>
      </c>
      <c r="M19" s="95">
        <v>270</v>
      </c>
      <c r="N19" s="96">
        <v>270</v>
      </c>
      <c r="O19" s="50"/>
    </row>
    <row r="20" spans="1:15" s="1" customFormat="1" ht="16.5" customHeight="1" x14ac:dyDescent="0.25">
      <c r="A20" s="1387"/>
      <c r="B20" s="1388"/>
      <c r="C20" s="1389"/>
      <c r="D20" s="1411" t="s">
        <v>54</v>
      </c>
      <c r="E20" s="1392"/>
      <c r="F20" s="1410"/>
      <c r="G20" s="464" t="s">
        <v>47</v>
      </c>
      <c r="H20" s="569">
        <v>16.7</v>
      </c>
      <c r="I20" s="568">
        <v>16.7</v>
      </c>
      <c r="J20" s="569">
        <v>16.7</v>
      </c>
      <c r="K20" s="1413" t="s">
        <v>179</v>
      </c>
      <c r="L20" s="172">
        <v>50</v>
      </c>
      <c r="M20" s="131">
        <v>50</v>
      </c>
      <c r="N20" s="184">
        <v>50</v>
      </c>
      <c r="O20" s="50"/>
    </row>
    <row r="21" spans="1:15" s="1" customFormat="1" ht="7.5" customHeight="1" x14ac:dyDescent="0.25">
      <c r="A21" s="685"/>
      <c r="B21" s="686"/>
      <c r="C21" s="682"/>
      <c r="D21" s="1412"/>
      <c r="E21" s="216"/>
      <c r="F21" s="682"/>
      <c r="G21" s="101"/>
      <c r="H21" s="572"/>
      <c r="I21" s="571"/>
      <c r="J21" s="572"/>
      <c r="K21" s="1414"/>
      <c r="L21" s="172"/>
      <c r="M21" s="131"/>
      <c r="N21" s="184"/>
      <c r="O21" s="50"/>
    </row>
    <row r="22" spans="1:15" s="1" customFormat="1" ht="14.25" customHeight="1" thickBot="1" x14ac:dyDescent="0.3">
      <c r="A22" s="102"/>
      <c r="B22" s="698"/>
      <c r="C22" s="699"/>
      <c r="D22" s="104"/>
      <c r="E22" s="462"/>
      <c r="F22" s="699"/>
      <c r="G22" s="105" t="s">
        <v>44</v>
      </c>
      <c r="H22" s="564">
        <f>SUM(H17:H21)</f>
        <v>89.2</v>
      </c>
      <c r="I22" s="565">
        <f t="shared" ref="I22:J22" si="1">SUM(I17:I21)</f>
        <v>91.7</v>
      </c>
      <c r="J22" s="564">
        <f t="shared" si="1"/>
        <v>91.7</v>
      </c>
      <c r="K22" s="457"/>
      <c r="L22" s="458"/>
      <c r="M22" s="459"/>
      <c r="N22" s="460"/>
      <c r="O22" s="50"/>
    </row>
    <row r="23" spans="1:15" s="1" customFormat="1" ht="15.75" customHeight="1" x14ac:dyDescent="0.25">
      <c r="A23" s="1415" t="s">
        <v>29</v>
      </c>
      <c r="B23" s="1416" t="s">
        <v>29</v>
      </c>
      <c r="C23" s="1418" t="s">
        <v>56</v>
      </c>
      <c r="D23" s="1420" t="s">
        <v>57</v>
      </c>
      <c r="E23" s="1421" t="s">
        <v>33</v>
      </c>
      <c r="F23" s="1422" t="s">
        <v>35</v>
      </c>
      <c r="G23" s="110" t="s">
        <v>38</v>
      </c>
      <c r="H23" s="782">
        <v>16.8</v>
      </c>
      <c r="I23" s="573">
        <v>30</v>
      </c>
      <c r="J23" s="567">
        <v>30</v>
      </c>
      <c r="K23" s="1423" t="s">
        <v>163</v>
      </c>
      <c r="L23" s="112">
        <v>100</v>
      </c>
      <c r="M23" s="113">
        <v>100</v>
      </c>
      <c r="N23" s="114">
        <v>100</v>
      </c>
      <c r="O23" s="50"/>
    </row>
    <row r="24" spans="1:15" s="1" customFormat="1" ht="15" customHeight="1" thickBot="1" x14ac:dyDescent="0.3">
      <c r="A24" s="1387"/>
      <c r="B24" s="1417"/>
      <c r="C24" s="1419"/>
      <c r="D24" s="1385"/>
      <c r="E24" s="1378"/>
      <c r="F24" s="1380"/>
      <c r="G24" s="55" t="s">
        <v>44</v>
      </c>
      <c r="H24" s="564">
        <f>SUM(H23:H23)</f>
        <v>16.8</v>
      </c>
      <c r="I24" s="565">
        <f t="shared" ref="I24:J24" si="2">SUM(I23:I23)</f>
        <v>30</v>
      </c>
      <c r="J24" s="564">
        <f t="shared" si="2"/>
        <v>30</v>
      </c>
      <c r="K24" s="1424"/>
      <c r="L24" s="116"/>
      <c r="M24" s="675"/>
      <c r="N24" s="117"/>
      <c r="O24" s="50"/>
    </row>
    <row r="25" spans="1:15" s="1" customFormat="1" ht="18" customHeight="1" x14ac:dyDescent="0.25">
      <c r="A25" s="1415" t="s">
        <v>29</v>
      </c>
      <c r="B25" s="1416" t="s">
        <v>29</v>
      </c>
      <c r="C25" s="1425" t="s">
        <v>58</v>
      </c>
      <c r="D25" s="1427" t="s">
        <v>153</v>
      </c>
      <c r="E25" s="273" t="s">
        <v>59</v>
      </c>
      <c r="F25" s="1422" t="s">
        <v>35</v>
      </c>
      <c r="G25" s="550" t="s">
        <v>40</v>
      </c>
      <c r="H25" s="749">
        <v>42.8</v>
      </c>
      <c r="I25" s="574">
        <v>349.4</v>
      </c>
      <c r="J25" s="575">
        <v>349.4</v>
      </c>
      <c r="K25" s="1431" t="s">
        <v>161</v>
      </c>
      <c r="L25" s="448">
        <v>15</v>
      </c>
      <c r="M25" s="121">
        <v>116</v>
      </c>
      <c r="N25" s="551">
        <v>115</v>
      </c>
      <c r="O25" s="50"/>
    </row>
    <row r="26" spans="1:15" s="1" customFormat="1" ht="10.5" customHeight="1" x14ac:dyDescent="0.25">
      <c r="A26" s="1387"/>
      <c r="B26" s="1388"/>
      <c r="C26" s="1426"/>
      <c r="D26" s="1428"/>
      <c r="E26" s="1437" t="s">
        <v>60</v>
      </c>
      <c r="F26" s="1379"/>
      <c r="G26" s="548" t="s">
        <v>61</v>
      </c>
      <c r="H26" s="750">
        <v>242</v>
      </c>
      <c r="I26" s="560">
        <v>1980.1</v>
      </c>
      <c r="J26" s="576">
        <v>1980.1</v>
      </c>
      <c r="K26" s="1432"/>
      <c r="L26" s="172"/>
      <c r="M26" s="131"/>
      <c r="N26" s="184"/>
      <c r="O26" s="50"/>
    </row>
    <row r="27" spans="1:15" s="1" customFormat="1" ht="17.25" customHeight="1" x14ac:dyDescent="0.25">
      <c r="A27" s="1387"/>
      <c r="B27" s="1388"/>
      <c r="C27" s="1426"/>
      <c r="D27" s="1428"/>
      <c r="E27" s="1437"/>
      <c r="F27" s="1379"/>
      <c r="G27" s="548"/>
      <c r="H27" s="750"/>
      <c r="I27" s="560"/>
      <c r="J27" s="576"/>
      <c r="K27" s="1439" t="s">
        <v>162</v>
      </c>
      <c r="L27" s="172"/>
      <c r="M27" s="131">
        <v>4</v>
      </c>
      <c r="N27" s="184">
        <v>4</v>
      </c>
      <c r="O27" s="50"/>
    </row>
    <row r="28" spans="1:15" s="1" customFormat="1" ht="15" customHeight="1" thickBot="1" x14ac:dyDescent="0.3">
      <c r="A28" s="1387"/>
      <c r="B28" s="1388"/>
      <c r="C28" s="1426"/>
      <c r="D28" s="1429"/>
      <c r="E28" s="1438"/>
      <c r="F28" s="1430"/>
      <c r="G28" s="134" t="s">
        <v>44</v>
      </c>
      <c r="H28" s="577">
        <f>SUM(H25:H27)</f>
        <v>284.8</v>
      </c>
      <c r="I28" s="578">
        <f>SUM(I25:I27)</f>
        <v>2329.5</v>
      </c>
      <c r="J28" s="577">
        <f>SUM(J25:J27)</f>
        <v>2329.5</v>
      </c>
      <c r="K28" s="1440"/>
      <c r="L28" s="172"/>
      <c r="M28" s="131"/>
      <c r="N28" s="184"/>
      <c r="O28" s="50"/>
    </row>
    <row r="29" spans="1:15" s="1" customFormat="1" ht="16.5" customHeight="1" x14ac:dyDescent="0.25">
      <c r="A29" s="1415" t="s">
        <v>29</v>
      </c>
      <c r="B29" s="1441" t="s">
        <v>29</v>
      </c>
      <c r="C29" s="1425" t="s">
        <v>34</v>
      </c>
      <c r="D29" s="1420" t="s">
        <v>62</v>
      </c>
      <c r="E29" s="1421"/>
      <c r="F29" s="1422" t="s">
        <v>35</v>
      </c>
      <c r="G29" s="552" t="s">
        <v>111</v>
      </c>
      <c r="H29" s="783">
        <v>31.5</v>
      </c>
      <c r="I29" s="574"/>
      <c r="J29" s="579"/>
      <c r="K29" s="1423" t="s">
        <v>160</v>
      </c>
      <c r="L29" s="1434" t="s">
        <v>159</v>
      </c>
      <c r="M29" s="113"/>
      <c r="N29" s="114"/>
      <c r="O29" s="50"/>
    </row>
    <row r="30" spans="1:15" s="1" customFormat="1" ht="16.5" customHeight="1" x14ac:dyDescent="0.25">
      <c r="A30" s="1387"/>
      <c r="B30" s="1442"/>
      <c r="C30" s="1426"/>
      <c r="D30" s="1384"/>
      <c r="E30" s="1377"/>
      <c r="F30" s="1379"/>
      <c r="G30" s="553" t="s">
        <v>40</v>
      </c>
      <c r="H30" s="784">
        <v>5.3</v>
      </c>
      <c r="I30" s="560"/>
      <c r="J30" s="561"/>
      <c r="K30" s="1433"/>
      <c r="L30" s="1435"/>
      <c r="M30" s="140"/>
      <c r="N30" s="141"/>
      <c r="O30" s="50"/>
    </row>
    <row r="31" spans="1:15" s="1" customFormat="1" ht="18" customHeight="1" thickBot="1" x14ac:dyDescent="0.3">
      <c r="A31" s="1387"/>
      <c r="B31" s="1443"/>
      <c r="C31" s="1444"/>
      <c r="D31" s="1385"/>
      <c r="E31" s="1378"/>
      <c r="F31" s="1380"/>
      <c r="G31" s="55" t="s">
        <v>44</v>
      </c>
      <c r="H31" s="564">
        <f>H29+H30</f>
        <v>36.799999999999997</v>
      </c>
      <c r="I31" s="565">
        <f t="shared" ref="I31:J31" si="3">SUM(I29:I29)</f>
        <v>0</v>
      </c>
      <c r="J31" s="564">
        <f t="shared" si="3"/>
        <v>0</v>
      </c>
      <c r="K31" s="1424"/>
      <c r="L31" s="1436"/>
      <c r="M31" s="675"/>
      <c r="N31" s="117"/>
      <c r="O31" s="50"/>
    </row>
    <row r="32" spans="1:15" s="1" customFormat="1" ht="18" customHeight="1" x14ac:dyDescent="0.25">
      <c r="A32" s="142" t="s">
        <v>29</v>
      </c>
      <c r="B32" s="692" t="s">
        <v>29</v>
      </c>
      <c r="C32" s="143" t="s">
        <v>64</v>
      </c>
      <c r="D32" s="1420" t="s">
        <v>69</v>
      </c>
      <c r="E32" s="1453" t="s">
        <v>59</v>
      </c>
      <c r="F32" s="1422" t="s">
        <v>66</v>
      </c>
      <c r="G32" s="420" t="s">
        <v>63</v>
      </c>
      <c r="H32" s="561">
        <v>4</v>
      </c>
      <c r="I32" s="1185">
        <v>262.10000000000002</v>
      </c>
      <c r="J32" s="1186">
        <v>4.5999999999999996</v>
      </c>
      <c r="K32" s="1188" t="s">
        <v>100</v>
      </c>
      <c r="L32" s="768">
        <v>1</v>
      </c>
      <c r="M32" s="121"/>
      <c r="N32" s="1150"/>
      <c r="O32" s="50"/>
    </row>
    <row r="33" spans="1:15" s="1" customFormat="1" ht="18" customHeight="1" x14ac:dyDescent="0.25">
      <c r="A33" s="147"/>
      <c r="B33" s="779"/>
      <c r="C33" s="780"/>
      <c r="D33" s="1384"/>
      <c r="E33" s="1454"/>
      <c r="F33" s="1379"/>
      <c r="G33" s="1184" t="s">
        <v>61</v>
      </c>
      <c r="H33" s="561"/>
      <c r="I33" s="1162">
        <v>1485</v>
      </c>
      <c r="J33" s="1187">
        <v>26.1</v>
      </c>
      <c r="K33" s="246" t="s">
        <v>205</v>
      </c>
      <c r="L33" s="759"/>
      <c r="M33" s="131">
        <v>8</v>
      </c>
      <c r="N33" s="1151"/>
      <c r="O33" s="50"/>
    </row>
    <row r="34" spans="1:15" s="1" customFormat="1" ht="6.75" customHeight="1" x14ac:dyDescent="0.25">
      <c r="A34" s="147"/>
      <c r="B34" s="693"/>
      <c r="C34" s="705"/>
      <c r="D34" s="1384"/>
      <c r="E34" s="1454"/>
      <c r="F34" s="1379"/>
      <c r="G34" s="529"/>
      <c r="H34" s="572"/>
      <c r="I34" s="580"/>
      <c r="J34" s="581"/>
      <c r="L34" s="1152"/>
      <c r="M34" s="1457"/>
      <c r="N34" s="184"/>
    </row>
    <row r="35" spans="1:15" s="1" customFormat="1" ht="16.5" customHeight="1" thickBot="1" x14ac:dyDescent="0.3">
      <c r="A35" s="149"/>
      <c r="B35" s="694"/>
      <c r="C35" s="706"/>
      <c r="D35" s="1385"/>
      <c r="E35" s="1455"/>
      <c r="F35" s="1380"/>
      <c r="G35" s="414" t="s">
        <v>44</v>
      </c>
      <c r="H35" s="564">
        <f>SUM(H32:H34)</f>
        <v>4</v>
      </c>
      <c r="I35" s="606">
        <f t="shared" ref="I35:J35" si="4">SUM(I32:I34)</f>
        <v>1747.1</v>
      </c>
      <c r="J35" s="564">
        <f t="shared" si="4"/>
        <v>30.700000000000003</v>
      </c>
      <c r="K35" s="1153"/>
      <c r="L35" s="1154"/>
      <c r="M35" s="1458"/>
      <c r="N35" s="460"/>
    </row>
    <row r="36" spans="1:15" s="1" customFormat="1" ht="13.5" thickBot="1" x14ac:dyDescent="0.3">
      <c r="A36" s="158" t="s">
        <v>29</v>
      </c>
      <c r="B36" s="159" t="s">
        <v>29</v>
      </c>
      <c r="C36" s="1456" t="s">
        <v>71</v>
      </c>
      <c r="D36" s="1456"/>
      <c r="E36" s="1456"/>
      <c r="F36" s="1456"/>
      <c r="G36" s="1456"/>
      <c r="H36" s="582">
        <f>H35+H28+H24+H22+H16+H31</f>
        <v>6092.6</v>
      </c>
      <c r="I36" s="1324">
        <f t="shared" ref="I36:J36" si="5">I35+I28+I24+I22+I16+I31</f>
        <v>9774.5</v>
      </c>
      <c r="J36" s="582">
        <f t="shared" si="5"/>
        <v>8058.0999999999995</v>
      </c>
      <c r="K36" s="668"/>
      <c r="L36" s="669"/>
      <c r="M36" s="669"/>
      <c r="N36" s="670"/>
    </row>
    <row r="37" spans="1:15" s="1" customFormat="1" ht="14.25" customHeight="1" thickBot="1" x14ac:dyDescent="0.3">
      <c r="A37" s="158" t="s">
        <v>29</v>
      </c>
      <c r="B37" s="159" t="s">
        <v>45</v>
      </c>
      <c r="C37" s="1445" t="s">
        <v>72</v>
      </c>
      <c r="D37" s="1446"/>
      <c r="E37" s="1446"/>
      <c r="F37" s="1446"/>
      <c r="G37" s="1446"/>
      <c r="H37" s="1446"/>
      <c r="I37" s="1446"/>
      <c r="J37" s="1446"/>
      <c r="K37" s="1446"/>
      <c r="L37" s="1446"/>
      <c r="M37" s="1446"/>
      <c r="N37" s="1447"/>
    </row>
    <row r="38" spans="1:15" s="1" customFormat="1" ht="28.5" customHeight="1" x14ac:dyDescent="0.25">
      <c r="A38" s="1415" t="s">
        <v>29</v>
      </c>
      <c r="B38" s="1416" t="s">
        <v>45</v>
      </c>
      <c r="C38" s="1418" t="s">
        <v>29</v>
      </c>
      <c r="D38" s="163" t="s">
        <v>73</v>
      </c>
      <c r="E38" s="1448" t="s">
        <v>74</v>
      </c>
      <c r="F38" s="1422" t="s">
        <v>35</v>
      </c>
      <c r="G38" s="164"/>
      <c r="H38" s="71"/>
      <c r="I38" s="111"/>
      <c r="J38" s="76"/>
      <c r="K38" s="166"/>
      <c r="L38" s="167"/>
      <c r="M38" s="168"/>
      <c r="N38" s="169"/>
    </row>
    <row r="39" spans="1:15" s="1" customFormat="1" ht="38.25" customHeight="1" x14ac:dyDescent="0.25">
      <c r="A39" s="1387"/>
      <c r="B39" s="1388"/>
      <c r="C39" s="1389"/>
      <c r="D39" s="1451" t="s">
        <v>75</v>
      </c>
      <c r="E39" s="1449"/>
      <c r="F39" s="1379"/>
      <c r="G39" s="548" t="s">
        <v>47</v>
      </c>
      <c r="H39" s="561">
        <v>31.3</v>
      </c>
      <c r="I39" s="576">
        <v>45</v>
      </c>
      <c r="J39" s="561">
        <v>45</v>
      </c>
      <c r="K39" s="501" t="s">
        <v>76</v>
      </c>
      <c r="L39" s="527">
        <v>5</v>
      </c>
      <c r="M39" s="216">
        <v>5</v>
      </c>
      <c r="N39" s="132">
        <v>7</v>
      </c>
    </row>
    <row r="40" spans="1:15" s="1" customFormat="1" ht="17.25" customHeight="1" x14ac:dyDescent="0.25">
      <c r="A40" s="1387"/>
      <c r="B40" s="1388"/>
      <c r="C40" s="1389"/>
      <c r="D40" s="1452"/>
      <c r="E40" s="1450"/>
      <c r="F40" s="1379"/>
      <c r="G40" s="549"/>
      <c r="H40" s="572"/>
      <c r="I40" s="584"/>
      <c r="J40" s="572"/>
      <c r="K40" s="501" t="s">
        <v>77</v>
      </c>
      <c r="L40" s="527">
        <v>1</v>
      </c>
      <c r="M40" s="216">
        <v>1</v>
      </c>
      <c r="N40" s="132">
        <v>1</v>
      </c>
    </row>
    <row r="41" spans="1:15" s="1" customFormat="1" ht="18" customHeight="1" x14ac:dyDescent="0.25">
      <c r="A41" s="1387"/>
      <c r="B41" s="1388"/>
      <c r="C41" s="1426"/>
      <c r="D41" s="1470" t="s">
        <v>186</v>
      </c>
      <c r="E41" s="1471" t="s">
        <v>81</v>
      </c>
      <c r="F41" s="1389"/>
      <c r="G41" s="548" t="s">
        <v>47</v>
      </c>
      <c r="H41" s="561">
        <v>3.3</v>
      </c>
      <c r="I41" s="576"/>
      <c r="J41" s="561"/>
      <c r="K41" s="1459" t="s">
        <v>82</v>
      </c>
      <c r="L41" s="205">
        <v>1</v>
      </c>
      <c r="M41" s="666"/>
      <c r="N41" s="687"/>
    </row>
    <row r="42" spans="1:15" s="1" customFormat="1" ht="21" customHeight="1" x14ac:dyDescent="0.25">
      <c r="A42" s="1387"/>
      <c r="B42" s="1388"/>
      <c r="C42" s="1426"/>
      <c r="D42" s="1470"/>
      <c r="E42" s="1471"/>
      <c r="F42" s="1389"/>
      <c r="G42" s="549"/>
      <c r="H42" s="572"/>
      <c r="I42" s="584"/>
      <c r="J42" s="572"/>
      <c r="K42" s="1460"/>
      <c r="L42" s="502"/>
      <c r="M42" s="292"/>
      <c r="N42" s="24"/>
    </row>
    <row r="43" spans="1:15" s="1" customFormat="1" ht="29.25" customHeight="1" x14ac:dyDescent="0.25">
      <c r="A43" s="685"/>
      <c r="B43" s="686"/>
      <c r="C43" s="81"/>
      <c r="D43" s="1464" t="s">
        <v>78</v>
      </c>
      <c r="E43" s="1466" t="s">
        <v>158</v>
      </c>
      <c r="F43" s="1468"/>
      <c r="G43" s="1345" t="s">
        <v>47</v>
      </c>
      <c r="H43" s="586">
        <v>2.2000000000000002</v>
      </c>
      <c r="I43" s="585">
        <v>2.6</v>
      </c>
      <c r="J43" s="586">
        <v>2.6</v>
      </c>
      <c r="K43" s="1556" t="s">
        <v>80</v>
      </c>
      <c r="L43" s="1472">
        <v>1</v>
      </c>
      <c r="M43" s="1472">
        <v>1</v>
      </c>
      <c r="N43" s="1474">
        <v>1</v>
      </c>
    </row>
    <row r="44" spans="1:15" s="1" customFormat="1" ht="15.75" customHeight="1" thickBot="1" x14ac:dyDescent="0.3">
      <c r="A44" s="102"/>
      <c r="B44" s="698"/>
      <c r="C44" s="103"/>
      <c r="D44" s="1465"/>
      <c r="E44" s="1467"/>
      <c r="F44" s="1469"/>
      <c r="G44" s="414" t="s">
        <v>44</v>
      </c>
      <c r="H44" s="564">
        <f>SUM(H39:H43)</f>
        <v>36.800000000000004</v>
      </c>
      <c r="I44" s="564">
        <f t="shared" ref="I44:J44" si="6">SUM(I39:I43)</f>
        <v>47.6</v>
      </c>
      <c r="J44" s="564">
        <f t="shared" si="6"/>
        <v>47.6</v>
      </c>
      <c r="K44" s="1557"/>
      <c r="L44" s="1473"/>
      <c r="M44" s="1473"/>
      <c r="N44" s="1469"/>
    </row>
    <row r="45" spans="1:15" s="1" customFormat="1" ht="13.5" thickBot="1" x14ac:dyDescent="0.3">
      <c r="A45" s="203" t="s">
        <v>29</v>
      </c>
      <c r="B45" s="159" t="s">
        <v>45</v>
      </c>
      <c r="C45" s="1456" t="s">
        <v>71</v>
      </c>
      <c r="D45" s="1456"/>
      <c r="E45" s="1456"/>
      <c r="F45" s="1456"/>
      <c r="G45" s="1456"/>
      <c r="H45" s="582">
        <f t="shared" ref="H45:J45" si="7">H44</f>
        <v>36.800000000000004</v>
      </c>
      <c r="I45" s="582">
        <f t="shared" si="7"/>
        <v>47.6</v>
      </c>
      <c r="J45" s="583">
        <f t="shared" si="7"/>
        <v>47.6</v>
      </c>
      <c r="K45" s="1461"/>
      <c r="L45" s="1462"/>
      <c r="M45" s="1462"/>
      <c r="N45" s="1463"/>
    </row>
    <row r="46" spans="1:15" s="1" customFormat="1" ht="16.5" customHeight="1" thickBot="1" x14ac:dyDescent="0.3">
      <c r="A46" s="158" t="s">
        <v>29</v>
      </c>
      <c r="B46" s="159" t="s">
        <v>56</v>
      </c>
      <c r="C46" s="1445" t="s">
        <v>84</v>
      </c>
      <c r="D46" s="1446"/>
      <c r="E46" s="1446"/>
      <c r="F46" s="1446"/>
      <c r="G46" s="1446"/>
      <c r="H46" s="1446"/>
      <c r="I46" s="1446"/>
      <c r="J46" s="1446"/>
      <c r="K46" s="1446"/>
      <c r="L46" s="1446"/>
      <c r="M46" s="1446"/>
      <c r="N46" s="1447"/>
    </row>
    <row r="47" spans="1:15" s="1" customFormat="1" ht="16.5" customHeight="1" x14ac:dyDescent="0.25">
      <c r="A47" s="688" t="s">
        <v>29</v>
      </c>
      <c r="B47" s="689" t="s">
        <v>56</v>
      </c>
      <c r="C47" s="690" t="s">
        <v>29</v>
      </c>
      <c r="D47" s="204" t="s">
        <v>173</v>
      </c>
      <c r="E47" s="696"/>
      <c r="F47" s="109">
        <v>6</v>
      </c>
      <c r="G47" s="164"/>
      <c r="H47" s="71"/>
      <c r="I47" s="76"/>
      <c r="J47" s="80"/>
      <c r="K47" s="208"/>
      <c r="L47" s="209"/>
      <c r="M47" s="210"/>
      <c r="N47" s="211"/>
    </row>
    <row r="48" spans="1:15" s="1" customFormat="1" ht="26.25" customHeight="1" x14ac:dyDescent="0.25">
      <c r="A48" s="685"/>
      <c r="B48" s="686"/>
      <c r="C48" s="682"/>
      <c r="D48" s="683" t="s">
        <v>86</v>
      </c>
      <c r="E48" s="1481" t="s">
        <v>87</v>
      </c>
      <c r="F48" s="81"/>
      <c r="G48" s="538" t="s">
        <v>47</v>
      </c>
      <c r="H48" s="586">
        <v>14.5</v>
      </c>
      <c r="I48" s="563">
        <v>14.5</v>
      </c>
      <c r="J48" s="587">
        <v>14.5</v>
      </c>
      <c r="K48" s="181" t="s">
        <v>164</v>
      </c>
      <c r="L48" s="214">
        <v>17</v>
      </c>
      <c r="M48" s="214">
        <v>17</v>
      </c>
      <c r="N48" s="182">
        <v>17</v>
      </c>
    </row>
    <row r="49" spans="1:16" s="1" customFormat="1" ht="39" customHeight="1" x14ac:dyDescent="0.25">
      <c r="A49" s="685"/>
      <c r="B49" s="686"/>
      <c r="C49" s="682"/>
      <c r="D49" s="673" t="s">
        <v>88</v>
      </c>
      <c r="E49" s="1482"/>
      <c r="F49" s="81"/>
      <c r="G49" s="539" t="s">
        <v>47</v>
      </c>
      <c r="H49" s="586">
        <v>17.2</v>
      </c>
      <c r="I49" s="581">
        <v>17.2</v>
      </c>
      <c r="J49" s="588">
        <v>14.5</v>
      </c>
      <c r="K49" s="181" t="s">
        <v>165</v>
      </c>
      <c r="L49" s="218" t="s">
        <v>89</v>
      </c>
      <c r="M49" s="219" t="s">
        <v>89</v>
      </c>
      <c r="N49" s="220" t="s">
        <v>89</v>
      </c>
    </row>
    <row r="50" spans="1:16" s="1" customFormat="1" ht="15.75" customHeight="1" x14ac:dyDescent="0.25">
      <c r="A50" s="685"/>
      <c r="B50" s="686"/>
      <c r="C50" s="682"/>
      <c r="D50" s="1451" t="s">
        <v>181</v>
      </c>
      <c r="E50" s="752"/>
      <c r="F50" s="81"/>
      <c r="G50" s="540" t="s">
        <v>47</v>
      </c>
      <c r="H50" s="569">
        <v>20</v>
      </c>
      <c r="I50" s="569">
        <v>220</v>
      </c>
      <c r="J50" s="589">
        <v>150</v>
      </c>
      <c r="K50" s="636" t="s">
        <v>166</v>
      </c>
      <c r="L50" s="131">
        <v>2</v>
      </c>
      <c r="M50" s="131">
        <v>2</v>
      </c>
      <c r="N50" s="132"/>
    </row>
    <row r="51" spans="1:16" s="1" customFormat="1" ht="16.5" customHeight="1" x14ac:dyDescent="0.25">
      <c r="A51" s="685"/>
      <c r="B51" s="686"/>
      <c r="C51" s="682"/>
      <c r="D51" s="1480"/>
      <c r="E51" s="752"/>
      <c r="F51" s="81"/>
      <c r="G51" s="411" t="s">
        <v>55</v>
      </c>
      <c r="H51" s="572">
        <v>57</v>
      </c>
      <c r="I51" s="572"/>
      <c r="J51" s="590"/>
      <c r="K51" s="637" t="s">
        <v>149</v>
      </c>
      <c r="L51" s="131">
        <v>1</v>
      </c>
      <c r="M51" s="131">
        <v>2</v>
      </c>
      <c r="N51" s="132">
        <v>1</v>
      </c>
    </row>
    <row r="52" spans="1:16" s="1" customFormat="1" ht="15.75" customHeight="1" thickBot="1" x14ac:dyDescent="0.3">
      <c r="A52" s="102"/>
      <c r="B52" s="698"/>
      <c r="C52" s="103"/>
      <c r="D52" s="1473"/>
      <c r="E52" s="537"/>
      <c r="F52" s="53"/>
      <c r="G52" s="414" t="s">
        <v>44</v>
      </c>
      <c r="H52" s="564">
        <f>SUM(H48:H51)</f>
        <v>108.7</v>
      </c>
      <c r="I52" s="564">
        <f>SUM(I48:I51)</f>
        <v>251.7</v>
      </c>
      <c r="J52" s="591">
        <f>SUM(J48:J51)</f>
        <v>179</v>
      </c>
      <c r="K52" s="645"/>
      <c r="L52" s="541"/>
      <c r="M52" s="541"/>
      <c r="N52" s="542"/>
    </row>
    <row r="53" spans="1:16" s="1" customFormat="1" ht="27" customHeight="1" x14ac:dyDescent="0.2">
      <c r="A53" s="688" t="s">
        <v>29</v>
      </c>
      <c r="B53" s="689" t="s">
        <v>56</v>
      </c>
      <c r="C53" s="690" t="s">
        <v>45</v>
      </c>
      <c r="D53" s="240" t="s">
        <v>91</v>
      </c>
      <c r="E53" s="241"/>
      <c r="F53" s="109">
        <v>6</v>
      </c>
      <c r="G53" s="164"/>
      <c r="H53" s="782"/>
      <c r="I53" s="592"/>
      <c r="J53" s="567"/>
      <c r="K53" s="244"/>
      <c r="L53" s="79"/>
      <c r="M53" s="79"/>
      <c r="N53" s="169"/>
    </row>
    <row r="54" spans="1:16" s="1" customFormat="1" ht="55.5" customHeight="1" x14ac:dyDescent="0.25">
      <c r="A54" s="685"/>
      <c r="B54" s="686"/>
      <c r="C54" s="682"/>
      <c r="D54" s="1381" t="s">
        <v>92</v>
      </c>
      <c r="E54" s="1271" t="s">
        <v>93</v>
      </c>
      <c r="F54" s="1272"/>
      <c r="G54" s="171" t="s">
        <v>47</v>
      </c>
      <c r="H54" s="569">
        <v>124.5</v>
      </c>
      <c r="I54" s="593">
        <v>230</v>
      </c>
      <c r="J54" s="594">
        <v>230</v>
      </c>
      <c r="K54" s="246" t="s">
        <v>94</v>
      </c>
      <c r="L54" s="172">
        <v>365</v>
      </c>
      <c r="M54" s="183">
        <v>500</v>
      </c>
      <c r="N54" s="132">
        <v>500</v>
      </c>
    </row>
    <row r="55" spans="1:16" s="1" customFormat="1" ht="40.5" customHeight="1" x14ac:dyDescent="0.25">
      <c r="A55" s="15"/>
      <c r="B55" s="16"/>
      <c r="C55" s="64"/>
      <c r="D55" s="1412"/>
      <c r="E55" s="1479"/>
      <c r="F55" s="1272"/>
      <c r="G55" s="548" t="s">
        <v>55</v>
      </c>
      <c r="H55" s="561">
        <v>109.8</v>
      </c>
      <c r="I55" s="576"/>
      <c r="J55" s="561"/>
      <c r="K55" s="249" t="s">
        <v>187</v>
      </c>
      <c r="L55" s="250">
        <v>30</v>
      </c>
      <c r="M55" s="251"/>
      <c r="N55" s="252"/>
    </row>
    <row r="56" spans="1:16" s="1" customFormat="1" ht="54" customHeight="1" x14ac:dyDescent="0.25">
      <c r="A56" s="15"/>
      <c r="B56" s="16"/>
      <c r="C56" s="64"/>
      <c r="D56" s="1412"/>
      <c r="E56" s="1479"/>
      <c r="F56" s="1272"/>
      <c r="G56" s="548"/>
      <c r="H56" s="561"/>
      <c r="I56" s="576"/>
      <c r="J56" s="561"/>
      <c r="K56" s="249" t="s">
        <v>188</v>
      </c>
      <c r="L56" s="253" t="s">
        <v>151</v>
      </c>
      <c r="M56" s="254"/>
      <c r="N56" s="255"/>
    </row>
    <row r="57" spans="1:16" s="1" customFormat="1" ht="26.25" customHeight="1" x14ac:dyDescent="0.25">
      <c r="A57" s="15"/>
      <c r="B57" s="16"/>
      <c r="C57" s="64"/>
      <c r="D57" s="1412"/>
      <c r="E57" s="1479"/>
      <c r="F57" s="64"/>
      <c r="G57" s="548"/>
      <c r="H57" s="561"/>
      <c r="I57" s="576"/>
      <c r="J57" s="561"/>
      <c r="K57" s="764" t="s">
        <v>189</v>
      </c>
      <c r="L57" s="765">
        <v>1000</v>
      </c>
      <c r="M57" s="766" t="s">
        <v>152</v>
      </c>
      <c r="N57" s="767" t="s">
        <v>152</v>
      </c>
    </row>
    <row r="58" spans="1:16" s="1" customFormat="1" ht="39.75" customHeight="1" x14ac:dyDescent="0.25">
      <c r="A58" s="15"/>
      <c r="B58" s="16"/>
      <c r="C58" s="64"/>
      <c r="D58" s="1483" t="s">
        <v>167</v>
      </c>
      <c r="E58" s="638"/>
      <c r="F58" s="456">
        <v>5</v>
      </c>
      <c r="G58" s="546" t="s">
        <v>63</v>
      </c>
      <c r="H58" s="569">
        <v>220</v>
      </c>
      <c r="I58" s="569">
        <f>330+360</f>
        <v>690</v>
      </c>
      <c r="J58" s="569">
        <v>215</v>
      </c>
      <c r="K58" s="639" t="s">
        <v>190</v>
      </c>
      <c r="L58" s="511">
        <v>30</v>
      </c>
      <c r="M58" s="33">
        <v>60</v>
      </c>
      <c r="N58" s="512">
        <v>100</v>
      </c>
      <c r="O58" s="50"/>
      <c r="P58" s="50"/>
    </row>
    <row r="59" spans="1:16" s="1" customFormat="1" ht="30" customHeight="1" x14ac:dyDescent="0.25">
      <c r="A59" s="15"/>
      <c r="B59" s="16"/>
      <c r="C59" s="64"/>
      <c r="D59" s="1484"/>
      <c r="E59" s="640"/>
      <c r="F59" s="1273"/>
      <c r="G59" s="548" t="s">
        <v>55</v>
      </c>
      <c r="H59" s="561"/>
      <c r="I59" s="576">
        <v>80</v>
      </c>
      <c r="J59" s="561">
        <v>45</v>
      </c>
      <c r="K59" s="641" t="s">
        <v>168</v>
      </c>
      <c r="L59" s="250"/>
      <c r="M59" s="251">
        <v>100</v>
      </c>
      <c r="N59" s="513"/>
      <c r="O59" s="50"/>
      <c r="P59" s="50"/>
    </row>
    <row r="60" spans="1:16" s="1" customFormat="1" ht="18" customHeight="1" x14ac:dyDescent="0.25">
      <c r="A60" s="15"/>
      <c r="B60" s="16"/>
      <c r="C60" s="64"/>
      <c r="D60" s="1349"/>
      <c r="E60" s="642"/>
      <c r="F60" s="1221"/>
      <c r="G60" s="549"/>
      <c r="H60" s="572"/>
      <c r="I60" s="584"/>
      <c r="J60" s="572"/>
      <c r="K60" s="643" t="s">
        <v>169</v>
      </c>
      <c r="L60" s="258"/>
      <c r="M60" s="23">
        <v>60</v>
      </c>
      <c r="N60" s="188">
        <v>100</v>
      </c>
      <c r="O60" s="50"/>
      <c r="P60" s="50"/>
    </row>
    <row r="61" spans="1:16" s="1" customFormat="1" ht="20.25" customHeight="1" x14ac:dyDescent="0.25">
      <c r="A61" s="1220"/>
      <c r="B61" s="16"/>
      <c r="C61" s="17"/>
      <c r="D61" s="1485" t="s">
        <v>227</v>
      </c>
      <c r="E61" s="640"/>
      <c r="F61" s="81">
        <v>6</v>
      </c>
      <c r="G61" s="1247" t="s">
        <v>63</v>
      </c>
      <c r="H61" s="561"/>
      <c r="I61" s="1296">
        <v>16</v>
      </c>
      <c r="J61" s="1297">
        <v>68</v>
      </c>
      <c r="K61" s="1298" t="s">
        <v>229</v>
      </c>
      <c r="L61" s="172"/>
      <c r="M61" s="131">
        <v>1</v>
      </c>
      <c r="N61" s="184"/>
      <c r="O61" s="50"/>
      <c r="P61" s="50"/>
    </row>
    <row r="62" spans="1:16" s="1" customFormat="1" ht="20.25" customHeight="1" x14ac:dyDescent="0.25">
      <c r="A62" s="1220"/>
      <c r="B62" s="16"/>
      <c r="C62" s="17"/>
      <c r="D62" s="1428"/>
      <c r="E62" s="640"/>
      <c r="F62" s="81"/>
      <c r="G62" s="1247" t="s">
        <v>47</v>
      </c>
      <c r="H62" s="561"/>
      <c r="I62" s="1296"/>
      <c r="J62" s="1297">
        <v>70</v>
      </c>
      <c r="K62" s="1486" t="s">
        <v>224</v>
      </c>
      <c r="L62" s="172"/>
      <c r="M62" s="131">
        <v>50</v>
      </c>
      <c r="N62" s="184">
        <v>100</v>
      </c>
      <c r="O62" s="50"/>
      <c r="P62" s="50"/>
    </row>
    <row r="63" spans="1:16" s="1" customFormat="1" ht="18" customHeight="1" x14ac:dyDescent="0.25">
      <c r="A63" s="1220"/>
      <c r="B63" s="16"/>
      <c r="C63" s="17"/>
      <c r="D63" s="1484"/>
      <c r="E63" s="640"/>
      <c r="F63" s="81"/>
      <c r="G63" s="1243" t="s">
        <v>223</v>
      </c>
      <c r="H63" s="572"/>
      <c r="I63" s="1299">
        <v>44</v>
      </c>
      <c r="J63" s="1300">
        <v>22</v>
      </c>
      <c r="K63" s="1487"/>
      <c r="L63" s="172"/>
      <c r="M63" s="131"/>
      <c r="N63" s="184"/>
      <c r="O63" s="50"/>
      <c r="P63" s="50"/>
    </row>
    <row r="64" spans="1:16" s="1" customFormat="1" ht="13.5" customHeight="1" thickBot="1" x14ac:dyDescent="0.3">
      <c r="A64" s="264"/>
      <c r="B64" s="698"/>
      <c r="C64" s="103"/>
      <c r="D64" s="537"/>
      <c r="E64" s="537"/>
      <c r="F64" s="53"/>
      <c r="G64" s="414" t="s">
        <v>44</v>
      </c>
      <c r="H64" s="754">
        <f>SUM(H54:H60)</f>
        <v>454.3</v>
      </c>
      <c r="I64" s="754">
        <f>SUM(I54:I63)</f>
        <v>1060</v>
      </c>
      <c r="J64" s="754">
        <f>SUM(J54:J63)</f>
        <v>650</v>
      </c>
      <c r="K64" s="1301"/>
      <c r="L64" s="541"/>
      <c r="M64" s="541"/>
      <c r="N64" s="542"/>
      <c r="O64" s="50"/>
      <c r="P64" s="50"/>
    </row>
    <row r="65" spans="1:16" s="1" customFormat="1" ht="15.75" customHeight="1" x14ac:dyDescent="0.25">
      <c r="A65" s="268" t="s">
        <v>29</v>
      </c>
      <c r="B65" s="269" t="s">
        <v>56</v>
      </c>
      <c r="C65" s="545" t="s">
        <v>56</v>
      </c>
      <c r="D65" s="272" t="s">
        <v>97</v>
      </c>
      <c r="E65" s="273" t="s">
        <v>59</v>
      </c>
      <c r="F65" s="274">
        <v>5</v>
      </c>
      <c r="G65" s="276"/>
      <c r="H65" s="785"/>
      <c r="I65" s="592"/>
      <c r="J65" s="567"/>
      <c r="K65" s="282"/>
      <c r="L65" s="283"/>
      <c r="M65" s="283"/>
      <c r="N65" s="169"/>
      <c r="O65" s="50"/>
      <c r="P65" s="50"/>
    </row>
    <row r="66" spans="1:16" s="1" customFormat="1" ht="16.5" customHeight="1" x14ac:dyDescent="0.25">
      <c r="A66" s="685"/>
      <c r="B66" s="686"/>
      <c r="C66" s="676"/>
      <c r="D66" s="1451" t="s">
        <v>176</v>
      </c>
      <c r="E66" s="1476" t="s">
        <v>98</v>
      </c>
      <c r="F66" s="682"/>
      <c r="G66" s="546" t="s">
        <v>63</v>
      </c>
      <c r="H66" s="596">
        <f>17.9-1.1</f>
        <v>16.799999999999997</v>
      </c>
      <c r="I66" s="596">
        <v>21.9</v>
      </c>
      <c r="J66" s="569">
        <v>51</v>
      </c>
      <c r="K66" s="500" t="s">
        <v>100</v>
      </c>
      <c r="L66" s="497">
        <v>1</v>
      </c>
      <c r="M66" s="497"/>
      <c r="N66" s="494"/>
    </row>
    <row r="67" spans="1:16" s="1" customFormat="1" ht="24.75" customHeight="1" x14ac:dyDescent="0.25">
      <c r="A67" s="685"/>
      <c r="B67" s="686"/>
      <c r="C67" s="676"/>
      <c r="D67" s="1475"/>
      <c r="E67" s="1477"/>
      <c r="F67" s="682"/>
      <c r="G67" s="547" t="s">
        <v>61</v>
      </c>
      <c r="H67" s="576"/>
      <c r="I67" s="576">
        <v>124</v>
      </c>
      <c r="J67" s="561">
        <v>289.2</v>
      </c>
      <c r="K67" s="644" t="s">
        <v>170</v>
      </c>
      <c r="L67" s="498">
        <v>1</v>
      </c>
      <c r="M67" s="498"/>
      <c r="N67" s="495"/>
    </row>
    <row r="68" spans="1:16" s="1" customFormat="1" ht="18" customHeight="1" x14ac:dyDescent="0.25">
      <c r="A68" s="685"/>
      <c r="B68" s="686"/>
      <c r="C68" s="676"/>
      <c r="D68" s="1475"/>
      <c r="E68" s="1477"/>
      <c r="F68" s="682"/>
      <c r="G68" s="548" t="s">
        <v>52</v>
      </c>
      <c r="H68" s="576"/>
      <c r="I68" s="576"/>
      <c r="J68" s="561"/>
      <c r="K68" s="1478" t="s">
        <v>171</v>
      </c>
      <c r="L68" s="498"/>
      <c r="M68" s="498">
        <v>70</v>
      </c>
      <c r="N68" s="495">
        <v>100</v>
      </c>
    </row>
    <row r="69" spans="1:16" s="1" customFormat="1" ht="15.75" customHeight="1" x14ac:dyDescent="0.25">
      <c r="A69" s="685"/>
      <c r="B69" s="686"/>
      <c r="C69" s="682"/>
      <c r="D69" s="1452"/>
      <c r="E69" s="1477"/>
      <c r="F69" s="682"/>
      <c r="G69" s="549" t="s">
        <v>102</v>
      </c>
      <c r="H69" s="584"/>
      <c r="I69" s="595"/>
      <c r="J69" s="581"/>
      <c r="K69" s="1383"/>
      <c r="L69" s="499"/>
      <c r="M69" s="499"/>
      <c r="N69" s="496"/>
    </row>
    <row r="70" spans="1:16" s="1" customFormat="1" ht="24.75" customHeight="1" x14ac:dyDescent="0.25">
      <c r="A70" s="685"/>
      <c r="B70" s="686"/>
      <c r="C70" s="676"/>
      <c r="D70" s="1475" t="s">
        <v>182</v>
      </c>
      <c r="E70" s="646"/>
      <c r="F70" s="682"/>
      <c r="G70" s="221" t="s">
        <v>47</v>
      </c>
      <c r="H70" s="1110">
        <v>0</v>
      </c>
      <c r="I70" s="576">
        <v>15</v>
      </c>
      <c r="J70" s="561"/>
      <c r="K70" s="630" t="s">
        <v>170</v>
      </c>
      <c r="L70" s="479"/>
      <c r="M70" s="479">
        <v>1</v>
      </c>
      <c r="N70" s="492"/>
    </row>
    <row r="71" spans="1:16" s="1" customFormat="1" ht="27" customHeight="1" x14ac:dyDescent="0.25">
      <c r="A71" s="685"/>
      <c r="B71" s="686"/>
      <c r="C71" s="676"/>
      <c r="D71" s="1452"/>
      <c r="E71" s="646"/>
      <c r="F71" s="682"/>
      <c r="G71" s="227" t="s">
        <v>55</v>
      </c>
      <c r="H71" s="1101">
        <f>25-9.8</f>
        <v>15.2</v>
      </c>
      <c r="I71" s="584">
        <v>250</v>
      </c>
      <c r="J71" s="572">
        <v>250</v>
      </c>
      <c r="K71" s="490" t="s">
        <v>180</v>
      </c>
      <c r="L71" s="480"/>
      <c r="M71" s="480">
        <v>50</v>
      </c>
      <c r="N71" s="493">
        <v>100</v>
      </c>
    </row>
    <row r="72" spans="1:16" s="1" customFormat="1" ht="19.5" customHeight="1" x14ac:dyDescent="0.25">
      <c r="A72" s="685"/>
      <c r="B72" s="686"/>
      <c r="C72" s="676"/>
      <c r="D72" s="1451" t="s">
        <v>191</v>
      </c>
      <c r="E72" s="646"/>
      <c r="F72" s="684"/>
      <c r="G72" s="294" t="s">
        <v>63</v>
      </c>
      <c r="H72" s="751">
        <v>40</v>
      </c>
      <c r="I72" s="597"/>
      <c r="J72" s="598"/>
      <c r="K72" s="543" t="s">
        <v>185</v>
      </c>
      <c r="L72" s="216">
        <v>1</v>
      </c>
      <c r="M72" s="479"/>
      <c r="N72" s="544"/>
    </row>
    <row r="73" spans="1:16" s="1" customFormat="1" ht="15.75" thickBot="1" x14ac:dyDescent="0.3">
      <c r="A73" s="264"/>
      <c r="B73" s="698"/>
      <c r="C73" s="103"/>
      <c r="D73" s="1473"/>
      <c r="E73" s="537"/>
      <c r="F73" s="53"/>
      <c r="G73" s="414" t="s">
        <v>44</v>
      </c>
      <c r="H73" s="564">
        <f>SUM(H66:H72)</f>
        <v>72</v>
      </c>
      <c r="I73" s="564">
        <f>SUM(I66:I72)</f>
        <v>410.9</v>
      </c>
      <c r="J73" s="564">
        <f>SUM(J66:J72)</f>
        <v>590.20000000000005</v>
      </c>
      <c r="K73" s="645"/>
      <c r="L73" s="541"/>
      <c r="M73" s="541"/>
      <c r="N73" s="542"/>
    </row>
    <row r="74" spans="1:16" s="1" customFormat="1" ht="17.25" customHeight="1" x14ac:dyDescent="0.25">
      <c r="A74" s="268" t="s">
        <v>29</v>
      </c>
      <c r="B74" s="269" t="s">
        <v>56</v>
      </c>
      <c r="C74" s="545" t="s">
        <v>58</v>
      </c>
      <c r="D74" s="272" t="s">
        <v>106</v>
      </c>
      <c r="E74" s="273"/>
      <c r="F74" s="239"/>
      <c r="G74" s="312"/>
      <c r="H74" s="786"/>
      <c r="I74" s="573">
        <v>0</v>
      </c>
      <c r="J74" s="567">
        <v>0</v>
      </c>
      <c r="K74" s="282"/>
      <c r="L74" s="283"/>
      <c r="M74" s="283"/>
      <c r="N74" s="169"/>
    </row>
    <row r="75" spans="1:16" s="1" customFormat="1" ht="18.75" customHeight="1" x14ac:dyDescent="0.25">
      <c r="A75" s="1505"/>
      <c r="B75" s="1506"/>
      <c r="C75" s="1507"/>
      <c r="D75" s="1508" t="s">
        <v>175</v>
      </c>
      <c r="E75" s="1510" t="s">
        <v>107</v>
      </c>
      <c r="F75" s="1513" t="s">
        <v>35</v>
      </c>
      <c r="G75" s="315" t="s">
        <v>47</v>
      </c>
      <c r="H75" s="603">
        <v>30</v>
      </c>
      <c r="I75" s="599">
        <v>30</v>
      </c>
      <c r="J75" s="600">
        <v>30</v>
      </c>
      <c r="K75" s="1488" t="s">
        <v>109</v>
      </c>
      <c r="L75" s="316">
        <v>2.2999999999999998</v>
      </c>
      <c r="M75" s="316">
        <v>2.2999999999999998</v>
      </c>
      <c r="N75" s="1491">
        <v>2.2999999999999998</v>
      </c>
    </row>
    <row r="76" spans="1:16" s="1" customFormat="1" ht="16.5" customHeight="1" x14ac:dyDescent="0.25">
      <c r="A76" s="1505"/>
      <c r="B76" s="1506"/>
      <c r="C76" s="1507"/>
      <c r="D76" s="1384"/>
      <c r="E76" s="1511"/>
      <c r="F76" s="1514"/>
      <c r="G76" s="1177" t="s">
        <v>55</v>
      </c>
      <c r="H76" s="1178"/>
      <c r="I76" s="1252"/>
      <c r="J76" s="594"/>
      <c r="K76" s="1489"/>
      <c r="L76" s="319"/>
      <c r="M76" s="319"/>
      <c r="N76" s="1492"/>
    </row>
    <row r="77" spans="1:16" s="1" customFormat="1" ht="17.25" customHeight="1" x14ac:dyDescent="0.25">
      <c r="A77" s="1505"/>
      <c r="B77" s="1506"/>
      <c r="C77" s="1507"/>
      <c r="D77" s="1509"/>
      <c r="E77" s="1512"/>
      <c r="F77" s="1515"/>
      <c r="G77" s="1176" t="s">
        <v>111</v>
      </c>
      <c r="H77" s="572">
        <f>43.6-9.8</f>
        <v>33.799999999999997</v>
      </c>
      <c r="I77" s="580">
        <v>43.6</v>
      </c>
      <c r="J77" s="601">
        <v>43.6</v>
      </c>
      <c r="K77" s="1490"/>
      <c r="L77" s="328"/>
      <c r="M77" s="328"/>
      <c r="N77" s="1493"/>
    </row>
    <row r="78" spans="1:16" s="1" customFormat="1" ht="15.75" customHeight="1" x14ac:dyDescent="0.25">
      <c r="A78" s="1494"/>
      <c r="B78" s="1497"/>
      <c r="C78" s="1500"/>
      <c r="D78" s="1503" t="s">
        <v>110</v>
      </c>
      <c r="E78" s="628"/>
      <c r="F78" s="1504" t="s">
        <v>35</v>
      </c>
      <c r="G78" s="329" t="s">
        <v>47</v>
      </c>
      <c r="H78" s="603">
        <v>9.5</v>
      </c>
      <c r="I78" s="602">
        <v>9.5</v>
      </c>
      <c r="J78" s="603">
        <v>9.5</v>
      </c>
      <c r="K78" s="1277" t="s">
        <v>172</v>
      </c>
      <c r="L78" s="333">
        <v>1</v>
      </c>
      <c r="M78" s="1269"/>
      <c r="N78" s="1274"/>
    </row>
    <row r="79" spans="1:16" s="1" customFormat="1" ht="27.75" customHeight="1" x14ac:dyDescent="0.25">
      <c r="A79" s="1495"/>
      <c r="B79" s="1498"/>
      <c r="C79" s="1501"/>
      <c r="D79" s="1503"/>
      <c r="E79" s="1275"/>
      <c r="F79" s="1504"/>
      <c r="G79" s="342" t="s">
        <v>111</v>
      </c>
      <c r="H79" s="605">
        <f>65+16.2</f>
        <v>81.2</v>
      </c>
      <c r="I79" s="604">
        <v>14.2</v>
      </c>
      <c r="J79" s="605">
        <v>14.2</v>
      </c>
      <c r="K79" s="346" t="s">
        <v>219</v>
      </c>
      <c r="L79" s="625">
        <v>660</v>
      </c>
      <c r="M79" s="626">
        <v>750</v>
      </c>
      <c r="N79" s="252">
        <v>750</v>
      </c>
    </row>
    <row r="80" spans="1:16" s="1" customFormat="1" ht="27" customHeight="1" x14ac:dyDescent="0.25">
      <c r="A80" s="1496"/>
      <c r="B80" s="1499"/>
      <c r="C80" s="1502"/>
      <c r="D80" s="1503"/>
      <c r="E80" s="1270"/>
      <c r="F80" s="1504"/>
      <c r="G80" s="369"/>
      <c r="H80" s="572"/>
      <c r="I80" s="571"/>
      <c r="J80" s="572"/>
      <c r="K80" s="352" t="s">
        <v>113</v>
      </c>
      <c r="L80" s="627">
        <v>5</v>
      </c>
      <c r="M80" s="292">
        <v>5</v>
      </c>
      <c r="N80" s="1276">
        <v>5</v>
      </c>
    </row>
    <row r="81" spans="1:15" s="202" customFormat="1" ht="18.75" customHeight="1" x14ac:dyDescent="0.25">
      <c r="A81" s="353"/>
      <c r="B81" s="354"/>
      <c r="C81" s="554"/>
      <c r="D81" s="1348" t="s">
        <v>114</v>
      </c>
      <c r="E81" s="555"/>
      <c r="F81" s="556" t="s">
        <v>115</v>
      </c>
      <c r="G81" s="760" t="s">
        <v>47</v>
      </c>
      <c r="H81" s="603">
        <v>25</v>
      </c>
      <c r="I81" s="761"/>
      <c r="J81" s="762"/>
      <c r="K81" s="757" t="s">
        <v>157</v>
      </c>
      <c r="L81" s="758" t="s">
        <v>118</v>
      </c>
      <c r="M81" s="755"/>
      <c r="N81" s="756"/>
    </row>
    <row r="82" spans="1:15" s="202" customFormat="1" ht="19.5" customHeight="1" x14ac:dyDescent="0.25">
      <c r="A82" s="353"/>
      <c r="B82" s="354"/>
      <c r="C82" s="554"/>
      <c r="D82" s="1349"/>
      <c r="E82" s="453"/>
      <c r="F82" s="287"/>
      <c r="G82" s="1175" t="s">
        <v>55</v>
      </c>
      <c r="H82" s="572">
        <v>25</v>
      </c>
      <c r="I82" s="1230"/>
      <c r="J82" s="1231"/>
      <c r="K82" s="1232"/>
      <c r="L82" s="508"/>
      <c r="M82" s="509"/>
      <c r="N82" s="510"/>
    </row>
    <row r="83" spans="1:15" s="202" customFormat="1" ht="16.5" customHeight="1" x14ac:dyDescent="0.25">
      <c r="A83" s="353"/>
      <c r="B83" s="354"/>
      <c r="C83" s="554"/>
      <c r="D83" s="1348" t="s">
        <v>220</v>
      </c>
      <c r="E83" s="753"/>
      <c r="F83" s="170" t="s">
        <v>66</v>
      </c>
      <c r="G83" s="1265" t="s">
        <v>63</v>
      </c>
      <c r="H83" s="561">
        <v>3.1</v>
      </c>
      <c r="I83" s="1278">
        <v>16.600000000000001</v>
      </c>
      <c r="J83" s="1279">
        <v>31.7</v>
      </c>
      <c r="K83" s="1280" t="s">
        <v>100</v>
      </c>
      <c r="L83" s="1281" t="s">
        <v>118</v>
      </c>
      <c r="M83" s="1282"/>
      <c r="N83" s="1283"/>
    </row>
    <row r="84" spans="1:15" s="202" customFormat="1" ht="27.75" customHeight="1" x14ac:dyDescent="0.25">
      <c r="A84" s="353"/>
      <c r="B84" s="354"/>
      <c r="C84" s="554"/>
      <c r="D84" s="1350"/>
      <c r="E84" s="753"/>
      <c r="F84" s="170"/>
      <c r="G84" s="1265" t="s">
        <v>61</v>
      </c>
      <c r="H84" s="561"/>
      <c r="I84" s="1284">
        <v>94.2</v>
      </c>
      <c r="J84" s="1279">
        <v>179.1</v>
      </c>
      <c r="K84" s="1285" t="s">
        <v>225</v>
      </c>
      <c r="L84" s="766"/>
      <c r="M84" s="766" t="s">
        <v>118</v>
      </c>
      <c r="N84" s="767"/>
    </row>
    <row r="85" spans="1:15" s="202" customFormat="1" ht="26.25" customHeight="1" x14ac:dyDescent="0.25">
      <c r="A85" s="353"/>
      <c r="B85" s="354"/>
      <c r="C85" s="554"/>
      <c r="D85" s="1286"/>
      <c r="E85" s="753"/>
      <c r="F85" s="170"/>
      <c r="G85" s="1265"/>
      <c r="H85" s="561"/>
      <c r="I85" s="1287"/>
      <c r="J85" s="1279"/>
      <c r="K85" s="1288" t="s">
        <v>226</v>
      </c>
      <c r="L85" s="1289"/>
      <c r="M85" s="1289">
        <v>30</v>
      </c>
      <c r="N85" s="1290">
        <v>100</v>
      </c>
    </row>
    <row r="86" spans="1:15" s="202" customFormat="1" ht="41.25" customHeight="1" x14ac:dyDescent="0.25">
      <c r="A86" s="353"/>
      <c r="B86" s="354"/>
      <c r="C86" s="554"/>
      <c r="D86" s="1291"/>
      <c r="E86" s="753"/>
      <c r="F86" s="170"/>
      <c r="G86" s="1175"/>
      <c r="H86" s="572"/>
      <c r="I86" s="1230"/>
      <c r="J86" s="1231"/>
      <c r="K86" s="1292" t="s">
        <v>228</v>
      </c>
      <c r="L86" s="1293"/>
      <c r="M86" s="1294" t="s">
        <v>221</v>
      </c>
      <c r="N86" s="1295"/>
    </row>
    <row r="87" spans="1:15" s="1" customFormat="1" ht="15.75" thickBot="1" x14ac:dyDescent="0.3">
      <c r="A87" s="264"/>
      <c r="B87" s="698"/>
      <c r="C87" s="103"/>
      <c r="D87" s="1268"/>
      <c r="E87" s="537"/>
      <c r="F87" s="53"/>
      <c r="G87" s="414" t="s">
        <v>44</v>
      </c>
      <c r="H87" s="754">
        <f>SUM(H75:H86)</f>
        <v>207.6</v>
      </c>
      <c r="I87" s="1253">
        <f t="shared" ref="I87:J87" si="8">SUM(I75:I86)</f>
        <v>208.10000000000002</v>
      </c>
      <c r="J87" s="754">
        <f t="shared" si="8"/>
        <v>308.10000000000002</v>
      </c>
      <c r="K87" s="645"/>
      <c r="L87" s="541"/>
      <c r="M87" s="541"/>
      <c r="N87" s="542"/>
    </row>
    <row r="88" spans="1:15" s="1" customFormat="1" ht="13.5" thickBot="1" x14ac:dyDescent="0.3">
      <c r="A88" s="203" t="s">
        <v>29</v>
      </c>
      <c r="B88" s="159" t="s">
        <v>56</v>
      </c>
      <c r="C88" s="1456" t="s">
        <v>71</v>
      </c>
      <c r="D88" s="1456"/>
      <c r="E88" s="1456"/>
      <c r="F88" s="1456"/>
      <c r="G88" s="1456"/>
      <c r="H88" s="582">
        <f>H87+H73+H64+H52</f>
        <v>842.60000000000014</v>
      </c>
      <c r="I88" s="583">
        <f>I87+I73+I64+I52</f>
        <v>1930.7</v>
      </c>
      <c r="J88" s="582">
        <f>J87+J73+J64+J52</f>
        <v>1727.3000000000002</v>
      </c>
      <c r="K88" s="1461"/>
      <c r="L88" s="1462"/>
      <c r="M88" s="1462"/>
      <c r="N88" s="1463"/>
    </row>
    <row r="89" spans="1:15" s="1" customFormat="1" ht="13.5" thickBot="1" x14ac:dyDescent="0.3">
      <c r="A89" s="158" t="s">
        <v>29</v>
      </c>
      <c r="B89" s="159" t="s">
        <v>58</v>
      </c>
      <c r="C89" s="1516" t="s">
        <v>178</v>
      </c>
      <c r="D89" s="1517"/>
      <c r="E89" s="1517"/>
      <c r="F89" s="1517"/>
      <c r="G89" s="1517"/>
      <c r="H89" s="1518"/>
      <c r="I89" s="1518"/>
      <c r="J89" s="1517"/>
      <c r="K89" s="1517"/>
      <c r="L89" s="1517"/>
      <c r="M89" s="1517"/>
      <c r="N89" s="1519"/>
    </row>
    <row r="90" spans="1:15" s="1" customFormat="1" ht="27" customHeight="1" x14ac:dyDescent="0.25">
      <c r="A90" s="1537" t="s">
        <v>29</v>
      </c>
      <c r="B90" s="1540" t="s">
        <v>58</v>
      </c>
      <c r="C90" s="1543" t="s">
        <v>29</v>
      </c>
      <c r="D90" s="1546" t="s">
        <v>202</v>
      </c>
      <c r="E90" s="1453" t="s">
        <v>59</v>
      </c>
      <c r="F90" s="1547" t="s">
        <v>66</v>
      </c>
      <c r="G90" s="776" t="s">
        <v>47</v>
      </c>
      <c r="H90" s="778">
        <v>25</v>
      </c>
      <c r="I90" s="777">
        <v>25</v>
      </c>
      <c r="J90" s="778"/>
      <c r="K90" s="774" t="s">
        <v>170</v>
      </c>
      <c r="L90" s="368">
        <v>1</v>
      </c>
      <c r="M90" s="368"/>
      <c r="N90" s="122"/>
      <c r="O90" s="721"/>
    </row>
    <row r="91" spans="1:15" s="1" customFormat="1" ht="17.25" customHeight="1" x14ac:dyDescent="0.25">
      <c r="A91" s="1538"/>
      <c r="B91" s="1541"/>
      <c r="C91" s="1544"/>
      <c r="D91" s="1384"/>
      <c r="E91" s="1454"/>
      <c r="F91" s="1548"/>
      <c r="G91" s="769" t="s">
        <v>102</v>
      </c>
      <c r="H91" s="770"/>
      <c r="I91" s="771">
        <v>304</v>
      </c>
      <c r="J91" s="770"/>
      <c r="K91" s="775" t="s">
        <v>203</v>
      </c>
      <c r="L91" s="216"/>
      <c r="M91" s="216">
        <v>3</v>
      </c>
      <c r="N91" s="132">
        <v>3</v>
      </c>
      <c r="O91" s="721"/>
    </row>
    <row r="92" spans="1:15" s="1" customFormat="1" ht="19.5" customHeight="1" x14ac:dyDescent="0.25">
      <c r="A92" s="1539"/>
      <c r="B92" s="1542"/>
      <c r="C92" s="1545"/>
      <c r="D92" s="1508"/>
      <c r="E92" s="1377"/>
      <c r="F92" s="1549"/>
      <c r="G92" s="769" t="s">
        <v>61</v>
      </c>
      <c r="H92" s="770"/>
      <c r="I92" s="770">
        <v>1550.7</v>
      </c>
      <c r="J92" s="770">
        <v>2326</v>
      </c>
      <c r="K92" s="1550" t="s">
        <v>204</v>
      </c>
      <c r="L92" s="216"/>
      <c r="M92" s="216">
        <v>25</v>
      </c>
      <c r="N92" s="132">
        <v>35</v>
      </c>
      <c r="O92" s="721"/>
    </row>
    <row r="93" spans="1:15" s="1" customFormat="1" ht="19.5" customHeight="1" x14ac:dyDescent="0.25">
      <c r="A93" s="1539"/>
      <c r="B93" s="1542"/>
      <c r="C93" s="1545"/>
      <c r="D93" s="1508"/>
      <c r="E93" s="1377"/>
      <c r="F93" s="1549"/>
      <c r="G93" s="773" t="s">
        <v>52</v>
      </c>
      <c r="H93" s="607"/>
      <c r="I93" s="772"/>
      <c r="J93" s="607">
        <v>451.5</v>
      </c>
      <c r="K93" s="1551"/>
      <c r="L93" s="216"/>
      <c r="M93" s="216"/>
      <c r="N93" s="132"/>
      <c r="O93" s="721"/>
    </row>
    <row r="94" spans="1:15" s="1" customFormat="1" ht="16.5" customHeight="1" thickBot="1" x14ac:dyDescent="0.3">
      <c r="A94" s="1539"/>
      <c r="B94" s="1542"/>
      <c r="C94" s="1545"/>
      <c r="D94" s="1508"/>
      <c r="E94" s="1378"/>
      <c r="F94" s="1549"/>
      <c r="G94" s="377" t="s">
        <v>44</v>
      </c>
      <c r="H94" s="608">
        <f>SUM(H90:H93)</f>
        <v>25</v>
      </c>
      <c r="I94" s="608">
        <f>SUM(I90:I93)</f>
        <v>1879.7</v>
      </c>
      <c r="J94" s="608">
        <f>SUM(J90:J93)</f>
        <v>2777.5</v>
      </c>
      <c r="K94" s="384"/>
      <c r="L94" s="528"/>
      <c r="M94" s="528"/>
      <c r="N94" s="385"/>
      <c r="O94" s="721"/>
    </row>
    <row r="95" spans="1:15" s="1" customFormat="1" ht="16.5" customHeight="1" x14ac:dyDescent="0.25">
      <c r="A95" s="386" t="s">
        <v>29</v>
      </c>
      <c r="B95" s="387" t="s">
        <v>58</v>
      </c>
      <c r="C95" s="143" t="s">
        <v>45</v>
      </c>
      <c r="D95" s="1586" t="s">
        <v>122</v>
      </c>
      <c r="E95" s="388" t="s">
        <v>59</v>
      </c>
      <c r="F95" s="1547" t="s">
        <v>66</v>
      </c>
      <c r="G95" s="390" t="s">
        <v>201</v>
      </c>
      <c r="H95" s="579">
        <v>10.8</v>
      </c>
      <c r="I95" s="1347">
        <v>39.200000000000003</v>
      </c>
      <c r="J95" s="609"/>
      <c r="K95" s="1589" t="s">
        <v>177</v>
      </c>
      <c r="L95" s="121"/>
      <c r="M95" s="394">
        <v>100</v>
      </c>
      <c r="N95" s="395"/>
    </row>
    <row r="96" spans="1:15" s="1" customFormat="1" ht="16.5" customHeight="1" x14ac:dyDescent="0.25">
      <c r="A96" s="671"/>
      <c r="B96" s="672"/>
      <c r="C96" s="676"/>
      <c r="D96" s="1587"/>
      <c r="E96" s="396"/>
      <c r="F96" s="1548"/>
      <c r="G96" s="488" t="s">
        <v>63</v>
      </c>
      <c r="H96" s="561">
        <v>180</v>
      </c>
      <c r="I96" s="1308"/>
      <c r="J96" s="610"/>
      <c r="K96" s="1590"/>
      <c r="L96" s="400"/>
      <c r="M96" s="400"/>
      <c r="N96" s="401"/>
    </row>
    <row r="97" spans="1:23" s="1" customFormat="1" ht="15.75" customHeight="1" thickBot="1" x14ac:dyDescent="0.3">
      <c r="A97" s="406"/>
      <c r="B97" s="407"/>
      <c r="C97" s="706"/>
      <c r="D97" s="1588"/>
      <c r="E97" s="408"/>
      <c r="F97" s="1552"/>
      <c r="G97" s="55" t="s">
        <v>44</v>
      </c>
      <c r="H97" s="564">
        <f>SUM(H95:H96)</f>
        <v>190.8</v>
      </c>
      <c r="I97" s="606">
        <f>I95</f>
        <v>39.200000000000003</v>
      </c>
      <c r="J97" s="564"/>
      <c r="K97" s="723"/>
      <c r="L97" s="675"/>
      <c r="M97" s="675"/>
      <c r="N97" s="410"/>
    </row>
    <row r="98" spans="1:23" s="1" customFormat="1" ht="13.5" thickBot="1" x14ac:dyDescent="0.3">
      <c r="A98" s="149" t="s">
        <v>29</v>
      </c>
      <c r="B98" s="698" t="s">
        <v>58</v>
      </c>
      <c r="C98" s="1533" t="s">
        <v>71</v>
      </c>
      <c r="D98" s="1456"/>
      <c r="E98" s="1456"/>
      <c r="F98" s="1456"/>
      <c r="G98" s="1534"/>
      <c r="H98" s="611">
        <f>H94+H97</f>
        <v>215.8</v>
      </c>
      <c r="I98" s="611">
        <f>I94+I97</f>
        <v>1918.9</v>
      </c>
      <c r="J98" s="611">
        <f t="shared" ref="J98" si="9">J94+J97</f>
        <v>2777.5</v>
      </c>
      <c r="K98" s="1535"/>
      <c r="L98" s="1535"/>
      <c r="M98" s="1535"/>
      <c r="N98" s="1536"/>
    </row>
    <row r="99" spans="1:23" s="1" customFormat="1" ht="13.5" thickBot="1" x14ac:dyDescent="0.3">
      <c r="A99" s="203" t="s">
        <v>29</v>
      </c>
      <c r="B99" s="1523" t="s">
        <v>127</v>
      </c>
      <c r="C99" s="1524"/>
      <c r="D99" s="1524"/>
      <c r="E99" s="1524"/>
      <c r="F99" s="1524"/>
      <c r="G99" s="1524"/>
      <c r="H99" s="612">
        <f>H98+H88+H45+H36</f>
        <v>7187.8</v>
      </c>
      <c r="I99" s="612">
        <f>I98+I88+I45+I36</f>
        <v>13671.7</v>
      </c>
      <c r="J99" s="612">
        <f>J98+J88+J45+J36</f>
        <v>12610.5</v>
      </c>
      <c r="K99" s="1525"/>
      <c r="L99" s="1525"/>
      <c r="M99" s="1525"/>
      <c r="N99" s="1526"/>
    </row>
    <row r="100" spans="1:23" s="1" customFormat="1" ht="13.5" thickBot="1" x14ac:dyDescent="0.3">
      <c r="A100" s="427" t="s">
        <v>34</v>
      </c>
      <c r="B100" s="1527" t="s">
        <v>128</v>
      </c>
      <c r="C100" s="1528"/>
      <c r="D100" s="1528"/>
      <c r="E100" s="1528"/>
      <c r="F100" s="1528"/>
      <c r="G100" s="1528"/>
      <c r="H100" s="613">
        <f t="shared" ref="H100:J100" si="10">H99</f>
        <v>7187.8</v>
      </c>
      <c r="I100" s="614">
        <f t="shared" si="10"/>
        <v>13671.7</v>
      </c>
      <c r="J100" s="613">
        <f t="shared" si="10"/>
        <v>12610.5</v>
      </c>
      <c r="K100" s="1529"/>
      <c r="L100" s="1529"/>
      <c r="M100" s="1529"/>
      <c r="N100" s="1530"/>
      <c r="O100" s="50"/>
      <c r="P100" s="50"/>
      <c r="Q100" s="50"/>
      <c r="R100" s="50"/>
      <c r="S100" s="50"/>
      <c r="T100" s="50"/>
      <c r="U100" s="50"/>
      <c r="V100" s="50"/>
      <c r="W100" s="50"/>
    </row>
    <row r="101" spans="1:23" s="430" customFormat="1" ht="12.75" customHeight="1" x14ac:dyDescent="0.25">
      <c r="A101" s="1531"/>
      <c r="B101" s="1532"/>
      <c r="C101" s="1532"/>
      <c r="D101" s="1532"/>
      <c r="E101" s="1532"/>
      <c r="F101" s="1532"/>
      <c r="G101" s="1532"/>
      <c r="H101" s="431"/>
      <c r="I101" s="432"/>
      <c r="J101" s="432"/>
      <c r="K101" s="433"/>
      <c r="L101" s="433"/>
      <c r="M101" s="433"/>
      <c r="N101" s="433"/>
      <c r="O101" s="50"/>
      <c r="P101" s="50"/>
      <c r="Q101" s="50"/>
      <c r="R101" s="50"/>
      <c r="S101" s="50"/>
      <c r="T101" s="50"/>
      <c r="U101" s="50"/>
      <c r="V101" s="50"/>
      <c r="W101" s="50"/>
    </row>
    <row r="102" spans="1:23" s="430" customFormat="1" ht="16.5" customHeight="1" thickBot="1" x14ac:dyDescent="0.3">
      <c r="A102" s="1579" t="s">
        <v>129</v>
      </c>
      <c r="B102" s="1579"/>
      <c r="C102" s="1579"/>
      <c r="D102" s="1579"/>
      <c r="E102" s="1579"/>
      <c r="F102" s="1579"/>
      <c r="G102" s="1579"/>
      <c r="H102" s="434"/>
      <c r="I102" s="434"/>
      <c r="J102" s="434"/>
      <c r="K102" s="39"/>
      <c r="L102" s="39"/>
      <c r="M102" s="39"/>
      <c r="N102" s="39"/>
      <c r="O102" s="50"/>
      <c r="P102" s="50"/>
      <c r="Q102" s="50"/>
      <c r="R102" s="50"/>
      <c r="S102" s="50"/>
      <c r="T102" s="50"/>
      <c r="U102" s="50"/>
      <c r="V102" s="50"/>
      <c r="W102" s="50"/>
    </row>
    <row r="103" spans="1:23" s="1" customFormat="1" ht="54.75" customHeight="1" thickBot="1" x14ac:dyDescent="0.3">
      <c r="A103" s="1580" t="s">
        <v>130</v>
      </c>
      <c r="B103" s="1581"/>
      <c r="C103" s="1581"/>
      <c r="D103" s="1581"/>
      <c r="E103" s="1581"/>
      <c r="F103" s="1581"/>
      <c r="G103" s="1582"/>
      <c r="H103" s="667" t="s">
        <v>156</v>
      </c>
      <c r="I103" s="557" t="s">
        <v>131</v>
      </c>
      <c r="J103" s="557" t="s">
        <v>132</v>
      </c>
      <c r="K103" s="2"/>
      <c r="L103" s="2"/>
      <c r="M103" s="2"/>
      <c r="N103" s="2"/>
    </row>
    <row r="104" spans="1:23" s="1" customFormat="1" ht="12.75" x14ac:dyDescent="0.25">
      <c r="A104" s="1583" t="s">
        <v>133</v>
      </c>
      <c r="B104" s="1584"/>
      <c r="C104" s="1584"/>
      <c r="D104" s="1584"/>
      <c r="E104" s="1584"/>
      <c r="F104" s="1584"/>
      <c r="G104" s="1585"/>
      <c r="H104" s="615">
        <f>H105+H112+H113</f>
        <v>6945.7999999999993</v>
      </c>
      <c r="I104" s="616">
        <f>I105+I112+I113</f>
        <v>8393.6999999999989</v>
      </c>
      <c r="J104" s="616">
        <f>J105+J112+J113</f>
        <v>7336.4999999999991</v>
      </c>
      <c r="K104" s="437"/>
      <c r="L104" s="2"/>
      <c r="M104" s="2"/>
      <c r="N104" s="5"/>
    </row>
    <row r="105" spans="1:23" s="1" customFormat="1" ht="12.75" customHeight="1" x14ac:dyDescent="0.25">
      <c r="A105" s="1520" t="s">
        <v>134</v>
      </c>
      <c r="B105" s="1521"/>
      <c r="C105" s="1521"/>
      <c r="D105" s="1521"/>
      <c r="E105" s="1521"/>
      <c r="F105" s="1521"/>
      <c r="G105" s="1522"/>
      <c r="H105" s="617">
        <f>SUM(H106:H111)</f>
        <v>5947.9</v>
      </c>
      <c r="I105" s="618">
        <f>I106+I107+I108+I109+I110+I111</f>
        <v>7056.2999999999993</v>
      </c>
      <c r="J105" s="618">
        <f>J106+J107+J108+J109+J110</f>
        <v>6034.0999999999995</v>
      </c>
      <c r="K105" s="437"/>
      <c r="L105" s="2"/>
      <c r="M105" s="2"/>
      <c r="N105" s="5"/>
    </row>
    <row r="106" spans="1:23" s="1" customFormat="1" ht="15" customHeight="1" x14ac:dyDescent="0.25">
      <c r="A106" s="1576" t="s">
        <v>135</v>
      </c>
      <c r="B106" s="1577"/>
      <c r="C106" s="1577"/>
      <c r="D106" s="1577"/>
      <c r="E106" s="1577"/>
      <c r="F106" s="1577"/>
      <c r="G106" s="1578"/>
      <c r="H106" s="619">
        <f>SUMIF(G12:G100,"SB",H12:H100)</f>
        <v>463.90000000000003</v>
      </c>
      <c r="I106" s="581">
        <f>SUMIF(G12:G100,"SB",I12:I100)</f>
        <v>1006.6</v>
      </c>
      <c r="J106" s="581">
        <f>SUMIF(G12:G100,"SB",J12:J100)</f>
        <v>370.3</v>
      </c>
      <c r="K106" s="437"/>
      <c r="L106" s="2"/>
      <c r="M106" s="2"/>
      <c r="N106" s="5"/>
    </row>
    <row r="107" spans="1:23" s="1" customFormat="1" ht="27.75" customHeight="1" x14ac:dyDescent="0.25">
      <c r="A107" s="1573" t="s">
        <v>136</v>
      </c>
      <c r="B107" s="1574"/>
      <c r="C107" s="1574"/>
      <c r="D107" s="1574"/>
      <c r="E107" s="1574"/>
      <c r="F107" s="1574"/>
      <c r="G107" s="1575"/>
      <c r="H107" s="657">
        <f>SUMIF(G12:G100,"SB(AA)",H12:H100)</f>
        <v>384.79999999999995</v>
      </c>
      <c r="I107" s="581">
        <f>SUMIF(G12:G99,"SB(AA)",I12:I99)</f>
        <v>700.5</v>
      </c>
      <c r="J107" s="581">
        <f>SUMIF(G12:G100,"SB(AA)",J12:J100)</f>
        <v>657.8</v>
      </c>
      <c r="K107" s="437"/>
      <c r="L107" s="2"/>
      <c r="M107" s="2"/>
      <c r="N107" s="5"/>
    </row>
    <row r="108" spans="1:23" s="1" customFormat="1" ht="12.75" x14ac:dyDescent="0.25">
      <c r="A108" s="1573" t="s">
        <v>137</v>
      </c>
      <c r="B108" s="1574"/>
      <c r="C108" s="1574"/>
      <c r="D108" s="1574"/>
      <c r="E108" s="1574"/>
      <c r="F108" s="1574"/>
      <c r="G108" s="1575"/>
      <c r="H108" s="619">
        <f>SUMIF(G12:G100,"SB(VR)",H12:H100)</f>
        <v>4935</v>
      </c>
      <c r="I108" s="581">
        <f>SUMIF(G12:G100,"SB(VR)",I12:I100)</f>
        <v>4948.2</v>
      </c>
      <c r="J108" s="581">
        <f>SUMIF(G12:G100,"SB(VR)",J12:J100)</f>
        <v>4948.2</v>
      </c>
      <c r="K108" s="437"/>
      <c r="L108" s="2"/>
      <c r="M108" s="2"/>
      <c r="N108" s="5"/>
    </row>
    <row r="109" spans="1:23" s="1" customFormat="1" ht="14.25" customHeight="1" x14ac:dyDescent="0.25">
      <c r="A109" s="1573" t="s">
        <v>138</v>
      </c>
      <c r="B109" s="1574"/>
      <c r="C109" s="1574"/>
      <c r="D109" s="1574"/>
      <c r="E109" s="1574"/>
      <c r="F109" s="1574"/>
      <c r="G109" s="1575"/>
      <c r="H109" s="619">
        <f>SUMIF(G12:G100,"SB(P)",H12:H100)</f>
        <v>0</v>
      </c>
      <c r="I109" s="581">
        <f>SUMIF(G12:G100,"SB(P)",I12:I100)</f>
        <v>304</v>
      </c>
      <c r="J109" s="581">
        <f>SUMIF(G12:G100,"SB(P)",J12:J100)</f>
        <v>0</v>
      </c>
      <c r="K109" s="437"/>
      <c r="L109" s="2"/>
      <c r="M109" s="2"/>
      <c r="N109" s="5"/>
    </row>
    <row r="110" spans="1:23" s="1" customFormat="1" ht="14.25" customHeight="1" x14ac:dyDescent="0.25">
      <c r="A110" s="1573" t="s">
        <v>139</v>
      </c>
      <c r="B110" s="1574"/>
      <c r="C110" s="1574"/>
      <c r="D110" s="1574"/>
      <c r="E110" s="1574"/>
      <c r="F110" s="1574"/>
      <c r="G110" s="1575"/>
      <c r="H110" s="619">
        <f>SUMIF(G12:G100,"SB(VB)",H12:H100)</f>
        <v>153.39999999999998</v>
      </c>
      <c r="I110" s="581">
        <f>SUMIF(G13:G100,"SB(VB)",I13:I100)</f>
        <v>57.8</v>
      </c>
      <c r="J110" s="581">
        <f>SUMIF(G13:G100,"SB(VB)",J13:J100)</f>
        <v>57.8</v>
      </c>
      <c r="K110" s="437"/>
      <c r="L110" s="2"/>
      <c r="M110" s="2"/>
      <c r="N110" s="5"/>
    </row>
    <row r="111" spans="1:23" s="1" customFormat="1" ht="12.75" x14ac:dyDescent="0.25">
      <c r="A111" s="1573" t="s">
        <v>140</v>
      </c>
      <c r="B111" s="1574"/>
      <c r="C111" s="1574"/>
      <c r="D111" s="1574"/>
      <c r="E111" s="1574"/>
      <c r="F111" s="1574"/>
      <c r="G111" s="1575"/>
      <c r="H111" s="619">
        <f>SUMIF(G13:G100,"SB(KPP)",H13:H100)</f>
        <v>10.8</v>
      </c>
      <c r="I111" s="581">
        <f>SUMIF(G14:G101,"SB(KPP)",I14:I101)</f>
        <v>39.200000000000003</v>
      </c>
      <c r="J111" s="581">
        <f>SUMIF(G14:G101,"SB(KPP)",J14:J101)</f>
        <v>0</v>
      </c>
      <c r="K111" s="437"/>
      <c r="L111" s="2"/>
      <c r="M111" s="2"/>
      <c r="N111" s="5"/>
    </row>
    <row r="112" spans="1:23" s="1" customFormat="1" ht="24.75" customHeight="1" x14ac:dyDescent="0.25">
      <c r="A112" s="1567" t="s">
        <v>141</v>
      </c>
      <c r="B112" s="1568"/>
      <c r="C112" s="1568"/>
      <c r="D112" s="1568"/>
      <c r="E112" s="1568"/>
      <c r="F112" s="1568"/>
      <c r="G112" s="1569"/>
      <c r="H112" s="620">
        <f>SUMIF(G13:G100,"SB(AAL)",H13:H100)</f>
        <v>207</v>
      </c>
      <c r="I112" s="570">
        <f>SUMIF(G13:G100,"SB(AAL)",I13:I100)</f>
        <v>330</v>
      </c>
      <c r="J112" s="570">
        <f>SUMIF(G17:G100,"SB(AAL)",J17:J100)</f>
        <v>295</v>
      </c>
      <c r="K112" s="437"/>
      <c r="L112" s="2"/>
      <c r="M112" s="2"/>
      <c r="N112" s="5"/>
    </row>
    <row r="113" spans="1:14" s="1" customFormat="1" ht="15.75" customHeight="1" x14ac:dyDescent="0.25">
      <c r="A113" s="1567" t="s">
        <v>142</v>
      </c>
      <c r="B113" s="1568"/>
      <c r="C113" s="1568"/>
      <c r="D113" s="1568"/>
      <c r="E113" s="1568"/>
      <c r="F113" s="1568"/>
      <c r="G113" s="1569"/>
      <c r="H113" s="620">
        <f>SUMIF(G13:G100,"SB(VRL)",H13:H100)</f>
        <v>790.89999999999986</v>
      </c>
      <c r="I113" s="570">
        <f>SUMIF(G13:G100,"SB(VRL)",I13:I100)</f>
        <v>1007.4</v>
      </c>
      <c r="J113" s="570">
        <f>SUMIF(G13:G100,"SB(VRL)",J13:J100)</f>
        <v>1007.4</v>
      </c>
      <c r="K113" s="437"/>
      <c r="L113" s="2"/>
      <c r="M113" s="2"/>
      <c r="N113" s="5"/>
    </row>
    <row r="114" spans="1:14" s="1" customFormat="1" ht="12.75" x14ac:dyDescent="0.25">
      <c r="A114" s="1570" t="s">
        <v>143</v>
      </c>
      <c r="B114" s="1571"/>
      <c r="C114" s="1571"/>
      <c r="D114" s="1571"/>
      <c r="E114" s="1571"/>
      <c r="F114" s="1571"/>
      <c r="G114" s="1572"/>
      <c r="H114" s="621">
        <f>SUM(H115:H117)</f>
        <v>242</v>
      </c>
      <c r="I114" s="622">
        <f>I115+I116+I117</f>
        <v>5278</v>
      </c>
      <c r="J114" s="622">
        <f>J115+J116+J117</f>
        <v>5274</v>
      </c>
      <c r="K114" s="437"/>
      <c r="L114" s="2"/>
      <c r="M114" s="2"/>
      <c r="N114" s="5"/>
    </row>
    <row r="115" spans="1:14" s="1" customFormat="1" ht="12.75" x14ac:dyDescent="0.25">
      <c r="A115" s="1561" t="s">
        <v>144</v>
      </c>
      <c r="B115" s="1562"/>
      <c r="C115" s="1562"/>
      <c r="D115" s="1562"/>
      <c r="E115" s="1562"/>
      <c r="F115" s="1562"/>
      <c r="G115" s="1563"/>
      <c r="H115" s="619">
        <f>SUMIF(G12:G100,"ES",H12:H100)</f>
        <v>242</v>
      </c>
      <c r="I115" s="581">
        <f>SUMIF(G12:G100,"ES",I12:I100)</f>
        <v>5234</v>
      </c>
      <c r="J115" s="581">
        <f>SUMIF(G12:G100,"ES",J12:J100)</f>
        <v>4800.5</v>
      </c>
      <c r="K115" s="437"/>
      <c r="L115" s="2"/>
      <c r="M115" s="2"/>
      <c r="N115" s="5"/>
    </row>
    <row r="116" spans="1:14" s="1" customFormat="1" ht="12.75" x14ac:dyDescent="0.25">
      <c r="A116" s="1564" t="s">
        <v>145</v>
      </c>
      <c r="B116" s="1565"/>
      <c r="C116" s="1565"/>
      <c r="D116" s="1565"/>
      <c r="E116" s="1565"/>
      <c r="F116" s="1565"/>
      <c r="G116" s="1566"/>
      <c r="H116" s="619">
        <f>SUMIF(G13:G100,"LRVB",H13:H100)</f>
        <v>0</v>
      </c>
      <c r="I116" s="581">
        <f>SUMIF(G13:G100,"LRVB",I13:I100)</f>
        <v>0</v>
      </c>
      <c r="J116" s="581">
        <f>SUMIF(G13:G100,"LRVB",J13:J100)</f>
        <v>451.5</v>
      </c>
      <c r="K116" s="437"/>
      <c r="L116" s="2"/>
      <c r="M116" s="2"/>
      <c r="N116" s="5"/>
    </row>
    <row r="117" spans="1:14" s="1" customFormat="1" ht="12.75" x14ac:dyDescent="0.25">
      <c r="A117" s="1564" t="s">
        <v>146</v>
      </c>
      <c r="B117" s="1565"/>
      <c r="C117" s="1565"/>
      <c r="D117" s="1565"/>
      <c r="E117" s="1565"/>
      <c r="F117" s="1565"/>
      <c r="G117" s="1566"/>
      <c r="H117" s="619">
        <f>SUMIF(G12:G100,"Kt",H12:H100)</f>
        <v>0</v>
      </c>
      <c r="I117" s="581">
        <f>SUMIF(G12:G100,"Kt",I12:I100)</f>
        <v>44</v>
      </c>
      <c r="J117" s="581">
        <f>SUMIF(G12:G100,"Kt",J12:J100)</f>
        <v>22</v>
      </c>
      <c r="K117" s="437"/>
      <c r="L117" s="2"/>
      <c r="M117" s="2"/>
      <c r="N117" s="5"/>
    </row>
    <row r="118" spans="1:14" s="1" customFormat="1" ht="13.5" thickBot="1" x14ac:dyDescent="0.3">
      <c r="A118" s="1558" t="s">
        <v>147</v>
      </c>
      <c r="B118" s="1559"/>
      <c r="C118" s="1559"/>
      <c r="D118" s="1559"/>
      <c r="E118" s="1559"/>
      <c r="F118" s="1559"/>
      <c r="G118" s="1560"/>
      <c r="H118" s="623">
        <f>SUM(H104,H114)</f>
        <v>7187.7999999999993</v>
      </c>
      <c r="I118" s="624">
        <f>I114+I104</f>
        <v>13671.699999999999</v>
      </c>
      <c r="J118" s="624">
        <f>J114+J104</f>
        <v>12610.5</v>
      </c>
      <c r="K118" s="50"/>
      <c r="N118" s="442"/>
    </row>
    <row r="119" spans="1:14" s="1" customFormat="1" ht="12.75" x14ac:dyDescent="0.25">
      <c r="A119" s="2"/>
      <c r="B119" s="2"/>
      <c r="C119" s="2"/>
      <c r="D119" s="2"/>
      <c r="E119" s="2"/>
      <c r="F119" s="3"/>
      <c r="G119" s="4"/>
      <c r="H119" s="391"/>
      <c r="I119" s="716"/>
      <c r="J119" s="716"/>
      <c r="K119" s="2"/>
      <c r="L119" s="2"/>
      <c r="M119" s="2"/>
      <c r="N119" s="5"/>
    </row>
    <row r="121" spans="1:14" x14ac:dyDescent="0.25">
      <c r="H121" s="726"/>
      <c r="I121" s="726"/>
    </row>
    <row r="122" spans="1:14" x14ac:dyDescent="0.25">
      <c r="I122" s="725"/>
      <c r="J122" s="726"/>
    </row>
  </sheetData>
  <mergeCells count="151">
    <mergeCell ref="D72:D73"/>
    <mergeCell ref="F95:F97"/>
    <mergeCell ref="H5:H7"/>
    <mergeCell ref="K43:K44"/>
    <mergeCell ref="L43:L44"/>
    <mergeCell ref="A118:G118"/>
    <mergeCell ref="A115:G115"/>
    <mergeCell ref="A116:G116"/>
    <mergeCell ref="A117:G117"/>
    <mergeCell ref="A112:G112"/>
    <mergeCell ref="A113:G113"/>
    <mergeCell ref="A114:G114"/>
    <mergeCell ref="A109:G109"/>
    <mergeCell ref="A110:G110"/>
    <mergeCell ref="A111:G111"/>
    <mergeCell ref="A106:G106"/>
    <mergeCell ref="A107:G107"/>
    <mergeCell ref="A108:G108"/>
    <mergeCell ref="A102:G102"/>
    <mergeCell ref="A103:G103"/>
    <mergeCell ref="A104:G104"/>
    <mergeCell ref="D95:D97"/>
    <mergeCell ref="K95:K96"/>
    <mergeCell ref="C88:G88"/>
    <mergeCell ref="K88:N88"/>
    <mergeCell ref="C89:N89"/>
    <mergeCell ref="A105:G105"/>
    <mergeCell ref="B99:G99"/>
    <mergeCell ref="K99:N99"/>
    <mergeCell ref="B100:G100"/>
    <mergeCell ref="K100:N100"/>
    <mergeCell ref="A101:G101"/>
    <mergeCell ref="C98:G98"/>
    <mergeCell ref="K98:N98"/>
    <mergeCell ref="A90:A94"/>
    <mergeCell ref="B90:B94"/>
    <mergeCell ref="C90:C94"/>
    <mergeCell ref="D90:D94"/>
    <mergeCell ref="E90:E94"/>
    <mergeCell ref="F90:F94"/>
    <mergeCell ref="K92:K93"/>
    <mergeCell ref="K75:K77"/>
    <mergeCell ref="N75:N77"/>
    <mergeCell ref="A78:A80"/>
    <mergeCell ref="B78:B80"/>
    <mergeCell ref="C78:C80"/>
    <mergeCell ref="D78:D80"/>
    <mergeCell ref="F78:F80"/>
    <mergeCell ref="A75:A77"/>
    <mergeCell ref="B75:B77"/>
    <mergeCell ref="C75:C77"/>
    <mergeCell ref="D75:D77"/>
    <mergeCell ref="E75:E77"/>
    <mergeCell ref="F75:F77"/>
    <mergeCell ref="D70:D71"/>
    <mergeCell ref="D66:D69"/>
    <mergeCell ref="E66:E69"/>
    <mergeCell ref="K68:K69"/>
    <mergeCell ref="C46:N46"/>
    <mergeCell ref="D54:D57"/>
    <mergeCell ref="E55:E57"/>
    <mergeCell ref="D50:D52"/>
    <mergeCell ref="E48:E49"/>
    <mergeCell ref="D58:D60"/>
    <mergeCell ref="D61:D63"/>
    <mergeCell ref="K62:K63"/>
    <mergeCell ref="F41:F42"/>
    <mergeCell ref="K41:K42"/>
    <mergeCell ref="C45:G45"/>
    <mergeCell ref="K45:N45"/>
    <mergeCell ref="D43:D44"/>
    <mergeCell ref="E43:E44"/>
    <mergeCell ref="F43:F44"/>
    <mergeCell ref="A41:A42"/>
    <mergeCell ref="B41:B42"/>
    <mergeCell ref="C41:C42"/>
    <mergeCell ref="D41:D42"/>
    <mergeCell ref="E41:E42"/>
    <mergeCell ref="M43:M44"/>
    <mergeCell ref="N43:N44"/>
    <mergeCell ref="C37:N37"/>
    <mergeCell ref="A38:A40"/>
    <mergeCell ref="B38:B40"/>
    <mergeCell ref="C38:C40"/>
    <mergeCell ref="E38:E40"/>
    <mergeCell ref="F38:F40"/>
    <mergeCell ref="D39:D40"/>
    <mergeCell ref="D32:D35"/>
    <mergeCell ref="E32:E35"/>
    <mergeCell ref="F32:F35"/>
    <mergeCell ref="C36:G36"/>
    <mergeCell ref="M34:M35"/>
    <mergeCell ref="A25:A28"/>
    <mergeCell ref="B25:B28"/>
    <mergeCell ref="C25:C28"/>
    <mergeCell ref="D25:D28"/>
    <mergeCell ref="F25:F28"/>
    <mergeCell ref="K25:K26"/>
    <mergeCell ref="F29:F31"/>
    <mergeCell ref="K29:K31"/>
    <mergeCell ref="L29:L31"/>
    <mergeCell ref="E26:E28"/>
    <mergeCell ref="K27:K28"/>
    <mergeCell ref="A29:A31"/>
    <mergeCell ref="B29:B31"/>
    <mergeCell ref="C29:C31"/>
    <mergeCell ref="D29:D31"/>
    <mergeCell ref="E29:E31"/>
    <mergeCell ref="F18:F20"/>
    <mergeCell ref="D20:D21"/>
    <mergeCell ref="K20:K21"/>
    <mergeCell ref="A23:A24"/>
    <mergeCell ref="B23:B24"/>
    <mergeCell ref="C23:C24"/>
    <mergeCell ref="D23:D24"/>
    <mergeCell ref="E23:E24"/>
    <mergeCell ref="F23:F24"/>
    <mergeCell ref="K23:K24"/>
    <mergeCell ref="A1:N1"/>
    <mergeCell ref="A2:N2"/>
    <mergeCell ref="A3:N3"/>
    <mergeCell ref="L4:N4"/>
    <mergeCell ref="A5:A7"/>
    <mergeCell ref="B5:B7"/>
    <mergeCell ref="C5:C7"/>
    <mergeCell ref="D5:D7"/>
    <mergeCell ref="E5:E7"/>
    <mergeCell ref="D81:D82"/>
    <mergeCell ref="D83:D84"/>
    <mergeCell ref="J5:J7"/>
    <mergeCell ref="K5:N5"/>
    <mergeCell ref="K6:K7"/>
    <mergeCell ref="L6:N6"/>
    <mergeCell ref="F5:F7"/>
    <mergeCell ref="G5:G7"/>
    <mergeCell ref="I5:I7"/>
    <mergeCell ref="A8:N8"/>
    <mergeCell ref="A9:N9"/>
    <mergeCell ref="B10:N10"/>
    <mergeCell ref="C11:N11"/>
    <mergeCell ref="E12:E16"/>
    <mergeCell ref="F12:F16"/>
    <mergeCell ref="D13:D14"/>
    <mergeCell ref="K13:K14"/>
    <mergeCell ref="D15:D16"/>
    <mergeCell ref="K15:K16"/>
    <mergeCell ref="A18:A20"/>
    <mergeCell ref="B18:B20"/>
    <mergeCell ref="C18:C20"/>
    <mergeCell ref="D18:D19"/>
    <mergeCell ref="E18:E20"/>
  </mergeCells>
  <printOptions horizontalCentered="1"/>
  <pageMargins left="0.78740157480314965" right="0.19685039370078741" top="0.78740157480314965" bottom="0.39370078740157483" header="0" footer="0"/>
  <pageSetup paperSize="9" scale="71" orientation="portrait" r:id="rId1"/>
  <rowBreaks count="2" manualBreakCount="2">
    <brk id="53" max="13" man="1"/>
    <brk id="88"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4"/>
  <sheetViews>
    <sheetView view="pageBreakPreview" zoomScaleNormal="100" zoomScaleSheetLayoutView="100" workbookViewId="0">
      <selection activeCell="U8" sqref="U8"/>
    </sheetView>
  </sheetViews>
  <sheetFormatPr defaultColWidth="9.140625" defaultRowHeight="15" x14ac:dyDescent="0.25"/>
  <cols>
    <col min="1" max="1" width="2.85546875" style="787" customWidth="1"/>
    <col min="2" max="2" width="3.140625" style="787" customWidth="1"/>
    <col min="3" max="3" width="2.85546875" style="787" customWidth="1"/>
    <col min="4" max="4" width="34.28515625" style="787" customWidth="1"/>
    <col min="5" max="6" width="3.5703125" style="787" customWidth="1"/>
    <col min="7" max="7" width="8.7109375" style="787" customWidth="1"/>
    <col min="8" max="8" width="9" style="787" customWidth="1"/>
    <col min="9" max="9" width="9.28515625" style="787" customWidth="1"/>
    <col min="10" max="12" width="9.140625" style="787" customWidth="1"/>
    <col min="13" max="13" width="28.28515625" style="787" customWidth="1"/>
    <col min="14" max="15" width="4.42578125" style="787" customWidth="1"/>
    <col min="16" max="16" width="5.140625" style="787" customWidth="1"/>
    <col min="17" max="17" width="48.42578125" style="787" customWidth="1"/>
    <col min="18" max="16384" width="9.140625" style="787"/>
  </cols>
  <sheetData>
    <row r="1" spans="1:17" ht="15.75" x14ac:dyDescent="0.25">
      <c r="M1" s="1706"/>
      <c r="N1" s="1707"/>
      <c r="O1" s="1707"/>
      <c r="P1" s="1707"/>
      <c r="Q1" s="1149" t="s">
        <v>194</v>
      </c>
    </row>
    <row r="2" spans="1:17" s="788" customFormat="1" ht="15.75" x14ac:dyDescent="0.25">
      <c r="A2" s="1837" t="s">
        <v>154</v>
      </c>
      <c r="B2" s="1837"/>
      <c r="C2" s="1837"/>
      <c r="D2" s="1837"/>
      <c r="E2" s="1837"/>
      <c r="F2" s="1837"/>
      <c r="G2" s="1837"/>
      <c r="H2" s="1837"/>
      <c r="I2" s="1837"/>
      <c r="J2" s="1837"/>
      <c r="K2" s="1837"/>
      <c r="L2" s="1837"/>
      <c r="M2" s="1837"/>
      <c r="N2" s="1837"/>
      <c r="O2" s="1837"/>
      <c r="P2" s="1837"/>
      <c r="Q2" s="1838"/>
    </row>
    <row r="3" spans="1:17" s="788" customFormat="1" ht="15.75" x14ac:dyDescent="0.25">
      <c r="A3" s="1839" t="s">
        <v>1</v>
      </c>
      <c r="B3" s="1839"/>
      <c r="C3" s="1839"/>
      <c r="D3" s="1839"/>
      <c r="E3" s="1839"/>
      <c r="F3" s="1839"/>
      <c r="G3" s="1839"/>
      <c r="H3" s="1839"/>
      <c r="I3" s="1839"/>
      <c r="J3" s="1839"/>
      <c r="K3" s="1839"/>
      <c r="L3" s="1839"/>
      <c r="M3" s="1839"/>
      <c r="N3" s="1839"/>
      <c r="O3" s="1839"/>
      <c r="P3" s="1839"/>
      <c r="Q3" s="1838"/>
    </row>
    <row r="4" spans="1:17" s="788" customFormat="1" ht="15.75" x14ac:dyDescent="0.25">
      <c r="A4" s="1837" t="s">
        <v>2</v>
      </c>
      <c r="B4" s="1837"/>
      <c r="C4" s="1837"/>
      <c r="D4" s="1837"/>
      <c r="E4" s="1837"/>
      <c r="F4" s="1837"/>
      <c r="G4" s="1837"/>
      <c r="H4" s="1837"/>
      <c r="I4" s="1837"/>
      <c r="J4" s="1837"/>
      <c r="K4" s="1837"/>
      <c r="L4" s="1837"/>
      <c r="M4" s="1837"/>
      <c r="N4" s="1837"/>
      <c r="O4" s="1837"/>
      <c r="P4" s="1837"/>
      <c r="Q4" s="1838"/>
    </row>
    <row r="5" spans="1:17" s="788" customFormat="1" ht="15.75" thickBot="1" x14ac:dyDescent="0.3">
      <c r="A5" s="789"/>
      <c r="B5" s="789"/>
      <c r="C5" s="789"/>
      <c r="D5" s="789"/>
      <c r="E5" s="789"/>
      <c r="F5" s="790"/>
      <c r="G5" s="791"/>
      <c r="H5" s="792"/>
      <c r="I5" s="792"/>
      <c r="J5" s="792"/>
      <c r="K5" s="792"/>
      <c r="L5" s="792"/>
      <c r="M5" s="789"/>
      <c r="N5" s="1658"/>
      <c r="O5" s="1659"/>
      <c r="P5" s="1659"/>
      <c r="Q5" s="1148" t="s">
        <v>155</v>
      </c>
    </row>
    <row r="6" spans="1:17" s="788" customFormat="1" ht="47.25" customHeight="1" x14ac:dyDescent="0.25">
      <c r="A6" s="1602" t="s">
        <v>4</v>
      </c>
      <c r="B6" s="1605" t="s">
        <v>5</v>
      </c>
      <c r="C6" s="1605" t="s">
        <v>6</v>
      </c>
      <c r="D6" s="1608" t="s">
        <v>8</v>
      </c>
      <c r="E6" s="1611" t="s">
        <v>9</v>
      </c>
      <c r="F6" s="1614" t="s">
        <v>10</v>
      </c>
      <c r="G6" s="1626" t="s">
        <v>12</v>
      </c>
      <c r="H6" s="1629" t="s">
        <v>156</v>
      </c>
      <c r="I6" s="1632" t="s">
        <v>195</v>
      </c>
      <c r="J6" s="1635" t="s">
        <v>196</v>
      </c>
      <c r="K6" s="1617" t="s">
        <v>198</v>
      </c>
      <c r="L6" s="1620" t="s">
        <v>200</v>
      </c>
      <c r="M6" s="1638" t="s">
        <v>18</v>
      </c>
      <c r="N6" s="1639"/>
      <c r="O6" s="1639"/>
      <c r="P6" s="1640"/>
      <c r="Q6" s="1171"/>
    </row>
    <row r="7" spans="1:17" s="788" customFormat="1" ht="14.25" customHeight="1" x14ac:dyDescent="0.25">
      <c r="A7" s="1603"/>
      <c r="B7" s="1606"/>
      <c r="C7" s="1606"/>
      <c r="D7" s="1609"/>
      <c r="E7" s="1612"/>
      <c r="F7" s="1615"/>
      <c r="G7" s="1627"/>
      <c r="H7" s="1630"/>
      <c r="I7" s="1633"/>
      <c r="J7" s="1636"/>
      <c r="K7" s="1618"/>
      <c r="L7" s="1621"/>
      <c r="M7" s="1641" t="s">
        <v>8</v>
      </c>
      <c r="N7" s="1643" t="s">
        <v>22</v>
      </c>
      <c r="O7" s="1644"/>
      <c r="P7" s="1645"/>
      <c r="Q7" s="1172"/>
    </row>
    <row r="8" spans="1:17" s="788" customFormat="1" ht="69.75" customHeight="1" thickBot="1" x14ac:dyDescent="0.3">
      <c r="A8" s="1604"/>
      <c r="B8" s="1607"/>
      <c r="C8" s="1607"/>
      <c r="D8" s="1610"/>
      <c r="E8" s="1613"/>
      <c r="F8" s="1616"/>
      <c r="G8" s="1628"/>
      <c r="H8" s="1631"/>
      <c r="I8" s="1634"/>
      <c r="J8" s="1637"/>
      <c r="K8" s="1619"/>
      <c r="L8" s="1622"/>
      <c r="M8" s="1642"/>
      <c r="N8" s="793" t="s">
        <v>24</v>
      </c>
      <c r="O8" s="793" t="s">
        <v>25</v>
      </c>
      <c r="P8" s="794" t="s">
        <v>26</v>
      </c>
      <c r="Q8" s="1173" t="s">
        <v>218</v>
      </c>
    </row>
    <row r="9" spans="1:17" s="795" customFormat="1" ht="12.75" x14ac:dyDescent="0.2">
      <c r="A9" s="1623" t="s">
        <v>27</v>
      </c>
      <c r="B9" s="1624"/>
      <c r="C9" s="1624"/>
      <c r="D9" s="1624"/>
      <c r="E9" s="1624"/>
      <c r="F9" s="1624"/>
      <c r="G9" s="1624"/>
      <c r="H9" s="1624"/>
      <c r="I9" s="1624"/>
      <c r="J9" s="1624"/>
      <c r="K9" s="1624"/>
      <c r="L9" s="1624"/>
      <c r="M9" s="1624"/>
      <c r="N9" s="1624"/>
      <c r="O9" s="1624"/>
      <c r="P9" s="1624"/>
      <c r="Q9" s="1139"/>
    </row>
    <row r="10" spans="1:17" s="795" customFormat="1" ht="13.5" customHeight="1" x14ac:dyDescent="0.2">
      <c r="A10" s="1660" t="s">
        <v>28</v>
      </c>
      <c r="B10" s="1661"/>
      <c r="C10" s="1661"/>
      <c r="D10" s="1661"/>
      <c r="E10" s="1661"/>
      <c r="F10" s="1661"/>
      <c r="G10" s="1661"/>
      <c r="H10" s="1661"/>
      <c r="I10" s="1661"/>
      <c r="J10" s="1661"/>
      <c r="K10" s="1661"/>
      <c r="L10" s="1661"/>
      <c r="M10" s="1661"/>
      <c r="N10" s="1661"/>
      <c r="O10" s="1661"/>
      <c r="P10" s="1661"/>
      <c r="Q10" s="1140"/>
    </row>
    <row r="11" spans="1:17" s="788" customFormat="1" ht="15" customHeight="1" x14ac:dyDescent="0.25">
      <c r="A11" s="796" t="s">
        <v>29</v>
      </c>
      <c r="B11" s="1662" t="s">
        <v>30</v>
      </c>
      <c r="C11" s="1663"/>
      <c r="D11" s="1663"/>
      <c r="E11" s="1663"/>
      <c r="F11" s="1663"/>
      <c r="G11" s="1663"/>
      <c r="H11" s="1663"/>
      <c r="I11" s="1663"/>
      <c r="J11" s="1663"/>
      <c r="K11" s="1663"/>
      <c r="L11" s="1663"/>
      <c r="M11" s="1663"/>
      <c r="N11" s="1663"/>
      <c r="O11" s="1663"/>
      <c r="P11" s="1663"/>
      <c r="Q11" s="1141"/>
    </row>
    <row r="12" spans="1:17" s="788" customFormat="1" ht="16.5" customHeight="1" x14ac:dyDescent="0.25">
      <c r="A12" s="797" t="s">
        <v>29</v>
      </c>
      <c r="B12" s="798" t="s">
        <v>29</v>
      </c>
      <c r="C12" s="1664" t="s">
        <v>31</v>
      </c>
      <c r="D12" s="1665"/>
      <c r="E12" s="1665"/>
      <c r="F12" s="1665"/>
      <c r="G12" s="1665"/>
      <c r="H12" s="1665"/>
      <c r="I12" s="1665"/>
      <c r="J12" s="1665"/>
      <c r="K12" s="1665"/>
      <c r="L12" s="1665"/>
      <c r="M12" s="1665"/>
      <c r="N12" s="1665"/>
      <c r="O12" s="1665"/>
      <c r="P12" s="1665"/>
      <c r="Q12" s="1155"/>
    </row>
    <row r="13" spans="1:17" s="788" customFormat="1" ht="26.25" customHeight="1" x14ac:dyDescent="0.25">
      <c r="A13" s="799" t="s">
        <v>29</v>
      </c>
      <c r="B13" s="800" t="s">
        <v>29</v>
      </c>
      <c r="C13" s="801" t="s">
        <v>29</v>
      </c>
      <c r="D13" s="802" t="s">
        <v>32</v>
      </c>
      <c r="E13" s="1666" t="s">
        <v>33</v>
      </c>
      <c r="F13" s="1667" t="s">
        <v>35</v>
      </c>
      <c r="G13" s="803"/>
      <c r="H13" s="1079"/>
      <c r="I13" s="1094"/>
      <c r="J13" s="1087"/>
      <c r="K13" s="1087"/>
      <c r="L13" s="804"/>
      <c r="M13" s="805"/>
      <c r="N13" s="806"/>
      <c r="O13" s="807"/>
      <c r="P13" s="808"/>
      <c r="Q13" s="1172"/>
    </row>
    <row r="14" spans="1:17" s="788" customFormat="1" ht="15" customHeight="1" x14ac:dyDescent="0.25">
      <c r="A14" s="799"/>
      <c r="B14" s="800"/>
      <c r="C14" s="801"/>
      <c r="D14" s="1668" t="s">
        <v>36</v>
      </c>
      <c r="E14" s="1666"/>
      <c r="F14" s="1667"/>
      <c r="G14" s="809" t="s">
        <v>38</v>
      </c>
      <c r="H14" s="1080">
        <v>4850.2</v>
      </c>
      <c r="I14" s="1095">
        <v>4850.2</v>
      </c>
      <c r="J14" s="1088"/>
      <c r="K14" s="558">
        <v>4850.2</v>
      </c>
      <c r="L14" s="559">
        <v>4850.2</v>
      </c>
      <c r="M14" s="1670" t="s">
        <v>39</v>
      </c>
      <c r="N14" s="810">
        <v>66</v>
      </c>
      <c r="O14" s="811">
        <v>66</v>
      </c>
      <c r="P14" s="812">
        <v>66</v>
      </c>
      <c r="Q14" s="1172"/>
    </row>
    <row r="15" spans="1:17" s="788" customFormat="1" ht="18" customHeight="1" x14ac:dyDescent="0.25">
      <c r="A15" s="799"/>
      <c r="B15" s="800"/>
      <c r="C15" s="801"/>
      <c r="D15" s="1669"/>
      <c r="E15" s="1666"/>
      <c r="F15" s="1667"/>
      <c r="G15" s="813" t="s">
        <v>40</v>
      </c>
      <c r="H15" s="1081">
        <v>742.8</v>
      </c>
      <c r="I15" s="1096">
        <v>742.8</v>
      </c>
      <c r="J15" s="1089"/>
      <c r="K15" s="560">
        <v>658</v>
      </c>
      <c r="L15" s="561">
        <v>658</v>
      </c>
      <c r="M15" s="1671"/>
      <c r="N15" s="815"/>
      <c r="O15" s="815"/>
      <c r="P15" s="816"/>
      <c r="Q15" s="1172"/>
    </row>
    <row r="16" spans="1:17" s="788" customFormat="1" ht="16.5" customHeight="1" x14ac:dyDescent="0.25">
      <c r="A16" s="799"/>
      <c r="B16" s="800"/>
      <c r="C16" s="801"/>
      <c r="D16" s="1672" t="s">
        <v>41</v>
      </c>
      <c r="E16" s="1666"/>
      <c r="F16" s="1667"/>
      <c r="G16" s="803" t="s">
        <v>38</v>
      </c>
      <c r="H16" s="1082">
        <v>68</v>
      </c>
      <c r="I16" s="1097">
        <v>68</v>
      </c>
      <c r="J16" s="943"/>
      <c r="K16" s="562">
        <v>68</v>
      </c>
      <c r="L16" s="563">
        <v>68</v>
      </c>
      <c r="M16" s="1670" t="s">
        <v>39</v>
      </c>
      <c r="N16" s="817" t="s">
        <v>43</v>
      </c>
      <c r="O16" s="817" t="s">
        <v>43</v>
      </c>
      <c r="P16" s="818" t="s">
        <v>43</v>
      </c>
      <c r="Q16" s="1172"/>
    </row>
    <row r="17" spans="1:17" s="788" customFormat="1" ht="18" customHeight="1" thickBot="1" x14ac:dyDescent="0.3">
      <c r="A17" s="820"/>
      <c r="B17" s="821"/>
      <c r="C17" s="822"/>
      <c r="D17" s="1673"/>
      <c r="E17" s="1592"/>
      <c r="F17" s="1655"/>
      <c r="G17" s="823" t="s">
        <v>44</v>
      </c>
      <c r="H17" s="890">
        <f>SUM(H13:H16)</f>
        <v>5661</v>
      </c>
      <c r="I17" s="1098">
        <f>SUM(I13:I16)</f>
        <v>5661</v>
      </c>
      <c r="J17" s="863">
        <f t="shared" ref="J17" si="0">SUM(J13:J16)</f>
        <v>0</v>
      </c>
      <c r="K17" s="565">
        <f>SUM(K13:K16)</f>
        <v>5576.2</v>
      </c>
      <c r="L17" s="564">
        <f t="shared" ref="L17" si="1">SUM(L13:L16)</f>
        <v>5576.2</v>
      </c>
      <c r="M17" s="1657"/>
      <c r="N17" s="825"/>
      <c r="O17" s="826"/>
      <c r="P17" s="827"/>
      <c r="Q17" s="1172"/>
    </row>
    <row r="18" spans="1:17" s="788" customFormat="1" ht="37.5" customHeight="1" x14ac:dyDescent="0.25">
      <c r="A18" s="799" t="s">
        <v>29</v>
      </c>
      <c r="B18" s="800" t="s">
        <v>29</v>
      </c>
      <c r="C18" s="828" t="s">
        <v>45</v>
      </c>
      <c r="D18" s="829" t="s">
        <v>46</v>
      </c>
      <c r="E18" s="830" t="s">
        <v>33</v>
      </c>
      <c r="F18" s="831" t="s">
        <v>35</v>
      </c>
      <c r="G18" s="832" t="s">
        <v>47</v>
      </c>
      <c r="H18" s="1083"/>
      <c r="I18" s="1099"/>
      <c r="J18" s="1090"/>
      <c r="K18" s="566"/>
      <c r="L18" s="567"/>
      <c r="M18" s="834"/>
      <c r="N18" s="835"/>
      <c r="O18" s="836"/>
      <c r="P18" s="837"/>
      <c r="Q18" s="1172"/>
    </row>
    <row r="19" spans="1:17" s="788" customFormat="1" ht="29.25" customHeight="1" x14ac:dyDescent="0.25">
      <c r="A19" s="1651"/>
      <c r="B19" s="1674"/>
      <c r="C19" s="1675"/>
      <c r="D19" s="1676" t="s">
        <v>48</v>
      </c>
      <c r="E19" s="1678"/>
      <c r="F19" s="1679"/>
      <c r="G19" s="838" t="s">
        <v>47</v>
      </c>
      <c r="H19" s="982">
        <v>40</v>
      </c>
      <c r="I19" s="1245">
        <f>40+25.6</f>
        <v>65.599999999999994</v>
      </c>
      <c r="J19" s="1246">
        <f>I19-H19</f>
        <v>25.599999999999994</v>
      </c>
      <c r="K19" s="568">
        <v>75</v>
      </c>
      <c r="L19" s="569">
        <v>75</v>
      </c>
      <c r="M19" s="1254" t="s">
        <v>50</v>
      </c>
      <c r="N19" s="1342" t="s">
        <v>231</v>
      </c>
      <c r="O19" s="1255" t="s">
        <v>51</v>
      </c>
      <c r="P19" s="1256" t="s">
        <v>51</v>
      </c>
      <c r="Q19" s="1832" t="s">
        <v>233</v>
      </c>
    </row>
    <row r="20" spans="1:17" s="788" customFormat="1" ht="25.5" customHeight="1" x14ac:dyDescent="0.25">
      <c r="A20" s="1651"/>
      <c r="B20" s="1674"/>
      <c r="C20" s="1675"/>
      <c r="D20" s="1677"/>
      <c r="E20" s="1678"/>
      <c r="F20" s="1679"/>
      <c r="G20" s="813" t="s">
        <v>111</v>
      </c>
      <c r="H20" s="918">
        <v>6.9</v>
      </c>
      <c r="I20" s="1101">
        <v>6.9</v>
      </c>
      <c r="J20" s="842"/>
      <c r="K20" s="571"/>
      <c r="L20" s="572"/>
      <c r="M20" s="843" t="s">
        <v>53</v>
      </c>
      <c r="N20" s="844">
        <v>270</v>
      </c>
      <c r="O20" s="845">
        <v>270</v>
      </c>
      <c r="P20" s="846">
        <v>270</v>
      </c>
      <c r="Q20" s="1833"/>
    </row>
    <row r="21" spans="1:17" s="788" customFormat="1" ht="16.5" customHeight="1" x14ac:dyDescent="0.25">
      <c r="A21" s="1651"/>
      <c r="B21" s="1674"/>
      <c r="C21" s="1675"/>
      <c r="D21" s="1680" t="s">
        <v>54</v>
      </c>
      <c r="E21" s="1678"/>
      <c r="F21" s="1679"/>
      <c r="G21" s="847" t="s">
        <v>47</v>
      </c>
      <c r="H21" s="982">
        <v>16.7</v>
      </c>
      <c r="I21" s="1100">
        <v>16.7</v>
      </c>
      <c r="J21" s="848"/>
      <c r="K21" s="568">
        <v>16.7</v>
      </c>
      <c r="L21" s="569">
        <v>16.7</v>
      </c>
      <c r="M21" s="1646" t="s">
        <v>179</v>
      </c>
      <c r="N21" s="849">
        <v>50</v>
      </c>
      <c r="O21" s="850">
        <v>50</v>
      </c>
      <c r="P21" s="851">
        <v>50</v>
      </c>
      <c r="Q21" s="1834"/>
    </row>
    <row r="22" spans="1:17" s="788" customFormat="1" ht="7.5" customHeight="1" x14ac:dyDescent="0.25">
      <c r="A22" s="852"/>
      <c r="B22" s="853"/>
      <c r="C22" s="854"/>
      <c r="D22" s="1681"/>
      <c r="E22" s="855"/>
      <c r="F22" s="854"/>
      <c r="G22" s="856"/>
      <c r="H22" s="918"/>
      <c r="I22" s="1101"/>
      <c r="J22" s="842"/>
      <c r="K22" s="571"/>
      <c r="L22" s="572"/>
      <c r="M22" s="1647"/>
      <c r="N22" s="849"/>
      <c r="O22" s="850"/>
      <c r="P22" s="851"/>
      <c r="Q22" s="1834"/>
    </row>
    <row r="23" spans="1:17" s="788" customFormat="1" ht="14.25" customHeight="1" thickBot="1" x14ac:dyDescent="0.3">
      <c r="A23" s="857"/>
      <c r="B23" s="858"/>
      <c r="C23" s="859"/>
      <c r="D23" s="860"/>
      <c r="E23" s="861"/>
      <c r="F23" s="859"/>
      <c r="G23" s="862" t="s">
        <v>44</v>
      </c>
      <c r="H23" s="890">
        <f>SUM(H18:H22)</f>
        <v>63.599999999999994</v>
      </c>
      <c r="I23" s="1098">
        <f>SUM(I18:I22)</f>
        <v>89.2</v>
      </c>
      <c r="J23" s="863">
        <f>SUM(J18:J22)</f>
        <v>25.599999999999994</v>
      </c>
      <c r="K23" s="565">
        <f t="shared" ref="K23" si="2">SUM(K18:K22)</f>
        <v>91.7</v>
      </c>
      <c r="L23" s="564">
        <f>SUM(L18:L22)</f>
        <v>91.7</v>
      </c>
      <c r="M23" s="864"/>
      <c r="N23" s="865"/>
      <c r="O23" s="866"/>
      <c r="P23" s="867"/>
      <c r="Q23" s="1834"/>
    </row>
    <row r="24" spans="1:17" s="788" customFormat="1" ht="15.75" customHeight="1" x14ac:dyDescent="0.25">
      <c r="A24" s="1650" t="s">
        <v>29</v>
      </c>
      <c r="B24" s="1652" t="s">
        <v>29</v>
      </c>
      <c r="C24" s="1682" t="s">
        <v>56</v>
      </c>
      <c r="D24" s="1684" t="s">
        <v>57</v>
      </c>
      <c r="E24" s="1591" t="s">
        <v>33</v>
      </c>
      <c r="F24" s="1654" t="s">
        <v>35</v>
      </c>
      <c r="G24" s="868" t="s">
        <v>38</v>
      </c>
      <c r="H24" s="1083">
        <v>16.8</v>
      </c>
      <c r="I24" s="1102">
        <v>16.8</v>
      </c>
      <c r="J24" s="1090"/>
      <c r="K24" s="573">
        <v>30</v>
      </c>
      <c r="L24" s="567">
        <v>30</v>
      </c>
      <c r="M24" s="1656" t="s">
        <v>163</v>
      </c>
      <c r="N24" s="869">
        <v>100</v>
      </c>
      <c r="O24" s="870">
        <v>100</v>
      </c>
      <c r="P24" s="871">
        <v>100</v>
      </c>
      <c r="Q24" s="1834"/>
    </row>
    <row r="25" spans="1:17" s="788" customFormat="1" ht="15" customHeight="1" thickBot="1" x14ac:dyDescent="0.3">
      <c r="A25" s="1651"/>
      <c r="B25" s="1653"/>
      <c r="C25" s="1683"/>
      <c r="D25" s="1673"/>
      <c r="E25" s="1592"/>
      <c r="F25" s="1655"/>
      <c r="G25" s="823" t="s">
        <v>44</v>
      </c>
      <c r="H25" s="890">
        <f>SUM(H24:H24)</f>
        <v>16.8</v>
      </c>
      <c r="I25" s="1098">
        <f>SUM(I24:I24)</f>
        <v>16.8</v>
      </c>
      <c r="J25" s="863">
        <f t="shared" ref="J25" si="3">SUM(J24:J24)</f>
        <v>0</v>
      </c>
      <c r="K25" s="565">
        <f t="shared" ref="K25:L25" si="4">SUM(K24:K24)</f>
        <v>30</v>
      </c>
      <c r="L25" s="564">
        <f t="shared" si="4"/>
        <v>30</v>
      </c>
      <c r="M25" s="1657"/>
      <c r="N25" s="872"/>
      <c r="O25" s="873"/>
      <c r="P25" s="874"/>
      <c r="Q25" s="1834"/>
    </row>
    <row r="26" spans="1:17" s="788" customFormat="1" ht="18" customHeight="1" x14ac:dyDescent="0.25">
      <c r="A26" s="1650" t="s">
        <v>29</v>
      </c>
      <c r="B26" s="1652" t="s">
        <v>29</v>
      </c>
      <c r="C26" s="1732" t="s">
        <v>58</v>
      </c>
      <c r="D26" s="1734" t="s">
        <v>153</v>
      </c>
      <c r="E26" s="875" t="s">
        <v>59</v>
      </c>
      <c r="F26" s="1654" t="s">
        <v>35</v>
      </c>
      <c r="G26" s="876" t="s">
        <v>40</v>
      </c>
      <c r="H26" s="1084">
        <v>42.8</v>
      </c>
      <c r="I26" s="1103">
        <v>42.8</v>
      </c>
      <c r="J26" s="1092"/>
      <c r="K26" s="574">
        <v>349.4</v>
      </c>
      <c r="L26" s="575">
        <v>349.4</v>
      </c>
      <c r="M26" s="1648" t="s">
        <v>161</v>
      </c>
      <c r="N26" s="878">
        <v>15</v>
      </c>
      <c r="O26" s="879">
        <v>116</v>
      </c>
      <c r="P26" s="880">
        <v>115</v>
      </c>
      <c r="Q26" s="1172"/>
    </row>
    <row r="27" spans="1:17" s="788" customFormat="1" ht="17.25" customHeight="1" x14ac:dyDescent="0.25">
      <c r="A27" s="1651"/>
      <c r="B27" s="1674"/>
      <c r="C27" s="1733"/>
      <c r="D27" s="1735"/>
      <c r="E27" s="1730" t="s">
        <v>60</v>
      </c>
      <c r="F27" s="1667"/>
      <c r="G27" s="881" t="s">
        <v>61</v>
      </c>
      <c r="H27" s="1085">
        <v>242</v>
      </c>
      <c r="I27" s="1104">
        <v>242</v>
      </c>
      <c r="J27" s="1089"/>
      <c r="K27" s="560">
        <v>1980.1</v>
      </c>
      <c r="L27" s="576">
        <v>1980.1</v>
      </c>
      <c r="M27" s="1649"/>
      <c r="N27" s="849"/>
      <c r="O27" s="850"/>
      <c r="P27" s="851"/>
      <c r="Q27" s="1172"/>
    </row>
    <row r="28" spans="1:17" s="788" customFormat="1" ht="17.25" customHeight="1" x14ac:dyDescent="0.25">
      <c r="A28" s="1651"/>
      <c r="B28" s="1674"/>
      <c r="C28" s="1733"/>
      <c r="D28" s="1735"/>
      <c r="E28" s="1730"/>
      <c r="F28" s="1667"/>
      <c r="G28" s="881"/>
      <c r="H28" s="1085"/>
      <c r="I28" s="1104"/>
      <c r="J28" s="1089"/>
      <c r="K28" s="560"/>
      <c r="L28" s="576"/>
      <c r="M28" s="1848" t="s">
        <v>162</v>
      </c>
      <c r="N28" s="849"/>
      <c r="O28" s="850">
        <v>4</v>
      </c>
      <c r="P28" s="851">
        <v>4</v>
      </c>
      <c r="Q28" s="1172"/>
    </row>
    <row r="29" spans="1:17" s="788" customFormat="1" ht="15" customHeight="1" thickBot="1" x14ac:dyDescent="0.3">
      <c r="A29" s="1651"/>
      <c r="B29" s="1674"/>
      <c r="C29" s="1733"/>
      <c r="D29" s="1736"/>
      <c r="E29" s="1731"/>
      <c r="F29" s="1737"/>
      <c r="G29" s="883" t="s">
        <v>44</v>
      </c>
      <c r="H29" s="1086">
        <f>SUM(H26:H28)</f>
        <v>284.8</v>
      </c>
      <c r="I29" s="1105">
        <f>SUM(I26:I28)</f>
        <v>284.8</v>
      </c>
      <c r="J29" s="1091">
        <f>SUM(J26:J28)</f>
        <v>0</v>
      </c>
      <c r="K29" s="578">
        <f>SUM(K26:K28)</f>
        <v>2329.5</v>
      </c>
      <c r="L29" s="577">
        <f>SUM(L26:L28)</f>
        <v>2329.5</v>
      </c>
      <c r="M29" s="1849"/>
      <c r="N29" s="849"/>
      <c r="O29" s="850"/>
      <c r="P29" s="851"/>
      <c r="Q29" s="1172"/>
    </row>
    <row r="30" spans="1:17" s="788" customFormat="1" ht="16.5" customHeight="1" x14ac:dyDescent="0.25">
      <c r="A30" s="1650" t="s">
        <v>29</v>
      </c>
      <c r="B30" s="1850" t="s">
        <v>29</v>
      </c>
      <c r="C30" s="1732" t="s">
        <v>34</v>
      </c>
      <c r="D30" s="1684" t="s">
        <v>62</v>
      </c>
      <c r="E30" s="1591"/>
      <c r="F30" s="1654" t="s">
        <v>35</v>
      </c>
      <c r="G30" s="884" t="s">
        <v>111</v>
      </c>
      <c r="H30" s="885">
        <v>31.5</v>
      </c>
      <c r="I30" s="1106">
        <v>31.5</v>
      </c>
      <c r="J30" s="1092"/>
      <c r="K30" s="574"/>
      <c r="L30" s="579"/>
      <c r="M30" s="1656" t="s">
        <v>160</v>
      </c>
      <c r="N30" s="1845" t="s">
        <v>159</v>
      </c>
      <c r="O30" s="870"/>
      <c r="P30" s="871"/>
      <c r="Q30" s="1172"/>
    </row>
    <row r="31" spans="1:17" s="788" customFormat="1" ht="16.5" customHeight="1" x14ac:dyDescent="0.25">
      <c r="A31" s="1651"/>
      <c r="B31" s="1851"/>
      <c r="C31" s="1733"/>
      <c r="D31" s="1672"/>
      <c r="E31" s="1666"/>
      <c r="F31" s="1667"/>
      <c r="G31" s="886" t="s">
        <v>40</v>
      </c>
      <c r="H31" s="887">
        <v>5.3</v>
      </c>
      <c r="I31" s="1107">
        <v>5.3</v>
      </c>
      <c r="J31" s="1089"/>
      <c r="K31" s="560"/>
      <c r="L31" s="561"/>
      <c r="M31" s="1738"/>
      <c r="N31" s="1846"/>
      <c r="O31" s="888"/>
      <c r="P31" s="889"/>
      <c r="Q31" s="1172"/>
    </row>
    <row r="32" spans="1:17" s="788" customFormat="1" ht="18" customHeight="1" thickBot="1" x14ac:dyDescent="0.3">
      <c r="A32" s="1651"/>
      <c r="B32" s="1852"/>
      <c r="C32" s="1853"/>
      <c r="D32" s="1673"/>
      <c r="E32" s="1592"/>
      <c r="F32" s="1655"/>
      <c r="G32" s="823" t="s">
        <v>44</v>
      </c>
      <c r="H32" s="890">
        <f>H30+H31</f>
        <v>36.799999999999997</v>
      </c>
      <c r="I32" s="1098">
        <f>I30+I31</f>
        <v>36.799999999999997</v>
      </c>
      <c r="J32" s="863">
        <f t="shared" ref="J32" si="5">SUM(J30:J30)</f>
        <v>0</v>
      </c>
      <c r="K32" s="565">
        <f t="shared" ref="K32:L32" si="6">SUM(K30:K30)</f>
        <v>0</v>
      </c>
      <c r="L32" s="564">
        <f t="shared" si="6"/>
        <v>0</v>
      </c>
      <c r="M32" s="1657"/>
      <c r="N32" s="1847"/>
      <c r="O32" s="873"/>
      <c r="P32" s="874"/>
      <c r="Q32" s="1172"/>
    </row>
    <row r="33" spans="1:17" s="788" customFormat="1" ht="36.75" customHeight="1" x14ac:dyDescent="0.25">
      <c r="A33" s="891" t="s">
        <v>29</v>
      </c>
      <c r="B33" s="892" t="s">
        <v>29</v>
      </c>
      <c r="C33" s="893" t="s">
        <v>64</v>
      </c>
      <c r="D33" s="1684" t="s">
        <v>69</v>
      </c>
      <c r="E33" s="1727" t="s">
        <v>59</v>
      </c>
      <c r="F33" s="1654" t="s">
        <v>66</v>
      </c>
      <c r="G33" s="894" t="s">
        <v>63</v>
      </c>
      <c r="H33" s="877">
        <v>4</v>
      </c>
      <c r="I33" s="1108">
        <v>4</v>
      </c>
      <c r="J33" s="1093"/>
      <c r="K33" s="1185">
        <v>262.10000000000002</v>
      </c>
      <c r="L33" s="594">
        <v>4.5999999999999996</v>
      </c>
      <c r="M33" s="1188" t="s">
        <v>100</v>
      </c>
      <c r="N33" s="768">
        <v>1</v>
      </c>
      <c r="O33" s="121"/>
      <c r="P33" s="1199"/>
      <c r="Q33" s="1600"/>
    </row>
    <row r="34" spans="1:17" s="788" customFormat="1" ht="17.25" customHeight="1" x14ac:dyDescent="0.25">
      <c r="A34" s="895"/>
      <c r="B34" s="896"/>
      <c r="C34" s="897"/>
      <c r="D34" s="1672"/>
      <c r="E34" s="1728"/>
      <c r="F34" s="1667"/>
      <c r="G34" s="1183" t="s">
        <v>61</v>
      </c>
      <c r="H34" s="882"/>
      <c r="I34" s="1110"/>
      <c r="J34" s="1089"/>
      <c r="K34" s="1162">
        <v>1485</v>
      </c>
      <c r="L34" s="561">
        <v>26.1</v>
      </c>
      <c r="M34" s="246" t="s">
        <v>205</v>
      </c>
      <c r="N34" s="759"/>
      <c r="O34" s="131">
        <v>8</v>
      </c>
      <c r="P34" s="1200"/>
      <c r="Q34" s="1599"/>
    </row>
    <row r="35" spans="1:17" s="788" customFormat="1" ht="11.25" customHeight="1" x14ac:dyDescent="0.25">
      <c r="A35" s="895"/>
      <c r="B35" s="896"/>
      <c r="C35" s="897"/>
      <c r="D35" s="1672"/>
      <c r="E35" s="1728"/>
      <c r="F35" s="1667"/>
      <c r="G35" s="898"/>
      <c r="H35" s="918"/>
      <c r="I35" s="1109"/>
      <c r="J35" s="949"/>
      <c r="K35" s="588"/>
      <c r="L35" s="581"/>
      <c r="M35" s="491"/>
      <c r="N35" s="1152"/>
      <c r="O35" s="1457"/>
      <c r="P35" s="184"/>
      <c r="Q35" s="1599"/>
    </row>
    <row r="36" spans="1:17" s="788" customFormat="1" ht="17.25" customHeight="1" thickBot="1" x14ac:dyDescent="0.3">
      <c r="A36" s="899"/>
      <c r="B36" s="900"/>
      <c r="C36" s="901"/>
      <c r="D36" s="1673"/>
      <c r="E36" s="1729"/>
      <c r="F36" s="1655"/>
      <c r="G36" s="902" t="s">
        <v>44</v>
      </c>
      <c r="H36" s="890">
        <f t="shared" ref="H36" si="7">SUM(H33:H35)</f>
        <v>4</v>
      </c>
      <c r="I36" s="1098">
        <f>I33+I34</f>
        <v>4</v>
      </c>
      <c r="J36" s="863">
        <f>J33+J34</f>
        <v>0</v>
      </c>
      <c r="K36" s="606">
        <f>K33+K34</f>
        <v>1747.1</v>
      </c>
      <c r="L36" s="606">
        <f>L33+L34</f>
        <v>30.700000000000003</v>
      </c>
      <c r="M36" s="1153"/>
      <c r="N36" s="1154"/>
      <c r="O36" s="1625"/>
      <c r="P36" s="460"/>
      <c r="Q36" s="1601"/>
    </row>
    <row r="37" spans="1:17" s="788" customFormat="1" ht="13.5" thickBot="1" x14ac:dyDescent="0.3">
      <c r="A37" s="903" t="s">
        <v>29</v>
      </c>
      <c r="B37" s="904" t="s">
        <v>29</v>
      </c>
      <c r="C37" s="1716" t="s">
        <v>71</v>
      </c>
      <c r="D37" s="1716"/>
      <c r="E37" s="1716"/>
      <c r="F37" s="1716"/>
      <c r="G37" s="1716"/>
      <c r="H37" s="905">
        <f>H36+H29+H25+H23+H17+H32</f>
        <v>6067</v>
      </c>
      <c r="I37" s="906">
        <f>I36+I29+I25+I23+I17+I32</f>
        <v>6092.6</v>
      </c>
      <c r="J37" s="905">
        <f>J36+J29+J25+J23+J17+J32</f>
        <v>25.599999999999994</v>
      </c>
      <c r="K37" s="906">
        <f>K36+K29+K25+K23+K17+K32</f>
        <v>9774.5</v>
      </c>
      <c r="L37" s="905">
        <f>L36+L29+L25+L23+L17+L32</f>
        <v>8058.0999999999995</v>
      </c>
      <c r="M37" s="1169"/>
      <c r="N37" s="1170"/>
      <c r="O37" s="1170"/>
      <c r="P37" s="1170"/>
      <c r="Q37" s="1143"/>
    </row>
    <row r="38" spans="1:17" s="788" customFormat="1" ht="14.25" customHeight="1" thickBot="1" x14ac:dyDescent="0.3">
      <c r="A38" s="903" t="s">
        <v>29</v>
      </c>
      <c r="B38" s="904" t="s">
        <v>45</v>
      </c>
      <c r="C38" s="1825" t="s">
        <v>72</v>
      </c>
      <c r="D38" s="1826"/>
      <c r="E38" s="1826"/>
      <c r="F38" s="1826"/>
      <c r="G38" s="1826"/>
      <c r="H38" s="1826"/>
      <c r="I38" s="1826"/>
      <c r="J38" s="1826"/>
      <c r="K38" s="1826"/>
      <c r="L38" s="1826"/>
      <c r="M38" s="1826"/>
      <c r="N38" s="1826"/>
      <c r="O38" s="1826"/>
      <c r="P38" s="1826"/>
      <c r="Q38" s="1144"/>
    </row>
    <row r="39" spans="1:17" s="788" customFormat="1" ht="32.25" customHeight="1" x14ac:dyDescent="0.25">
      <c r="A39" s="1650" t="s">
        <v>29</v>
      </c>
      <c r="B39" s="1652" t="s">
        <v>45</v>
      </c>
      <c r="C39" s="1682" t="s">
        <v>29</v>
      </c>
      <c r="D39" s="907" t="s">
        <v>73</v>
      </c>
      <c r="E39" s="1842" t="s">
        <v>74</v>
      </c>
      <c r="F39" s="1654" t="s">
        <v>35</v>
      </c>
      <c r="G39" s="908"/>
      <c r="H39" s="909"/>
      <c r="I39" s="836"/>
      <c r="J39" s="837"/>
      <c r="K39" s="910"/>
      <c r="L39" s="910"/>
      <c r="M39" s="911"/>
      <c r="N39" s="912"/>
      <c r="O39" s="913"/>
      <c r="P39" s="914"/>
      <c r="Q39" s="1171"/>
    </row>
    <row r="40" spans="1:17" s="788" customFormat="1" ht="38.25" customHeight="1" x14ac:dyDescent="0.25">
      <c r="A40" s="1651"/>
      <c r="B40" s="1674"/>
      <c r="C40" s="1675"/>
      <c r="D40" s="1795" t="s">
        <v>75</v>
      </c>
      <c r="E40" s="1843"/>
      <c r="F40" s="1667"/>
      <c r="G40" s="881" t="s">
        <v>47</v>
      </c>
      <c r="H40" s="882">
        <v>31.3</v>
      </c>
      <c r="I40" s="1110">
        <v>31.3</v>
      </c>
      <c r="J40" s="1089"/>
      <c r="K40" s="576">
        <v>45</v>
      </c>
      <c r="L40" s="561">
        <v>45</v>
      </c>
      <c r="M40" s="915" t="s">
        <v>76</v>
      </c>
      <c r="N40" s="916">
        <v>5</v>
      </c>
      <c r="O40" s="855">
        <v>5</v>
      </c>
      <c r="P40" s="917">
        <v>7</v>
      </c>
      <c r="Q40" s="1172"/>
    </row>
    <row r="41" spans="1:17" s="788" customFormat="1" ht="17.25" customHeight="1" x14ac:dyDescent="0.25">
      <c r="A41" s="1651"/>
      <c r="B41" s="1674"/>
      <c r="C41" s="1675"/>
      <c r="D41" s="1794"/>
      <c r="E41" s="1844"/>
      <c r="F41" s="1667"/>
      <c r="G41" s="813"/>
      <c r="H41" s="918"/>
      <c r="I41" s="1101"/>
      <c r="J41" s="842"/>
      <c r="K41" s="584"/>
      <c r="L41" s="572"/>
      <c r="M41" s="915" t="s">
        <v>77</v>
      </c>
      <c r="N41" s="916">
        <v>1</v>
      </c>
      <c r="O41" s="855">
        <v>1</v>
      </c>
      <c r="P41" s="917">
        <v>1</v>
      </c>
      <c r="Q41" s="1172"/>
    </row>
    <row r="42" spans="1:17" s="788" customFormat="1" ht="18" customHeight="1" x14ac:dyDescent="0.25">
      <c r="A42" s="1651"/>
      <c r="B42" s="1674"/>
      <c r="C42" s="1733"/>
      <c r="D42" s="1840" t="s">
        <v>186</v>
      </c>
      <c r="E42" s="1841" t="s">
        <v>81</v>
      </c>
      <c r="F42" s="1675"/>
      <c r="G42" s="881" t="s">
        <v>47</v>
      </c>
      <c r="H42" s="882">
        <v>15</v>
      </c>
      <c r="I42" s="1213">
        <v>3.3</v>
      </c>
      <c r="J42" s="1214">
        <f>I42-H42</f>
        <v>-11.7</v>
      </c>
      <c r="K42" s="576"/>
      <c r="L42" s="561"/>
      <c r="M42" s="1718" t="s">
        <v>82</v>
      </c>
      <c r="N42" s="919">
        <v>1</v>
      </c>
      <c r="O42" s="920"/>
      <c r="P42" s="921"/>
      <c r="Q42" s="1593" t="s">
        <v>236</v>
      </c>
    </row>
    <row r="43" spans="1:17" s="788" customFormat="1" ht="21" customHeight="1" x14ac:dyDescent="0.25">
      <c r="A43" s="1651"/>
      <c r="B43" s="1674"/>
      <c r="C43" s="1733"/>
      <c r="D43" s="1840"/>
      <c r="E43" s="1841"/>
      <c r="F43" s="1675"/>
      <c r="G43" s="813"/>
      <c r="H43" s="918"/>
      <c r="I43" s="1101"/>
      <c r="J43" s="842"/>
      <c r="K43" s="584"/>
      <c r="L43" s="572"/>
      <c r="M43" s="1719"/>
      <c r="N43" s="922"/>
      <c r="O43" s="923"/>
      <c r="P43" s="924"/>
      <c r="Q43" s="1594"/>
    </row>
    <row r="44" spans="1:17" s="788" customFormat="1" ht="18.75" customHeight="1" x14ac:dyDescent="0.25">
      <c r="A44" s="852"/>
      <c r="B44" s="853"/>
      <c r="C44" s="925"/>
      <c r="D44" s="1720" t="s">
        <v>78</v>
      </c>
      <c r="E44" s="1722" t="s">
        <v>158</v>
      </c>
      <c r="F44" s="1724"/>
      <c r="G44" s="926" t="s">
        <v>47</v>
      </c>
      <c r="H44" s="1082">
        <v>2.6</v>
      </c>
      <c r="I44" s="1326">
        <v>2.2000000000000002</v>
      </c>
      <c r="J44" s="1325">
        <f>I44-H44</f>
        <v>-0.39999999999999991</v>
      </c>
      <c r="K44" s="585">
        <v>2.6</v>
      </c>
      <c r="L44" s="586">
        <v>2.6</v>
      </c>
      <c r="M44" s="1646" t="s">
        <v>80</v>
      </c>
      <c r="N44" s="1821">
        <v>1</v>
      </c>
      <c r="O44" s="1821">
        <v>1</v>
      </c>
      <c r="P44" s="1822">
        <v>1</v>
      </c>
      <c r="Q44" s="1594"/>
    </row>
    <row r="45" spans="1:17" s="788" customFormat="1" ht="15.75" customHeight="1" thickBot="1" x14ac:dyDescent="0.3">
      <c r="A45" s="857"/>
      <c r="B45" s="858"/>
      <c r="C45" s="927"/>
      <c r="D45" s="1721"/>
      <c r="E45" s="1723"/>
      <c r="F45" s="1725"/>
      <c r="G45" s="902" t="s">
        <v>44</v>
      </c>
      <c r="H45" s="890">
        <f>SUM(H40:H44)</f>
        <v>48.9</v>
      </c>
      <c r="I45" s="1098">
        <f t="shared" ref="I45:J45" si="8">SUM(I40:I44)</f>
        <v>36.800000000000004</v>
      </c>
      <c r="J45" s="863">
        <f t="shared" si="8"/>
        <v>-12.1</v>
      </c>
      <c r="K45" s="824">
        <f t="shared" ref="K45" si="9">SUM(K40:K44)</f>
        <v>47.6</v>
      </c>
      <c r="L45" s="824">
        <f t="shared" ref="L45" si="10">SUM(L40:L44)</f>
        <v>47.6</v>
      </c>
      <c r="M45" s="1726"/>
      <c r="N45" s="1796"/>
      <c r="O45" s="1796"/>
      <c r="P45" s="1725"/>
      <c r="Q45" s="1595"/>
    </row>
    <row r="46" spans="1:17" s="788" customFormat="1" ht="13.5" thickBot="1" x14ac:dyDescent="0.3">
      <c r="A46" s="929" t="s">
        <v>29</v>
      </c>
      <c r="B46" s="904" t="s">
        <v>45</v>
      </c>
      <c r="C46" s="1716" t="s">
        <v>71</v>
      </c>
      <c r="D46" s="1716"/>
      <c r="E46" s="1716"/>
      <c r="F46" s="1716"/>
      <c r="G46" s="1823"/>
      <c r="H46" s="930">
        <f t="shared" ref="H46:J46" si="11">H45</f>
        <v>48.9</v>
      </c>
      <c r="I46" s="905">
        <f t="shared" si="11"/>
        <v>36.800000000000004</v>
      </c>
      <c r="J46" s="930">
        <f t="shared" si="11"/>
        <v>-12.1</v>
      </c>
      <c r="K46" s="930">
        <f t="shared" ref="K46:L46" si="12">K45</f>
        <v>47.6</v>
      </c>
      <c r="L46" s="930">
        <f t="shared" si="12"/>
        <v>47.6</v>
      </c>
      <c r="M46" s="1710"/>
      <c r="N46" s="1711"/>
      <c r="O46" s="1711"/>
      <c r="P46" s="1824"/>
      <c r="Q46" s="1143"/>
    </row>
    <row r="47" spans="1:17" s="788" customFormat="1" ht="16.5" customHeight="1" thickBot="1" x14ac:dyDescent="0.3">
      <c r="A47" s="903" t="s">
        <v>29</v>
      </c>
      <c r="B47" s="904" t="s">
        <v>56</v>
      </c>
      <c r="C47" s="1825" t="s">
        <v>84</v>
      </c>
      <c r="D47" s="1826"/>
      <c r="E47" s="1826"/>
      <c r="F47" s="1826"/>
      <c r="G47" s="1826"/>
      <c r="H47" s="1826"/>
      <c r="I47" s="1826"/>
      <c r="J47" s="1826"/>
      <c r="K47" s="1826"/>
      <c r="L47" s="1826"/>
      <c r="M47" s="1826"/>
      <c r="N47" s="1826"/>
      <c r="O47" s="1826"/>
      <c r="P47" s="1827"/>
      <c r="Q47" s="1144"/>
    </row>
    <row r="48" spans="1:17" s="788" customFormat="1" ht="16.5" customHeight="1" x14ac:dyDescent="0.25">
      <c r="A48" s="931" t="s">
        <v>29</v>
      </c>
      <c r="B48" s="932" t="s">
        <v>56</v>
      </c>
      <c r="C48" s="933" t="s">
        <v>29</v>
      </c>
      <c r="D48" s="934" t="s">
        <v>173</v>
      </c>
      <c r="E48" s="935"/>
      <c r="F48" s="936">
        <v>6</v>
      </c>
      <c r="G48" s="908"/>
      <c r="H48" s="909"/>
      <c r="I48" s="836"/>
      <c r="J48" s="837"/>
      <c r="K48" s="837"/>
      <c r="L48" s="837"/>
      <c r="M48" s="937"/>
      <c r="N48" s="938"/>
      <c r="O48" s="939"/>
      <c r="P48" s="940"/>
      <c r="Q48" s="1142"/>
    </row>
    <row r="49" spans="1:17" s="788" customFormat="1" ht="26.25" customHeight="1" x14ac:dyDescent="0.25">
      <c r="A49" s="852"/>
      <c r="B49" s="853"/>
      <c r="C49" s="854"/>
      <c r="D49" s="941" t="s">
        <v>86</v>
      </c>
      <c r="E49" s="1828" t="s">
        <v>87</v>
      </c>
      <c r="F49" s="925"/>
      <c r="G49" s="942" t="s">
        <v>47</v>
      </c>
      <c r="H49" s="1082">
        <v>14.5</v>
      </c>
      <c r="I49" s="1111">
        <v>14.5</v>
      </c>
      <c r="J49" s="943"/>
      <c r="K49" s="563">
        <v>14.5</v>
      </c>
      <c r="L49" s="587">
        <v>14.5</v>
      </c>
      <c r="M49" s="944" t="s">
        <v>164</v>
      </c>
      <c r="N49" s="945">
        <v>17</v>
      </c>
      <c r="O49" s="945">
        <v>17</v>
      </c>
      <c r="P49" s="946">
        <v>17</v>
      </c>
      <c r="Q49" s="1172"/>
    </row>
    <row r="50" spans="1:17" s="788" customFormat="1" ht="39" customHeight="1" x14ac:dyDescent="0.25">
      <c r="A50" s="852"/>
      <c r="B50" s="853"/>
      <c r="C50" s="854"/>
      <c r="D50" s="947" t="s">
        <v>88</v>
      </c>
      <c r="E50" s="1829"/>
      <c r="F50" s="925"/>
      <c r="G50" s="948" t="s">
        <v>47</v>
      </c>
      <c r="H50" s="1082">
        <v>17.2</v>
      </c>
      <c r="I50" s="1111">
        <v>17.2</v>
      </c>
      <c r="J50" s="949"/>
      <c r="K50" s="581">
        <v>17.2</v>
      </c>
      <c r="L50" s="588">
        <v>14.5</v>
      </c>
      <c r="M50" s="944" t="s">
        <v>165</v>
      </c>
      <c r="N50" s="950" t="s">
        <v>89</v>
      </c>
      <c r="O50" s="951" t="s">
        <v>89</v>
      </c>
      <c r="P50" s="952" t="s">
        <v>89</v>
      </c>
      <c r="Q50" s="1172"/>
    </row>
    <row r="51" spans="1:17" s="788" customFormat="1" ht="15.75" customHeight="1" x14ac:dyDescent="0.25">
      <c r="A51" s="852"/>
      <c r="B51" s="853"/>
      <c r="C51" s="854"/>
      <c r="D51" s="1795" t="s">
        <v>181</v>
      </c>
      <c r="E51" s="1829"/>
      <c r="F51" s="925"/>
      <c r="G51" s="953" t="s">
        <v>47</v>
      </c>
      <c r="H51" s="982">
        <v>20</v>
      </c>
      <c r="I51" s="1100">
        <v>20</v>
      </c>
      <c r="J51" s="848"/>
      <c r="K51" s="569">
        <v>220</v>
      </c>
      <c r="L51" s="589">
        <v>150</v>
      </c>
      <c r="M51" s="954" t="s">
        <v>166</v>
      </c>
      <c r="N51" s="850">
        <v>2</v>
      </c>
      <c r="O51" s="850">
        <v>2</v>
      </c>
      <c r="P51" s="917"/>
      <c r="Q51" s="1172"/>
    </row>
    <row r="52" spans="1:17" s="788" customFormat="1" ht="14.25" customHeight="1" x14ac:dyDescent="0.25">
      <c r="A52" s="852"/>
      <c r="B52" s="853"/>
      <c r="C52" s="854"/>
      <c r="D52" s="1830"/>
      <c r="E52" s="1829"/>
      <c r="F52" s="925"/>
      <c r="G52" s="955" t="s">
        <v>55</v>
      </c>
      <c r="H52" s="918">
        <v>57</v>
      </c>
      <c r="I52" s="1101">
        <v>57</v>
      </c>
      <c r="J52" s="842"/>
      <c r="K52" s="842"/>
      <c r="L52" s="842"/>
      <c r="M52" s="956" t="s">
        <v>149</v>
      </c>
      <c r="N52" s="850">
        <v>1</v>
      </c>
      <c r="O52" s="850">
        <v>2</v>
      </c>
      <c r="P52" s="917">
        <v>1</v>
      </c>
      <c r="Q52" s="1172"/>
    </row>
    <row r="53" spans="1:17" s="788" customFormat="1" ht="15.75" customHeight="1" thickBot="1" x14ac:dyDescent="0.3">
      <c r="A53" s="857"/>
      <c r="B53" s="858"/>
      <c r="C53" s="927"/>
      <c r="D53" s="1831"/>
      <c r="E53" s="957"/>
      <c r="F53" s="822"/>
      <c r="G53" s="902" t="s">
        <v>44</v>
      </c>
      <c r="H53" s="890">
        <f>SUM(H49:H52)</f>
        <v>108.7</v>
      </c>
      <c r="I53" s="1098">
        <f>SUM(I49:I52)</f>
        <v>108.7</v>
      </c>
      <c r="J53" s="958">
        <f>SUM(J49:J52)</f>
        <v>0</v>
      </c>
      <c r="K53" s="958">
        <f t="shared" ref="K53:L53" si="13">SUM(K49:K52)</f>
        <v>251.7</v>
      </c>
      <c r="L53" s="958">
        <f t="shared" si="13"/>
        <v>179</v>
      </c>
      <c r="M53" s="959"/>
      <c r="N53" s="960"/>
      <c r="O53" s="960"/>
      <c r="P53" s="961"/>
      <c r="Q53" s="1266"/>
    </row>
    <row r="54" spans="1:17" s="788" customFormat="1" ht="27" customHeight="1" x14ac:dyDescent="0.2">
      <c r="A54" s="931" t="s">
        <v>29</v>
      </c>
      <c r="B54" s="932" t="s">
        <v>56</v>
      </c>
      <c r="C54" s="933" t="s">
        <v>45</v>
      </c>
      <c r="D54" s="962" t="s">
        <v>91</v>
      </c>
      <c r="E54" s="963"/>
      <c r="F54" s="936">
        <v>6</v>
      </c>
      <c r="G54" s="964"/>
      <c r="H54" s="1083"/>
      <c r="I54" s="1117"/>
      <c r="J54" s="1090"/>
      <c r="K54" s="833"/>
      <c r="L54" s="833"/>
      <c r="M54" s="965"/>
      <c r="N54" s="836"/>
      <c r="O54" s="836"/>
      <c r="P54" s="914"/>
      <c r="Q54" s="1171"/>
    </row>
    <row r="55" spans="1:17" s="788" customFormat="1" ht="54" customHeight="1" x14ac:dyDescent="0.25">
      <c r="A55" s="852"/>
      <c r="B55" s="853"/>
      <c r="C55" s="854"/>
      <c r="D55" s="966" t="s">
        <v>92</v>
      </c>
      <c r="E55" s="967" t="s">
        <v>93</v>
      </c>
      <c r="F55" s="968"/>
      <c r="G55" s="969" t="s">
        <v>47</v>
      </c>
      <c r="H55" s="982">
        <v>113</v>
      </c>
      <c r="I55" s="1245">
        <v>124.5</v>
      </c>
      <c r="J55" s="1327">
        <f>I55-H55</f>
        <v>11.5</v>
      </c>
      <c r="K55" s="593">
        <v>230</v>
      </c>
      <c r="L55" s="594">
        <v>230</v>
      </c>
      <c r="M55" s="246" t="s">
        <v>94</v>
      </c>
      <c r="N55" s="1329" t="s">
        <v>230</v>
      </c>
      <c r="O55" s="183">
        <v>500</v>
      </c>
      <c r="P55" s="132">
        <v>500</v>
      </c>
      <c r="Q55" s="1593" t="s">
        <v>234</v>
      </c>
    </row>
    <row r="56" spans="1:17" s="788" customFormat="1" ht="51" customHeight="1" x14ac:dyDescent="0.25">
      <c r="A56" s="799"/>
      <c r="B56" s="800"/>
      <c r="C56" s="828"/>
      <c r="D56" s="1078"/>
      <c r="E56" s="970"/>
      <c r="F56" s="1190"/>
      <c r="G56" s="839" t="s">
        <v>55</v>
      </c>
      <c r="H56" s="882">
        <v>100</v>
      </c>
      <c r="I56" s="1213">
        <v>109.8</v>
      </c>
      <c r="J56" s="1214">
        <f>I56-H56</f>
        <v>9.7999999999999972</v>
      </c>
      <c r="K56" s="814"/>
      <c r="L56" s="814"/>
      <c r="M56" s="249" t="s">
        <v>187</v>
      </c>
      <c r="N56" s="250">
        <v>30</v>
      </c>
      <c r="O56" s="251"/>
      <c r="P56" s="252"/>
      <c r="Q56" s="1594"/>
    </row>
    <row r="57" spans="1:17" s="788" customFormat="1" ht="52.5" customHeight="1" x14ac:dyDescent="0.25">
      <c r="A57" s="799"/>
      <c r="B57" s="800"/>
      <c r="C57" s="828"/>
      <c r="D57" s="1078"/>
      <c r="E57" s="970"/>
      <c r="F57" s="925"/>
      <c r="G57" s="839"/>
      <c r="H57" s="882"/>
      <c r="I57" s="1110"/>
      <c r="J57" s="1089"/>
      <c r="K57" s="814"/>
      <c r="L57" s="814"/>
      <c r="M57" s="1192" t="s">
        <v>188</v>
      </c>
      <c r="N57" s="659" t="s">
        <v>151</v>
      </c>
      <c r="O57" s="660"/>
      <c r="P57" s="661"/>
      <c r="Q57" s="1172"/>
    </row>
    <row r="58" spans="1:17" s="788" customFormat="1" ht="28.5" customHeight="1" x14ac:dyDescent="0.25">
      <c r="A58" s="799"/>
      <c r="B58" s="800"/>
      <c r="C58" s="828"/>
      <c r="D58" s="1330"/>
      <c r="E58" s="1331"/>
      <c r="F58" s="1332"/>
      <c r="G58" s="1260"/>
      <c r="H58" s="918"/>
      <c r="I58" s="1101"/>
      <c r="J58" s="842"/>
      <c r="K58" s="841"/>
      <c r="L58" s="841"/>
      <c r="M58" s="1333" t="s">
        <v>189</v>
      </c>
      <c r="N58" s="1334">
        <v>1000</v>
      </c>
      <c r="O58" s="1261" t="s">
        <v>152</v>
      </c>
      <c r="P58" s="1335" t="s">
        <v>152</v>
      </c>
      <c r="Q58" s="1336"/>
    </row>
    <row r="59" spans="1:17" s="788" customFormat="1" ht="42.75" customHeight="1" x14ac:dyDescent="0.25">
      <c r="A59" s="799"/>
      <c r="B59" s="800"/>
      <c r="C59" s="828"/>
      <c r="D59" s="1339" t="s">
        <v>167</v>
      </c>
      <c r="E59" s="971"/>
      <c r="F59" s="968">
        <v>5</v>
      </c>
      <c r="G59" s="839" t="s">
        <v>63</v>
      </c>
      <c r="H59" s="882">
        <v>220</v>
      </c>
      <c r="I59" s="1110">
        <v>220</v>
      </c>
      <c r="J59" s="1089"/>
      <c r="K59" s="561">
        <v>330</v>
      </c>
      <c r="L59" s="561">
        <v>215</v>
      </c>
      <c r="M59" s="1077" t="s">
        <v>206</v>
      </c>
      <c r="N59" s="849">
        <v>30</v>
      </c>
      <c r="O59" s="850">
        <v>60</v>
      </c>
      <c r="P59" s="851">
        <v>100</v>
      </c>
      <c r="Q59" s="1596"/>
    </row>
    <row r="60" spans="1:17" s="788" customFormat="1" ht="31.5" customHeight="1" x14ac:dyDescent="0.25">
      <c r="A60" s="1157"/>
      <c r="B60" s="800"/>
      <c r="C60" s="801"/>
      <c r="D60" s="1218"/>
      <c r="E60" s="971"/>
      <c r="F60" s="925"/>
      <c r="G60" s="839" t="s">
        <v>55</v>
      </c>
      <c r="H60" s="882"/>
      <c r="I60" s="1110"/>
      <c r="J60" s="1089"/>
      <c r="K60" s="576">
        <v>80</v>
      </c>
      <c r="L60" s="561">
        <v>45</v>
      </c>
      <c r="M60" s="641" t="s">
        <v>222</v>
      </c>
      <c r="N60" s="250"/>
      <c r="O60" s="251">
        <v>100</v>
      </c>
      <c r="P60" s="513"/>
      <c r="Q60" s="1597"/>
    </row>
    <row r="61" spans="1:17" s="788" customFormat="1" ht="20.25" customHeight="1" x14ac:dyDescent="0.25">
      <c r="A61" s="1157"/>
      <c r="B61" s="800"/>
      <c r="C61" s="801"/>
      <c r="D61" s="1219"/>
      <c r="E61" s="1233"/>
      <c r="F61" s="1234"/>
      <c r="G61" s="519" t="s">
        <v>63</v>
      </c>
      <c r="H61" s="1235"/>
      <c r="I61" s="1236"/>
      <c r="J61" s="1237"/>
      <c r="K61" s="572">
        <v>360</v>
      </c>
      <c r="L61" s="572"/>
      <c r="M61" s="643" t="s">
        <v>169</v>
      </c>
      <c r="N61" s="665"/>
      <c r="O61" s="324">
        <v>60</v>
      </c>
      <c r="P61" s="188">
        <v>100</v>
      </c>
      <c r="Q61" s="1810"/>
    </row>
    <row r="62" spans="1:17" s="788" customFormat="1" ht="21" customHeight="1" x14ac:dyDescent="0.25">
      <c r="A62" s="1157"/>
      <c r="B62" s="800"/>
      <c r="C62" s="801"/>
      <c r="D62" s="1428" t="s">
        <v>227</v>
      </c>
      <c r="E62" s="971"/>
      <c r="F62" s="925">
        <v>6</v>
      </c>
      <c r="G62" s="1242" t="s">
        <v>63</v>
      </c>
      <c r="H62" s="1244"/>
      <c r="I62" s="1245"/>
      <c r="J62" s="1246"/>
      <c r="K62" s="1296">
        <v>16</v>
      </c>
      <c r="L62" s="1297">
        <v>68</v>
      </c>
      <c r="M62" s="1304" t="s">
        <v>229</v>
      </c>
      <c r="N62" s="511"/>
      <c r="O62" s="33">
        <v>1</v>
      </c>
      <c r="P62" s="512"/>
      <c r="Q62" s="1816"/>
    </row>
    <row r="63" spans="1:17" s="788" customFormat="1" ht="18" customHeight="1" x14ac:dyDescent="0.25">
      <c r="A63" s="1157"/>
      <c r="B63" s="800"/>
      <c r="C63" s="801"/>
      <c r="D63" s="1428"/>
      <c r="E63" s="971"/>
      <c r="F63" s="925"/>
      <c r="G63" s="1247" t="s">
        <v>47</v>
      </c>
      <c r="H63" s="1212"/>
      <c r="I63" s="1213"/>
      <c r="J63" s="1214"/>
      <c r="K63" s="1305"/>
      <c r="L63" s="1297">
        <v>70</v>
      </c>
      <c r="M63" s="1811" t="s">
        <v>224</v>
      </c>
      <c r="N63" s="172"/>
      <c r="O63" s="131">
        <v>50</v>
      </c>
      <c r="P63" s="184">
        <v>100</v>
      </c>
      <c r="Q63" s="1816"/>
    </row>
    <row r="64" spans="1:17" s="788" customFormat="1" ht="15.75" customHeight="1" x14ac:dyDescent="0.25">
      <c r="A64" s="1157"/>
      <c r="B64" s="800"/>
      <c r="C64" s="801"/>
      <c r="D64" s="1484"/>
      <c r="E64" s="971"/>
      <c r="F64" s="925"/>
      <c r="G64" s="1243" t="s">
        <v>223</v>
      </c>
      <c r="H64" s="1212"/>
      <c r="I64" s="1213"/>
      <c r="J64" s="1214"/>
      <c r="K64" s="1299">
        <v>44</v>
      </c>
      <c r="L64" s="1300">
        <v>22</v>
      </c>
      <c r="M64" s="1487"/>
      <c r="N64" s="172"/>
      <c r="O64" s="131"/>
      <c r="P64" s="184"/>
      <c r="Q64" s="1814"/>
    </row>
    <row r="65" spans="1:17" s="788" customFormat="1" ht="15.75" customHeight="1" x14ac:dyDescent="0.25">
      <c r="A65" s="1157"/>
      <c r="B65" s="800"/>
      <c r="C65" s="801"/>
      <c r="D65" s="1238"/>
      <c r="E65" s="971"/>
      <c r="F65" s="925"/>
      <c r="G65" s="1239" t="s">
        <v>44</v>
      </c>
      <c r="H65" s="1240">
        <f>SUM(H54:H64)</f>
        <v>433</v>
      </c>
      <c r="I65" s="1258">
        <f>SUM(I54:I64)</f>
        <v>454.3</v>
      </c>
      <c r="J65" s="1259">
        <f>SUM(J54:J64)</f>
        <v>21.299999999999997</v>
      </c>
      <c r="K65" s="1306">
        <f>SUM(K54:K64)</f>
        <v>1060</v>
      </c>
      <c r="L65" s="1306">
        <f>SUM(L54:L64)</f>
        <v>650</v>
      </c>
      <c r="M65" s="1302"/>
      <c r="N65" s="172"/>
      <c r="O65" s="131"/>
      <c r="P65" s="184"/>
      <c r="Q65" s="1814"/>
    </row>
    <row r="66" spans="1:17" s="788" customFormat="1" ht="6" customHeight="1" thickBot="1" x14ac:dyDescent="0.3">
      <c r="A66" s="972"/>
      <c r="B66" s="858"/>
      <c r="C66" s="927"/>
      <c r="D66" s="957"/>
      <c r="E66" s="957"/>
      <c r="F66" s="822"/>
      <c r="G66" s="902"/>
      <c r="H66" s="1227"/>
      <c r="I66" s="1228"/>
      <c r="J66" s="958"/>
      <c r="K66" s="1241"/>
      <c r="L66" s="1241"/>
      <c r="M66" s="1211"/>
      <c r="N66" s="763"/>
      <c r="O66" s="763"/>
      <c r="P66" s="542"/>
      <c r="Q66" s="1815"/>
    </row>
    <row r="67" spans="1:17" s="788" customFormat="1" ht="15.75" customHeight="1" x14ac:dyDescent="0.25">
      <c r="A67" s="973" t="s">
        <v>29</v>
      </c>
      <c r="B67" s="974" t="s">
        <v>56</v>
      </c>
      <c r="C67" s="975" t="s">
        <v>56</v>
      </c>
      <c r="D67" s="976" t="s">
        <v>97</v>
      </c>
      <c r="E67" s="875" t="s">
        <v>59</v>
      </c>
      <c r="F67" s="977">
        <v>5</v>
      </c>
      <c r="G67" s="978"/>
      <c r="H67" s="1257"/>
      <c r="I67" s="1109"/>
      <c r="J67" s="1159"/>
      <c r="K67" s="833"/>
      <c r="L67" s="1090"/>
      <c r="M67" s="979"/>
      <c r="N67" s="980"/>
      <c r="O67" s="980"/>
      <c r="P67" s="914"/>
      <c r="Q67" s="1142"/>
    </row>
    <row r="68" spans="1:17" s="788" customFormat="1" ht="16.5" customHeight="1" x14ac:dyDescent="0.25">
      <c r="A68" s="852"/>
      <c r="B68" s="853"/>
      <c r="C68" s="981"/>
      <c r="D68" s="1795" t="s">
        <v>176</v>
      </c>
      <c r="E68" s="1817" t="s">
        <v>98</v>
      </c>
      <c r="F68" s="854"/>
      <c r="G68" s="809" t="s">
        <v>63</v>
      </c>
      <c r="H68" s="982">
        <v>16.8</v>
      </c>
      <c r="I68" s="1100">
        <f>17.9-1.1</f>
        <v>16.799999999999997</v>
      </c>
      <c r="J68" s="1158"/>
      <c r="K68" s="569">
        <v>21.9</v>
      </c>
      <c r="L68" s="589">
        <v>51</v>
      </c>
      <c r="M68" s="983" t="s">
        <v>100</v>
      </c>
      <c r="N68" s="984">
        <v>1</v>
      </c>
      <c r="O68" s="984"/>
      <c r="P68" s="985"/>
      <c r="Q68" s="1172"/>
    </row>
    <row r="69" spans="1:17" s="788" customFormat="1" ht="24.75" customHeight="1" x14ac:dyDescent="0.25">
      <c r="A69" s="852"/>
      <c r="B69" s="853"/>
      <c r="C69" s="981"/>
      <c r="D69" s="1793"/>
      <c r="E69" s="1818"/>
      <c r="F69" s="854"/>
      <c r="G69" s="986" t="s">
        <v>61</v>
      </c>
      <c r="H69" s="882"/>
      <c r="I69" s="1110"/>
      <c r="J69" s="840"/>
      <c r="K69" s="561">
        <v>124</v>
      </c>
      <c r="L69" s="1162">
        <v>289.2</v>
      </c>
      <c r="M69" s="987" t="s">
        <v>170</v>
      </c>
      <c r="N69" s="988">
        <v>1</v>
      </c>
      <c r="O69" s="988"/>
      <c r="P69" s="989"/>
      <c r="Q69" s="1172"/>
    </row>
    <row r="70" spans="1:17" s="788" customFormat="1" ht="12.75" customHeight="1" x14ac:dyDescent="0.25">
      <c r="A70" s="852"/>
      <c r="B70" s="853"/>
      <c r="C70" s="981"/>
      <c r="D70" s="1793"/>
      <c r="E70" s="1818"/>
      <c r="F70" s="854"/>
      <c r="G70" s="881" t="s">
        <v>52</v>
      </c>
      <c r="H70" s="882"/>
      <c r="I70" s="1110"/>
      <c r="J70" s="840"/>
      <c r="K70" s="561"/>
      <c r="L70" s="1162"/>
      <c r="M70" s="1819" t="s">
        <v>171</v>
      </c>
      <c r="N70" s="988"/>
      <c r="O70" s="988">
        <v>70</v>
      </c>
      <c r="P70" s="989">
        <v>100</v>
      </c>
      <c r="Q70" s="1172"/>
    </row>
    <row r="71" spans="1:17" s="788" customFormat="1" ht="15.75" customHeight="1" x14ac:dyDescent="0.25">
      <c r="A71" s="852"/>
      <c r="B71" s="853"/>
      <c r="C71" s="854"/>
      <c r="D71" s="1794"/>
      <c r="E71" s="1818"/>
      <c r="F71" s="854"/>
      <c r="G71" s="813" t="s">
        <v>102</v>
      </c>
      <c r="H71" s="918"/>
      <c r="I71" s="1101"/>
      <c r="J71" s="1159"/>
      <c r="K71" s="581"/>
      <c r="L71" s="588"/>
      <c r="M71" s="1820"/>
      <c r="N71" s="990"/>
      <c r="O71" s="990"/>
      <c r="P71" s="991"/>
      <c r="Q71" s="1172"/>
    </row>
    <row r="72" spans="1:17" s="788" customFormat="1" ht="40.5" customHeight="1" x14ac:dyDescent="0.25">
      <c r="A72" s="852"/>
      <c r="B72" s="853"/>
      <c r="C72" s="981"/>
      <c r="D72" s="1793" t="s">
        <v>182</v>
      </c>
      <c r="E72" s="992"/>
      <c r="F72" s="854"/>
      <c r="G72" s="993" t="s">
        <v>47</v>
      </c>
      <c r="H72" s="882">
        <v>25</v>
      </c>
      <c r="I72" s="1213">
        <v>0</v>
      </c>
      <c r="J72" s="1322">
        <f>I72-H72</f>
        <v>-25</v>
      </c>
      <c r="K72" s="1328">
        <v>15</v>
      </c>
      <c r="L72" s="1162"/>
      <c r="M72" s="994" t="s">
        <v>170</v>
      </c>
      <c r="N72" s="1338">
        <v>1</v>
      </c>
      <c r="O72" s="1337" t="s">
        <v>118</v>
      </c>
      <c r="P72" s="996"/>
      <c r="Q72" s="1835" t="s">
        <v>237</v>
      </c>
    </row>
    <row r="73" spans="1:17" s="788" customFormat="1" ht="36.75" customHeight="1" x14ac:dyDescent="0.25">
      <c r="A73" s="852"/>
      <c r="B73" s="853"/>
      <c r="C73" s="981"/>
      <c r="D73" s="1794"/>
      <c r="E73" s="992"/>
      <c r="F73" s="854"/>
      <c r="G73" s="997" t="s">
        <v>55</v>
      </c>
      <c r="H73" s="918">
        <v>25</v>
      </c>
      <c r="I73" s="1236">
        <f>25-9.8</f>
        <v>15.2</v>
      </c>
      <c r="J73" s="1323">
        <f>I73-H73</f>
        <v>-9.8000000000000007</v>
      </c>
      <c r="K73" s="572">
        <v>250</v>
      </c>
      <c r="L73" s="590">
        <v>250</v>
      </c>
      <c r="M73" s="998" t="s">
        <v>199</v>
      </c>
      <c r="N73" s="999"/>
      <c r="O73" s="999">
        <v>50</v>
      </c>
      <c r="P73" s="1000">
        <v>100</v>
      </c>
      <c r="Q73" s="1834"/>
    </row>
    <row r="74" spans="1:17" s="788" customFormat="1" ht="19.5" customHeight="1" x14ac:dyDescent="0.25">
      <c r="A74" s="852"/>
      <c r="B74" s="853"/>
      <c r="C74" s="981"/>
      <c r="D74" s="1795" t="s">
        <v>191</v>
      </c>
      <c r="E74" s="992"/>
      <c r="F74" s="968"/>
      <c r="G74" s="1001" t="s">
        <v>63</v>
      </c>
      <c r="H74" s="918">
        <v>40</v>
      </c>
      <c r="I74" s="1101">
        <v>40</v>
      </c>
      <c r="J74" s="1160"/>
      <c r="K74" s="1002"/>
      <c r="L74" s="1112"/>
      <c r="M74" s="1003" t="s">
        <v>185</v>
      </c>
      <c r="N74" s="855">
        <v>1</v>
      </c>
      <c r="O74" s="995"/>
      <c r="P74" s="1004"/>
      <c r="Q74" s="1834"/>
    </row>
    <row r="75" spans="1:17" s="788" customFormat="1" ht="15.75" thickBot="1" x14ac:dyDescent="0.3">
      <c r="A75" s="972"/>
      <c r="B75" s="858"/>
      <c r="C75" s="927"/>
      <c r="D75" s="1796"/>
      <c r="E75" s="957"/>
      <c r="F75" s="822"/>
      <c r="G75" s="902" t="s">
        <v>44</v>
      </c>
      <c r="H75" s="890">
        <f>SUM(H68:H74)</f>
        <v>106.8</v>
      </c>
      <c r="I75" s="1098">
        <f>SUM(I68:I74)</f>
        <v>72</v>
      </c>
      <c r="J75" s="1161">
        <f t="shared" ref="J75:L75" si="14">SUM(J68:J74)</f>
        <v>-34.799999999999997</v>
      </c>
      <c r="K75" s="824">
        <f>SUM(K68:K74)</f>
        <v>410.9</v>
      </c>
      <c r="L75" s="1163">
        <f t="shared" si="14"/>
        <v>590.20000000000005</v>
      </c>
      <c r="M75" s="959"/>
      <c r="N75" s="960"/>
      <c r="O75" s="960"/>
      <c r="P75" s="961"/>
      <c r="Q75" s="1836"/>
    </row>
    <row r="76" spans="1:17" s="788" customFormat="1" ht="17.25" customHeight="1" x14ac:dyDescent="0.25">
      <c r="A76" s="973" t="s">
        <v>29</v>
      </c>
      <c r="B76" s="974" t="s">
        <v>56</v>
      </c>
      <c r="C76" s="975" t="s">
        <v>58</v>
      </c>
      <c r="D76" s="976" t="s">
        <v>106</v>
      </c>
      <c r="E76" s="875"/>
      <c r="F76" s="1005"/>
      <c r="G76" s="1006"/>
      <c r="H76" s="1114"/>
      <c r="I76" s="1117"/>
      <c r="J76" s="1090"/>
      <c r="K76" s="833"/>
      <c r="L76" s="833"/>
      <c r="M76" s="979"/>
      <c r="N76" s="980"/>
      <c r="O76" s="980"/>
      <c r="P76" s="914"/>
      <c r="Q76" s="1142"/>
    </row>
    <row r="77" spans="1:17" s="788" customFormat="1" ht="24" customHeight="1" x14ac:dyDescent="0.25">
      <c r="A77" s="1708"/>
      <c r="B77" s="1709"/>
      <c r="C77" s="1797"/>
      <c r="D77" s="1798" t="s">
        <v>175</v>
      </c>
      <c r="E77" s="1806" t="s">
        <v>107</v>
      </c>
      <c r="F77" s="1800" t="s">
        <v>35</v>
      </c>
      <c r="G77" s="315" t="s">
        <v>47</v>
      </c>
      <c r="H77" s="1201">
        <v>30</v>
      </c>
      <c r="I77" s="1202">
        <v>30</v>
      </c>
      <c r="J77" s="1203"/>
      <c r="K77" s="599">
        <v>30</v>
      </c>
      <c r="L77" s="600">
        <v>30</v>
      </c>
      <c r="M77" s="1802" t="s">
        <v>109</v>
      </c>
      <c r="N77" s="648">
        <v>2.2999999999999998</v>
      </c>
      <c r="O77" s="1095">
        <v>2.2999999999999998</v>
      </c>
      <c r="P77" s="1804">
        <v>2.2999999999999998</v>
      </c>
      <c r="Q77" s="1598"/>
    </row>
    <row r="78" spans="1:17" s="788" customFormat="1" ht="15.75" customHeight="1" x14ac:dyDescent="0.25">
      <c r="A78" s="1708"/>
      <c r="B78" s="1709"/>
      <c r="C78" s="1797"/>
      <c r="D78" s="1799"/>
      <c r="E78" s="1807"/>
      <c r="F78" s="1801"/>
      <c r="G78" s="1176" t="s">
        <v>111</v>
      </c>
      <c r="H78" s="751">
        <f>43.6-9.8</f>
        <v>33.799999999999997</v>
      </c>
      <c r="I78" s="1204">
        <f>43.6-9.8</f>
        <v>33.799999999999997</v>
      </c>
      <c r="J78" s="590"/>
      <c r="K78" s="571">
        <v>43.6</v>
      </c>
      <c r="L78" s="572">
        <v>43.6</v>
      </c>
      <c r="M78" s="1803"/>
      <c r="N78" s="650"/>
      <c r="O78" s="1174"/>
      <c r="P78" s="1805"/>
      <c r="Q78" s="1599"/>
    </row>
    <row r="79" spans="1:17" s="788" customFormat="1" ht="15.75" customHeight="1" x14ac:dyDescent="0.25">
      <c r="A79" s="1752"/>
      <c r="B79" s="1755"/>
      <c r="C79" s="1758"/>
      <c r="D79" s="1761" t="s">
        <v>110</v>
      </c>
      <c r="E79" s="1007"/>
      <c r="F79" s="1762" t="s">
        <v>35</v>
      </c>
      <c r="G79" s="481" t="s">
        <v>47</v>
      </c>
      <c r="H79" s="1201">
        <v>9.5</v>
      </c>
      <c r="I79" s="1202">
        <v>9.5</v>
      </c>
      <c r="J79" s="1205"/>
      <c r="K79" s="602">
        <v>9.5</v>
      </c>
      <c r="L79" s="603">
        <v>9.5</v>
      </c>
      <c r="M79" s="1198" t="s">
        <v>172</v>
      </c>
      <c r="N79" s="333">
        <v>1</v>
      </c>
      <c r="O79" s="920"/>
      <c r="P79" s="921"/>
      <c r="Q79" s="1596"/>
    </row>
    <row r="80" spans="1:17" s="788" customFormat="1" ht="27.75" customHeight="1" x14ac:dyDescent="0.25">
      <c r="A80" s="1753"/>
      <c r="B80" s="1756"/>
      <c r="C80" s="1759"/>
      <c r="D80" s="1761"/>
      <c r="E80" s="1008"/>
      <c r="F80" s="1762"/>
      <c r="G80" s="1208" t="s">
        <v>111</v>
      </c>
      <c r="H80" s="1210">
        <f>65+16.2</f>
        <v>81.2</v>
      </c>
      <c r="I80" s="1206">
        <f>65+16.2</f>
        <v>81.2</v>
      </c>
      <c r="J80" s="1207"/>
      <c r="K80" s="604">
        <v>14.2</v>
      </c>
      <c r="L80" s="605">
        <v>14.2</v>
      </c>
      <c r="M80" s="346" t="s">
        <v>219</v>
      </c>
      <c r="N80" s="625">
        <v>660</v>
      </c>
      <c r="O80" s="1009">
        <v>750</v>
      </c>
      <c r="P80" s="1010">
        <v>750</v>
      </c>
      <c r="Q80" s="1597"/>
    </row>
    <row r="81" spans="1:17" s="788" customFormat="1" ht="27" customHeight="1" x14ac:dyDescent="0.25">
      <c r="A81" s="1754"/>
      <c r="B81" s="1757"/>
      <c r="C81" s="1760"/>
      <c r="D81" s="1761"/>
      <c r="E81" s="1011"/>
      <c r="F81" s="1762"/>
      <c r="G81" s="1012"/>
      <c r="H81" s="918"/>
      <c r="I81" s="1101"/>
      <c r="J81" s="842"/>
      <c r="K81" s="841"/>
      <c r="L81" s="841"/>
      <c r="M81" s="1013" t="s">
        <v>113</v>
      </c>
      <c r="N81" s="1014">
        <v>5</v>
      </c>
      <c r="O81" s="923">
        <v>5</v>
      </c>
      <c r="P81" s="1015">
        <v>5</v>
      </c>
      <c r="Q81" s="1597"/>
    </row>
    <row r="82" spans="1:17" s="928" customFormat="1" ht="18" customHeight="1" x14ac:dyDescent="0.25">
      <c r="A82" s="1016"/>
      <c r="B82" s="1017"/>
      <c r="C82" s="1018"/>
      <c r="D82" s="1771" t="s">
        <v>114</v>
      </c>
      <c r="E82" s="1019"/>
      <c r="F82" s="1020" t="s">
        <v>115</v>
      </c>
      <c r="G82" s="1180" t="s">
        <v>47</v>
      </c>
      <c r="H82" s="1115">
        <v>25</v>
      </c>
      <c r="I82" s="1118">
        <v>25</v>
      </c>
      <c r="J82" s="1181"/>
      <c r="K82" s="1182"/>
      <c r="L82" s="1182"/>
      <c r="M82" s="1772" t="s">
        <v>157</v>
      </c>
      <c r="N82" s="1021" t="s">
        <v>118</v>
      </c>
      <c r="O82" s="1022"/>
      <c r="P82" s="1023"/>
      <c r="Q82" s="1267"/>
    </row>
    <row r="83" spans="1:17" s="928" customFormat="1" ht="18" customHeight="1" x14ac:dyDescent="0.25">
      <c r="A83" s="1016"/>
      <c r="B83" s="1017"/>
      <c r="C83" s="1018"/>
      <c r="D83" s="1669"/>
      <c r="E83" s="1222"/>
      <c r="F83" s="1223"/>
      <c r="G83" s="1209" t="s">
        <v>55</v>
      </c>
      <c r="H83" s="918">
        <v>25</v>
      </c>
      <c r="I83" s="1101">
        <v>25</v>
      </c>
      <c r="J83" s="1113"/>
      <c r="K83" s="1179"/>
      <c r="L83" s="1179"/>
      <c r="M83" s="1773"/>
      <c r="N83" s="1224"/>
      <c r="O83" s="1224"/>
      <c r="P83" s="1225"/>
      <c r="Q83" s="1226"/>
    </row>
    <row r="84" spans="1:17" s="928" customFormat="1" ht="16.5" customHeight="1" x14ac:dyDescent="0.25">
      <c r="A84" s="1016"/>
      <c r="B84" s="1017"/>
      <c r="C84" s="1018"/>
      <c r="D84" s="1348" t="s">
        <v>220</v>
      </c>
      <c r="E84" s="1510" t="s">
        <v>107</v>
      </c>
      <c r="F84" s="170" t="s">
        <v>66</v>
      </c>
      <c r="G84" s="1265" t="s">
        <v>63</v>
      </c>
      <c r="H84" s="576">
        <v>3.1</v>
      </c>
      <c r="I84" s="1307">
        <v>3.1</v>
      </c>
      <c r="J84" s="1287">
        <f>I84-H84</f>
        <v>0</v>
      </c>
      <c r="K84" s="559">
        <v>16.600000000000001</v>
      </c>
      <c r="L84" s="1308">
        <v>31.7</v>
      </c>
      <c r="M84" s="1280" t="s">
        <v>100</v>
      </c>
      <c r="N84" s="1281" t="s">
        <v>118</v>
      </c>
      <c r="O84" s="1282"/>
      <c r="P84" s="1283"/>
      <c r="Q84" s="1813"/>
    </row>
    <row r="85" spans="1:17" s="928" customFormat="1" ht="27" customHeight="1" x14ac:dyDescent="0.25">
      <c r="A85" s="1016"/>
      <c r="B85" s="1017"/>
      <c r="C85" s="1018"/>
      <c r="D85" s="1812"/>
      <c r="E85" s="1808"/>
      <c r="F85" s="170"/>
      <c r="G85" s="1265" t="s">
        <v>61</v>
      </c>
      <c r="H85" s="576"/>
      <c r="I85" s="1307"/>
      <c r="J85" s="1287"/>
      <c r="K85" s="1279">
        <v>94.2</v>
      </c>
      <c r="L85" s="1308">
        <v>179.1</v>
      </c>
      <c r="M85" s="1285" t="s">
        <v>225</v>
      </c>
      <c r="N85" s="766"/>
      <c r="O85" s="766" t="s">
        <v>118</v>
      </c>
      <c r="P85" s="767"/>
      <c r="Q85" s="1814"/>
    </row>
    <row r="86" spans="1:17" s="928" customFormat="1" ht="26.25" customHeight="1" x14ac:dyDescent="0.25">
      <c r="A86" s="1016"/>
      <c r="B86" s="1017"/>
      <c r="C86" s="1018"/>
      <c r="D86" s="1303"/>
      <c r="E86" s="753"/>
      <c r="F86" s="170"/>
      <c r="G86" s="1265"/>
      <c r="H86" s="576"/>
      <c r="I86" s="1309"/>
      <c r="J86" s="1310"/>
      <c r="K86" s="1279"/>
      <c r="L86" s="1308"/>
      <c r="M86" s="1288" t="s">
        <v>226</v>
      </c>
      <c r="N86" s="1289"/>
      <c r="O86" s="1289">
        <v>30</v>
      </c>
      <c r="P86" s="1290">
        <v>100</v>
      </c>
      <c r="Q86" s="1814"/>
    </row>
    <row r="87" spans="1:17" s="928" customFormat="1" ht="24.75" customHeight="1" x14ac:dyDescent="0.25">
      <c r="A87" s="1016"/>
      <c r="B87" s="1017"/>
      <c r="C87" s="1018"/>
      <c r="D87" s="1303"/>
      <c r="E87" s="753"/>
      <c r="F87" s="170"/>
      <c r="G87" s="1265"/>
      <c r="H87" s="576"/>
      <c r="I87" s="1311"/>
      <c r="J87" s="1310"/>
      <c r="K87" s="1279"/>
      <c r="L87" s="1308"/>
      <c r="M87" s="1292" t="s">
        <v>228</v>
      </c>
      <c r="N87" s="1293"/>
      <c r="O87" s="1294" t="s">
        <v>221</v>
      </c>
      <c r="P87" s="1295"/>
      <c r="Q87" s="1814"/>
    </row>
    <row r="88" spans="1:17" s="928" customFormat="1" ht="14.25" customHeight="1" x14ac:dyDescent="0.25">
      <c r="A88" s="1016"/>
      <c r="B88" s="1017"/>
      <c r="C88" s="1018"/>
      <c r="D88" s="1312"/>
      <c r="E88" s="753"/>
      <c r="F88" s="170"/>
      <c r="G88" s="1313" t="s">
        <v>44</v>
      </c>
      <c r="H88" s="1306">
        <f>SUM(H76:H85)</f>
        <v>207.6</v>
      </c>
      <c r="I88" s="1314">
        <f>SUM(I76:I85)</f>
        <v>207.6</v>
      </c>
      <c r="J88" s="1315">
        <f t="shared" ref="J88" si="15">SUM(J76:J85)</f>
        <v>0</v>
      </c>
      <c r="K88" s="1316">
        <f>SUM(K76:K86)</f>
        <v>208.10000000000002</v>
      </c>
      <c r="L88" s="1317">
        <f>SUM(L76:L85)</f>
        <v>308.10000000000002</v>
      </c>
      <c r="M88" s="1318"/>
      <c r="N88" s="1319"/>
      <c r="O88" s="1320"/>
      <c r="P88" s="1321"/>
      <c r="Q88" s="1814"/>
    </row>
    <row r="89" spans="1:17" s="788" customFormat="1" ht="6" customHeight="1" thickBot="1" x14ac:dyDescent="0.3">
      <c r="A89" s="972"/>
      <c r="B89" s="858"/>
      <c r="C89" s="927"/>
      <c r="D89" s="957"/>
      <c r="E89" s="957"/>
      <c r="F89" s="822"/>
      <c r="G89" s="902"/>
      <c r="H89" s="1227"/>
      <c r="I89" s="1228"/>
      <c r="J89" s="1250"/>
      <c r="K89" s="1241"/>
      <c r="L89" s="958"/>
      <c r="M89" s="1229"/>
      <c r="N89" s="960"/>
      <c r="O89" s="960"/>
      <c r="P89" s="961"/>
      <c r="Q89" s="1815"/>
    </row>
    <row r="90" spans="1:17" s="788" customFormat="1" ht="13.5" thickBot="1" x14ac:dyDescent="0.3">
      <c r="A90" s="929" t="s">
        <v>29</v>
      </c>
      <c r="B90" s="904" t="s">
        <v>56</v>
      </c>
      <c r="C90" s="1716" t="s">
        <v>71</v>
      </c>
      <c r="D90" s="1716"/>
      <c r="E90" s="1716"/>
      <c r="F90" s="1716"/>
      <c r="G90" s="1716"/>
      <c r="H90" s="1116">
        <f>H88+H75+H65+H53</f>
        <v>856.1</v>
      </c>
      <c r="I90" s="1251">
        <f>I88+I75+I65+I53</f>
        <v>842.60000000000014</v>
      </c>
      <c r="J90" s="1116">
        <f>J88+J75+J65+J53</f>
        <v>-13.5</v>
      </c>
      <c r="K90" s="905">
        <f>K88+K75+K65+K53</f>
        <v>1930.7</v>
      </c>
      <c r="L90" s="1116">
        <f>L88+L75+L65+L53</f>
        <v>1727.3000000000002</v>
      </c>
      <c r="M90" s="1710"/>
      <c r="N90" s="1711"/>
      <c r="O90" s="1711"/>
      <c r="P90" s="1711"/>
      <c r="Q90" s="1143"/>
    </row>
    <row r="91" spans="1:17" s="788" customFormat="1" ht="13.5" thickBot="1" x14ac:dyDescent="0.3">
      <c r="A91" s="903" t="s">
        <v>29</v>
      </c>
      <c r="B91" s="904" t="s">
        <v>58</v>
      </c>
      <c r="C91" s="1712" t="s">
        <v>178</v>
      </c>
      <c r="D91" s="1713"/>
      <c r="E91" s="1713"/>
      <c r="F91" s="1713"/>
      <c r="G91" s="1713"/>
      <c r="H91" s="1714"/>
      <c r="I91" s="1714"/>
      <c r="J91" s="1713"/>
      <c r="K91" s="1713"/>
      <c r="L91" s="1713"/>
      <c r="M91" s="1713"/>
      <c r="N91" s="1713"/>
      <c r="O91" s="1713"/>
      <c r="P91" s="1713"/>
      <c r="Q91" s="1144"/>
    </row>
    <row r="92" spans="1:17" s="788" customFormat="1" ht="26.25" customHeight="1" x14ac:dyDescent="0.25">
      <c r="A92" s="1785" t="s">
        <v>29</v>
      </c>
      <c r="B92" s="1789" t="s">
        <v>58</v>
      </c>
      <c r="C92" s="1763" t="s">
        <v>29</v>
      </c>
      <c r="D92" s="1216" t="s">
        <v>202</v>
      </c>
      <c r="E92" s="1727" t="s">
        <v>59</v>
      </c>
      <c r="F92" s="1767" t="s">
        <v>66</v>
      </c>
      <c r="G92" s="1165" t="s">
        <v>47</v>
      </c>
      <c r="H92" s="1166">
        <v>25</v>
      </c>
      <c r="I92" s="1167">
        <v>25</v>
      </c>
      <c r="J92" s="1168"/>
      <c r="K92" s="1164">
        <v>25</v>
      </c>
      <c r="L92" s="778"/>
      <c r="M92" s="1156" t="s">
        <v>170</v>
      </c>
      <c r="N92" s="1025">
        <v>1</v>
      </c>
      <c r="O92" s="1026"/>
      <c r="P92" s="1027"/>
      <c r="Q92" s="1171"/>
    </row>
    <row r="93" spans="1:17" s="788" customFormat="1" ht="18" customHeight="1" x14ac:dyDescent="0.25">
      <c r="A93" s="1786"/>
      <c r="B93" s="1790"/>
      <c r="C93" s="1764"/>
      <c r="D93" s="1215"/>
      <c r="E93" s="1728"/>
      <c r="F93" s="1768"/>
      <c r="G93" s="1028" t="s">
        <v>102</v>
      </c>
      <c r="H93" s="1029"/>
      <c r="I93" s="1128"/>
      <c r="J93" s="1123"/>
      <c r="K93" s="771">
        <v>304</v>
      </c>
      <c r="L93" s="770"/>
      <c r="M93" s="1030" t="s">
        <v>203</v>
      </c>
      <c r="N93" s="1191"/>
      <c r="O93" s="855">
        <v>3</v>
      </c>
      <c r="P93" s="917">
        <v>3</v>
      </c>
      <c r="Q93" s="1172"/>
    </row>
    <row r="94" spans="1:17" s="788" customFormat="1" ht="26.25" customHeight="1" x14ac:dyDescent="0.25">
      <c r="A94" s="1787"/>
      <c r="B94" s="1791"/>
      <c r="C94" s="1765"/>
      <c r="D94" s="1215"/>
      <c r="E94" s="1666"/>
      <c r="F94" s="1769"/>
      <c r="G94" s="1028" t="s">
        <v>61</v>
      </c>
      <c r="H94" s="1029"/>
      <c r="I94" s="1128"/>
      <c r="J94" s="1123"/>
      <c r="K94" s="770">
        <v>1550.7</v>
      </c>
      <c r="L94" s="770">
        <v>2326</v>
      </c>
      <c r="M94" s="1197" t="s">
        <v>204</v>
      </c>
      <c r="N94" s="1189"/>
      <c r="O94" s="855">
        <v>25</v>
      </c>
      <c r="P94" s="917">
        <v>35</v>
      </c>
      <c r="Q94" s="1172"/>
    </row>
    <row r="95" spans="1:17" s="788" customFormat="1" ht="19.5" customHeight="1" x14ac:dyDescent="0.25">
      <c r="A95" s="1787"/>
      <c r="B95" s="1791"/>
      <c r="C95" s="1765"/>
      <c r="D95" s="1215"/>
      <c r="E95" s="1666"/>
      <c r="F95" s="1769"/>
      <c r="G95" s="1031" t="s">
        <v>52</v>
      </c>
      <c r="H95" s="1033"/>
      <c r="I95" s="1129"/>
      <c r="J95" s="1124"/>
      <c r="K95" s="1032"/>
      <c r="L95" s="607">
        <v>451.5</v>
      </c>
      <c r="M95" s="994"/>
      <c r="N95" s="1189"/>
      <c r="O95" s="855"/>
      <c r="P95" s="917"/>
      <c r="Q95" s="1172"/>
    </row>
    <row r="96" spans="1:17" s="788" customFormat="1" ht="12.75" customHeight="1" thickBot="1" x14ac:dyDescent="0.3">
      <c r="A96" s="1788"/>
      <c r="B96" s="1792"/>
      <c r="C96" s="1766"/>
      <c r="D96" s="1217"/>
      <c r="E96" s="1592"/>
      <c r="F96" s="1770"/>
      <c r="G96" s="1193" t="s">
        <v>44</v>
      </c>
      <c r="H96" s="1119">
        <f>H92</f>
        <v>25</v>
      </c>
      <c r="I96" s="1119">
        <f>I92</f>
        <v>25</v>
      </c>
      <c r="J96" s="1119">
        <f>J92</f>
        <v>0</v>
      </c>
      <c r="K96" s="1034">
        <f>K94+K93+K92</f>
        <v>1879.7</v>
      </c>
      <c r="L96" s="1034">
        <f>L95+L94</f>
        <v>2777.5</v>
      </c>
      <c r="M96" s="1194"/>
      <c r="N96" s="1195"/>
      <c r="O96" s="1195"/>
      <c r="P96" s="1196"/>
      <c r="Q96" s="1266"/>
    </row>
    <row r="97" spans="1:17" s="788" customFormat="1" ht="21" customHeight="1" x14ac:dyDescent="0.25">
      <c r="A97" s="1035" t="s">
        <v>29</v>
      </c>
      <c r="B97" s="1036" t="s">
        <v>58</v>
      </c>
      <c r="C97" s="893" t="s">
        <v>45</v>
      </c>
      <c r="D97" s="1774" t="s">
        <v>122</v>
      </c>
      <c r="E97" s="1037" t="s">
        <v>59</v>
      </c>
      <c r="F97" s="1767" t="s">
        <v>66</v>
      </c>
      <c r="G97" s="1038" t="s">
        <v>201</v>
      </c>
      <c r="H97" s="1024">
        <f>50</f>
        <v>50</v>
      </c>
      <c r="I97" s="1340">
        <f>50-39.2</f>
        <v>10.799999999999997</v>
      </c>
      <c r="J97" s="1341">
        <f>I97-H97</f>
        <v>-39.200000000000003</v>
      </c>
      <c r="K97" s="1346">
        <v>39.200000000000003</v>
      </c>
      <c r="L97" s="1039"/>
      <c r="M97" s="1777" t="s">
        <v>177</v>
      </c>
      <c r="N97" s="1343" t="s">
        <v>221</v>
      </c>
      <c r="O97" s="1344">
        <v>100</v>
      </c>
      <c r="P97" s="1040"/>
      <c r="Q97" s="1809" t="s">
        <v>235</v>
      </c>
    </row>
    <row r="98" spans="1:17" s="788" customFormat="1" ht="73.5" customHeight="1" x14ac:dyDescent="0.25">
      <c r="A98" s="1041"/>
      <c r="B98" s="1042"/>
      <c r="C98" s="981"/>
      <c r="D98" s="1775"/>
      <c r="E98" s="1043"/>
      <c r="F98" s="1768"/>
      <c r="G98" s="1044" t="s">
        <v>63</v>
      </c>
      <c r="H98" s="882">
        <v>180</v>
      </c>
      <c r="I98" s="1110">
        <v>180</v>
      </c>
      <c r="J98" s="1125"/>
      <c r="K98" s="1045"/>
      <c r="L98" s="1045"/>
      <c r="M98" s="1778"/>
      <c r="N98" s="1046"/>
      <c r="O98" s="1046"/>
      <c r="P98" s="1047"/>
      <c r="Q98" s="1594"/>
    </row>
    <row r="99" spans="1:17" s="788" customFormat="1" ht="15.75" customHeight="1" thickBot="1" x14ac:dyDescent="0.3">
      <c r="A99" s="1048"/>
      <c r="B99" s="1049"/>
      <c r="C99" s="901"/>
      <c r="D99" s="1776"/>
      <c r="E99" s="1050"/>
      <c r="F99" s="1770"/>
      <c r="G99" s="823" t="s">
        <v>44</v>
      </c>
      <c r="H99" s="890">
        <f>SUM(H97:H98)</f>
        <v>230</v>
      </c>
      <c r="I99" s="1098">
        <f>SUM(I97:I98)</f>
        <v>190.8</v>
      </c>
      <c r="J99" s="863">
        <f>SUM(J97:J98)</f>
        <v>-39.200000000000003</v>
      </c>
      <c r="K99" s="824">
        <f>SUM(K97:K98)</f>
        <v>39.200000000000003</v>
      </c>
      <c r="L99" s="824">
        <f>SUM(L97:L98)</f>
        <v>0</v>
      </c>
      <c r="M99" s="1051"/>
      <c r="N99" s="873"/>
      <c r="O99" s="873"/>
      <c r="P99" s="1052"/>
      <c r="Q99" s="1595"/>
    </row>
    <row r="100" spans="1:17" s="788" customFormat="1" ht="13.5" customHeight="1" thickBot="1" x14ac:dyDescent="0.3">
      <c r="A100" s="899" t="s">
        <v>29</v>
      </c>
      <c r="B100" s="858" t="s">
        <v>58</v>
      </c>
      <c r="C100" s="1715" t="s">
        <v>71</v>
      </c>
      <c r="D100" s="1716"/>
      <c r="E100" s="1716"/>
      <c r="F100" s="1716"/>
      <c r="G100" s="1717"/>
      <c r="H100" s="1120">
        <f>H96+H99</f>
        <v>255</v>
      </c>
      <c r="I100" s="1130">
        <f>I96+I99</f>
        <v>215.8</v>
      </c>
      <c r="J100" s="1126">
        <f t="shared" ref="J100:L100" si="16">J96+J99</f>
        <v>-39.200000000000003</v>
      </c>
      <c r="K100" s="1053">
        <f>K96+K99</f>
        <v>1918.9</v>
      </c>
      <c r="L100" s="1053">
        <f t="shared" si="16"/>
        <v>2777.5</v>
      </c>
      <c r="M100" s="1751"/>
      <c r="N100" s="1751"/>
      <c r="O100" s="1751"/>
      <c r="P100" s="1751"/>
      <c r="Q100" s="1145"/>
    </row>
    <row r="101" spans="1:17" s="788" customFormat="1" ht="13.5" customHeight="1" thickBot="1" x14ac:dyDescent="0.3">
      <c r="A101" s="929" t="s">
        <v>29</v>
      </c>
      <c r="B101" s="1782" t="s">
        <v>127</v>
      </c>
      <c r="C101" s="1783"/>
      <c r="D101" s="1783"/>
      <c r="E101" s="1783"/>
      <c r="F101" s="1783"/>
      <c r="G101" s="1783"/>
      <c r="H101" s="1121">
        <f>H100+H90+H46+H37</f>
        <v>7227</v>
      </c>
      <c r="I101" s="1131">
        <f>I100+I90+I46+I37</f>
        <v>7187.8</v>
      </c>
      <c r="J101" s="1127">
        <f>J100+J90+J46+J37</f>
        <v>-39.200000000000003</v>
      </c>
      <c r="K101" s="1054">
        <f>K100+K90+K46+K37</f>
        <v>13671.7</v>
      </c>
      <c r="L101" s="1054">
        <f>L100+L90+L46+L37</f>
        <v>12610.5</v>
      </c>
      <c r="M101" s="1784"/>
      <c r="N101" s="1784"/>
      <c r="O101" s="1784"/>
      <c r="P101" s="1784"/>
      <c r="Q101" s="1146"/>
    </row>
    <row r="102" spans="1:17" s="788" customFormat="1" ht="13.5" thickBot="1" x14ac:dyDescent="0.3">
      <c r="A102" s="1055" t="s">
        <v>34</v>
      </c>
      <c r="B102" s="1697" t="s">
        <v>128</v>
      </c>
      <c r="C102" s="1698"/>
      <c r="D102" s="1698"/>
      <c r="E102" s="1698"/>
      <c r="F102" s="1698"/>
      <c r="G102" s="1698"/>
      <c r="H102" s="1122">
        <f t="shared" ref="H102:L102" si="17">H101</f>
        <v>7227</v>
      </c>
      <c r="I102" s="1132">
        <f t="shared" si="17"/>
        <v>7187.8</v>
      </c>
      <c r="J102" s="1057">
        <f t="shared" si="17"/>
        <v>-39.200000000000003</v>
      </c>
      <c r="K102" s="1056">
        <f t="shared" si="17"/>
        <v>13671.7</v>
      </c>
      <c r="L102" s="1056">
        <f t="shared" si="17"/>
        <v>12610.5</v>
      </c>
      <c r="M102" s="1699"/>
      <c r="N102" s="1699"/>
      <c r="O102" s="1699"/>
      <c r="P102" s="1699"/>
      <c r="Q102" s="1147"/>
    </row>
    <row r="103" spans="1:17" s="1061" customFormat="1" ht="12.75" customHeight="1" x14ac:dyDescent="0.25">
      <c r="A103" s="1700"/>
      <c r="B103" s="1701"/>
      <c r="C103" s="1701"/>
      <c r="D103" s="1701"/>
      <c r="E103" s="1701"/>
      <c r="F103" s="1701"/>
      <c r="G103" s="1701"/>
      <c r="H103" s="1058"/>
      <c r="I103" s="1059"/>
      <c r="J103" s="1059"/>
      <c r="K103" s="1059"/>
      <c r="L103" s="1059"/>
      <c r="M103" s="1060"/>
      <c r="N103" s="1060"/>
      <c r="O103" s="1060"/>
      <c r="P103" s="1060"/>
      <c r="Q103" s="819"/>
    </row>
    <row r="104" spans="1:17" s="1061" customFormat="1" ht="16.5" customHeight="1" thickBot="1" x14ac:dyDescent="0.3">
      <c r="A104" s="1702" t="s">
        <v>129</v>
      </c>
      <c r="B104" s="1702"/>
      <c r="C104" s="1702"/>
      <c r="D104" s="1702"/>
      <c r="E104" s="1702"/>
      <c r="F104" s="1702"/>
      <c r="G104" s="1702"/>
      <c r="H104" s="1062"/>
      <c r="I104" s="1062"/>
      <c r="J104" s="1062"/>
      <c r="K104" s="1062"/>
      <c r="L104" s="1062"/>
      <c r="M104" s="1063"/>
      <c r="N104" s="1063"/>
      <c r="O104" s="1063"/>
      <c r="P104" s="1063"/>
      <c r="Q104" s="819"/>
    </row>
    <row r="105" spans="1:17" s="788" customFormat="1" ht="63.75" customHeight="1" thickBot="1" x14ac:dyDescent="0.3">
      <c r="A105" s="1703" t="s">
        <v>130</v>
      </c>
      <c r="B105" s="1704"/>
      <c r="C105" s="1704"/>
      <c r="D105" s="1704"/>
      <c r="E105" s="1704"/>
      <c r="F105" s="1704"/>
      <c r="G105" s="1705"/>
      <c r="H105" s="1064" t="s">
        <v>156</v>
      </c>
      <c r="I105" s="1136" t="s">
        <v>197</v>
      </c>
      <c r="J105" s="1065" t="s">
        <v>196</v>
      </c>
      <c r="K105" s="557" t="s">
        <v>131</v>
      </c>
      <c r="L105" s="557" t="s">
        <v>132</v>
      </c>
      <c r="M105" s="819"/>
      <c r="N105" s="789"/>
      <c r="O105" s="789"/>
      <c r="P105" s="789"/>
    </row>
    <row r="106" spans="1:17" s="788" customFormat="1" ht="12.75" x14ac:dyDescent="0.25">
      <c r="A106" s="1779" t="s">
        <v>133</v>
      </c>
      <c r="B106" s="1780"/>
      <c r="C106" s="1780"/>
      <c r="D106" s="1780"/>
      <c r="E106" s="1780"/>
      <c r="F106" s="1780"/>
      <c r="G106" s="1781"/>
      <c r="H106" s="1066">
        <f>H107+H114+H115</f>
        <v>6984.9999999999991</v>
      </c>
      <c r="I106" s="1264">
        <f>I107+I114+I115</f>
        <v>6945.7999999999993</v>
      </c>
      <c r="J106" s="1262">
        <f ca="1">J107+J114+J115+J113</f>
        <v>-39.200000000000017</v>
      </c>
      <c r="K106" s="616">
        <f>K107+K114+K115</f>
        <v>8393.6999999999989</v>
      </c>
      <c r="L106" s="616">
        <f>L107+L114+L115</f>
        <v>7336.4999999999991</v>
      </c>
      <c r="M106" s="819"/>
      <c r="N106" s="789"/>
      <c r="O106" s="789"/>
      <c r="P106" s="792"/>
    </row>
    <row r="107" spans="1:17" s="788" customFormat="1" ht="12.75" customHeight="1" x14ac:dyDescent="0.25">
      <c r="A107" s="1688" t="s">
        <v>134</v>
      </c>
      <c r="B107" s="1689"/>
      <c r="C107" s="1689"/>
      <c r="D107" s="1689"/>
      <c r="E107" s="1689"/>
      <c r="F107" s="1689"/>
      <c r="G107" s="1690"/>
      <c r="H107" s="1067">
        <f>SUM(H108:H113)</f>
        <v>5987.0999999999995</v>
      </c>
      <c r="I107" s="1248">
        <f>SUM(I108:I113)</f>
        <v>5947.9</v>
      </c>
      <c r="J107" s="1263">
        <f ca="1">J108+J109+J110+J111+J112</f>
        <v>-7.1054273576010019E-15</v>
      </c>
      <c r="K107" s="618">
        <f>K108+K109+K110+K111+K112+K113</f>
        <v>7056.2999999999993</v>
      </c>
      <c r="L107" s="618">
        <f>L108+L109+L110+L111+L112</f>
        <v>6034.0999999999995</v>
      </c>
      <c r="M107" s="819"/>
      <c r="N107" s="789"/>
      <c r="O107" s="789"/>
      <c r="P107" s="792"/>
    </row>
    <row r="108" spans="1:17" s="788" customFormat="1" ht="15" customHeight="1" x14ac:dyDescent="0.25">
      <c r="A108" s="1691" t="s">
        <v>207</v>
      </c>
      <c r="B108" s="1692"/>
      <c r="C108" s="1692"/>
      <c r="D108" s="1692"/>
      <c r="E108" s="1692"/>
      <c r="F108" s="1692"/>
      <c r="G108" s="1693"/>
      <c r="H108" s="1068">
        <f>SUMIF(G13:G102,"SB",H13:H102)</f>
        <v>463.90000000000003</v>
      </c>
      <c r="I108" s="1109">
        <f>SUMIF(G13:G102,"SB",I13:I102)</f>
        <v>463.90000000000003</v>
      </c>
      <c r="J108" s="949">
        <f>SUMIF(G13:G102,"SB",J13:J102)</f>
        <v>0</v>
      </c>
      <c r="K108" s="581">
        <f>SUMIF(G14:G102,"SB",K14:K102)</f>
        <v>1006.6</v>
      </c>
      <c r="L108" s="581">
        <f>SUMIF(G14:G102,"SB",L14:L102)</f>
        <v>370.3</v>
      </c>
      <c r="M108" s="819"/>
      <c r="N108" s="789"/>
      <c r="O108" s="789"/>
      <c r="P108" s="792"/>
    </row>
    <row r="109" spans="1:17" s="788" customFormat="1" ht="25.5" customHeight="1" x14ac:dyDescent="0.25">
      <c r="A109" s="1694" t="s">
        <v>208</v>
      </c>
      <c r="B109" s="1695"/>
      <c r="C109" s="1695"/>
      <c r="D109" s="1695"/>
      <c r="E109" s="1695"/>
      <c r="F109" s="1695"/>
      <c r="G109" s="1696"/>
      <c r="H109" s="1069">
        <f>SUMIF(G13:G102,"SB(AA)",H13:H102)</f>
        <v>384.79999999999995</v>
      </c>
      <c r="I109" s="1109">
        <f>SUMIF(G13:G101,"SB(AA)",I13:I101)</f>
        <v>384.79999999999995</v>
      </c>
      <c r="J109" s="949">
        <f ca="1">SUMIF(G13:G102,"SB(AA)",J13:J101)</f>
        <v>-7.1054273576010019E-15</v>
      </c>
      <c r="K109" s="581">
        <f>SUMIF(G14:G101,"SB(AA)",K14:K101)</f>
        <v>700.5</v>
      </c>
      <c r="L109" s="581">
        <f>SUMIF(G14:G102,"SB(AA)",L14:L102)</f>
        <v>657.8</v>
      </c>
      <c r="M109" s="819"/>
      <c r="N109" s="789"/>
      <c r="O109" s="789"/>
      <c r="P109" s="792"/>
    </row>
    <row r="110" spans="1:17" s="788" customFormat="1" ht="12.75" x14ac:dyDescent="0.25">
      <c r="A110" s="1694" t="s">
        <v>209</v>
      </c>
      <c r="B110" s="1695"/>
      <c r="C110" s="1695"/>
      <c r="D110" s="1695"/>
      <c r="E110" s="1695"/>
      <c r="F110" s="1695"/>
      <c r="G110" s="1696"/>
      <c r="H110" s="1068">
        <f>SUMIF(G13:G102,"SB(VR)",H13:H102)</f>
        <v>4935</v>
      </c>
      <c r="I110" s="1109">
        <f>SUMIF(G13:G102,"SB(VR)",I13:I102)</f>
        <v>4935</v>
      </c>
      <c r="J110" s="949">
        <f>SUMIF(G13:G102,"SB(VR)",J13:J102)</f>
        <v>0</v>
      </c>
      <c r="K110" s="581">
        <f>SUMIF(G14:G102,"SB(VR)",K14:K102)</f>
        <v>4948.2</v>
      </c>
      <c r="L110" s="581">
        <f>SUMIF(G14:G102,"SB(VR)",L14:L102)</f>
        <v>4948.2</v>
      </c>
      <c r="M110" s="819"/>
      <c r="N110" s="789"/>
      <c r="O110" s="789"/>
      <c r="P110" s="792"/>
    </row>
    <row r="111" spans="1:17" s="788" customFormat="1" ht="14.25" customHeight="1" x14ac:dyDescent="0.25">
      <c r="A111" s="1694" t="s">
        <v>210</v>
      </c>
      <c r="B111" s="1695"/>
      <c r="C111" s="1695"/>
      <c r="D111" s="1695"/>
      <c r="E111" s="1695"/>
      <c r="F111" s="1695"/>
      <c r="G111" s="1696"/>
      <c r="H111" s="1068">
        <f>SUMIF(G13:G102,"SB(P)",H13:H102)</f>
        <v>0</v>
      </c>
      <c r="I111" s="1109">
        <f>SUMIF(G13:G102,"SB(P)",I13:I102)</f>
        <v>0</v>
      </c>
      <c r="J111" s="949">
        <f>SUMIF(G13:G102,"SB(P)",J13:J102)</f>
        <v>0</v>
      </c>
      <c r="K111" s="581">
        <f>SUMIF(G14:G102,"SB(P)",K14:K102)</f>
        <v>304</v>
      </c>
      <c r="L111" s="581">
        <f>SUMIF(G14:G102,"SB(P)",L14:L102)</f>
        <v>0</v>
      </c>
      <c r="M111" s="819"/>
      <c r="N111" s="789"/>
      <c r="O111" s="789"/>
      <c r="P111" s="792"/>
    </row>
    <row r="112" spans="1:17" s="788" customFormat="1" ht="14.25" customHeight="1" x14ac:dyDescent="0.25">
      <c r="A112" s="1694" t="s">
        <v>211</v>
      </c>
      <c r="B112" s="1695"/>
      <c r="C112" s="1695"/>
      <c r="D112" s="1695"/>
      <c r="E112" s="1695"/>
      <c r="F112" s="1695"/>
      <c r="G112" s="1696"/>
      <c r="H112" s="1068">
        <f>SUMIF(G13:G102,"SB(VB)",H13:H102)</f>
        <v>153.39999999999998</v>
      </c>
      <c r="I112" s="1109">
        <f>SUMIF(G14:G102,"SB(VB)",I14:I102)</f>
        <v>153.39999999999998</v>
      </c>
      <c r="J112" s="949">
        <f>SUMIF(G14:G102,"SB(VB)",J14:J102)</f>
        <v>0</v>
      </c>
      <c r="K112" s="581">
        <f>SUMIF(G15:G102,"SB(VB)",K15:K102)</f>
        <v>57.8</v>
      </c>
      <c r="L112" s="581">
        <f>SUMIF(G15:G102,"SB(VB)",L15:L102)</f>
        <v>57.8</v>
      </c>
      <c r="M112" s="819"/>
      <c r="N112" s="789"/>
      <c r="O112" s="789"/>
      <c r="P112" s="792"/>
    </row>
    <row r="113" spans="1:16" s="788" customFormat="1" ht="12.75" x14ac:dyDescent="0.25">
      <c r="A113" s="1694" t="s">
        <v>212</v>
      </c>
      <c r="B113" s="1695"/>
      <c r="C113" s="1695"/>
      <c r="D113" s="1695"/>
      <c r="E113" s="1695"/>
      <c r="F113" s="1695"/>
      <c r="G113" s="1696"/>
      <c r="H113" s="1068">
        <f>SUMIF(G14:G102,"SB(KPP)",H14:H102)</f>
        <v>50</v>
      </c>
      <c r="I113" s="1109">
        <f>SUMIF(G15:G102,"SB(KPP)",I15:I102)</f>
        <v>10.799999999999997</v>
      </c>
      <c r="J113" s="949">
        <f>SUMIF(G15:G103,"SB(KPP)",J15:J103)</f>
        <v>-39.200000000000003</v>
      </c>
      <c r="K113" s="581">
        <f>SUMIF(G14:G103,"SB(KPP)",K14:K103)</f>
        <v>39.200000000000003</v>
      </c>
      <c r="L113" s="581">
        <f>SUMIF(G16:G103,"SB(KPP)",L16:L103)</f>
        <v>0</v>
      </c>
      <c r="M113" s="819"/>
      <c r="N113" s="789"/>
      <c r="O113" s="789"/>
      <c r="P113" s="792"/>
    </row>
    <row r="114" spans="1:16" s="788" customFormat="1" ht="24.75" customHeight="1" x14ac:dyDescent="0.25">
      <c r="A114" s="1685" t="s">
        <v>213</v>
      </c>
      <c r="B114" s="1686"/>
      <c r="C114" s="1686"/>
      <c r="D114" s="1686"/>
      <c r="E114" s="1686"/>
      <c r="F114" s="1686"/>
      <c r="G114" s="1687"/>
      <c r="H114" s="1070">
        <f>SUMIF(G14:G102,"SB(AAL)",H14:H102)</f>
        <v>207</v>
      </c>
      <c r="I114" s="1137">
        <f>SUMIF(G14:G102,"SB(AAL)",I14:I102)</f>
        <v>207</v>
      </c>
      <c r="J114" s="1133">
        <f>SUMIF(G18:G102,"SB(AAL)",J18:J102)</f>
        <v>-3.5527136788005009E-15</v>
      </c>
      <c r="K114" s="570">
        <f>SUMIF(G15:G102,"SB(AAL)",K15:K102)</f>
        <v>330</v>
      </c>
      <c r="L114" s="570">
        <f>SUMIF(G19:G102,"SB(AAL)",L19:L102)</f>
        <v>295</v>
      </c>
      <c r="M114" s="819"/>
      <c r="N114" s="789"/>
      <c r="O114" s="789"/>
      <c r="P114" s="792"/>
    </row>
    <row r="115" spans="1:16" s="788" customFormat="1" ht="15.75" customHeight="1" x14ac:dyDescent="0.25">
      <c r="A115" s="1685" t="s">
        <v>214</v>
      </c>
      <c r="B115" s="1686"/>
      <c r="C115" s="1686"/>
      <c r="D115" s="1686"/>
      <c r="E115" s="1686"/>
      <c r="F115" s="1686"/>
      <c r="G115" s="1687"/>
      <c r="H115" s="1070">
        <f>SUMIF(G14:G102,"SB(VRL)",H14:H102)</f>
        <v>790.89999999999986</v>
      </c>
      <c r="I115" s="1137">
        <f>SUMIF(G14:G102,"SB(VRL)",I14:I102)</f>
        <v>790.89999999999986</v>
      </c>
      <c r="J115" s="1133">
        <f>SUMIF(G14:G102,"SB(VRL)",J14:J102)</f>
        <v>0</v>
      </c>
      <c r="K115" s="570">
        <f>SUMIF(G14:G102,"SB(VRL)",K14:K102)</f>
        <v>1007.4</v>
      </c>
      <c r="L115" s="570">
        <f>SUMIF(G15:G102,"SB(VRL)",L15:L102)</f>
        <v>1007.4</v>
      </c>
      <c r="M115" s="819"/>
      <c r="N115" s="789"/>
      <c r="O115" s="789"/>
      <c r="P115" s="792"/>
    </row>
    <row r="116" spans="1:16" s="788" customFormat="1" ht="12.75" x14ac:dyDescent="0.25">
      <c r="A116" s="1745" t="s">
        <v>143</v>
      </c>
      <c r="B116" s="1746"/>
      <c r="C116" s="1746"/>
      <c r="D116" s="1746"/>
      <c r="E116" s="1746"/>
      <c r="F116" s="1746"/>
      <c r="G116" s="1747"/>
      <c r="H116" s="1071">
        <f>SUM(H117:H119)</f>
        <v>242</v>
      </c>
      <c r="I116" s="1138">
        <f>I117+I118+I119</f>
        <v>242</v>
      </c>
      <c r="J116" s="1134">
        <f>J117+J118+J119</f>
        <v>0</v>
      </c>
      <c r="K116" s="622">
        <f>K117+K118+K119</f>
        <v>5278</v>
      </c>
      <c r="L116" s="622">
        <f>L117+L118+L119</f>
        <v>5274</v>
      </c>
      <c r="M116" s="819"/>
      <c r="N116" s="789"/>
      <c r="O116" s="789"/>
      <c r="P116" s="792"/>
    </row>
    <row r="117" spans="1:16" s="788" customFormat="1" ht="12.75" x14ac:dyDescent="0.25">
      <c r="A117" s="1748" t="s">
        <v>215</v>
      </c>
      <c r="B117" s="1749"/>
      <c r="C117" s="1749"/>
      <c r="D117" s="1749"/>
      <c r="E117" s="1749"/>
      <c r="F117" s="1749"/>
      <c r="G117" s="1750"/>
      <c r="H117" s="1068">
        <f>SUMIF(G13:G102,"ES",H13:H102)</f>
        <v>242</v>
      </c>
      <c r="I117" s="1109">
        <f>SUMIF(G13:G102,"ES",I13:I102)</f>
        <v>242</v>
      </c>
      <c r="J117" s="949">
        <f>SUMIF(G13:G102,"ES",J13:J102)</f>
        <v>0</v>
      </c>
      <c r="K117" s="581">
        <f>SUMIF(G14:G102,"ES",K14:K102)</f>
        <v>5234</v>
      </c>
      <c r="L117" s="581">
        <f>SUMIF(G14:G102,"ES",L14:L102)</f>
        <v>4800.5</v>
      </c>
      <c r="M117" s="819"/>
      <c r="N117" s="789"/>
      <c r="O117" s="789"/>
      <c r="P117" s="792"/>
    </row>
    <row r="118" spans="1:16" s="788" customFormat="1" ht="12.75" x14ac:dyDescent="0.25">
      <c r="A118" s="1739" t="s">
        <v>216</v>
      </c>
      <c r="B118" s="1740"/>
      <c r="C118" s="1740"/>
      <c r="D118" s="1740"/>
      <c r="E118" s="1740"/>
      <c r="F118" s="1740"/>
      <c r="G118" s="1741"/>
      <c r="H118" s="1068">
        <f>SUMIF(G14:G102,"LRVB",H14:H102)</f>
        <v>0</v>
      </c>
      <c r="I118" s="1109">
        <f>SUMIF(G14:G102,"LRVB",I14:I102)</f>
        <v>0</v>
      </c>
      <c r="J118" s="949">
        <f>SUMIF(G14:G102,"LRVB",J14:J102)</f>
        <v>0</v>
      </c>
      <c r="K118" s="581">
        <f>SUMIF(G15:G102,"LRVB",K15:K102)</f>
        <v>0</v>
      </c>
      <c r="L118" s="581">
        <f>SUMIF(G15:G102,"LRVB",L15:L102)</f>
        <v>451.5</v>
      </c>
      <c r="M118" s="819"/>
      <c r="N118" s="789"/>
      <c r="O118" s="789"/>
      <c r="P118" s="792"/>
    </row>
    <row r="119" spans="1:16" s="788" customFormat="1" ht="12.75" x14ac:dyDescent="0.25">
      <c r="A119" s="1739" t="s">
        <v>217</v>
      </c>
      <c r="B119" s="1740"/>
      <c r="C119" s="1740"/>
      <c r="D119" s="1740"/>
      <c r="E119" s="1740"/>
      <c r="F119" s="1740"/>
      <c r="G119" s="1741"/>
      <c r="H119" s="1068">
        <f>SUMIF(G13:G102,"Kt",H13:H102)</f>
        <v>0</v>
      </c>
      <c r="I119" s="1109">
        <f>SUMIF(G13:G102,"Kt",I13:I102)</f>
        <v>0</v>
      </c>
      <c r="J119" s="949">
        <f>SUMIF(G13:G102,"Kt",J13:J102)</f>
        <v>0</v>
      </c>
      <c r="K119" s="581">
        <f>SUMIF(G14:G102,"Kt",K14:K102)</f>
        <v>44</v>
      </c>
      <c r="L119" s="581">
        <f>SUMIF(G14:G102,"Kt",L14:L102)</f>
        <v>22</v>
      </c>
      <c r="M119" s="819"/>
      <c r="N119" s="789"/>
      <c r="O119" s="789"/>
      <c r="P119" s="792"/>
    </row>
    <row r="120" spans="1:16" s="788" customFormat="1" ht="13.5" thickBot="1" x14ac:dyDescent="0.3">
      <c r="A120" s="1742" t="s">
        <v>147</v>
      </c>
      <c r="B120" s="1743"/>
      <c r="C120" s="1743"/>
      <c r="D120" s="1743"/>
      <c r="E120" s="1743"/>
      <c r="F120" s="1743"/>
      <c r="G120" s="1744"/>
      <c r="H120" s="1072">
        <f>SUM(H106,H116)</f>
        <v>7226.9999999999991</v>
      </c>
      <c r="I120" s="1249">
        <f>SUM(I106,I116)</f>
        <v>7187.7999999999993</v>
      </c>
      <c r="J120" s="1135">
        <f ca="1">J116+J106</f>
        <v>-39.200000000000017</v>
      </c>
      <c r="K120" s="624">
        <f>K116+K106</f>
        <v>13671.699999999999</v>
      </c>
      <c r="L120" s="624">
        <f>L116+L106</f>
        <v>12610.5</v>
      </c>
      <c r="M120" s="819"/>
      <c r="P120" s="1073"/>
    </row>
    <row r="121" spans="1:16" s="788" customFormat="1" ht="12.75" x14ac:dyDescent="0.25">
      <c r="A121" s="789"/>
      <c r="B121" s="789"/>
      <c r="C121" s="789"/>
      <c r="D121" s="789"/>
      <c r="E121" s="789"/>
      <c r="F121" s="790"/>
      <c r="G121" s="791"/>
      <c r="H121" s="1074"/>
      <c r="I121" s="1075"/>
      <c r="J121" s="1075"/>
      <c r="K121" s="1075"/>
      <c r="L121" s="1075"/>
      <c r="M121" s="789"/>
      <c r="N121" s="789"/>
      <c r="O121" s="789"/>
      <c r="P121" s="792"/>
    </row>
    <row r="122" spans="1:16" x14ac:dyDescent="0.25">
      <c r="K122" s="1076"/>
    </row>
    <row r="123" spans="1:16" x14ac:dyDescent="0.25">
      <c r="H123" s="1076"/>
      <c r="K123" s="1076"/>
      <c r="L123" s="1076"/>
    </row>
    <row r="124" spans="1:16" x14ac:dyDescent="0.25">
      <c r="I124" s="1076"/>
      <c r="J124" s="1076"/>
      <c r="K124" s="1076"/>
      <c r="L124" s="1076"/>
    </row>
  </sheetData>
  <mergeCells count="162">
    <mergeCell ref="Q19:Q25"/>
    <mergeCell ref="Q72:Q75"/>
    <mergeCell ref="A2:Q2"/>
    <mergeCell ref="A3:Q3"/>
    <mergeCell ref="A4:Q4"/>
    <mergeCell ref="A42:A43"/>
    <mergeCell ref="B42:B43"/>
    <mergeCell ref="C42:C43"/>
    <mergeCell ref="D42:D43"/>
    <mergeCell ref="E42:E43"/>
    <mergeCell ref="F42:F43"/>
    <mergeCell ref="C38:P38"/>
    <mergeCell ref="A39:A41"/>
    <mergeCell ref="B39:B41"/>
    <mergeCell ref="C39:C41"/>
    <mergeCell ref="E39:E41"/>
    <mergeCell ref="F39:F41"/>
    <mergeCell ref="D40:D41"/>
    <mergeCell ref="N30:N32"/>
    <mergeCell ref="M28:M29"/>
    <mergeCell ref="A30:A32"/>
    <mergeCell ref="B30:B32"/>
    <mergeCell ref="C30:C32"/>
    <mergeCell ref="D30:D32"/>
    <mergeCell ref="E30:E32"/>
    <mergeCell ref="F30:F32"/>
    <mergeCell ref="Q97:Q99"/>
    <mergeCell ref="Q59:Q61"/>
    <mergeCell ref="M63:M64"/>
    <mergeCell ref="D84:D85"/>
    <mergeCell ref="Q84:Q89"/>
    <mergeCell ref="D62:D64"/>
    <mergeCell ref="Q62:Q66"/>
    <mergeCell ref="D68:D71"/>
    <mergeCell ref="E68:E71"/>
    <mergeCell ref="M70:M71"/>
    <mergeCell ref="O44:O45"/>
    <mergeCell ref="P44:P45"/>
    <mergeCell ref="C46:G46"/>
    <mergeCell ref="M46:P46"/>
    <mergeCell ref="C47:P47"/>
    <mergeCell ref="E49:E52"/>
    <mergeCell ref="D51:D53"/>
    <mergeCell ref="N44:N45"/>
    <mergeCell ref="B92:B96"/>
    <mergeCell ref="D72:D73"/>
    <mergeCell ref="D74:D75"/>
    <mergeCell ref="C77:C78"/>
    <mergeCell ref="D77:D78"/>
    <mergeCell ref="F77:F78"/>
    <mergeCell ref="M77:M78"/>
    <mergeCell ref="P77:P78"/>
    <mergeCell ref="E77:E78"/>
    <mergeCell ref="E84:E85"/>
    <mergeCell ref="A119:G119"/>
    <mergeCell ref="A120:G120"/>
    <mergeCell ref="A116:G116"/>
    <mergeCell ref="A117:G117"/>
    <mergeCell ref="A118:G118"/>
    <mergeCell ref="M100:P100"/>
    <mergeCell ref="A79:A81"/>
    <mergeCell ref="B79:B81"/>
    <mergeCell ref="C79:C81"/>
    <mergeCell ref="D79:D81"/>
    <mergeCell ref="F79:F81"/>
    <mergeCell ref="C92:C96"/>
    <mergeCell ref="E92:E96"/>
    <mergeCell ref="F92:F96"/>
    <mergeCell ref="D82:D83"/>
    <mergeCell ref="M82:M83"/>
    <mergeCell ref="D97:D99"/>
    <mergeCell ref="F97:F99"/>
    <mergeCell ref="M97:M98"/>
    <mergeCell ref="A106:G106"/>
    <mergeCell ref="B101:G101"/>
    <mergeCell ref="M101:P101"/>
    <mergeCell ref="C90:G90"/>
    <mergeCell ref="A92:A96"/>
    <mergeCell ref="M1:P1"/>
    <mergeCell ref="A113:G113"/>
    <mergeCell ref="A114:G114"/>
    <mergeCell ref="A77:A78"/>
    <mergeCell ref="B77:B78"/>
    <mergeCell ref="M90:P90"/>
    <mergeCell ref="C91:P91"/>
    <mergeCell ref="C100:G100"/>
    <mergeCell ref="M42:M43"/>
    <mergeCell ref="D44:D45"/>
    <mergeCell ref="E44:E45"/>
    <mergeCell ref="F44:F45"/>
    <mergeCell ref="M44:M45"/>
    <mergeCell ref="D33:D36"/>
    <mergeCell ref="E33:E36"/>
    <mergeCell ref="F33:F36"/>
    <mergeCell ref="C37:G37"/>
    <mergeCell ref="E27:E29"/>
    <mergeCell ref="A26:A29"/>
    <mergeCell ref="B26:B29"/>
    <mergeCell ref="C26:C29"/>
    <mergeCell ref="D26:D29"/>
    <mergeCell ref="F26:F29"/>
    <mergeCell ref="M30:M32"/>
    <mergeCell ref="A115:G115"/>
    <mergeCell ref="A107:G107"/>
    <mergeCell ref="A108:G108"/>
    <mergeCell ref="A109:G109"/>
    <mergeCell ref="A110:G110"/>
    <mergeCell ref="A111:G111"/>
    <mergeCell ref="A112:G112"/>
    <mergeCell ref="B102:G102"/>
    <mergeCell ref="M102:P102"/>
    <mergeCell ref="A103:G103"/>
    <mergeCell ref="A104:G104"/>
    <mergeCell ref="A105:G105"/>
    <mergeCell ref="M26:M27"/>
    <mergeCell ref="A24:A25"/>
    <mergeCell ref="B24:B25"/>
    <mergeCell ref="F24:F25"/>
    <mergeCell ref="M24:M25"/>
    <mergeCell ref="N5:P5"/>
    <mergeCell ref="A10:P10"/>
    <mergeCell ref="B11:P11"/>
    <mergeCell ref="C12:P12"/>
    <mergeCell ref="E13:E17"/>
    <mergeCell ref="F13:F17"/>
    <mergeCell ref="D14:D15"/>
    <mergeCell ref="M14:M15"/>
    <mergeCell ref="D16:D17"/>
    <mergeCell ref="M16:M17"/>
    <mergeCell ref="A19:A21"/>
    <mergeCell ref="B19:B21"/>
    <mergeCell ref="C19:C21"/>
    <mergeCell ref="D19:D20"/>
    <mergeCell ref="E19:E21"/>
    <mergeCell ref="F19:F21"/>
    <mergeCell ref="D21:D22"/>
    <mergeCell ref="C24:C25"/>
    <mergeCell ref="D24:D25"/>
    <mergeCell ref="E24:E25"/>
    <mergeCell ref="Q42:Q45"/>
    <mergeCell ref="Q55:Q56"/>
    <mergeCell ref="Q79:Q81"/>
    <mergeCell ref="Q77:Q78"/>
    <mergeCell ref="Q33:Q36"/>
    <mergeCell ref="A6:A8"/>
    <mergeCell ref="B6:B8"/>
    <mergeCell ref="C6:C8"/>
    <mergeCell ref="D6:D8"/>
    <mergeCell ref="E6:E8"/>
    <mergeCell ref="F6:F8"/>
    <mergeCell ref="K6:K8"/>
    <mergeCell ref="L6:L8"/>
    <mergeCell ref="A9:P9"/>
    <mergeCell ref="O35:O36"/>
    <mergeCell ref="G6:G8"/>
    <mergeCell ref="H6:H8"/>
    <mergeCell ref="I6:I8"/>
    <mergeCell ref="J6:J8"/>
    <mergeCell ref="M6:P6"/>
    <mergeCell ref="M7:M8"/>
    <mergeCell ref="N7:P7"/>
    <mergeCell ref="M21:M22"/>
  </mergeCells>
  <printOptions horizontalCentered="1"/>
  <pageMargins left="0" right="0" top="0.39370078740157483" bottom="0.19685039370078741" header="0" footer="0"/>
  <pageSetup paperSize="9" scale="74" orientation="landscape" r:id="rId1"/>
  <rowBreaks count="3" manualBreakCount="3">
    <brk id="58" max="16" man="1"/>
    <brk id="83" max="16" man="1"/>
    <brk id="103"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33"/>
  <sheetViews>
    <sheetView zoomScaleNormal="100" zoomScaleSheetLayoutView="100" workbookViewId="0">
      <selection activeCell="AA9" sqref="AA9"/>
    </sheetView>
  </sheetViews>
  <sheetFormatPr defaultColWidth="9.140625" defaultRowHeight="15" x14ac:dyDescent="0.25"/>
  <cols>
    <col min="1" max="1" width="2.85546875" style="724" customWidth="1"/>
    <col min="2" max="2" width="3.140625" style="724" customWidth="1"/>
    <col min="3" max="3" width="2.85546875" style="724" customWidth="1"/>
    <col min="4" max="4" width="3.140625" style="724" customWidth="1"/>
    <col min="5" max="5" width="35.5703125" style="724" customWidth="1"/>
    <col min="6" max="7" width="3.5703125" style="724" customWidth="1"/>
    <col min="8" max="8" width="14.28515625" style="724" customWidth="1"/>
    <col min="9" max="11" width="9.140625" style="724"/>
    <col min="12" max="13" width="10" style="724" bestFit="1" customWidth="1"/>
    <col min="14" max="14" width="8.42578125" style="724" customWidth="1"/>
    <col min="15" max="17" width="9.140625" style="724"/>
    <col min="18" max="18" width="30" style="724" customWidth="1"/>
    <col min="19" max="19" width="5.7109375" style="724" customWidth="1"/>
    <col min="20" max="20" width="5" style="724" customWidth="1"/>
    <col min="21" max="21" width="6" style="724" customWidth="1"/>
    <col min="22" max="16384" width="9.140625" style="724"/>
  </cols>
  <sheetData>
    <row r="1" spans="1:30" ht="15.75" x14ac:dyDescent="0.25">
      <c r="A1" s="1982" t="s">
        <v>192</v>
      </c>
      <c r="B1" s="1982"/>
      <c r="C1" s="1982"/>
      <c r="D1" s="1982"/>
      <c r="E1" s="1982"/>
      <c r="F1" s="1982"/>
      <c r="G1" s="1982"/>
      <c r="H1" s="1982"/>
      <c r="I1" s="1982"/>
      <c r="J1" s="1982"/>
      <c r="K1" s="1982"/>
      <c r="L1" s="1982"/>
      <c r="M1" s="1982"/>
      <c r="N1" s="1982"/>
      <c r="O1" s="1982"/>
      <c r="P1" s="1982"/>
      <c r="Q1" s="1982"/>
      <c r="R1" s="1982"/>
      <c r="S1" s="1982"/>
      <c r="T1" s="1982"/>
      <c r="U1" s="1982"/>
    </row>
    <row r="2" spans="1:30" s="1" customFormat="1" ht="15.75" x14ac:dyDescent="0.25">
      <c r="A2" s="1393" t="s">
        <v>0</v>
      </c>
      <c r="B2" s="1393"/>
      <c r="C2" s="1393"/>
      <c r="D2" s="1393"/>
      <c r="E2" s="1393"/>
      <c r="F2" s="1393"/>
      <c r="G2" s="1393"/>
      <c r="H2" s="1393"/>
      <c r="I2" s="1393"/>
      <c r="J2" s="1393"/>
      <c r="K2" s="1393"/>
      <c r="L2" s="1393"/>
      <c r="M2" s="1393"/>
      <c r="N2" s="1393"/>
      <c r="O2" s="1393"/>
      <c r="P2" s="1393"/>
      <c r="Q2" s="1393"/>
      <c r="R2" s="1393"/>
      <c r="S2" s="1393"/>
      <c r="T2" s="1393"/>
      <c r="U2" s="1393"/>
    </row>
    <row r="3" spans="1:30" s="1" customFormat="1" ht="15.75" x14ac:dyDescent="0.25">
      <c r="A3" s="1394" t="s">
        <v>1</v>
      </c>
      <c r="B3" s="1394"/>
      <c r="C3" s="1394"/>
      <c r="D3" s="1394"/>
      <c r="E3" s="1394"/>
      <c r="F3" s="1394"/>
      <c r="G3" s="1394"/>
      <c r="H3" s="1394"/>
      <c r="I3" s="1394"/>
      <c r="J3" s="1394"/>
      <c r="K3" s="1394"/>
      <c r="L3" s="1394"/>
      <c r="M3" s="1394"/>
      <c r="N3" s="1394"/>
      <c r="O3" s="1394"/>
      <c r="P3" s="1394"/>
      <c r="Q3" s="1394"/>
      <c r="R3" s="1394"/>
      <c r="S3" s="1394"/>
      <c r="T3" s="1394"/>
      <c r="U3" s="1394"/>
    </row>
    <row r="4" spans="1:30" s="1" customFormat="1" ht="15.75" x14ac:dyDescent="0.25">
      <c r="A4" s="1395" t="s">
        <v>193</v>
      </c>
      <c r="B4" s="1395"/>
      <c r="C4" s="1395"/>
      <c r="D4" s="1395"/>
      <c r="E4" s="1395"/>
      <c r="F4" s="1395"/>
      <c r="G4" s="1395"/>
      <c r="H4" s="1395"/>
      <c r="I4" s="1395"/>
      <c r="J4" s="1395"/>
      <c r="K4" s="1395"/>
      <c r="L4" s="1395"/>
      <c r="M4" s="1395"/>
      <c r="N4" s="1395"/>
      <c r="O4" s="1395"/>
      <c r="P4" s="1395"/>
      <c r="Q4" s="1395"/>
      <c r="R4" s="1395"/>
      <c r="S4" s="1395"/>
      <c r="T4" s="1395"/>
      <c r="U4" s="1395"/>
    </row>
    <row r="5" spans="1:30" s="1" customFormat="1" ht="15.75" thickBot="1" x14ac:dyDescent="0.3">
      <c r="A5" s="2"/>
      <c r="B5" s="2"/>
      <c r="C5" s="2"/>
      <c r="D5" s="2"/>
      <c r="E5" s="2"/>
      <c r="F5" s="2"/>
      <c r="G5" s="3"/>
      <c r="H5" s="3"/>
      <c r="I5" s="4"/>
      <c r="J5" s="5"/>
      <c r="K5" s="5"/>
      <c r="L5" s="5"/>
      <c r="M5" s="5"/>
      <c r="N5" s="5"/>
      <c r="O5" s="5"/>
      <c r="P5" s="5"/>
      <c r="Q5" s="5"/>
      <c r="R5" s="2"/>
      <c r="S5" s="1396" t="s">
        <v>3</v>
      </c>
      <c r="T5" s="1397"/>
      <c r="U5" s="1397"/>
    </row>
    <row r="6" spans="1:30" s="1" customFormat="1" ht="47.25" customHeight="1" x14ac:dyDescent="0.25">
      <c r="A6" s="1398" t="s">
        <v>4</v>
      </c>
      <c r="B6" s="1401" t="s">
        <v>5</v>
      </c>
      <c r="C6" s="1401" t="s">
        <v>6</v>
      </c>
      <c r="D6" s="1401" t="s">
        <v>7</v>
      </c>
      <c r="E6" s="1404" t="s">
        <v>8</v>
      </c>
      <c r="F6" s="1407" t="s">
        <v>9</v>
      </c>
      <c r="G6" s="1351" t="s">
        <v>10</v>
      </c>
      <c r="H6" s="1972" t="s">
        <v>11</v>
      </c>
      <c r="I6" s="1351" t="s">
        <v>12</v>
      </c>
      <c r="J6" s="6" t="s">
        <v>13</v>
      </c>
      <c r="K6" s="6" t="s">
        <v>14</v>
      </c>
      <c r="L6" s="1986" t="s">
        <v>15</v>
      </c>
      <c r="M6" s="1987"/>
      <c r="N6" s="1987"/>
      <c r="O6" s="1988"/>
      <c r="P6" s="1351" t="s">
        <v>16</v>
      </c>
      <c r="Q6" s="1351" t="s">
        <v>17</v>
      </c>
      <c r="R6" s="1354" t="s">
        <v>18</v>
      </c>
      <c r="S6" s="1355"/>
      <c r="T6" s="1355"/>
      <c r="U6" s="1356"/>
    </row>
    <row r="7" spans="1:30" s="1" customFormat="1" ht="14.25" customHeight="1" x14ac:dyDescent="0.25">
      <c r="A7" s="1399"/>
      <c r="B7" s="1402"/>
      <c r="C7" s="1402"/>
      <c r="D7" s="1402"/>
      <c r="E7" s="1405"/>
      <c r="F7" s="1408"/>
      <c r="G7" s="1352"/>
      <c r="H7" s="1973"/>
      <c r="I7" s="1352"/>
      <c r="J7" s="1964" t="s">
        <v>19</v>
      </c>
      <c r="K7" s="1964" t="s">
        <v>19</v>
      </c>
      <c r="L7" s="1966" t="s">
        <v>19</v>
      </c>
      <c r="M7" s="1968" t="s">
        <v>20</v>
      </c>
      <c r="N7" s="1969"/>
      <c r="O7" s="1970" t="s">
        <v>21</v>
      </c>
      <c r="P7" s="1352"/>
      <c r="Q7" s="1352"/>
      <c r="R7" s="1357" t="s">
        <v>8</v>
      </c>
      <c r="S7" s="1359" t="s">
        <v>22</v>
      </c>
      <c r="T7" s="1360"/>
      <c r="U7" s="1361"/>
    </row>
    <row r="8" spans="1:30" s="1" customFormat="1" ht="73.5" customHeight="1" thickBot="1" x14ac:dyDescent="0.3">
      <c r="A8" s="1400"/>
      <c r="B8" s="1403"/>
      <c r="C8" s="1403"/>
      <c r="D8" s="1403"/>
      <c r="E8" s="1406"/>
      <c r="F8" s="1409"/>
      <c r="G8" s="1353"/>
      <c r="H8" s="1974"/>
      <c r="I8" s="1353"/>
      <c r="J8" s="1965"/>
      <c r="K8" s="1965"/>
      <c r="L8" s="1967"/>
      <c r="M8" s="7" t="s">
        <v>19</v>
      </c>
      <c r="N8" s="8" t="s">
        <v>23</v>
      </c>
      <c r="O8" s="1971"/>
      <c r="P8" s="1353"/>
      <c r="Q8" s="1353"/>
      <c r="R8" s="1358"/>
      <c r="S8" s="9" t="s">
        <v>24</v>
      </c>
      <c r="T8" s="9" t="s">
        <v>25</v>
      </c>
      <c r="U8" s="10" t="s">
        <v>26</v>
      </c>
    </row>
    <row r="9" spans="1:30" s="11" customFormat="1" ht="12.75" x14ac:dyDescent="0.2">
      <c r="A9" s="1365" t="s">
        <v>27</v>
      </c>
      <c r="B9" s="1366"/>
      <c r="C9" s="1366"/>
      <c r="D9" s="1366"/>
      <c r="E9" s="1366"/>
      <c r="F9" s="1366"/>
      <c r="G9" s="1366"/>
      <c r="H9" s="1366"/>
      <c r="I9" s="1366"/>
      <c r="J9" s="1366"/>
      <c r="K9" s="1366"/>
      <c r="L9" s="1366"/>
      <c r="M9" s="1366"/>
      <c r="N9" s="1366"/>
      <c r="O9" s="1366"/>
      <c r="P9" s="1366"/>
      <c r="Q9" s="1366"/>
      <c r="R9" s="1366"/>
      <c r="S9" s="1366"/>
      <c r="T9" s="1366"/>
      <c r="U9" s="1367"/>
    </row>
    <row r="10" spans="1:30" s="11" customFormat="1" ht="12.75" x14ac:dyDescent="0.2">
      <c r="A10" s="1368" t="s">
        <v>28</v>
      </c>
      <c r="B10" s="1369"/>
      <c r="C10" s="1369"/>
      <c r="D10" s="1369"/>
      <c r="E10" s="1369"/>
      <c r="F10" s="1369"/>
      <c r="G10" s="1369"/>
      <c r="H10" s="1369"/>
      <c r="I10" s="1369"/>
      <c r="J10" s="1369"/>
      <c r="K10" s="1369"/>
      <c r="L10" s="1369"/>
      <c r="M10" s="1369"/>
      <c r="N10" s="1369"/>
      <c r="O10" s="1369"/>
      <c r="P10" s="1369"/>
      <c r="Q10" s="1369"/>
      <c r="R10" s="1369"/>
      <c r="S10" s="1369"/>
      <c r="T10" s="1369"/>
      <c r="U10" s="1370"/>
    </row>
    <row r="11" spans="1:30" s="1" customFormat="1" ht="15" customHeight="1" x14ac:dyDescent="0.25">
      <c r="A11" s="12" t="s">
        <v>29</v>
      </c>
      <c r="B11" s="1371" t="s">
        <v>30</v>
      </c>
      <c r="C11" s="1372"/>
      <c r="D11" s="1372"/>
      <c r="E11" s="1372"/>
      <c r="F11" s="1372"/>
      <c r="G11" s="1372"/>
      <c r="H11" s="1372"/>
      <c r="I11" s="1372"/>
      <c r="J11" s="1372"/>
      <c r="K11" s="1372"/>
      <c r="L11" s="1372"/>
      <c r="M11" s="1372"/>
      <c r="N11" s="1372"/>
      <c r="O11" s="1372"/>
      <c r="P11" s="1372"/>
      <c r="Q11" s="1372"/>
      <c r="R11" s="1372"/>
      <c r="S11" s="1372"/>
      <c r="T11" s="1372"/>
      <c r="U11" s="1373"/>
    </row>
    <row r="12" spans="1:30" s="1" customFormat="1" ht="12.75" x14ac:dyDescent="0.25">
      <c r="A12" s="13" t="s">
        <v>29</v>
      </c>
      <c r="B12" s="14" t="s">
        <v>29</v>
      </c>
      <c r="C12" s="1374" t="s">
        <v>31</v>
      </c>
      <c r="D12" s="1375"/>
      <c r="E12" s="1375"/>
      <c r="F12" s="1375"/>
      <c r="G12" s="1375"/>
      <c r="H12" s="1375"/>
      <c r="I12" s="1375"/>
      <c r="J12" s="1375"/>
      <c r="K12" s="1375"/>
      <c r="L12" s="1375"/>
      <c r="M12" s="1375"/>
      <c r="N12" s="1375"/>
      <c r="O12" s="1375"/>
      <c r="P12" s="1375"/>
      <c r="Q12" s="1375"/>
      <c r="R12" s="1375"/>
      <c r="S12" s="1375"/>
      <c r="T12" s="1375"/>
      <c r="U12" s="1376"/>
    </row>
    <row r="13" spans="1:30" s="1" customFormat="1" ht="29.25" customHeight="1" x14ac:dyDescent="0.2">
      <c r="A13" s="15" t="s">
        <v>29</v>
      </c>
      <c r="B13" s="16" t="s">
        <v>29</v>
      </c>
      <c r="C13" s="17" t="s">
        <v>29</v>
      </c>
      <c r="D13" s="18"/>
      <c r="E13" s="19" t="s">
        <v>32</v>
      </c>
      <c r="F13" s="1377" t="s">
        <v>33</v>
      </c>
      <c r="G13" s="1379" t="s">
        <v>35</v>
      </c>
      <c r="H13" s="20"/>
      <c r="I13" s="21"/>
      <c r="J13" s="22"/>
      <c r="K13" s="43"/>
      <c r="L13" s="212"/>
      <c r="M13" s="44"/>
      <c r="N13" s="213"/>
      <c r="O13" s="24"/>
      <c r="P13" s="25"/>
      <c r="Q13" s="26"/>
      <c r="R13" s="27"/>
      <c r="S13" s="28"/>
      <c r="T13" s="29"/>
      <c r="U13" s="30"/>
    </row>
    <row r="14" spans="1:30" s="1" customFormat="1" ht="17.25" customHeight="1" x14ac:dyDescent="0.25">
      <c r="A14" s="15"/>
      <c r="B14" s="16"/>
      <c r="C14" s="17"/>
      <c r="D14" s="18"/>
      <c r="E14" s="1381" t="s">
        <v>36</v>
      </c>
      <c r="F14" s="1377"/>
      <c r="G14" s="1379"/>
      <c r="H14" s="1919" t="s">
        <v>37</v>
      </c>
      <c r="I14" s="31" t="s">
        <v>38</v>
      </c>
      <c r="J14" s="32">
        <v>4716114</v>
      </c>
      <c r="K14" s="514">
        <v>4716114</v>
      </c>
      <c r="L14" s="727">
        <f>+M14</f>
        <v>4850200</v>
      </c>
      <c r="M14" s="728">
        <v>4850200</v>
      </c>
      <c r="N14" s="515"/>
      <c r="O14" s="34"/>
      <c r="P14" s="520">
        <v>4850200</v>
      </c>
      <c r="Q14" s="520">
        <v>4850200</v>
      </c>
      <c r="R14" s="1382" t="s">
        <v>39</v>
      </c>
      <c r="S14" s="35">
        <v>66</v>
      </c>
      <c r="T14" s="36">
        <v>66</v>
      </c>
      <c r="U14" s="37">
        <v>66</v>
      </c>
    </row>
    <row r="15" spans="1:30" s="1" customFormat="1" ht="18" customHeight="1" x14ac:dyDescent="0.25">
      <c r="A15" s="15"/>
      <c r="B15" s="16"/>
      <c r="C15" s="17"/>
      <c r="D15" s="18"/>
      <c r="E15" s="1349"/>
      <c r="F15" s="1377"/>
      <c r="G15" s="1379"/>
      <c r="H15" s="1989"/>
      <c r="I15" s="38" t="s">
        <v>40</v>
      </c>
      <c r="J15" s="22">
        <v>246200</v>
      </c>
      <c r="K15" s="22">
        <v>246200</v>
      </c>
      <c r="L15" s="729">
        <f>+M15</f>
        <v>742800</v>
      </c>
      <c r="M15" s="730">
        <v>742800</v>
      </c>
      <c r="N15" s="90"/>
      <c r="O15" s="24"/>
      <c r="P15" s="39">
        <v>658000</v>
      </c>
      <c r="Q15" s="40">
        <v>658000</v>
      </c>
      <c r="R15" s="1383"/>
      <c r="S15" s="41"/>
      <c r="T15" s="41"/>
      <c r="U15" s="42"/>
    </row>
    <row r="16" spans="1:30" s="1" customFormat="1" ht="16.5" customHeight="1" x14ac:dyDescent="0.25">
      <c r="A16" s="15"/>
      <c r="B16" s="16"/>
      <c r="C16" s="17"/>
      <c r="D16" s="18"/>
      <c r="E16" s="1384" t="s">
        <v>41</v>
      </c>
      <c r="F16" s="1377"/>
      <c r="G16" s="1379"/>
      <c r="H16" s="1882" t="s">
        <v>42</v>
      </c>
      <c r="I16" s="38" t="s">
        <v>38</v>
      </c>
      <c r="J16" s="43">
        <v>52132</v>
      </c>
      <c r="K16" s="43">
        <v>52132</v>
      </c>
      <c r="L16" s="43">
        <v>68000</v>
      </c>
      <c r="M16" s="44">
        <v>68000</v>
      </c>
      <c r="N16" s="44"/>
      <c r="O16" s="45"/>
      <c r="P16" s="46">
        <v>68000</v>
      </c>
      <c r="Q16" s="47">
        <v>68000</v>
      </c>
      <c r="R16" s="1382" t="s">
        <v>39</v>
      </c>
      <c r="S16" s="48" t="s">
        <v>43</v>
      </c>
      <c r="T16" s="48" t="s">
        <v>43</v>
      </c>
      <c r="U16" s="49" t="s">
        <v>43</v>
      </c>
      <c r="W16" s="50"/>
      <c r="X16" s="50"/>
      <c r="Y16" s="50"/>
      <c r="Z16" s="50"/>
      <c r="AA16" s="50"/>
      <c r="AB16" s="50"/>
      <c r="AC16" s="50"/>
      <c r="AD16" s="50"/>
    </row>
    <row r="17" spans="1:30" s="1" customFormat="1" ht="18" customHeight="1" thickBot="1" x14ac:dyDescent="0.3">
      <c r="A17" s="51"/>
      <c r="B17" s="52"/>
      <c r="C17" s="53"/>
      <c r="D17" s="54"/>
      <c r="E17" s="1385"/>
      <c r="F17" s="1378"/>
      <c r="G17" s="1380"/>
      <c r="H17" s="1990"/>
      <c r="I17" s="55" t="s">
        <v>44</v>
      </c>
      <c r="J17" s="56">
        <f>SUM(J13:J16)</f>
        <v>5014446</v>
      </c>
      <c r="K17" s="56">
        <f>SUM(K13:K16)</f>
        <v>5014446</v>
      </c>
      <c r="L17" s="56">
        <f>SUM(L13:L16)</f>
        <v>5661000</v>
      </c>
      <c r="M17" s="57">
        <f>SUM(M13:M16)</f>
        <v>5661000</v>
      </c>
      <c r="N17" s="57"/>
      <c r="O17" s="58"/>
      <c r="P17" s="59">
        <f>SUM(P14:P16)</f>
        <v>5576200</v>
      </c>
      <c r="Q17" s="60">
        <f t="shared" ref="Q17" si="0">SUM(Q13:Q16)</f>
        <v>5576200</v>
      </c>
      <c r="R17" s="1386"/>
      <c r="S17" s="61"/>
      <c r="T17" s="62"/>
      <c r="U17" s="63"/>
      <c r="W17" s="50"/>
      <c r="X17" s="50"/>
      <c r="Y17" s="50"/>
      <c r="Z17" s="50"/>
      <c r="AA17" s="50"/>
      <c r="AB17" s="50"/>
      <c r="AC17" s="50"/>
      <c r="AD17" s="50"/>
    </row>
    <row r="18" spans="1:30" s="1" customFormat="1" ht="37.5" customHeight="1" x14ac:dyDescent="0.25">
      <c r="A18" s="15" t="s">
        <v>29</v>
      </c>
      <c r="B18" s="16" t="s">
        <v>29</v>
      </c>
      <c r="C18" s="64" t="s">
        <v>45</v>
      </c>
      <c r="D18" s="17"/>
      <c r="E18" s="65" t="s">
        <v>46</v>
      </c>
      <c r="F18" s="66" t="s">
        <v>33</v>
      </c>
      <c r="G18" s="67" t="s">
        <v>35</v>
      </c>
      <c r="H18" s="68"/>
      <c r="I18" s="69" t="s">
        <v>47</v>
      </c>
      <c r="J18" s="70"/>
      <c r="K18" s="71"/>
      <c r="L18" s="72"/>
      <c r="M18" s="73"/>
      <c r="N18" s="73"/>
      <c r="O18" s="74"/>
      <c r="P18" s="75"/>
      <c r="Q18" s="76"/>
      <c r="R18" s="77"/>
      <c r="S18" s="78"/>
      <c r="T18" s="79"/>
      <c r="U18" s="80"/>
      <c r="W18" s="50"/>
      <c r="X18" s="50"/>
      <c r="Y18" s="50"/>
      <c r="Z18" s="50"/>
      <c r="AA18" s="50"/>
      <c r="AB18" s="50"/>
      <c r="AC18" s="50"/>
      <c r="AD18" s="50"/>
    </row>
    <row r="19" spans="1:30" s="1" customFormat="1" ht="26.25" customHeight="1" x14ac:dyDescent="0.25">
      <c r="A19" s="1387"/>
      <c r="B19" s="1388"/>
      <c r="C19" s="1389"/>
      <c r="D19" s="81"/>
      <c r="E19" s="1390" t="s">
        <v>48</v>
      </c>
      <c r="F19" s="1392"/>
      <c r="G19" s="1410"/>
      <c r="H19" s="1960" t="s">
        <v>49</v>
      </c>
      <c r="I19" s="455" t="s">
        <v>47</v>
      </c>
      <c r="J19" s="222">
        <v>73650</v>
      </c>
      <c r="K19" s="223">
        <v>73650</v>
      </c>
      <c r="L19" s="224">
        <v>40000</v>
      </c>
      <c r="M19" s="183">
        <v>40000</v>
      </c>
      <c r="N19" s="183"/>
      <c r="O19" s="687"/>
      <c r="P19" s="185">
        <v>75000</v>
      </c>
      <c r="Q19" s="186">
        <v>75000</v>
      </c>
      <c r="R19" s="84" t="s">
        <v>50</v>
      </c>
      <c r="S19" s="507" t="s">
        <v>150</v>
      </c>
      <c r="T19" s="85" t="s">
        <v>51</v>
      </c>
      <c r="U19" s="86" t="s">
        <v>51</v>
      </c>
      <c r="W19" s="50"/>
      <c r="X19" s="50"/>
      <c r="Y19" s="50"/>
      <c r="Z19" s="50"/>
      <c r="AA19" s="50"/>
      <c r="AB19" s="50"/>
      <c r="AC19" s="50"/>
      <c r="AD19" s="50"/>
    </row>
    <row r="20" spans="1:30" s="1" customFormat="1" ht="16.5" customHeight="1" x14ac:dyDescent="0.25">
      <c r="A20" s="1387"/>
      <c r="B20" s="1388"/>
      <c r="C20" s="1389"/>
      <c r="D20" s="81"/>
      <c r="E20" s="1391"/>
      <c r="F20" s="1392"/>
      <c r="G20" s="1410"/>
      <c r="H20" s="1961"/>
      <c r="I20" s="87" t="s">
        <v>52</v>
      </c>
      <c r="J20" s="88"/>
      <c r="K20" s="89"/>
      <c r="L20" s="90">
        <v>6900</v>
      </c>
      <c r="M20" s="23">
        <v>6900</v>
      </c>
      <c r="N20" s="23"/>
      <c r="O20" s="24"/>
      <c r="P20" s="91"/>
      <c r="Q20" s="92"/>
      <c r="R20" s="93" t="s">
        <v>53</v>
      </c>
      <c r="S20" s="94">
        <v>270</v>
      </c>
      <c r="T20" s="95">
        <v>270</v>
      </c>
      <c r="U20" s="96">
        <v>270</v>
      </c>
      <c r="W20" s="50"/>
      <c r="X20" s="50"/>
      <c r="Y20" s="50"/>
      <c r="Z20" s="50"/>
      <c r="AA20" s="50"/>
      <c r="AB20" s="50"/>
      <c r="AC20" s="50"/>
      <c r="AD20" s="50"/>
    </row>
    <row r="21" spans="1:30" s="1" customFormat="1" ht="16.5" customHeight="1" x14ac:dyDescent="0.25">
      <c r="A21" s="1387"/>
      <c r="B21" s="1388"/>
      <c r="C21" s="1389"/>
      <c r="D21" s="81"/>
      <c r="E21" s="1411" t="s">
        <v>54</v>
      </c>
      <c r="F21" s="1392"/>
      <c r="G21" s="1410"/>
      <c r="H21" s="1961"/>
      <c r="I21" s="464" t="s">
        <v>47</v>
      </c>
      <c r="J21" s="222">
        <v>16798</v>
      </c>
      <c r="K21" s="223">
        <v>16798</v>
      </c>
      <c r="L21" s="224">
        <v>16700</v>
      </c>
      <c r="M21" s="183">
        <v>16700</v>
      </c>
      <c r="N21" s="206"/>
      <c r="O21" s="456"/>
      <c r="P21" s="185">
        <v>16700</v>
      </c>
      <c r="Q21" s="186">
        <v>16700</v>
      </c>
      <c r="R21" s="1413" t="s">
        <v>179</v>
      </c>
      <c r="S21" s="172">
        <v>50</v>
      </c>
      <c r="T21" s="131">
        <v>50</v>
      </c>
      <c r="U21" s="184">
        <v>50</v>
      </c>
      <c r="W21" s="50"/>
      <c r="X21" s="50"/>
      <c r="Y21" s="50"/>
      <c r="Z21" s="50"/>
      <c r="AA21" s="50"/>
      <c r="AB21" s="50"/>
      <c r="AC21" s="50"/>
      <c r="AD21" s="50"/>
    </row>
    <row r="22" spans="1:30" s="1" customFormat="1" ht="7.5" customHeight="1" x14ac:dyDescent="0.25">
      <c r="A22" s="685"/>
      <c r="B22" s="686"/>
      <c r="C22" s="682"/>
      <c r="D22" s="81"/>
      <c r="E22" s="1412"/>
      <c r="F22" s="216"/>
      <c r="G22" s="682"/>
      <c r="H22" s="461"/>
      <c r="I22" s="101"/>
      <c r="J22" s="88"/>
      <c r="K22" s="89"/>
      <c r="L22" s="90"/>
      <c r="M22" s="23"/>
      <c r="N22" s="23"/>
      <c r="O22" s="24"/>
      <c r="P22" s="91"/>
      <c r="Q22" s="92"/>
      <c r="R22" s="1414"/>
      <c r="S22" s="172"/>
      <c r="T22" s="131"/>
      <c r="U22" s="184"/>
      <c r="W22" s="50"/>
      <c r="X22" s="50"/>
      <c r="Y22" s="50"/>
      <c r="Z22" s="50"/>
      <c r="AA22" s="50"/>
      <c r="AB22" s="50"/>
      <c r="AC22" s="50"/>
      <c r="AD22" s="50"/>
    </row>
    <row r="23" spans="1:30" s="1" customFormat="1" ht="14.25" customHeight="1" thickBot="1" x14ac:dyDescent="0.3">
      <c r="A23" s="102"/>
      <c r="B23" s="698"/>
      <c r="C23" s="699"/>
      <c r="D23" s="103"/>
      <c r="E23" s="104"/>
      <c r="F23" s="462"/>
      <c r="G23" s="699"/>
      <c r="H23" s="463"/>
      <c r="I23" s="105" t="s">
        <v>44</v>
      </c>
      <c r="J23" s="106">
        <f>SUM(J18:J22)</f>
        <v>90448</v>
      </c>
      <c r="K23" s="60">
        <f>SUM(K18:K22)</f>
        <v>90448</v>
      </c>
      <c r="L23" s="107">
        <f>SUM(L18:L22)</f>
        <v>63600</v>
      </c>
      <c r="M23" s="57">
        <f t="shared" ref="M23:Q23" si="1">SUM(M18:M22)</f>
        <v>63600</v>
      </c>
      <c r="N23" s="57"/>
      <c r="O23" s="108"/>
      <c r="P23" s="106">
        <f t="shared" si="1"/>
        <v>91700</v>
      </c>
      <c r="Q23" s="60">
        <f t="shared" si="1"/>
        <v>91700</v>
      </c>
      <c r="R23" s="457"/>
      <c r="S23" s="458"/>
      <c r="T23" s="459"/>
      <c r="U23" s="460"/>
      <c r="W23" s="50"/>
      <c r="X23" s="50"/>
      <c r="Y23" s="50"/>
      <c r="Z23" s="50"/>
      <c r="AA23" s="50"/>
      <c r="AB23" s="50"/>
      <c r="AC23" s="50"/>
      <c r="AD23" s="50"/>
    </row>
    <row r="24" spans="1:30" s="1" customFormat="1" ht="15.75" customHeight="1" x14ac:dyDescent="0.25">
      <c r="A24" s="1415" t="s">
        <v>29</v>
      </c>
      <c r="B24" s="1416" t="s">
        <v>29</v>
      </c>
      <c r="C24" s="1418" t="s">
        <v>56</v>
      </c>
      <c r="D24" s="109"/>
      <c r="E24" s="1420" t="s">
        <v>57</v>
      </c>
      <c r="F24" s="1421" t="s">
        <v>33</v>
      </c>
      <c r="G24" s="1422" t="s">
        <v>35</v>
      </c>
      <c r="H24" s="1953" t="s">
        <v>37</v>
      </c>
      <c r="I24" s="110" t="s">
        <v>38</v>
      </c>
      <c r="J24" s="70">
        <v>46687</v>
      </c>
      <c r="K24" s="71">
        <v>46687</v>
      </c>
      <c r="L24" s="72">
        <v>16800</v>
      </c>
      <c r="M24" s="73">
        <v>16800</v>
      </c>
      <c r="N24" s="73"/>
      <c r="O24" s="74"/>
      <c r="P24" s="111">
        <v>30000</v>
      </c>
      <c r="Q24" s="76">
        <v>30000</v>
      </c>
      <c r="R24" s="1423" t="s">
        <v>163</v>
      </c>
      <c r="S24" s="112">
        <v>100</v>
      </c>
      <c r="T24" s="113">
        <v>100</v>
      </c>
      <c r="U24" s="114">
        <v>100</v>
      </c>
      <c r="W24" s="50"/>
      <c r="X24" s="50"/>
      <c r="Y24" s="50"/>
      <c r="Z24" s="50"/>
      <c r="AA24" s="50"/>
      <c r="AB24" s="50"/>
      <c r="AC24" s="50"/>
      <c r="AD24" s="50"/>
    </row>
    <row r="25" spans="1:30" s="1" customFormat="1" ht="15" customHeight="1" thickBot="1" x14ac:dyDescent="0.3">
      <c r="A25" s="1387"/>
      <c r="B25" s="1417"/>
      <c r="C25" s="1419"/>
      <c r="D25" s="103"/>
      <c r="E25" s="1385"/>
      <c r="F25" s="1378"/>
      <c r="G25" s="1380"/>
      <c r="H25" s="1955"/>
      <c r="I25" s="55" t="s">
        <v>44</v>
      </c>
      <c r="J25" s="106">
        <f>SUM(J24:J24)</f>
        <v>46687</v>
      </c>
      <c r="K25" s="60">
        <f>SUM(K24:K24)</f>
        <v>46687</v>
      </c>
      <c r="L25" s="115">
        <f>SUM(L24:L24)</f>
        <v>16800</v>
      </c>
      <c r="M25" s="57">
        <f t="shared" ref="M25" si="2">SUM(M24:M24)</f>
        <v>16800</v>
      </c>
      <c r="N25" s="59"/>
      <c r="O25" s="58"/>
      <c r="P25" s="106">
        <f t="shared" ref="P25:Q25" si="3">SUM(P24:P24)</f>
        <v>30000</v>
      </c>
      <c r="Q25" s="60">
        <f t="shared" si="3"/>
        <v>30000</v>
      </c>
      <c r="R25" s="1424"/>
      <c r="S25" s="116"/>
      <c r="T25" s="675"/>
      <c r="U25" s="117"/>
      <c r="W25" s="50"/>
      <c r="X25" s="50"/>
      <c r="Y25" s="50"/>
      <c r="Z25" s="50"/>
      <c r="AA25" s="50"/>
      <c r="AB25" s="50"/>
      <c r="AC25" s="50"/>
      <c r="AD25" s="50"/>
    </row>
    <row r="26" spans="1:30" s="1" customFormat="1" ht="18" customHeight="1" x14ac:dyDescent="0.25">
      <c r="A26" s="1415" t="s">
        <v>29</v>
      </c>
      <c r="B26" s="1416" t="s">
        <v>29</v>
      </c>
      <c r="C26" s="1425" t="s">
        <v>58</v>
      </c>
      <c r="D26" s="109"/>
      <c r="E26" s="1979" t="s">
        <v>153</v>
      </c>
      <c r="F26" s="674" t="s">
        <v>59</v>
      </c>
      <c r="G26" s="1422" t="s">
        <v>35</v>
      </c>
      <c r="H26" s="1953" t="s">
        <v>37</v>
      </c>
      <c r="I26" s="118" t="s">
        <v>40</v>
      </c>
      <c r="J26" s="443">
        <f>K26+M26</f>
        <v>42800</v>
      </c>
      <c r="K26" s="443">
        <f>L26+N26</f>
        <v>42800</v>
      </c>
      <c r="L26" s="631">
        <v>42800</v>
      </c>
      <c r="M26" s="469"/>
      <c r="N26" s="632"/>
      <c r="O26" s="633">
        <v>42800</v>
      </c>
      <c r="P26" s="468">
        <v>349400</v>
      </c>
      <c r="Q26" s="75">
        <v>349400</v>
      </c>
      <c r="R26" s="1431" t="s">
        <v>161</v>
      </c>
      <c r="S26" s="448">
        <v>15</v>
      </c>
      <c r="T26" s="121">
        <v>116</v>
      </c>
      <c r="U26" s="551">
        <v>115</v>
      </c>
      <c r="V26" s="1962"/>
      <c r="W26" s="719"/>
      <c r="X26" s="50"/>
      <c r="Y26" s="50"/>
      <c r="Z26" s="50"/>
      <c r="AA26" s="50"/>
      <c r="AB26" s="50"/>
      <c r="AC26" s="50"/>
      <c r="AD26" s="50"/>
    </row>
    <row r="27" spans="1:30" s="1" customFormat="1" ht="14.25" customHeight="1" x14ac:dyDescent="0.25">
      <c r="A27" s="1387"/>
      <c r="B27" s="1388"/>
      <c r="C27" s="1426"/>
      <c r="D27" s="81"/>
      <c r="E27" s="1980"/>
      <c r="F27" s="1437" t="s">
        <v>60</v>
      </c>
      <c r="G27" s="1379"/>
      <c r="H27" s="1956"/>
      <c r="I27" s="127" t="s">
        <v>61</v>
      </c>
      <c r="J27" s="128"/>
      <c r="K27" s="129"/>
      <c r="L27" s="634">
        <v>242000</v>
      </c>
      <c r="M27" s="476"/>
      <c r="N27" s="635"/>
      <c r="O27" s="450">
        <v>242000</v>
      </c>
      <c r="P27" s="475">
        <v>1980100</v>
      </c>
      <c r="Q27" s="133">
        <v>1980100</v>
      </c>
      <c r="R27" s="1963"/>
      <c r="S27" s="172"/>
      <c r="T27" s="131"/>
      <c r="U27" s="184"/>
      <c r="V27" s="1962"/>
      <c r="W27" s="719"/>
      <c r="X27" s="50"/>
      <c r="Y27" s="50"/>
      <c r="Z27" s="50"/>
      <c r="AA27" s="50"/>
      <c r="AB27" s="50"/>
      <c r="AC27" s="50"/>
      <c r="AD27" s="50"/>
    </row>
    <row r="28" spans="1:30" s="1" customFormat="1" ht="17.25" customHeight="1" x14ac:dyDescent="0.25">
      <c r="A28" s="1387"/>
      <c r="B28" s="1388"/>
      <c r="C28" s="1426"/>
      <c r="D28" s="81"/>
      <c r="E28" s="1980"/>
      <c r="F28" s="1437"/>
      <c r="G28" s="1379"/>
      <c r="H28" s="1956"/>
      <c r="I28" s="127"/>
      <c r="J28" s="128"/>
      <c r="K28" s="129"/>
      <c r="L28" s="489"/>
      <c r="M28" s="131"/>
      <c r="N28" s="172"/>
      <c r="O28" s="450"/>
      <c r="P28" s="133"/>
      <c r="Q28" s="133"/>
      <c r="R28" s="1439" t="s">
        <v>162</v>
      </c>
      <c r="S28" s="172"/>
      <c r="T28" s="131">
        <v>4</v>
      </c>
      <c r="U28" s="184">
        <v>4</v>
      </c>
      <c r="V28" s="719"/>
      <c r="W28" s="1962"/>
      <c r="X28" s="50"/>
      <c r="Y28" s="50"/>
      <c r="Z28" s="50"/>
      <c r="AA28" s="50"/>
      <c r="AB28" s="50"/>
      <c r="AC28" s="50"/>
      <c r="AD28" s="50"/>
    </row>
    <row r="29" spans="1:30" s="1" customFormat="1" ht="15" customHeight="1" thickBot="1" x14ac:dyDescent="0.3">
      <c r="A29" s="1387"/>
      <c r="B29" s="1388"/>
      <c r="C29" s="1426"/>
      <c r="D29" s="81"/>
      <c r="E29" s="1981"/>
      <c r="F29" s="1438"/>
      <c r="G29" s="1430"/>
      <c r="H29" s="1975"/>
      <c r="I29" s="134" t="s">
        <v>44</v>
      </c>
      <c r="J29" s="135">
        <f>J26+J27</f>
        <v>42800</v>
      </c>
      <c r="K29" s="136">
        <f>K26+K27</f>
        <v>42800</v>
      </c>
      <c r="L29" s="137">
        <f>SUM(L26:L28)</f>
        <v>284800</v>
      </c>
      <c r="M29" s="138"/>
      <c r="N29" s="449"/>
      <c r="O29" s="58">
        <f>SUM(O26:O28)</f>
        <v>284800</v>
      </c>
      <c r="P29" s="135">
        <f>SUM(P26:P28)</f>
        <v>2329500</v>
      </c>
      <c r="Q29" s="136">
        <f>SUM(Q26:Q28)</f>
        <v>2329500</v>
      </c>
      <c r="R29" s="1386"/>
      <c r="S29" s="172"/>
      <c r="T29" s="131"/>
      <c r="U29" s="184"/>
      <c r="V29" s="719"/>
      <c r="W29" s="1962"/>
      <c r="X29" s="50"/>
      <c r="Y29" s="50"/>
      <c r="Z29" s="50"/>
      <c r="AA29" s="50"/>
      <c r="AB29" s="50"/>
      <c r="AC29" s="50"/>
      <c r="AD29" s="50"/>
    </row>
    <row r="30" spans="1:30" s="1" customFormat="1" ht="16.5" customHeight="1" x14ac:dyDescent="0.25">
      <c r="A30" s="1415" t="s">
        <v>29</v>
      </c>
      <c r="B30" s="1441" t="s">
        <v>29</v>
      </c>
      <c r="C30" s="1425" t="s">
        <v>34</v>
      </c>
      <c r="D30" s="109"/>
      <c r="E30" s="1420" t="s">
        <v>62</v>
      </c>
      <c r="F30" s="1421"/>
      <c r="G30" s="1422" t="s">
        <v>35</v>
      </c>
      <c r="H30" s="1953" t="s">
        <v>37</v>
      </c>
      <c r="I30" s="444" t="s">
        <v>111</v>
      </c>
      <c r="J30" s="119">
        <v>47729</v>
      </c>
      <c r="K30" s="120">
        <v>47729</v>
      </c>
      <c r="L30" s="445">
        <v>31500</v>
      </c>
      <c r="M30" s="506">
        <v>31500</v>
      </c>
      <c r="N30" s="445"/>
      <c r="O30" s="446"/>
      <c r="P30" s="75"/>
      <c r="Q30" s="123"/>
      <c r="R30" s="1423" t="s">
        <v>160</v>
      </c>
      <c r="S30" s="1976" t="s">
        <v>159</v>
      </c>
      <c r="T30" s="113"/>
      <c r="U30" s="114"/>
      <c r="W30" s="50"/>
      <c r="X30" s="50"/>
      <c r="Y30" s="50"/>
      <c r="Z30" s="50"/>
      <c r="AA30" s="50"/>
      <c r="AB30" s="50"/>
      <c r="AC30" s="50"/>
      <c r="AD30" s="50"/>
    </row>
    <row r="31" spans="1:30" s="1" customFormat="1" ht="16.5" customHeight="1" x14ac:dyDescent="0.25">
      <c r="A31" s="1387"/>
      <c r="B31" s="1442"/>
      <c r="C31" s="1426"/>
      <c r="D31" s="81"/>
      <c r="E31" s="1384"/>
      <c r="F31" s="1377"/>
      <c r="G31" s="1379"/>
      <c r="H31" s="1956"/>
      <c r="I31" s="139" t="s">
        <v>40</v>
      </c>
      <c r="J31" s="128"/>
      <c r="K31" s="129"/>
      <c r="L31" s="447">
        <v>5300</v>
      </c>
      <c r="M31" s="447">
        <v>5300</v>
      </c>
      <c r="N31" s="447"/>
      <c r="O31" s="447"/>
      <c r="P31" s="133"/>
      <c r="Q31" s="40"/>
      <c r="R31" s="1433"/>
      <c r="S31" s="1977"/>
      <c r="T31" s="140"/>
      <c r="U31" s="141"/>
      <c r="W31" s="50"/>
      <c r="X31" s="50"/>
      <c r="Y31" s="50"/>
      <c r="Z31" s="50"/>
      <c r="AA31" s="50"/>
      <c r="AB31" s="50"/>
      <c r="AC31" s="50"/>
      <c r="AD31" s="50"/>
    </row>
    <row r="32" spans="1:30" s="1" customFormat="1" ht="18" customHeight="1" thickBot="1" x14ac:dyDescent="0.3">
      <c r="A32" s="1387"/>
      <c r="B32" s="1443"/>
      <c r="C32" s="1444"/>
      <c r="D32" s="103"/>
      <c r="E32" s="1385"/>
      <c r="F32" s="1378"/>
      <c r="G32" s="1380"/>
      <c r="H32" s="1955"/>
      <c r="I32" s="55" t="s">
        <v>44</v>
      </c>
      <c r="J32" s="106">
        <f>J30</f>
        <v>47729</v>
      </c>
      <c r="K32" s="60">
        <f>K30</f>
        <v>47729</v>
      </c>
      <c r="L32" s="115">
        <f>L30+L31</f>
        <v>36800</v>
      </c>
      <c r="M32" s="57">
        <f>M30+M31</f>
        <v>36800</v>
      </c>
      <c r="N32" s="57"/>
      <c r="O32" s="58">
        <f>O30+O31</f>
        <v>0</v>
      </c>
      <c r="P32" s="106">
        <f t="shared" ref="P32:Q32" si="4">SUM(P30:P30)</f>
        <v>0</v>
      </c>
      <c r="Q32" s="60">
        <f t="shared" si="4"/>
        <v>0</v>
      </c>
      <c r="R32" s="1424"/>
      <c r="S32" s="1978"/>
      <c r="T32" s="675"/>
      <c r="U32" s="117"/>
      <c r="W32" s="50"/>
      <c r="X32" s="50"/>
      <c r="Y32" s="50"/>
      <c r="Z32" s="50"/>
      <c r="AA32" s="50"/>
      <c r="AB32" s="50"/>
      <c r="AC32" s="50"/>
      <c r="AD32" s="50"/>
    </row>
    <row r="33" spans="1:30" s="1" customFormat="1" ht="21" customHeight="1" x14ac:dyDescent="0.25">
      <c r="A33" s="142"/>
      <c r="B33" s="692"/>
      <c r="C33" s="143"/>
      <c r="D33" s="144"/>
      <c r="E33" s="1957" t="s">
        <v>65</v>
      </c>
      <c r="F33" s="1453" t="s">
        <v>59</v>
      </c>
      <c r="G33" s="1422" t="s">
        <v>66</v>
      </c>
      <c r="H33" s="1953" t="s">
        <v>67</v>
      </c>
      <c r="I33" s="145" t="s">
        <v>68</v>
      </c>
      <c r="J33" s="146">
        <v>117267</v>
      </c>
      <c r="K33" s="71">
        <v>117267</v>
      </c>
      <c r="L33" s="90"/>
      <c r="M33" s="23"/>
      <c r="N33" s="23"/>
      <c r="O33" s="24"/>
      <c r="P33" s="91"/>
      <c r="Q33" s="92"/>
      <c r="R33" s="1431"/>
      <c r="S33" s="124"/>
      <c r="T33" s="125"/>
      <c r="U33" s="126"/>
      <c r="W33" s="50"/>
      <c r="X33" s="50"/>
      <c r="Y33" s="50"/>
      <c r="Z33" s="50"/>
      <c r="AA33" s="50"/>
      <c r="AB33" s="50"/>
      <c r="AC33" s="50"/>
      <c r="AD33" s="50"/>
    </row>
    <row r="34" spans="1:30" s="1" customFormat="1" ht="21" customHeight="1" x14ac:dyDescent="0.25">
      <c r="A34" s="147"/>
      <c r="B34" s="693"/>
      <c r="C34" s="705"/>
      <c r="D34" s="148"/>
      <c r="E34" s="1958"/>
      <c r="F34" s="1454"/>
      <c r="G34" s="1379"/>
      <c r="H34" s="1956"/>
      <c r="I34" s="145" t="s">
        <v>63</v>
      </c>
      <c r="J34" s="146"/>
      <c r="K34" s="89">
        <v>484717</v>
      </c>
      <c r="L34" s="43"/>
      <c r="M34" s="44"/>
      <c r="N34" s="44"/>
      <c r="O34" s="45"/>
      <c r="P34" s="46"/>
      <c r="Q34" s="47"/>
      <c r="R34" s="1432"/>
      <c r="S34" s="98"/>
      <c r="T34" s="99"/>
      <c r="U34" s="100"/>
      <c r="W34" s="50"/>
      <c r="X34" s="50"/>
      <c r="Y34" s="50"/>
      <c r="Z34" s="50"/>
      <c r="AA34" s="50"/>
      <c r="AB34" s="50"/>
      <c r="AC34" s="50"/>
      <c r="AD34" s="50"/>
    </row>
    <row r="35" spans="1:30" s="1" customFormat="1" ht="18.75" customHeight="1" x14ac:dyDescent="0.25">
      <c r="A35" s="147"/>
      <c r="B35" s="693"/>
      <c r="C35" s="705"/>
      <c r="D35" s="148"/>
      <c r="E35" s="1958"/>
      <c r="F35" s="1454"/>
      <c r="G35" s="1379"/>
      <c r="H35" s="1954"/>
      <c r="I35" s="145" t="s">
        <v>61</v>
      </c>
      <c r="J35" s="146">
        <v>1055317</v>
      </c>
      <c r="K35" s="89">
        <v>1055317</v>
      </c>
      <c r="L35" s="90"/>
      <c r="M35" s="131"/>
      <c r="N35" s="131"/>
      <c r="O35" s="132"/>
      <c r="P35" s="91"/>
      <c r="Q35" s="92"/>
      <c r="R35" s="1432"/>
      <c r="S35" s="98"/>
      <c r="T35" s="99"/>
      <c r="U35" s="100"/>
    </row>
    <row r="36" spans="1:30" s="1" customFormat="1" ht="17.25" customHeight="1" thickBot="1" x14ac:dyDescent="0.3">
      <c r="A36" s="149"/>
      <c r="B36" s="694"/>
      <c r="C36" s="706"/>
      <c r="D36" s="150"/>
      <c r="E36" s="1959"/>
      <c r="F36" s="1455"/>
      <c r="G36" s="1380"/>
      <c r="H36" s="1955"/>
      <c r="I36" s="151" t="s">
        <v>44</v>
      </c>
      <c r="J36" s="107">
        <f>SUM(J33:J35)</f>
        <v>1172584</v>
      </c>
      <c r="K36" s="60">
        <f t="shared" ref="K36:O36" si="5">SUM(K33:K35)</f>
        <v>1657301</v>
      </c>
      <c r="L36" s="115">
        <f>SUM(L33:L35)</f>
        <v>0</v>
      </c>
      <c r="M36" s="57">
        <f t="shared" si="5"/>
        <v>0</v>
      </c>
      <c r="N36" s="57">
        <f t="shared" si="5"/>
        <v>0</v>
      </c>
      <c r="O36" s="58">
        <f t="shared" si="5"/>
        <v>0</v>
      </c>
      <c r="P36" s="106"/>
      <c r="Q36" s="60"/>
      <c r="R36" s="1985"/>
      <c r="S36" s="61"/>
      <c r="T36" s="62"/>
      <c r="U36" s="63"/>
    </row>
    <row r="37" spans="1:30" s="1" customFormat="1" ht="18" customHeight="1" x14ac:dyDescent="0.25">
      <c r="A37" s="142" t="s">
        <v>29</v>
      </c>
      <c r="B37" s="692" t="s">
        <v>29</v>
      </c>
      <c r="C37" s="143" t="s">
        <v>64</v>
      </c>
      <c r="D37" s="144"/>
      <c r="E37" s="1957" t="s">
        <v>69</v>
      </c>
      <c r="F37" s="1453" t="s">
        <v>59</v>
      </c>
      <c r="G37" s="1422" t="s">
        <v>66</v>
      </c>
      <c r="H37" s="1953" t="s">
        <v>67</v>
      </c>
      <c r="I37" s="145" t="s">
        <v>63</v>
      </c>
      <c r="J37" s="146"/>
      <c r="K37" s="71"/>
      <c r="L37" s="90"/>
      <c r="M37" s="23"/>
      <c r="N37" s="23"/>
      <c r="O37" s="24"/>
      <c r="P37" s="91"/>
      <c r="Q37" s="92">
        <v>2900</v>
      </c>
      <c r="R37" s="152" t="s">
        <v>70</v>
      </c>
      <c r="S37" s="153"/>
      <c r="T37" s="125"/>
      <c r="U37" s="126">
        <v>1</v>
      </c>
      <c r="W37" s="50"/>
      <c r="X37" s="50"/>
      <c r="Y37" s="50"/>
      <c r="Z37" s="50"/>
      <c r="AA37" s="50"/>
      <c r="AB37" s="50"/>
      <c r="AC37" s="50"/>
      <c r="AD37" s="50"/>
    </row>
    <row r="38" spans="1:30" s="1" customFormat="1" ht="16.5" customHeight="1" x14ac:dyDescent="0.25">
      <c r="A38" s="147"/>
      <c r="B38" s="693"/>
      <c r="C38" s="705"/>
      <c r="D38" s="148"/>
      <c r="E38" s="1958"/>
      <c r="F38" s="1454"/>
      <c r="G38" s="1379"/>
      <c r="H38" s="1954"/>
      <c r="I38" s="145" t="s">
        <v>61</v>
      </c>
      <c r="J38" s="146"/>
      <c r="K38" s="89"/>
      <c r="L38" s="90"/>
      <c r="M38" s="131"/>
      <c r="N38" s="131"/>
      <c r="O38" s="132"/>
      <c r="P38" s="91"/>
      <c r="Q38" s="92"/>
      <c r="R38" s="154"/>
      <c r="S38" s="155"/>
      <c r="T38" s="99"/>
      <c r="U38" s="100"/>
    </row>
    <row r="39" spans="1:30" s="1" customFormat="1" ht="16.5" customHeight="1" thickBot="1" x14ac:dyDescent="0.3">
      <c r="A39" s="149"/>
      <c r="B39" s="694"/>
      <c r="C39" s="706"/>
      <c r="D39" s="711"/>
      <c r="E39" s="1959"/>
      <c r="F39" s="1455"/>
      <c r="G39" s="1380"/>
      <c r="H39" s="1955"/>
      <c r="I39" s="151" t="s">
        <v>44</v>
      </c>
      <c r="J39" s="107">
        <f t="shared" ref="J39:O39" si="6">SUM(J37:J38)</f>
        <v>0</v>
      </c>
      <c r="K39" s="60">
        <f t="shared" si="6"/>
        <v>0</v>
      </c>
      <c r="L39" s="115">
        <f t="shared" si="6"/>
        <v>0</v>
      </c>
      <c r="M39" s="57">
        <f t="shared" si="6"/>
        <v>0</v>
      </c>
      <c r="N39" s="57">
        <f t="shared" si="6"/>
        <v>0</v>
      </c>
      <c r="O39" s="58">
        <f t="shared" si="6"/>
        <v>0</v>
      </c>
      <c r="P39" s="106"/>
      <c r="Q39" s="60">
        <f>Q37</f>
        <v>2900</v>
      </c>
      <c r="R39" s="156"/>
      <c r="S39" s="157"/>
      <c r="T39" s="62"/>
      <c r="U39" s="63"/>
    </row>
    <row r="40" spans="1:30" s="1" customFormat="1" ht="13.5" thickBot="1" x14ac:dyDescent="0.3">
      <c r="A40" s="158" t="s">
        <v>29</v>
      </c>
      <c r="B40" s="159" t="s">
        <v>29</v>
      </c>
      <c r="C40" s="1456" t="s">
        <v>71</v>
      </c>
      <c r="D40" s="1456"/>
      <c r="E40" s="1456"/>
      <c r="F40" s="1456"/>
      <c r="G40" s="1456"/>
      <c r="H40" s="1456"/>
      <c r="I40" s="1933"/>
      <c r="J40" s="160">
        <f t="shared" ref="J40:Q40" si="7">J39+J36+J29+J25+J23+J17+J32</f>
        <v>6414694</v>
      </c>
      <c r="K40" s="161">
        <f t="shared" si="7"/>
        <v>6899411</v>
      </c>
      <c r="L40" s="160">
        <f t="shared" si="7"/>
        <v>6063000</v>
      </c>
      <c r="M40" s="160">
        <f t="shared" si="7"/>
        <v>5778200</v>
      </c>
      <c r="N40" s="160">
        <f t="shared" si="7"/>
        <v>0</v>
      </c>
      <c r="O40" s="160">
        <f t="shared" si="7"/>
        <v>284800</v>
      </c>
      <c r="P40" s="161">
        <f t="shared" si="7"/>
        <v>8027400</v>
      </c>
      <c r="Q40" s="160">
        <f t="shared" si="7"/>
        <v>8030300</v>
      </c>
      <c r="R40" s="668"/>
      <c r="S40" s="669"/>
      <c r="T40" s="669"/>
      <c r="U40" s="670"/>
    </row>
    <row r="41" spans="1:30" s="1" customFormat="1" ht="14.25" customHeight="1" thickBot="1" x14ac:dyDescent="0.3">
      <c r="A41" s="158" t="s">
        <v>29</v>
      </c>
      <c r="B41" s="159" t="s">
        <v>45</v>
      </c>
      <c r="C41" s="1445" t="s">
        <v>72</v>
      </c>
      <c r="D41" s="1446"/>
      <c r="E41" s="1446"/>
      <c r="F41" s="1446"/>
      <c r="G41" s="1446"/>
      <c r="H41" s="1446"/>
      <c r="I41" s="1446"/>
      <c r="J41" s="1446"/>
      <c r="K41" s="1446"/>
      <c r="L41" s="1446"/>
      <c r="M41" s="1446"/>
      <c r="N41" s="1446"/>
      <c r="O41" s="1446"/>
      <c r="P41" s="1446"/>
      <c r="Q41" s="1446"/>
      <c r="R41" s="1446"/>
      <c r="S41" s="1446"/>
      <c r="T41" s="1446"/>
      <c r="U41" s="1447"/>
    </row>
    <row r="42" spans="1:30" s="1" customFormat="1" ht="28.5" customHeight="1" x14ac:dyDescent="0.25">
      <c r="A42" s="1415" t="s">
        <v>29</v>
      </c>
      <c r="B42" s="1416" t="s">
        <v>45</v>
      </c>
      <c r="C42" s="1945" t="s">
        <v>29</v>
      </c>
      <c r="D42" s="162"/>
      <c r="E42" s="163" t="s">
        <v>73</v>
      </c>
      <c r="F42" s="1947" t="s">
        <v>74</v>
      </c>
      <c r="G42" s="1422" t="s">
        <v>35</v>
      </c>
      <c r="H42" s="1950" t="s">
        <v>37</v>
      </c>
      <c r="I42" s="164"/>
      <c r="J42" s="70"/>
      <c r="K42" s="71"/>
      <c r="L42" s="70"/>
      <c r="M42" s="165"/>
      <c r="N42" s="165"/>
      <c r="O42" s="74"/>
      <c r="P42" s="111"/>
      <c r="Q42" s="76"/>
      <c r="R42" s="166"/>
      <c r="S42" s="167"/>
      <c r="T42" s="168"/>
      <c r="U42" s="169"/>
    </row>
    <row r="43" spans="1:30" s="1" customFormat="1" ht="38.25" customHeight="1" x14ac:dyDescent="0.25">
      <c r="A43" s="1387"/>
      <c r="B43" s="1388"/>
      <c r="C43" s="1946"/>
      <c r="D43" s="170" t="s">
        <v>29</v>
      </c>
      <c r="E43" s="1451" t="s">
        <v>75</v>
      </c>
      <c r="F43" s="1948"/>
      <c r="G43" s="1379"/>
      <c r="H43" s="1951"/>
      <c r="I43" s="171" t="s">
        <v>47</v>
      </c>
      <c r="J43" s="128">
        <v>47787</v>
      </c>
      <c r="K43" s="129">
        <v>47787</v>
      </c>
      <c r="L43" s="128">
        <v>31300</v>
      </c>
      <c r="M43" s="172">
        <v>31300</v>
      </c>
      <c r="N43" s="172"/>
      <c r="O43" s="132"/>
      <c r="P43" s="133">
        <v>45000</v>
      </c>
      <c r="Q43" s="40">
        <v>45000</v>
      </c>
      <c r="R43" s="501" t="s">
        <v>76</v>
      </c>
      <c r="S43" s="527">
        <v>5</v>
      </c>
      <c r="T43" s="216">
        <v>5</v>
      </c>
      <c r="U43" s="132">
        <v>7</v>
      </c>
    </row>
    <row r="44" spans="1:30" s="1" customFormat="1" ht="17.25" customHeight="1" x14ac:dyDescent="0.25">
      <c r="A44" s="1387"/>
      <c r="B44" s="1388"/>
      <c r="C44" s="1946"/>
      <c r="D44" s="454"/>
      <c r="E44" s="1452"/>
      <c r="F44" s="1949"/>
      <c r="G44" s="1379"/>
      <c r="H44" s="1952"/>
      <c r="I44" s="187"/>
      <c r="J44" s="88"/>
      <c r="K44" s="89"/>
      <c r="L44" s="88"/>
      <c r="M44" s="258"/>
      <c r="N44" s="258"/>
      <c r="O44" s="24"/>
      <c r="P44" s="91"/>
      <c r="Q44" s="92"/>
      <c r="R44" s="501" t="s">
        <v>77</v>
      </c>
      <c r="S44" s="527">
        <v>1</v>
      </c>
      <c r="T44" s="216">
        <v>1</v>
      </c>
      <c r="U44" s="132">
        <v>1</v>
      </c>
    </row>
    <row r="45" spans="1:30" s="1" customFormat="1" ht="18" customHeight="1" x14ac:dyDescent="0.25">
      <c r="A45" s="1387"/>
      <c r="B45" s="1388"/>
      <c r="C45" s="1983"/>
      <c r="D45" s="170" t="s">
        <v>45</v>
      </c>
      <c r="E45" s="1470" t="s">
        <v>186</v>
      </c>
      <c r="F45" s="1948" t="s">
        <v>81</v>
      </c>
      <c r="G45" s="1389"/>
      <c r="H45" s="1984"/>
      <c r="I45" s="171" t="s">
        <v>47</v>
      </c>
      <c r="J45" s="128"/>
      <c r="K45" s="129"/>
      <c r="L45" s="128">
        <v>15000</v>
      </c>
      <c r="M45" s="131">
        <v>15000</v>
      </c>
      <c r="N45" s="131"/>
      <c r="O45" s="184"/>
      <c r="P45" s="133"/>
      <c r="Q45" s="40"/>
      <c r="R45" s="1459" t="s">
        <v>82</v>
      </c>
      <c r="S45" s="205">
        <v>1</v>
      </c>
      <c r="T45" s="666"/>
      <c r="U45" s="687"/>
    </row>
    <row r="46" spans="1:30" s="1" customFormat="1" ht="21" customHeight="1" x14ac:dyDescent="0.25">
      <c r="A46" s="1387"/>
      <c r="B46" s="1388"/>
      <c r="C46" s="1983"/>
      <c r="D46" s="170"/>
      <c r="E46" s="1470"/>
      <c r="F46" s="1948"/>
      <c r="G46" s="1389"/>
      <c r="H46" s="1961"/>
      <c r="I46" s="187"/>
      <c r="J46" s="88"/>
      <c r="K46" s="89"/>
      <c r="L46" s="88"/>
      <c r="M46" s="23"/>
      <c r="N46" s="23"/>
      <c r="O46" s="188"/>
      <c r="P46" s="91"/>
      <c r="Q46" s="92"/>
      <c r="R46" s="1460"/>
      <c r="S46" s="502"/>
      <c r="T46" s="292"/>
      <c r="U46" s="24"/>
    </row>
    <row r="47" spans="1:30" s="1" customFormat="1" ht="29.25" customHeight="1" x14ac:dyDescent="0.25">
      <c r="A47" s="685"/>
      <c r="B47" s="686"/>
      <c r="C47" s="701"/>
      <c r="D47" s="174" t="s">
        <v>56</v>
      </c>
      <c r="E47" s="175" t="s">
        <v>78</v>
      </c>
      <c r="F47" s="176" t="s">
        <v>79</v>
      </c>
      <c r="G47" s="682"/>
      <c r="H47" s="177"/>
      <c r="I47" s="178" t="s">
        <v>47</v>
      </c>
      <c r="J47" s="179">
        <v>2607</v>
      </c>
      <c r="K47" s="180">
        <v>2607</v>
      </c>
      <c r="L47" s="43">
        <v>2600</v>
      </c>
      <c r="M47" s="44">
        <v>2600</v>
      </c>
      <c r="N47" s="44"/>
      <c r="O47" s="45"/>
      <c r="P47" s="46">
        <v>2600</v>
      </c>
      <c r="Q47" s="47">
        <v>2600</v>
      </c>
      <c r="R47" s="503" t="s">
        <v>80</v>
      </c>
      <c r="S47" s="504">
        <v>1</v>
      </c>
      <c r="T47" s="505">
        <v>1</v>
      </c>
      <c r="U47" s="45">
        <v>1</v>
      </c>
    </row>
    <row r="48" spans="1:30" s="1" customFormat="1" ht="15.75" customHeight="1" thickBot="1" x14ac:dyDescent="0.3">
      <c r="A48" s="102"/>
      <c r="B48" s="698"/>
      <c r="C48" s="192"/>
      <c r="D48" s="193"/>
      <c r="E48" s="193"/>
      <c r="F48" s="193"/>
      <c r="G48" s="193"/>
      <c r="H48" s="1923" t="s">
        <v>83</v>
      </c>
      <c r="I48" s="1932"/>
      <c r="J48" s="194">
        <f t="shared" ref="J48:Q48" si="8">SUM(J43:J47)</f>
        <v>50394</v>
      </c>
      <c r="K48" s="195">
        <f t="shared" si="8"/>
        <v>50394</v>
      </c>
      <c r="L48" s="196">
        <f t="shared" si="8"/>
        <v>48900</v>
      </c>
      <c r="M48" s="197">
        <f t="shared" si="8"/>
        <v>48900</v>
      </c>
      <c r="N48" s="197"/>
      <c r="O48" s="198"/>
      <c r="P48" s="194">
        <f t="shared" si="8"/>
        <v>47600</v>
      </c>
      <c r="Q48" s="195">
        <f t="shared" si="8"/>
        <v>47600</v>
      </c>
      <c r="R48" s="731"/>
      <c r="S48" s="199"/>
      <c r="T48" s="200"/>
      <c r="U48" s="201"/>
      <c r="Y48" s="202"/>
    </row>
    <row r="49" spans="1:29" s="1" customFormat="1" ht="13.5" thickBot="1" x14ac:dyDescent="0.3">
      <c r="A49" s="203" t="s">
        <v>29</v>
      </c>
      <c r="B49" s="159" t="s">
        <v>45</v>
      </c>
      <c r="C49" s="1456" t="s">
        <v>71</v>
      </c>
      <c r="D49" s="1456"/>
      <c r="E49" s="1456"/>
      <c r="F49" s="1456"/>
      <c r="G49" s="1456"/>
      <c r="H49" s="1456"/>
      <c r="I49" s="1933"/>
      <c r="J49" s="160">
        <f>J48</f>
        <v>50394</v>
      </c>
      <c r="K49" s="161">
        <f t="shared" ref="K49:Q49" si="9">K48</f>
        <v>50394</v>
      </c>
      <c r="L49" s="160">
        <f t="shared" si="9"/>
        <v>48900</v>
      </c>
      <c r="M49" s="465">
        <f t="shared" si="9"/>
        <v>48900</v>
      </c>
      <c r="N49" s="159"/>
      <c r="O49" s="160"/>
      <c r="P49" s="160">
        <f t="shared" si="9"/>
        <v>47600</v>
      </c>
      <c r="Q49" s="160">
        <f t="shared" si="9"/>
        <v>47600</v>
      </c>
      <c r="R49" s="1461"/>
      <c r="S49" s="1462"/>
      <c r="T49" s="1462"/>
      <c r="U49" s="1463"/>
    </row>
    <row r="50" spans="1:29" s="1" customFormat="1" ht="16.5" customHeight="1" thickBot="1" x14ac:dyDescent="0.3">
      <c r="A50" s="158" t="s">
        <v>29</v>
      </c>
      <c r="B50" s="159" t="s">
        <v>56</v>
      </c>
      <c r="C50" s="1445" t="s">
        <v>84</v>
      </c>
      <c r="D50" s="1446"/>
      <c r="E50" s="1446"/>
      <c r="F50" s="1446"/>
      <c r="G50" s="1446"/>
      <c r="H50" s="1446"/>
      <c r="I50" s="1446"/>
      <c r="J50" s="1446"/>
      <c r="K50" s="1446"/>
      <c r="L50" s="1446"/>
      <c r="M50" s="1446"/>
      <c r="N50" s="1446"/>
      <c r="O50" s="1446"/>
      <c r="P50" s="1446"/>
      <c r="Q50" s="1446"/>
      <c r="R50" s="1446"/>
      <c r="S50" s="1446"/>
      <c r="T50" s="1446"/>
      <c r="U50" s="1447"/>
    </row>
    <row r="51" spans="1:29" s="1" customFormat="1" ht="16.5" customHeight="1" x14ac:dyDescent="0.25">
      <c r="A51" s="688" t="s">
        <v>29</v>
      </c>
      <c r="B51" s="689" t="s">
        <v>56</v>
      </c>
      <c r="C51" s="700" t="s">
        <v>29</v>
      </c>
      <c r="D51" s="690"/>
      <c r="E51" s="204" t="s">
        <v>173</v>
      </c>
      <c r="F51" s="696"/>
      <c r="G51" s="206">
        <v>6</v>
      </c>
      <c r="H51" s="1941" t="s">
        <v>85</v>
      </c>
      <c r="I51" s="207"/>
      <c r="J51" s="70"/>
      <c r="K51" s="71"/>
      <c r="L51" s="72"/>
      <c r="M51" s="73"/>
      <c r="N51" s="73"/>
      <c r="O51" s="165"/>
      <c r="P51" s="76"/>
      <c r="Q51" s="80"/>
      <c r="R51" s="208"/>
      <c r="S51" s="209"/>
      <c r="T51" s="210"/>
      <c r="U51" s="211"/>
    </row>
    <row r="52" spans="1:29" s="1" customFormat="1" ht="26.25" customHeight="1" x14ac:dyDescent="0.25">
      <c r="A52" s="685"/>
      <c r="B52" s="686"/>
      <c r="C52" s="701"/>
      <c r="D52" s="206" t="s">
        <v>29</v>
      </c>
      <c r="E52" s="683" t="s">
        <v>86</v>
      </c>
      <c r="F52" s="1481" t="s">
        <v>87</v>
      </c>
      <c r="G52" s="682"/>
      <c r="H52" s="1942"/>
      <c r="I52" s="178" t="s">
        <v>47</v>
      </c>
      <c r="J52" s="212">
        <v>12048</v>
      </c>
      <c r="K52" s="180">
        <v>12048</v>
      </c>
      <c r="L52" s="213">
        <v>14500</v>
      </c>
      <c r="M52" s="44">
        <v>14500</v>
      </c>
      <c r="N52" s="44"/>
      <c r="O52" s="521"/>
      <c r="P52" s="47">
        <v>14500</v>
      </c>
      <c r="Q52" s="522">
        <v>14500</v>
      </c>
      <c r="R52" s="181" t="s">
        <v>164</v>
      </c>
      <c r="S52" s="214">
        <v>17</v>
      </c>
      <c r="T52" s="214">
        <v>17</v>
      </c>
      <c r="U52" s="182">
        <v>17</v>
      </c>
    </row>
    <row r="53" spans="1:29" s="1" customFormat="1" ht="39" customHeight="1" x14ac:dyDescent="0.25">
      <c r="A53" s="685"/>
      <c r="B53" s="686"/>
      <c r="C53" s="701"/>
      <c r="D53" s="215" t="s">
        <v>45</v>
      </c>
      <c r="E53" s="673" t="s">
        <v>88</v>
      </c>
      <c r="F53" s="1943"/>
      <c r="G53" s="682"/>
      <c r="H53" s="732"/>
      <c r="I53" s="217" t="s">
        <v>47</v>
      </c>
      <c r="J53" s="212">
        <v>14481</v>
      </c>
      <c r="K53" s="180">
        <v>14481</v>
      </c>
      <c r="L53" s="213">
        <v>17200</v>
      </c>
      <c r="M53" s="183">
        <v>17200</v>
      </c>
      <c r="N53" s="183"/>
      <c r="O53" s="259"/>
      <c r="P53" s="92">
        <v>17200</v>
      </c>
      <c r="Q53" s="523">
        <v>14500</v>
      </c>
      <c r="R53" s="181" t="s">
        <v>165</v>
      </c>
      <c r="S53" s="218" t="s">
        <v>89</v>
      </c>
      <c r="T53" s="219" t="s">
        <v>89</v>
      </c>
      <c r="U53" s="220" t="s">
        <v>89</v>
      </c>
    </row>
    <row r="54" spans="1:29" s="1" customFormat="1" ht="16.5" customHeight="1" x14ac:dyDescent="0.25">
      <c r="A54" s="685"/>
      <c r="B54" s="686"/>
      <c r="C54" s="701"/>
      <c r="D54" s="215" t="s">
        <v>56</v>
      </c>
      <c r="E54" s="1451" t="s">
        <v>181</v>
      </c>
      <c r="F54" s="1943"/>
      <c r="G54" s="682"/>
      <c r="H54" s="732"/>
      <c r="I54" s="221" t="s">
        <v>47</v>
      </c>
      <c r="J54" s="222"/>
      <c r="K54" s="223"/>
      <c r="L54" s="224">
        <v>20000</v>
      </c>
      <c r="M54" s="183">
        <v>20000</v>
      </c>
      <c r="N54" s="183"/>
      <c r="O54" s="259"/>
      <c r="P54" s="223">
        <v>220000</v>
      </c>
      <c r="Q54" s="524">
        <v>150000</v>
      </c>
      <c r="R54" s="225" t="s">
        <v>166</v>
      </c>
      <c r="S54" s="99">
        <v>2</v>
      </c>
      <c r="T54" s="99">
        <v>1</v>
      </c>
      <c r="U54" s="173"/>
    </row>
    <row r="55" spans="1:29" s="1" customFormat="1" ht="24.75" customHeight="1" x14ac:dyDescent="0.25">
      <c r="A55" s="685"/>
      <c r="B55" s="686"/>
      <c r="C55" s="701"/>
      <c r="D55" s="226"/>
      <c r="E55" s="1452"/>
      <c r="F55" s="1943"/>
      <c r="G55" s="682"/>
      <c r="H55" s="732"/>
      <c r="I55" s="227"/>
      <c r="J55" s="88"/>
      <c r="K55" s="89"/>
      <c r="L55" s="90"/>
      <c r="M55" s="23"/>
      <c r="N55" s="23"/>
      <c r="O55" s="258"/>
      <c r="P55" s="89"/>
      <c r="Q55" s="188"/>
      <c r="R55" s="228" t="s">
        <v>149</v>
      </c>
      <c r="S55" s="229"/>
      <c r="T55" s="229">
        <v>2</v>
      </c>
      <c r="U55" s="191">
        <v>1</v>
      </c>
    </row>
    <row r="56" spans="1:29" s="1" customFormat="1" ht="26.25" customHeight="1" x14ac:dyDescent="0.25">
      <c r="A56" s="685"/>
      <c r="B56" s="686"/>
      <c r="C56" s="701"/>
      <c r="D56" s="215"/>
      <c r="E56" s="683" t="s">
        <v>90</v>
      </c>
      <c r="F56" s="1943"/>
      <c r="G56" s="691"/>
      <c r="H56" s="733"/>
      <c r="I56" s="230" t="s">
        <v>52</v>
      </c>
      <c r="J56" s="212"/>
      <c r="K56" s="180">
        <v>9902</v>
      </c>
      <c r="L56" s="83"/>
      <c r="M56" s="33"/>
      <c r="N56" s="33"/>
      <c r="O56" s="511"/>
      <c r="P56" s="525"/>
      <c r="Q56" s="523"/>
      <c r="R56" s="231"/>
      <c r="S56" s="232"/>
      <c r="T56" s="190"/>
      <c r="U56" s="233"/>
      <c r="W56" s="50"/>
      <c r="X56" s="50"/>
      <c r="Y56" s="50"/>
      <c r="Z56" s="50"/>
    </row>
    <row r="57" spans="1:29" s="1" customFormat="1" ht="15.75" customHeight="1" thickBot="1" x14ac:dyDescent="0.3">
      <c r="A57" s="685"/>
      <c r="B57" s="686"/>
      <c r="C57" s="192"/>
      <c r="D57" s="193"/>
      <c r="E57" s="193"/>
      <c r="F57" s="193"/>
      <c r="G57" s="193"/>
      <c r="H57" s="1923" t="s">
        <v>83</v>
      </c>
      <c r="I57" s="1932"/>
      <c r="J57" s="234">
        <f t="shared" ref="J57:Q57" si="10">SUM(J52:J56)</f>
        <v>26529</v>
      </c>
      <c r="K57" s="195">
        <f t="shared" si="10"/>
        <v>36431</v>
      </c>
      <c r="L57" s="235">
        <f>SUM(L52:L56)</f>
        <v>51700</v>
      </c>
      <c r="M57" s="235">
        <f t="shared" si="10"/>
        <v>51700</v>
      </c>
      <c r="N57" s="235">
        <f t="shared" si="10"/>
        <v>0</v>
      </c>
      <c r="O57" s="234">
        <f t="shared" si="10"/>
        <v>0</v>
      </c>
      <c r="P57" s="195">
        <f>SUM(P52:P56)</f>
        <v>251700</v>
      </c>
      <c r="Q57" s="236">
        <f t="shared" si="10"/>
        <v>179000</v>
      </c>
      <c r="R57" s="731"/>
      <c r="S57" s="237"/>
      <c r="T57" s="237"/>
      <c r="U57" s="238"/>
    </row>
    <row r="58" spans="1:29" s="1" customFormat="1" ht="27" customHeight="1" x14ac:dyDescent="0.2">
      <c r="A58" s="688" t="s">
        <v>29</v>
      </c>
      <c r="B58" s="689" t="s">
        <v>56</v>
      </c>
      <c r="C58" s="700" t="s">
        <v>45</v>
      </c>
      <c r="D58" s="239"/>
      <c r="E58" s="240" t="s">
        <v>91</v>
      </c>
      <c r="F58" s="241"/>
      <c r="G58" s="109">
        <v>6</v>
      </c>
      <c r="H58" s="1944" t="s">
        <v>85</v>
      </c>
      <c r="I58" s="242"/>
      <c r="J58" s="243"/>
      <c r="K58" s="243"/>
      <c r="L58" s="243"/>
      <c r="M58" s="73"/>
      <c r="N58" s="73"/>
      <c r="O58" s="74"/>
      <c r="P58" s="111"/>
      <c r="Q58" s="76"/>
      <c r="R58" s="244"/>
      <c r="S58" s="79"/>
      <c r="T58" s="79"/>
      <c r="U58" s="169"/>
    </row>
    <row r="59" spans="1:29" s="1" customFormat="1" ht="55.5" customHeight="1" x14ac:dyDescent="0.25">
      <c r="A59" s="685"/>
      <c r="B59" s="686"/>
      <c r="C59" s="701"/>
      <c r="D59" s="206" t="s">
        <v>29</v>
      </c>
      <c r="E59" s="680" t="s">
        <v>92</v>
      </c>
      <c r="F59" s="681" t="s">
        <v>93</v>
      </c>
      <c r="G59" s="682"/>
      <c r="H59" s="1942"/>
      <c r="I59" s="171" t="s">
        <v>47</v>
      </c>
      <c r="J59" s="245">
        <v>121871</v>
      </c>
      <c r="K59" s="245">
        <v>121871</v>
      </c>
      <c r="L59" s="245">
        <v>113000</v>
      </c>
      <c r="M59" s="131">
        <v>113000</v>
      </c>
      <c r="N59" s="131"/>
      <c r="O59" s="132"/>
      <c r="P59" s="133">
        <v>230000</v>
      </c>
      <c r="Q59" s="40">
        <v>230000</v>
      </c>
      <c r="R59" s="246" t="s">
        <v>94</v>
      </c>
      <c r="S59" s="172">
        <v>200</v>
      </c>
      <c r="T59" s="183">
        <v>500</v>
      </c>
      <c r="U59" s="132">
        <v>500</v>
      </c>
    </row>
    <row r="60" spans="1:29" s="1" customFormat="1" ht="40.5" customHeight="1" x14ac:dyDescent="0.25">
      <c r="A60" s="15"/>
      <c r="B60" s="16"/>
      <c r="C60" s="247"/>
      <c r="D60" s="682"/>
      <c r="E60" s="734"/>
      <c r="F60" s="681"/>
      <c r="G60" s="682"/>
      <c r="H60" s="735"/>
      <c r="I60" s="248"/>
      <c r="J60" s="245"/>
      <c r="K60" s="245"/>
      <c r="L60" s="245"/>
      <c r="M60" s="131"/>
      <c r="N60" s="131"/>
      <c r="O60" s="132"/>
      <c r="P60" s="128"/>
      <c r="Q60" s="129"/>
      <c r="R60" s="249" t="s">
        <v>187</v>
      </c>
      <c r="S60" s="665">
        <v>30</v>
      </c>
      <c r="T60" s="324"/>
      <c r="U60" s="326"/>
    </row>
    <row r="61" spans="1:29" s="1" customFormat="1" ht="54.75" customHeight="1" x14ac:dyDescent="0.25">
      <c r="A61" s="15"/>
      <c r="B61" s="16"/>
      <c r="C61" s="247"/>
      <c r="D61" s="682"/>
      <c r="E61" s="734"/>
      <c r="F61" s="681"/>
      <c r="G61" s="682"/>
      <c r="H61" s="735"/>
      <c r="I61" s="248"/>
      <c r="J61" s="245"/>
      <c r="K61" s="245"/>
      <c r="L61" s="245"/>
      <c r="M61" s="131"/>
      <c r="N61" s="131"/>
      <c r="O61" s="132"/>
      <c r="P61" s="128"/>
      <c r="Q61" s="129"/>
      <c r="R61" s="249" t="s">
        <v>188</v>
      </c>
      <c r="S61" s="659" t="s">
        <v>151</v>
      </c>
      <c r="T61" s="660"/>
      <c r="U61" s="661"/>
    </row>
    <row r="62" spans="1:29" s="1" customFormat="1" ht="26.25" customHeight="1" x14ac:dyDescent="0.25">
      <c r="A62" s="662"/>
      <c r="B62" s="663"/>
      <c r="C62" s="664"/>
      <c r="D62" s="736"/>
      <c r="E62" s="737"/>
      <c r="F62" s="738"/>
      <c r="G62" s="256"/>
      <c r="H62" s="739"/>
      <c r="I62" s="230"/>
      <c r="J62" s="22"/>
      <c r="K62" s="22"/>
      <c r="L62" s="22"/>
      <c r="M62" s="23"/>
      <c r="N62" s="23"/>
      <c r="O62" s="24"/>
      <c r="P62" s="91"/>
      <c r="Q62" s="92"/>
      <c r="R62" s="257" t="s">
        <v>189</v>
      </c>
      <c r="S62" s="508">
        <v>1000</v>
      </c>
      <c r="T62" s="509" t="s">
        <v>152</v>
      </c>
      <c r="U62" s="510" t="s">
        <v>152</v>
      </c>
    </row>
    <row r="63" spans="1:29" s="1" customFormat="1" ht="39.75" customHeight="1" x14ac:dyDescent="0.25">
      <c r="A63" s="15"/>
      <c r="B63" s="16"/>
      <c r="C63" s="247"/>
      <c r="D63" s="518" t="s">
        <v>45</v>
      </c>
      <c r="E63" s="1934" t="s">
        <v>167</v>
      </c>
      <c r="F63" s="640"/>
      <c r="G63" s="682">
        <v>5</v>
      </c>
      <c r="H63" s="1936" t="s">
        <v>95</v>
      </c>
      <c r="I63" s="248" t="s">
        <v>63</v>
      </c>
      <c r="J63" s="245"/>
      <c r="K63" s="245"/>
      <c r="L63" s="245">
        <v>220000</v>
      </c>
      <c r="M63" s="131"/>
      <c r="N63" s="131"/>
      <c r="O63" s="132">
        <v>220000</v>
      </c>
      <c r="P63" s="129">
        <v>330000</v>
      </c>
      <c r="Q63" s="129">
        <v>215000</v>
      </c>
      <c r="R63" s="639" t="s">
        <v>190</v>
      </c>
      <c r="S63" s="511">
        <v>30</v>
      </c>
      <c r="T63" s="33">
        <v>60</v>
      </c>
      <c r="U63" s="512">
        <v>100</v>
      </c>
      <c r="V63" s="1938"/>
      <c r="W63" s="1939"/>
      <c r="X63" s="1939"/>
      <c r="Y63" s="1939"/>
      <c r="Z63" s="1939"/>
      <c r="AA63" s="1939"/>
      <c r="AB63" s="1939"/>
      <c r="AC63" s="1939"/>
    </row>
    <row r="64" spans="1:29" s="1" customFormat="1" ht="27" customHeight="1" x14ac:dyDescent="0.25">
      <c r="A64" s="15"/>
      <c r="B64" s="16"/>
      <c r="C64" s="247"/>
      <c r="D64" s="518"/>
      <c r="E64" s="1934"/>
      <c r="F64" s="640"/>
      <c r="G64" s="682"/>
      <c r="H64" s="1936"/>
      <c r="I64" s="248"/>
      <c r="J64" s="245"/>
      <c r="K64" s="245"/>
      <c r="L64" s="245"/>
      <c r="M64" s="131"/>
      <c r="N64" s="131"/>
      <c r="O64" s="132"/>
      <c r="P64" s="128"/>
      <c r="Q64" s="129"/>
      <c r="R64" s="641" t="s">
        <v>168</v>
      </c>
      <c r="S64" s="250"/>
      <c r="T64" s="251">
        <v>100</v>
      </c>
      <c r="U64" s="513"/>
      <c r="V64" s="1938"/>
      <c r="W64" s="1939"/>
      <c r="X64" s="1939"/>
      <c r="Y64" s="1939"/>
      <c r="Z64" s="1939"/>
      <c r="AA64" s="1939"/>
      <c r="AB64" s="1939"/>
      <c r="AC64" s="1939"/>
    </row>
    <row r="65" spans="1:29" s="1" customFormat="1" ht="26.25" customHeight="1" x14ac:dyDescent="0.25">
      <c r="A65" s="15"/>
      <c r="B65" s="16"/>
      <c r="C65" s="247"/>
      <c r="D65" s="517"/>
      <c r="E65" s="1935"/>
      <c r="F65" s="642"/>
      <c r="G65" s="293"/>
      <c r="H65" s="1937"/>
      <c r="I65" s="519" t="s">
        <v>55</v>
      </c>
      <c r="J65" s="22"/>
      <c r="K65" s="22"/>
      <c r="L65" s="22"/>
      <c r="M65" s="526"/>
      <c r="N65" s="23"/>
      <c r="O65" s="24"/>
      <c r="P65" s="88">
        <v>80000</v>
      </c>
      <c r="Q65" s="89">
        <v>45000</v>
      </c>
      <c r="R65" s="643" t="s">
        <v>169</v>
      </c>
      <c r="S65" s="172"/>
      <c r="T65" s="131">
        <v>60</v>
      </c>
      <c r="U65" s="184">
        <v>100</v>
      </c>
      <c r="V65" s="1938"/>
      <c r="W65" s="1939"/>
      <c r="X65" s="1939"/>
      <c r="Y65" s="1939"/>
      <c r="Z65" s="1939"/>
      <c r="AA65" s="1939"/>
      <c r="AB65" s="1939"/>
      <c r="AC65" s="1939"/>
    </row>
    <row r="66" spans="1:29" s="1" customFormat="1" ht="25.5" customHeight="1" x14ac:dyDescent="0.25">
      <c r="A66" s="15"/>
      <c r="B66" s="16"/>
      <c r="C66" s="247"/>
      <c r="D66" s="697"/>
      <c r="E66" s="260" t="s">
        <v>96</v>
      </c>
      <c r="F66" s="261"/>
      <c r="G66" s="697"/>
      <c r="H66" s="740"/>
      <c r="I66" s="230" t="s">
        <v>47</v>
      </c>
      <c r="J66" s="22">
        <v>8689</v>
      </c>
      <c r="K66" s="22">
        <v>8689</v>
      </c>
      <c r="L66" s="22"/>
      <c r="M66" s="526"/>
      <c r="N66" s="23"/>
      <c r="O66" s="24"/>
      <c r="P66" s="91"/>
      <c r="Q66" s="92"/>
      <c r="R66" s="516"/>
      <c r="S66" s="262"/>
      <c r="T66" s="262"/>
      <c r="U66" s="263"/>
    </row>
    <row r="67" spans="1:29" s="1" customFormat="1" ht="15.75" thickBot="1" x14ac:dyDescent="0.3">
      <c r="A67" s="264"/>
      <c r="B67" s="698"/>
      <c r="C67" s="265"/>
      <c r="D67" s="266"/>
      <c r="E67" s="266"/>
      <c r="F67" s="266"/>
      <c r="G67" s="266"/>
      <c r="H67" s="1900" t="s">
        <v>83</v>
      </c>
      <c r="I67" s="1940"/>
      <c r="J67" s="267">
        <f t="shared" ref="J67:Q67" si="11">SUM(J59:J66)</f>
        <v>130560</v>
      </c>
      <c r="K67" s="267">
        <f t="shared" si="11"/>
        <v>130560</v>
      </c>
      <c r="L67" s="267">
        <f>SUM(L59:L66)</f>
        <v>333000</v>
      </c>
      <c r="M67" s="267">
        <f>SUM(M59:M66)</f>
        <v>113000</v>
      </c>
      <c r="N67" s="267">
        <f t="shared" si="11"/>
        <v>0</v>
      </c>
      <c r="O67" s="267">
        <f t="shared" si="11"/>
        <v>220000</v>
      </c>
      <c r="P67" s="267">
        <f t="shared" si="11"/>
        <v>640000</v>
      </c>
      <c r="Q67" s="267">
        <f t="shared" si="11"/>
        <v>490000</v>
      </c>
      <c r="R67" s="731"/>
      <c r="S67" s="237"/>
      <c r="T67" s="237"/>
      <c r="U67" s="238"/>
    </row>
    <row r="68" spans="1:29" s="1" customFormat="1" ht="15.75" customHeight="1" x14ac:dyDescent="0.25">
      <c r="A68" s="268" t="s">
        <v>29</v>
      </c>
      <c r="B68" s="269" t="s">
        <v>56</v>
      </c>
      <c r="C68" s="270" t="s">
        <v>56</v>
      </c>
      <c r="D68" s="271"/>
      <c r="E68" s="272" t="s">
        <v>97</v>
      </c>
      <c r="F68" s="273" t="s">
        <v>59</v>
      </c>
      <c r="G68" s="274">
        <v>5</v>
      </c>
      <c r="H68" s="275"/>
      <c r="I68" s="276"/>
      <c r="J68" s="277"/>
      <c r="K68" s="278"/>
      <c r="L68" s="279"/>
      <c r="M68" s="280"/>
      <c r="N68" s="280"/>
      <c r="O68" s="281"/>
      <c r="P68" s="111"/>
      <c r="Q68" s="76"/>
      <c r="R68" s="282"/>
      <c r="S68" s="283"/>
      <c r="T68" s="283"/>
      <c r="U68" s="169"/>
    </row>
    <row r="69" spans="1:29" s="1" customFormat="1" ht="13.5" customHeight="1" x14ac:dyDescent="0.25">
      <c r="A69" s="685"/>
      <c r="B69" s="686"/>
      <c r="C69" s="704"/>
      <c r="D69" s="284" t="s">
        <v>29</v>
      </c>
      <c r="E69" s="1451" t="s">
        <v>174</v>
      </c>
      <c r="F69" s="1476" t="s">
        <v>98</v>
      </c>
      <c r="G69" s="682"/>
      <c r="H69" s="1882" t="s">
        <v>99</v>
      </c>
      <c r="I69" s="285" t="s">
        <v>63</v>
      </c>
      <c r="J69" s="222"/>
      <c r="K69" s="223"/>
      <c r="L69" s="222">
        <v>17900</v>
      </c>
      <c r="M69" s="259"/>
      <c r="N69" s="259"/>
      <c r="O69" s="687">
        <f>L69</f>
        <v>17900</v>
      </c>
      <c r="P69" s="222">
        <v>21900</v>
      </c>
      <c r="Q69" s="223">
        <v>51000</v>
      </c>
      <c r="R69" s="500" t="s">
        <v>100</v>
      </c>
      <c r="S69" s="497">
        <v>1</v>
      </c>
      <c r="T69" s="497"/>
      <c r="U69" s="494"/>
    </row>
    <row r="70" spans="1:29" s="1" customFormat="1" ht="22.5" customHeight="1" x14ac:dyDescent="0.25">
      <c r="A70" s="685"/>
      <c r="B70" s="686"/>
      <c r="C70" s="704"/>
      <c r="D70" s="81"/>
      <c r="E70" s="1475"/>
      <c r="F70" s="1477"/>
      <c r="G70" s="682"/>
      <c r="H70" s="1882"/>
      <c r="I70" s="286" t="s">
        <v>61</v>
      </c>
      <c r="J70" s="128"/>
      <c r="K70" s="129"/>
      <c r="L70" s="128"/>
      <c r="M70" s="172"/>
      <c r="N70" s="172"/>
      <c r="O70" s="132"/>
      <c r="P70" s="128">
        <v>124000</v>
      </c>
      <c r="Q70" s="129">
        <v>289200</v>
      </c>
      <c r="R70" s="644" t="s">
        <v>170</v>
      </c>
      <c r="S70" s="498">
        <v>1</v>
      </c>
      <c r="T70" s="498"/>
      <c r="U70" s="495"/>
    </row>
    <row r="71" spans="1:29" s="1" customFormat="1" ht="14.25" customHeight="1" x14ac:dyDescent="0.25">
      <c r="A71" s="685"/>
      <c r="B71" s="686"/>
      <c r="C71" s="704"/>
      <c r="D71" s="170"/>
      <c r="E71" s="1475"/>
      <c r="F71" s="1477"/>
      <c r="G71" s="682"/>
      <c r="H71" s="1882"/>
      <c r="I71" s="171" t="s">
        <v>52</v>
      </c>
      <c r="J71" s="128"/>
      <c r="K71" s="129"/>
      <c r="L71" s="128"/>
      <c r="M71" s="172"/>
      <c r="N71" s="172"/>
      <c r="O71" s="132"/>
      <c r="P71" s="128"/>
      <c r="Q71" s="129"/>
      <c r="R71" s="1478" t="s">
        <v>171</v>
      </c>
      <c r="S71" s="498"/>
      <c r="T71" s="498">
        <v>70</v>
      </c>
      <c r="U71" s="495">
        <v>100</v>
      </c>
    </row>
    <row r="72" spans="1:29" s="1" customFormat="1" ht="15.75" customHeight="1" x14ac:dyDescent="0.25">
      <c r="A72" s="685"/>
      <c r="B72" s="686"/>
      <c r="C72" s="701"/>
      <c r="D72" s="287"/>
      <c r="E72" s="1452"/>
      <c r="F72" s="1477"/>
      <c r="G72" s="682"/>
      <c r="H72" s="1920"/>
      <c r="I72" s="187" t="s">
        <v>102</v>
      </c>
      <c r="J72" s="88"/>
      <c r="K72" s="89"/>
      <c r="L72" s="88"/>
      <c r="M72" s="258"/>
      <c r="N72" s="258"/>
      <c r="O72" s="24"/>
      <c r="P72" s="91"/>
      <c r="Q72" s="92"/>
      <c r="R72" s="1383"/>
      <c r="S72" s="499"/>
      <c r="T72" s="499"/>
      <c r="U72" s="496"/>
    </row>
    <row r="73" spans="1:29" s="1" customFormat="1" ht="23.25" customHeight="1" x14ac:dyDescent="0.25">
      <c r="A73" s="685"/>
      <c r="B73" s="686"/>
      <c r="C73" s="704"/>
      <c r="D73" s="288" t="s">
        <v>45</v>
      </c>
      <c r="E73" s="1475" t="s">
        <v>184</v>
      </c>
      <c r="F73" s="646"/>
      <c r="G73" s="682"/>
      <c r="H73" s="1882" t="s">
        <v>103</v>
      </c>
      <c r="I73" s="221" t="s">
        <v>47</v>
      </c>
      <c r="J73" s="289"/>
      <c r="K73" s="223"/>
      <c r="L73" s="245">
        <v>25000</v>
      </c>
      <c r="M73" s="131"/>
      <c r="N73" s="131"/>
      <c r="O73" s="132">
        <v>25000</v>
      </c>
      <c r="P73" s="128">
        <v>25000</v>
      </c>
      <c r="Q73" s="129"/>
      <c r="R73" s="491" t="s">
        <v>101</v>
      </c>
      <c r="S73" s="479"/>
      <c r="T73" s="479">
        <v>1</v>
      </c>
      <c r="U73" s="492"/>
    </row>
    <row r="74" spans="1:29" s="1" customFormat="1" ht="27" customHeight="1" x14ac:dyDescent="0.25">
      <c r="A74" s="685"/>
      <c r="B74" s="686"/>
      <c r="C74" s="704"/>
      <c r="D74" s="291"/>
      <c r="E74" s="1452"/>
      <c r="F74" s="646"/>
      <c r="G74" s="682"/>
      <c r="H74" s="1929"/>
      <c r="I74" s="227" t="s">
        <v>55</v>
      </c>
      <c r="J74" s="146"/>
      <c r="K74" s="89"/>
      <c r="L74" s="22"/>
      <c r="M74" s="23"/>
      <c r="N74" s="23"/>
      <c r="O74" s="295"/>
      <c r="P74" s="296"/>
      <c r="Q74" s="89">
        <v>500000</v>
      </c>
      <c r="R74" s="490" t="s">
        <v>148</v>
      </c>
      <c r="S74" s="480"/>
      <c r="T74" s="480"/>
      <c r="U74" s="493">
        <v>70</v>
      </c>
    </row>
    <row r="75" spans="1:29" s="1" customFormat="1" ht="42.75" customHeight="1" x14ac:dyDescent="0.25">
      <c r="A75" s="685"/>
      <c r="B75" s="686"/>
      <c r="C75" s="704"/>
      <c r="D75" s="291" t="s">
        <v>56</v>
      </c>
      <c r="E75" s="679" t="s">
        <v>183</v>
      </c>
      <c r="F75" s="741"/>
      <c r="G75" s="293"/>
      <c r="H75" s="702" t="s">
        <v>105</v>
      </c>
      <c r="I75" s="294" t="s">
        <v>63</v>
      </c>
      <c r="J75" s="146"/>
      <c r="K75" s="89"/>
      <c r="L75" s="22">
        <v>40000</v>
      </c>
      <c r="M75" s="23"/>
      <c r="N75" s="23"/>
      <c r="O75" s="295">
        <v>40000</v>
      </c>
      <c r="P75" s="296"/>
      <c r="Q75" s="297"/>
      <c r="R75" s="490" t="s">
        <v>185</v>
      </c>
      <c r="S75" s="292">
        <v>1</v>
      </c>
      <c r="T75" s="480"/>
      <c r="U75" s="478"/>
    </row>
    <row r="76" spans="1:29" s="1" customFormat="1" ht="16.5" customHeight="1" x14ac:dyDescent="0.25">
      <c r="A76" s="685"/>
      <c r="B76" s="686"/>
      <c r="C76" s="704"/>
      <c r="D76" s="288"/>
      <c r="E76" s="1451" t="s">
        <v>182</v>
      </c>
      <c r="F76" s="742"/>
      <c r="G76" s="206"/>
      <c r="H76" s="1919" t="s">
        <v>103</v>
      </c>
      <c r="I76" s="306" t="s">
        <v>47</v>
      </c>
      <c r="J76" s="289">
        <v>23170</v>
      </c>
      <c r="K76" s="223">
        <v>23170</v>
      </c>
      <c r="L76" s="245"/>
      <c r="M76" s="131"/>
      <c r="N76" s="131"/>
      <c r="O76" s="132"/>
      <c r="P76" s="133"/>
      <c r="Q76" s="40"/>
      <c r="R76" s="1556"/>
      <c r="S76" s="678"/>
      <c r="T76" s="678"/>
      <c r="U76" s="290"/>
    </row>
    <row r="77" spans="1:29" s="1" customFormat="1" ht="32.25" customHeight="1" x14ac:dyDescent="0.25">
      <c r="A77" s="685"/>
      <c r="B77" s="686"/>
      <c r="C77" s="704"/>
      <c r="D77" s="288"/>
      <c r="E77" s="1930"/>
      <c r="F77" s="743"/>
      <c r="G77" s="658"/>
      <c r="H77" s="1931"/>
      <c r="I77" s="300" t="s">
        <v>55</v>
      </c>
      <c r="J77" s="301">
        <v>26500</v>
      </c>
      <c r="K77" s="302">
        <v>26500</v>
      </c>
      <c r="L77" s="245"/>
      <c r="M77" s="131"/>
      <c r="N77" s="131"/>
      <c r="O77" s="303"/>
      <c r="P77" s="304"/>
      <c r="Q77" s="305"/>
      <c r="R77" s="1413"/>
      <c r="S77" s="678"/>
      <c r="T77" s="678"/>
      <c r="U77" s="173"/>
    </row>
    <row r="78" spans="1:29" s="1" customFormat="1" ht="27" customHeight="1" x14ac:dyDescent="0.25">
      <c r="A78" s="1387"/>
      <c r="B78" s="1388"/>
      <c r="C78" s="1924"/>
      <c r="D78" s="288"/>
      <c r="E78" s="1384" t="s">
        <v>104</v>
      </c>
      <c r="F78" s="646"/>
      <c r="G78" s="682"/>
      <c r="H78" s="1925" t="s">
        <v>105</v>
      </c>
      <c r="I78" s="298" t="s">
        <v>63</v>
      </c>
      <c r="J78" s="336">
        <v>16798</v>
      </c>
      <c r="K78" s="340">
        <v>16798</v>
      </c>
      <c r="L78" s="245"/>
      <c r="M78" s="131"/>
      <c r="N78" s="131"/>
      <c r="O78" s="132"/>
      <c r="P78" s="128"/>
      <c r="Q78" s="129"/>
      <c r="R78" s="1927"/>
      <c r="S78" s="308"/>
      <c r="T78" s="308"/>
      <c r="U78" s="290"/>
    </row>
    <row r="79" spans="1:29" s="1" customFormat="1" ht="31.5" customHeight="1" x14ac:dyDescent="0.25">
      <c r="A79" s="1387"/>
      <c r="B79" s="1388"/>
      <c r="C79" s="1924"/>
      <c r="D79" s="291"/>
      <c r="E79" s="1509"/>
      <c r="F79" s="744"/>
      <c r="G79" s="697"/>
      <c r="H79" s="1926"/>
      <c r="I79" s="294" t="s">
        <v>55</v>
      </c>
      <c r="J79" s="146">
        <v>994</v>
      </c>
      <c r="K79" s="89">
        <v>0</v>
      </c>
      <c r="L79" s="22"/>
      <c r="M79" s="23"/>
      <c r="N79" s="23"/>
      <c r="O79" s="24"/>
      <c r="P79" s="296"/>
      <c r="Q79" s="297"/>
      <c r="R79" s="1928"/>
      <c r="S79" s="309"/>
      <c r="T79" s="309"/>
      <c r="U79" s="191"/>
    </row>
    <row r="80" spans="1:29" s="1" customFormat="1" ht="17.25" customHeight="1" thickBot="1" x14ac:dyDescent="0.3">
      <c r="A80" s="102"/>
      <c r="B80" s="698"/>
      <c r="C80" s="265"/>
      <c r="D80" s="193"/>
      <c r="E80" s="193"/>
      <c r="F80" s="193"/>
      <c r="G80" s="193"/>
      <c r="H80" s="1923" t="s">
        <v>83</v>
      </c>
      <c r="I80" s="1901"/>
      <c r="J80" s="196">
        <f t="shared" ref="J80:Q80" si="12">SUM(J69:J79)</f>
        <v>67462</v>
      </c>
      <c r="K80" s="195">
        <f t="shared" si="12"/>
        <v>66468</v>
      </c>
      <c r="L80" s="310">
        <f>SUM(L69:L79)</f>
        <v>82900</v>
      </c>
      <c r="M80" s="197">
        <f t="shared" si="12"/>
        <v>0</v>
      </c>
      <c r="N80" s="197">
        <f t="shared" si="12"/>
        <v>0</v>
      </c>
      <c r="O80" s="311">
        <f t="shared" si="12"/>
        <v>82900</v>
      </c>
      <c r="P80" s="196">
        <f t="shared" si="12"/>
        <v>170900</v>
      </c>
      <c r="Q80" s="195">
        <f t="shared" si="12"/>
        <v>840200</v>
      </c>
      <c r="R80" s="731"/>
      <c r="S80" s="237"/>
      <c r="T80" s="237"/>
      <c r="U80" s="238"/>
    </row>
    <row r="81" spans="1:30" s="1" customFormat="1" ht="17.25" customHeight="1" x14ac:dyDescent="0.25">
      <c r="A81" s="268" t="s">
        <v>29</v>
      </c>
      <c r="B81" s="269" t="s">
        <v>56</v>
      </c>
      <c r="C81" s="270" t="s">
        <v>58</v>
      </c>
      <c r="D81" s="271"/>
      <c r="E81" s="272" t="s">
        <v>106</v>
      </c>
      <c r="F81" s="273"/>
      <c r="G81" s="239"/>
      <c r="H81" s="275"/>
      <c r="I81" s="312"/>
      <c r="J81" s="278"/>
      <c r="K81" s="278"/>
      <c r="L81" s="313"/>
      <c r="M81" s="280"/>
      <c r="N81" s="280"/>
      <c r="O81" s="281"/>
      <c r="P81" s="111">
        <v>0</v>
      </c>
      <c r="Q81" s="76">
        <v>0</v>
      </c>
      <c r="R81" s="282"/>
      <c r="S81" s="283"/>
      <c r="T81" s="283"/>
      <c r="U81" s="169"/>
    </row>
    <row r="82" spans="1:30" s="1" customFormat="1" ht="18.75" customHeight="1" x14ac:dyDescent="0.25">
      <c r="A82" s="1505"/>
      <c r="B82" s="1506"/>
      <c r="C82" s="1924"/>
      <c r="D82" s="314" t="s">
        <v>29</v>
      </c>
      <c r="E82" s="1508" t="s">
        <v>175</v>
      </c>
      <c r="F82" s="1510" t="s">
        <v>107</v>
      </c>
      <c r="G82" s="1513" t="s">
        <v>35</v>
      </c>
      <c r="H82" s="1919" t="s">
        <v>108</v>
      </c>
      <c r="I82" s="315" t="s">
        <v>47</v>
      </c>
      <c r="J82" s="82">
        <v>37709</v>
      </c>
      <c r="K82" s="82">
        <f>37709+13021</f>
        <v>50730</v>
      </c>
      <c r="L82" s="83">
        <v>30000</v>
      </c>
      <c r="M82" s="33">
        <v>30000</v>
      </c>
      <c r="N82" s="33"/>
      <c r="O82" s="34"/>
      <c r="P82" s="481">
        <v>30000</v>
      </c>
      <c r="Q82" s="97">
        <v>30000</v>
      </c>
      <c r="R82" s="1488" t="s">
        <v>109</v>
      </c>
      <c r="S82" s="648">
        <v>2.2999999999999998</v>
      </c>
      <c r="T82" s="648">
        <v>2.2999999999999998</v>
      </c>
      <c r="U82" s="1913">
        <v>2.2999999999999998</v>
      </c>
    </row>
    <row r="83" spans="1:30" s="1" customFormat="1" ht="16.5" customHeight="1" x14ac:dyDescent="0.25">
      <c r="A83" s="1505"/>
      <c r="B83" s="1506"/>
      <c r="C83" s="1924"/>
      <c r="D83" s="148"/>
      <c r="E83" s="1384"/>
      <c r="F83" s="1511"/>
      <c r="G83" s="1514"/>
      <c r="H83" s="1882"/>
      <c r="I83" s="317" t="s">
        <v>55</v>
      </c>
      <c r="J83" s="318"/>
      <c r="K83" s="129">
        <v>19142</v>
      </c>
      <c r="L83" s="299"/>
      <c r="M83" s="131"/>
      <c r="N83" s="130"/>
      <c r="O83" s="132"/>
      <c r="P83" s="133"/>
      <c r="Q83" s="40"/>
      <c r="R83" s="1489"/>
      <c r="S83" s="649"/>
      <c r="T83" s="649"/>
      <c r="U83" s="1914"/>
    </row>
    <row r="84" spans="1:30" s="1" customFormat="1" ht="17.25" customHeight="1" x14ac:dyDescent="0.25">
      <c r="A84" s="1505"/>
      <c r="B84" s="1506"/>
      <c r="C84" s="1924"/>
      <c r="D84" s="320"/>
      <c r="E84" s="1509"/>
      <c r="F84" s="1512"/>
      <c r="G84" s="1515"/>
      <c r="H84" s="1920"/>
      <c r="I84" s="321" t="s">
        <v>52</v>
      </c>
      <c r="J84" s="322"/>
      <c r="K84" s="322"/>
      <c r="L84" s="323">
        <v>43600</v>
      </c>
      <c r="M84" s="324">
        <v>43600</v>
      </c>
      <c r="N84" s="325"/>
      <c r="O84" s="326"/>
      <c r="P84" s="482">
        <v>43600</v>
      </c>
      <c r="Q84" s="327">
        <v>43600</v>
      </c>
      <c r="R84" s="1490"/>
      <c r="S84" s="650"/>
      <c r="T84" s="650"/>
      <c r="U84" s="1915"/>
    </row>
    <row r="85" spans="1:30" s="1" customFormat="1" ht="15.75" customHeight="1" x14ac:dyDescent="0.25">
      <c r="A85" s="1494"/>
      <c r="B85" s="1497"/>
      <c r="C85" s="1916"/>
      <c r="D85" s="1918" t="s">
        <v>45</v>
      </c>
      <c r="E85" s="1503" t="s">
        <v>110</v>
      </c>
      <c r="F85" s="628"/>
      <c r="G85" s="1504" t="s">
        <v>35</v>
      </c>
      <c r="H85" s="1919" t="s">
        <v>85</v>
      </c>
      <c r="I85" s="329" t="s">
        <v>47</v>
      </c>
      <c r="J85" s="330"/>
      <c r="K85" s="82"/>
      <c r="L85" s="307">
        <v>9500</v>
      </c>
      <c r="M85" s="33">
        <v>9500</v>
      </c>
      <c r="N85" s="331"/>
      <c r="O85" s="332"/>
      <c r="P85" s="483">
        <v>9500</v>
      </c>
      <c r="Q85" s="82">
        <v>9500</v>
      </c>
      <c r="R85" s="1921" t="s">
        <v>172</v>
      </c>
      <c r="S85" s="651">
        <v>1</v>
      </c>
      <c r="T85" s="666"/>
      <c r="U85" s="687"/>
    </row>
    <row r="86" spans="1:30" s="1" customFormat="1" ht="15.75" customHeight="1" x14ac:dyDescent="0.25">
      <c r="A86" s="1494"/>
      <c r="B86" s="1497"/>
      <c r="C86" s="1916"/>
      <c r="D86" s="1918"/>
      <c r="E86" s="1503"/>
      <c r="F86" s="629"/>
      <c r="G86" s="1504"/>
      <c r="H86" s="1882"/>
      <c r="I86" s="334" t="s">
        <v>111</v>
      </c>
      <c r="J86" s="335"/>
      <c r="K86" s="340"/>
      <c r="L86" s="336">
        <v>14200</v>
      </c>
      <c r="M86" s="337">
        <v>14200</v>
      </c>
      <c r="N86" s="338"/>
      <c r="O86" s="339"/>
      <c r="P86" s="484">
        <v>14200</v>
      </c>
      <c r="Q86" s="340">
        <v>14200</v>
      </c>
      <c r="R86" s="1922"/>
      <c r="S86" s="652"/>
      <c r="T86" s="216"/>
      <c r="U86" s="132"/>
    </row>
    <row r="87" spans="1:30" s="1" customFormat="1" ht="27.75" customHeight="1" x14ac:dyDescent="0.25">
      <c r="A87" s="1495"/>
      <c r="B87" s="1498"/>
      <c r="C87" s="1917"/>
      <c r="D87" s="1918"/>
      <c r="E87" s="1503"/>
      <c r="F87" s="629"/>
      <c r="G87" s="1504"/>
      <c r="H87" s="1897"/>
      <c r="I87" s="342" t="s">
        <v>47</v>
      </c>
      <c r="J87" s="343"/>
      <c r="K87" s="302">
        <v>3400</v>
      </c>
      <c r="L87" s="301"/>
      <c r="M87" s="251"/>
      <c r="N87" s="344"/>
      <c r="O87" s="345"/>
      <c r="P87" s="423"/>
      <c r="Q87" s="302"/>
      <c r="R87" s="346" t="s">
        <v>112</v>
      </c>
      <c r="S87" s="653">
        <v>750</v>
      </c>
      <c r="T87" s="626">
        <v>750</v>
      </c>
      <c r="U87" s="252">
        <v>750</v>
      </c>
    </row>
    <row r="88" spans="1:30" s="1" customFormat="1" ht="27" customHeight="1" x14ac:dyDescent="0.25">
      <c r="A88" s="1495"/>
      <c r="B88" s="1498"/>
      <c r="C88" s="1917"/>
      <c r="D88" s="1918"/>
      <c r="E88" s="1503"/>
      <c r="F88" s="677"/>
      <c r="G88" s="1504"/>
      <c r="H88" s="1920"/>
      <c r="I88" s="347" t="s">
        <v>111</v>
      </c>
      <c r="J88" s="348"/>
      <c r="K88" s="351">
        <v>93962</v>
      </c>
      <c r="L88" s="323"/>
      <c r="M88" s="324"/>
      <c r="N88" s="349"/>
      <c r="O88" s="350"/>
      <c r="P88" s="485"/>
      <c r="Q88" s="351"/>
      <c r="R88" s="352" t="s">
        <v>113</v>
      </c>
      <c r="S88" s="654">
        <v>5</v>
      </c>
      <c r="T88" s="292">
        <v>5</v>
      </c>
      <c r="U88" s="703">
        <v>5</v>
      </c>
    </row>
    <row r="89" spans="1:30" s="202" customFormat="1" ht="48.75" customHeight="1" x14ac:dyDescent="0.25">
      <c r="A89" s="353"/>
      <c r="B89" s="354"/>
      <c r="C89" s="355"/>
      <c r="D89" s="451" t="s">
        <v>56</v>
      </c>
      <c r="E89" s="452" t="s">
        <v>114</v>
      </c>
      <c r="F89" s="453"/>
      <c r="G89" s="454" t="s">
        <v>115</v>
      </c>
      <c r="H89" s="356" t="s">
        <v>116</v>
      </c>
      <c r="I89" s="357" t="s">
        <v>47</v>
      </c>
      <c r="J89" s="358"/>
      <c r="K89" s="359"/>
      <c r="L89" s="360">
        <v>25000</v>
      </c>
      <c r="M89" s="361"/>
      <c r="N89" s="361"/>
      <c r="O89" s="362">
        <v>25000</v>
      </c>
      <c r="P89" s="189">
        <v>25000</v>
      </c>
      <c r="Q89" s="145"/>
      <c r="R89" s="647" t="s">
        <v>117</v>
      </c>
      <c r="S89" s="508"/>
      <c r="T89" s="509" t="s">
        <v>118</v>
      </c>
      <c r="U89" s="510"/>
    </row>
    <row r="90" spans="1:30" s="1" customFormat="1" ht="17.25" customHeight="1" thickBot="1" x14ac:dyDescent="0.3">
      <c r="A90" s="102"/>
      <c r="B90" s="698"/>
      <c r="C90" s="265"/>
      <c r="D90" s="266"/>
      <c r="E90" s="266"/>
      <c r="F90" s="266"/>
      <c r="G90" s="266"/>
      <c r="H90" s="1900" t="s">
        <v>83</v>
      </c>
      <c r="I90" s="1901"/>
      <c r="J90" s="363">
        <f>SUM(J82:J89)</f>
        <v>37709</v>
      </c>
      <c r="K90" s="363">
        <f>SUM(K82:K88)</f>
        <v>167234</v>
      </c>
      <c r="L90" s="265">
        <f>SUM(L82:L89)</f>
        <v>122300</v>
      </c>
      <c r="M90" s="364">
        <f t="shared" ref="M90:Q90" si="13">SUM(M82:M88)</f>
        <v>97300</v>
      </c>
      <c r="N90" s="364">
        <f t="shared" si="13"/>
        <v>0</v>
      </c>
      <c r="O90" s="365">
        <f>SUM(O82:O89)</f>
        <v>25000</v>
      </c>
      <c r="P90" s="486">
        <f>SUM(P82:P89)</f>
        <v>122300</v>
      </c>
      <c r="Q90" s="363">
        <f t="shared" si="13"/>
        <v>97300</v>
      </c>
      <c r="R90" s="731"/>
      <c r="S90" s="237"/>
      <c r="T90" s="237"/>
      <c r="U90" s="238"/>
    </row>
    <row r="91" spans="1:30" s="1" customFormat="1" ht="13.5" thickBot="1" x14ac:dyDescent="0.3">
      <c r="A91" s="203" t="s">
        <v>29</v>
      </c>
      <c r="B91" s="159" t="s">
        <v>56</v>
      </c>
      <c r="C91" s="1456" t="s">
        <v>71</v>
      </c>
      <c r="D91" s="1456"/>
      <c r="E91" s="1456"/>
      <c r="F91" s="1456"/>
      <c r="G91" s="1456"/>
      <c r="H91" s="1456"/>
      <c r="I91" s="1456"/>
      <c r="J91" s="161">
        <f t="shared" ref="J91:Q91" si="14">J90+J80+J67+J57</f>
        <v>262260</v>
      </c>
      <c r="K91" s="161">
        <f t="shared" si="14"/>
        <v>400693</v>
      </c>
      <c r="L91" s="160">
        <f t="shared" si="14"/>
        <v>589900</v>
      </c>
      <c r="M91" s="159">
        <f t="shared" si="14"/>
        <v>262000</v>
      </c>
      <c r="N91" s="159">
        <f t="shared" si="14"/>
        <v>0</v>
      </c>
      <c r="O91" s="366">
        <f t="shared" si="14"/>
        <v>327900</v>
      </c>
      <c r="P91" s="487">
        <f t="shared" si="14"/>
        <v>1184900</v>
      </c>
      <c r="Q91" s="161">
        <f t="shared" si="14"/>
        <v>1606500</v>
      </c>
      <c r="R91" s="1461"/>
      <c r="S91" s="1462"/>
      <c r="T91" s="1462"/>
      <c r="U91" s="1463"/>
    </row>
    <row r="92" spans="1:30" s="1" customFormat="1" ht="13.5" thickBot="1" x14ac:dyDescent="0.3">
      <c r="A92" s="158" t="s">
        <v>29</v>
      </c>
      <c r="B92" s="159" t="s">
        <v>58</v>
      </c>
      <c r="C92" s="1516" t="s">
        <v>119</v>
      </c>
      <c r="D92" s="1517"/>
      <c r="E92" s="1517"/>
      <c r="F92" s="1517"/>
      <c r="G92" s="1517"/>
      <c r="H92" s="1517"/>
      <c r="I92" s="1517"/>
      <c r="J92" s="1518"/>
      <c r="K92" s="1518"/>
      <c r="L92" s="1518"/>
      <c r="M92" s="1518"/>
      <c r="N92" s="1518"/>
      <c r="O92" s="1518"/>
      <c r="P92" s="1518"/>
      <c r="Q92" s="1517"/>
      <c r="R92" s="1517"/>
      <c r="S92" s="1517"/>
      <c r="T92" s="1517"/>
      <c r="U92" s="1519"/>
    </row>
    <row r="93" spans="1:30" s="1" customFormat="1" ht="21" customHeight="1" x14ac:dyDescent="0.25">
      <c r="A93" s="1537" t="s">
        <v>29</v>
      </c>
      <c r="B93" s="1540" t="s">
        <v>58</v>
      </c>
      <c r="C93" s="1543" t="s">
        <v>29</v>
      </c>
      <c r="D93" s="1908"/>
      <c r="E93" s="1546" t="s">
        <v>120</v>
      </c>
      <c r="F93" s="1453" t="s">
        <v>59</v>
      </c>
      <c r="G93" s="1547" t="s">
        <v>66</v>
      </c>
      <c r="H93" s="1911" t="s">
        <v>67</v>
      </c>
      <c r="I93" s="466" t="s">
        <v>47</v>
      </c>
      <c r="J93" s="467"/>
      <c r="K93" s="468"/>
      <c r="L93" s="467">
        <v>25000</v>
      </c>
      <c r="M93" s="469"/>
      <c r="N93" s="469"/>
      <c r="O93" s="470">
        <v>25000</v>
      </c>
      <c r="P93" s="471">
        <v>25000</v>
      </c>
      <c r="Q93" s="472"/>
      <c r="R93" s="1907" t="s">
        <v>170</v>
      </c>
      <c r="S93" s="367"/>
      <c r="T93" s="368">
        <v>1</v>
      </c>
      <c r="U93" s="122"/>
      <c r="V93" s="720"/>
      <c r="W93" s="721"/>
      <c r="X93" s="721"/>
      <c r="Y93" s="721"/>
      <c r="Z93" s="721"/>
      <c r="AA93" s="721"/>
      <c r="AB93" s="721"/>
      <c r="AC93" s="721"/>
      <c r="AD93" s="721"/>
    </row>
    <row r="94" spans="1:30" s="1" customFormat="1" ht="17.25" customHeight="1" x14ac:dyDescent="0.25">
      <c r="A94" s="1538"/>
      <c r="B94" s="1541"/>
      <c r="C94" s="1544"/>
      <c r="D94" s="1909"/>
      <c r="E94" s="1384"/>
      <c r="F94" s="1454"/>
      <c r="G94" s="1548"/>
      <c r="H94" s="1882"/>
      <c r="I94" s="334" t="s">
        <v>63</v>
      </c>
      <c r="J94" s="474"/>
      <c r="K94" s="475"/>
      <c r="L94" s="474"/>
      <c r="M94" s="476"/>
      <c r="N94" s="476"/>
      <c r="O94" s="339"/>
      <c r="P94" s="477">
        <v>36000</v>
      </c>
      <c r="Q94" s="335">
        <v>188500</v>
      </c>
      <c r="R94" s="1487"/>
      <c r="S94" s="341"/>
      <c r="T94" s="216"/>
      <c r="U94" s="132"/>
      <c r="V94" s="720"/>
      <c r="W94" s="721"/>
      <c r="X94" s="721"/>
      <c r="Y94" s="721"/>
      <c r="Z94" s="721"/>
      <c r="AA94" s="721"/>
      <c r="AB94" s="721"/>
      <c r="AC94" s="721"/>
      <c r="AD94" s="721"/>
    </row>
    <row r="95" spans="1:30" s="1" customFormat="1" ht="19.5" customHeight="1" x14ac:dyDescent="0.25">
      <c r="A95" s="1539"/>
      <c r="B95" s="1542"/>
      <c r="C95" s="1545"/>
      <c r="D95" s="1910"/>
      <c r="E95" s="1508"/>
      <c r="F95" s="1377"/>
      <c r="G95" s="1549"/>
      <c r="H95" s="1897"/>
      <c r="I95" s="369" t="s">
        <v>61</v>
      </c>
      <c r="J95" s="370"/>
      <c r="K95" s="371"/>
      <c r="L95" s="370"/>
      <c r="M95" s="372"/>
      <c r="N95" s="372"/>
      <c r="O95" s="373"/>
      <c r="P95" s="473"/>
      <c r="Q95" s="374">
        <v>1068200</v>
      </c>
      <c r="R95" s="375" t="s">
        <v>121</v>
      </c>
      <c r="S95" s="678"/>
      <c r="T95" s="216"/>
      <c r="U95" s="132">
        <v>50</v>
      </c>
      <c r="V95" s="722"/>
      <c r="W95" s="721"/>
      <c r="X95" s="721"/>
      <c r="Y95" s="721"/>
      <c r="Z95" s="721"/>
      <c r="AA95" s="721"/>
      <c r="AB95" s="721"/>
      <c r="AC95" s="721"/>
      <c r="AD95" s="721"/>
    </row>
    <row r="96" spans="1:30" s="1" customFormat="1" ht="24.75" customHeight="1" thickBot="1" x14ac:dyDescent="0.3">
      <c r="A96" s="1539"/>
      <c r="B96" s="1542"/>
      <c r="C96" s="1545"/>
      <c r="D96" s="1910"/>
      <c r="E96" s="1508"/>
      <c r="F96" s="1378"/>
      <c r="G96" s="1549"/>
      <c r="H96" s="376"/>
      <c r="I96" s="377" t="s">
        <v>44</v>
      </c>
      <c r="J96" s="378">
        <f>J95+J93</f>
        <v>0</v>
      </c>
      <c r="K96" s="379">
        <f>K95+K93</f>
        <v>0</v>
      </c>
      <c r="L96" s="380">
        <f>L95+L93+L94</f>
        <v>25000</v>
      </c>
      <c r="M96" s="381">
        <f t="shared" ref="M96:Q96" si="15">M95+M93+M94</f>
        <v>0</v>
      </c>
      <c r="N96" s="381">
        <f t="shared" si="15"/>
        <v>0</v>
      </c>
      <c r="O96" s="382">
        <f t="shared" si="15"/>
        <v>25000</v>
      </c>
      <c r="P96" s="383">
        <f t="shared" si="15"/>
        <v>61000</v>
      </c>
      <c r="Q96" s="378">
        <f t="shared" si="15"/>
        <v>1256700</v>
      </c>
      <c r="R96" s="384"/>
      <c r="S96" s="528"/>
      <c r="T96" s="528"/>
      <c r="U96" s="385"/>
      <c r="V96" s="722"/>
      <c r="W96" s="721"/>
      <c r="X96" s="721"/>
      <c r="Y96" s="721"/>
      <c r="Z96" s="721"/>
      <c r="AA96" s="721"/>
      <c r="AB96" s="721"/>
      <c r="AC96" s="721"/>
      <c r="AD96" s="721"/>
    </row>
    <row r="97" spans="1:38" s="1" customFormat="1" ht="16.5" customHeight="1" x14ac:dyDescent="0.25">
      <c r="A97" s="386" t="s">
        <v>29</v>
      </c>
      <c r="B97" s="387" t="s">
        <v>58</v>
      </c>
      <c r="C97" s="143" t="s">
        <v>45</v>
      </c>
      <c r="D97" s="695"/>
      <c r="E97" s="1586" t="s">
        <v>122</v>
      </c>
      <c r="F97" s="388" t="s">
        <v>59</v>
      </c>
      <c r="G97" s="389"/>
      <c r="H97" s="745"/>
      <c r="I97" s="390" t="s">
        <v>47</v>
      </c>
      <c r="J97" s="391">
        <v>1969</v>
      </c>
      <c r="K97" s="120"/>
      <c r="L97" s="130"/>
      <c r="M97" s="131"/>
      <c r="N97" s="131"/>
      <c r="O97" s="132"/>
      <c r="P97" s="392"/>
      <c r="Q97" s="393"/>
      <c r="R97" s="1589" t="s">
        <v>123</v>
      </c>
      <c r="S97" s="394">
        <v>100</v>
      </c>
      <c r="T97" s="394"/>
      <c r="U97" s="395"/>
    </row>
    <row r="98" spans="1:38" s="1" customFormat="1" x14ac:dyDescent="0.25">
      <c r="A98" s="671"/>
      <c r="B98" s="672"/>
      <c r="C98" s="676"/>
      <c r="D98" s="676"/>
      <c r="E98" s="1587"/>
      <c r="F98" s="396"/>
      <c r="G98" s="397"/>
      <c r="H98" s="655"/>
      <c r="I98" s="488" t="s">
        <v>63</v>
      </c>
      <c r="J98" s="299"/>
      <c r="K98" s="129"/>
      <c r="L98" s="130">
        <v>180000</v>
      </c>
      <c r="M98" s="131"/>
      <c r="N98" s="131"/>
      <c r="O98" s="132">
        <f>L98</f>
        <v>180000</v>
      </c>
      <c r="P98" s="398"/>
      <c r="Q98" s="399"/>
      <c r="R98" s="1590"/>
      <c r="S98" s="400"/>
      <c r="T98" s="400"/>
      <c r="U98" s="401"/>
    </row>
    <row r="99" spans="1:38" s="1" customFormat="1" x14ac:dyDescent="0.25">
      <c r="A99" s="671"/>
      <c r="B99" s="672"/>
      <c r="C99" s="705"/>
      <c r="D99" s="676"/>
      <c r="E99" s="1587"/>
      <c r="F99" s="396"/>
      <c r="G99" s="397"/>
      <c r="H99" s="655"/>
      <c r="I99" s="145" t="s">
        <v>63</v>
      </c>
      <c r="J99" s="146">
        <v>44196</v>
      </c>
      <c r="K99" s="89">
        <v>44196</v>
      </c>
      <c r="L99" s="402"/>
      <c r="M99" s="403"/>
      <c r="N99" s="403"/>
      <c r="O99" s="404"/>
      <c r="P99" s="405"/>
      <c r="Q99" s="358"/>
      <c r="R99" s="1590"/>
      <c r="S99" s="400"/>
      <c r="T99" s="400"/>
      <c r="U99" s="401"/>
    </row>
    <row r="100" spans="1:38" s="1" customFormat="1" ht="22.5" customHeight="1" thickBot="1" x14ac:dyDescent="0.3">
      <c r="A100" s="406"/>
      <c r="B100" s="407"/>
      <c r="C100" s="706"/>
      <c r="D100" s="708"/>
      <c r="E100" s="1588"/>
      <c r="F100" s="408"/>
      <c r="G100" s="409"/>
      <c r="H100" s="656"/>
      <c r="I100" s="55" t="s">
        <v>44</v>
      </c>
      <c r="J100" s="56">
        <f>SUM(J97:J99)</f>
        <v>46165</v>
      </c>
      <c r="K100" s="56">
        <f>SUM(K97:K99)</f>
        <v>44196</v>
      </c>
      <c r="L100" s="56">
        <f>SUM(L97:L99)</f>
        <v>180000</v>
      </c>
      <c r="M100" s="57"/>
      <c r="N100" s="57"/>
      <c r="O100" s="58">
        <f>O98</f>
        <v>180000</v>
      </c>
      <c r="P100" s="60"/>
      <c r="Q100" s="60"/>
      <c r="R100" s="723"/>
      <c r="S100" s="675"/>
      <c r="T100" s="675"/>
      <c r="U100" s="410"/>
    </row>
    <row r="101" spans="1:38" s="1" customFormat="1" ht="29.25" customHeight="1" x14ac:dyDescent="0.2">
      <c r="A101" s="1887"/>
      <c r="B101" s="1889"/>
      <c r="C101" s="1891"/>
      <c r="D101" s="1507"/>
      <c r="E101" s="1903" t="s">
        <v>124</v>
      </c>
      <c r="F101" s="1905" t="s">
        <v>125</v>
      </c>
      <c r="G101" s="1514"/>
      <c r="H101" s="702"/>
      <c r="I101" s="411" t="s">
        <v>47</v>
      </c>
      <c r="J101" s="22">
        <v>9384</v>
      </c>
      <c r="K101" s="88">
        <v>9384</v>
      </c>
      <c r="L101" s="245"/>
      <c r="M101" s="131"/>
      <c r="N101" s="131"/>
      <c r="O101" s="132"/>
      <c r="P101" s="129"/>
      <c r="Q101" s="129"/>
      <c r="R101" s="1880"/>
      <c r="S101" s="412"/>
      <c r="T101" s="341"/>
      <c r="U101" s="132"/>
    </row>
    <row r="102" spans="1:38" s="1" customFormat="1" ht="21.75" customHeight="1" x14ac:dyDescent="0.2">
      <c r="A102" s="1887"/>
      <c r="B102" s="1889"/>
      <c r="C102" s="1891"/>
      <c r="D102" s="1507"/>
      <c r="E102" s="1903"/>
      <c r="F102" s="1905"/>
      <c r="G102" s="1514"/>
      <c r="H102" s="1882"/>
      <c r="I102" s="411" t="s">
        <v>47</v>
      </c>
      <c r="J102" s="88">
        <v>14452</v>
      </c>
      <c r="K102" s="88">
        <v>0</v>
      </c>
      <c r="L102" s="128"/>
      <c r="M102" s="131"/>
      <c r="N102" s="131"/>
      <c r="O102" s="184"/>
      <c r="P102" s="129"/>
      <c r="Q102" s="129"/>
      <c r="R102" s="1880"/>
      <c r="S102" s="412"/>
      <c r="T102" s="341"/>
      <c r="U102" s="132"/>
    </row>
    <row r="103" spans="1:38" s="1" customFormat="1" ht="21.75" customHeight="1" x14ac:dyDescent="0.2">
      <c r="A103" s="1887"/>
      <c r="B103" s="1889"/>
      <c r="C103" s="1891"/>
      <c r="D103" s="1507"/>
      <c r="E103" s="1903"/>
      <c r="F103" s="1905"/>
      <c r="G103" s="1514"/>
      <c r="H103" s="1882"/>
      <c r="I103" s="413" t="s">
        <v>55</v>
      </c>
      <c r="J103" s="212">
        <v>25343</v>
      </c>
      <c r="K103" s="212">
        <v>7195</v>
      </c>
      <c r="L103" s="88"/>
      <c r="M103" s="23"/>
      <c r="N103" s="23"/>
      <c r="O103" s="188"/>
      <c r="P103" s="89"/>
      <c r="Q103" s="89"/>
      <c r="R103" s="1880"/>
      <c r="S103" s="412"/>
      <c r="T103" s="341"/>
      <c r="U103" s="132"/>
    </row>
    <row r="104" spans="1:38" s="1" customFormat="1" ht="16.5" customHeight="1" thickBot="1" x14ac:dyDescent="0.3">
      <c r="A104" s="1888"/>
      <c r="B104" s="1890"/>
      <c r="C104" s="1892"/>
      <c r="D104" s="1902"/>
      <c r="E104" s="1904"/>
      <c r="F104" s="1906"/>
      <c r="G104" s="1879"/>
      <c r="H104" s="1883"/>
      <c r="I104" s="105" t="s">
        <v>44</v>
      </c>
      <c r="J104" s="414">
        <f>J101+J102+J103</f>
        <v>49179</v>
      </c>
      <c r="K104" s="414">
        <f>K101+K102+K103</f>
        <v>16579</v>
      </c>
      <c r="L104" s="414"/>
      <c r="M104" s="415"/>
      <c r="N104" s="415"/>
      <c r="O104" s="416"/>
      <c r="P104" s="151"/>
      <c r="Q104" s="151"/>
      <c r="R104" s="1881"/>
      <c r="S104" s="417"/>
      <c r="T104" s="418"/>
      <c r="U104" s="419"/>
    </row>
    <row r="105" spans="1:38" s="1" customFormat="1" ht="21" customHeight="1" x14ac:dyDescent="0.25">
      <c r="A105" s="1887"/>
      <c r="B105" s="1889"/>
      <c r="C105" s="1891"/>
      <c r="D105" s="710"/>
      <c r="E105" s="1384" t="s">
        <v>126</v>
      </c>
      <c r="F105" s="1893" t="s">
        <v>59</v>
      </c>
      <c r="G105" s="1895"/>
      <c r="H105" s="1882"/>
      <c r="I105" s="420" t="s">
        <v>63</v>
      </c>
      <c r="J105" s="245">
        <v>39215</v>
      </c>
      <c r="K105" s="128">
        <v>39215</v>
      </c>
      <c r="L105" s="245"/>
      <c r="M105" s="131"/>
      <c r="N105" s="131"/>
      <c r="O105" s="132"/>
      <c r="P105" s="40"/>
      <c r="Q105" s="40"/>
      <c r="R105" s="1898"/>
      <c r="S105" s="746"/>
      <c r="T105" s="216"/>
      <c r="U105" s="1912"/>
    </row>
    <row r="106" spans="1:38" s="1" customFormat="1" ht="25.5" customHeight="1" x14ac:dyDescent="0.25">
      <c r="A106" s="1887"/>
      <c r="B106" s="1889"/>
      <c r="C106" s="1891"/>
      <c r="D106" s="710"/>
      <c r="E106" s="1384"/>
      <c r="F106" s="1893"/>
      <c r="G106" s="1895"/>
      <c r="H106" s="1897"/>
      <c r="I106" s="421" t="s">
        <v>102</v>
      </c>
      <c r="J106" s="422">
        <v>182721</v>
      </c>
      <c r="K106" s="423">
        <v>182721</v>
      </c>
      <c r="L106" s="245"/>
      <c r="M106" s="131"/>
      <c r="N106" s="131"/>
      <c r="O106" s="132"/>
      <c r="P106" s="129"/>
      <c r="Q106" s="129"/>
      <c r="R106" s="1898"/>
      <c r="S106" s="746"/>
      <c r="T106" s="216"/>
      <c r="U106" s="1912"/>
    </row>
    <row r="107" spans="1:38" s="1" customFormat="1" ht="25.5" customHeight="1" x14ac:dyDescent="0.2">
      <c r="A107" s="1887"/>
      <c r="B107" s="1889"/>
      <c r="C107" s="1891"/>
      <c r="D107" s="710"/>
      <c r="E107" s="1384"/>
      <c r="F107" s="1893"/>
      <c r="G107" s="1895"/>
      <c r="H107" s="1897"/>
      <c r="I107" s="424" t="s">
        <v>63</v>
      </c>
      <c r="J107" s="245"/>
      <c r="K107" s="128">
        <v>337557</v>
      </c>
      <c r="L107" s="245"/>
      <c r="M107" s="131"/>
      <c r="N107" s="131"/>
      <c r="O107" s="132"/>
      <c r="P107" s="40"/>
      <c r="Q107" s="40"/>
      <c r="R107" s="1898"/>
      <c r="S107" s="746"/>
      <c r="T107" s="216"/>
      <c r="U107" s="707"/>
    </row>
    <row r="108" spans="1:38" s="1" customFormat="1" ht="22.5" customHeight="1" thickBot="1" x14ac:dyDescent="0.3">
      <c r="A108" s="1888"/>
      <c r="B108" s="1890"/>
      <c r="C108" s="1892"/>
      <c r="D108" s="711"/>
      <c r="E108" s="1385"/>
      <c r="F108" s="1894"/>
      <c r="G108" s="1896"/>
      <c r="H108" s="1883"/>
      <c r="I108" s="55" t="s">
        <v>44</v>
      </c>
      <c r="J108" s="56">
        <f>SUM(J105:J106)</f>
        <v>221936</v>
      </c>
      <c r="K108" s="106">
        <f>SUM(K105:K107)</f>
        <v>559493</v>
      </c>
      <c r="L108" s="56"/>
      <c r="M108" s="57"/>
      <c r="N108" s="57"/>
      <c r="O108" s="58"/>
      <c r="P108" s="60"/>
      <c r="Q108" s="60"/>
      <c r="R108" s="1899"/>
      <c r="S108" s="747"/>
      <c r="T108" s="462"/>
      <c r="U108" s="419"/>
    </row>
    <row r="109" spans="1:38" s="1" customFormat="1" ht="13.5" thickBot="1" x14ac:dyDescent="0.3">
      <c r="A109" s="102" t="s">
        <v>45</v>
      </c>
      <c r="B109" s="698" t="s">
        <v>58</v>
      </c>
      <c r="C109" s="1533" t="s">
        <v>71</v>
      </c>
      <c r="D109" s="1456"/>
      <c r="E109" s="1456"/>
      <c r="F109" s="1456"/>
      <c r="G109" s="1456"/>
      <c r="H109" s="1456"/>
      <c r="I109" s="1534"/>
      <c r="J109" s="425">
        <f t="shared" ref="J109:Q109" si="16">J104+J96+J108+J100</f>
        <v>317280</v>
      </c>
      <c r="K109" s="425">
        <f t="shared" si="16"/>
        <v>620268</v>
      </c>
      <c r="L109" s="425">
        <f t="shared" si="16"/>
        <v>205000</v>
      </c>
      <c r="M109" s="425">
        <f t="shared" si="16"/>
        <v>0</v>
      </c>
      <c r="N109" s="425">
        <f t="shared" si="16"/>
        <v>0</v>
      </c>
      <c r="O109" s="425">
        <f t="shared" si="16"/>
        <v>205000</v>
      </c>
      <c r="P109" s="425">
        <f t="shared" si="16"/>
        <v>61000</v>
      </c>
      <c r="Q109" s="425">
        <f t="shared" si="16"/>
        <v>1256700</v>
      </c>
      <c r="R109" s="1535"/>
      <c r="S109" s="1535"/>
      <c r="T109" s="1535"/>
      <c r="U109" s="1536"/>
    </row>
    <row r="110" spans="1:38" s="1" customFormat="1" ht="13.5" thickBot="1" x14ac:dyDescent="0.3">
      <c r="A110" s="203" t="s">
        <v>29</v>
      </c>
      <c r="B110" s="1523" t="s">
        <v>127</v>
      </c>
      <c r="C110" s="1524"/>
      <c r="D110" s="1524"/>
      <c r="E110" s="1524"/>
      <c r="F110" s="1524"/>
      <c r="G110" s="1524"/>
      <c r="H110" s="1524"/>
      <c r="I110" s="1524"/>
      <c r="J110" s="158">
        <f t="shared" ref="J110:Q110" si="17">J109+J91+J49+J40</f>
        <v>7044628</v>
      </c>
      <c r="K110" s="203">
        <f t="shared" si="17"/>
        <v>7970766</v>
      </c>
      <c r="L110" s="158">
        <f t="shared" si="17"/>
        <v>6906800</v>
      </c>
      <c r="M110" s="158">
        <f t="shared" si="17"/>
        <v>6089100</v>
      </c>
      <c r="N110" s="158">
        <f t="shared" si="17"/>
        <v>0</v>
      </c>
      <c r="O110" s="426">
        <f t="shared" si="17"/>
        <v>817700</v>
      </c>
      <c r="P110" s="426">
        <f t="shared" si="17"/>
        <v>9320900</v>
      </c>
      <c r="Q110" s="426">
        <f t="shared" si="17"/>
        <v>10941100</v>
      </c>
      <c r="R110" s="1525"/>
      <c r="S110" s="1525"/>
      <c r="T110" s="1525"/>
      <c r="U110" s="1526"/>
    </row>
    <row r="111" spans="1:38" s="1" customFormat="1" ht="13.5" thickBot="1" x14ac:dyDescent="0.3">
      <c r="A111" s="427" t="s">
        <v>34</v>
      </c>
      <c r="B111" s="1527" t="s">
        <v>128</v>
      </c>
      <c r="C111" s="1528"/>
      <c r="D111" s="1528"/>
      <c r="E111" s="1528"/>
      <c r="F111" s="1528"/>
      <c r="G111" s="1528"/>
      <c r="H111" s="1528"/>
      <c r="I111" s="1528"/>
      <c r="J111" s="428">
        <f t="shared" ref="J111:Q111" si="18">J110</f>
        <v>7044628</v>
      </c>
      <c r="K111" s="428">
        <f t="shared" si="18"/>
        <v>7970766</v>
      </c>
      <c r="L111" s="428">
        <f t="shared" si="18"/>
        <v>6906800</v>
      </c>
      <c r="M111" s="428">
        <f t="shared" si="18"/>
        <v>6089100</v>
      </c>
      <c r="N111" s="428">
        <f t="shared" si="18"/>
        <v>0</v>
      </c>
      <c r="O111" s="429">
        <f t="shared" si="18"/>
        <v>817700</v>
      </c>
      <c r="P111" s="429">
        <f t="shared" si="18"/>
        <v>9320900</v>
      </c>
      <c r="Q111" s="429">
        <f t="shared" si="18"/>
        <v>10941100</v>
      </c>
      <c r="R111" s="1529"/>
      <c r="S111" s="1529"/>
      <c r="T111" s="1529"/>
      <c r="U111" s="1530"/>
      <c r="V111" s="50"/>
      <c r="W111" s="50"/>
      <c r="X111" s="50"/>
      <c r="Y111" s="50"/>
      <c r="Z111" s="50"/>
      <c r="AA111" s="50"/>
      <c r="AB111" s="50"/>
      <c r="AC111" s="50"/>
      <c r="AD111" s="50"/>
      <c r="AE111" s="50"/>
      <c r="AF111" s="50"/>
      <c r="AG111" s="50"/>
      <c r="AH111" s="50"/>
      <c r="AI111" s="50"/>
      <c r="AJ111" s="50"/>
      <c r="AK111" s="50"/>
      <c r="AL111" s="50"/>
    </row>
    <row r="112" spans="1:38" s="430" customFormat="1" ht="12.75" customHeight="1" x14ac:dyDescent="0.25">
      <c r="A112" s="1531"/>
      <c r="B112" s="1532"/>
      <c r="C112" s="1532"/>
      <c r="D112" s="1532"/>
      <c r="E112" s="1532"/>
      <c r="F112" s="1532"/>
      <c r="G112" s="1532"/>
      <c r="H112" s="1532"/>
      <c r="I112" s="1532"/>
      <c r="J112" s="431"/>
      <c r="K112" s="431"/>
      <c r="L112" s="431"/>
      <c r="M112" s="432"/>
      <c r="N112" s="432"/>
      <c r="O112" s="432"/>
      <c r="P112" s="432"/>
      <c r="Q112" s="432"/>
      <c r="R112" s="433"/>
      <c r="S112" s="433"/>
      <c r="T112" s="433"/>
      <c r="U112" s="433"/>
      <c r="V112" s="50"/>
      <c r="W112" s="50"/>
      <c r="X112" s="50"/>
      <c r="Y112" s="50"/>
      <c r="Z112" s="50"/>
      <c r="AA112" s="50"/>
      <c r="AB112" s="50"/>
      <c r="AC112" s="50"/>
      <c r="AD112" s="50"/>
      <c r="AE112" s="50"/>
      <c r="AF112" s="50"/>
      <c r="AG112" s="50"/>
      <c r="AH112" s="50"/>
      <c r="AI112" s="50"/>
      <c r="AJ112" s="50"/>
      <c r="AK112" s="50"/>
      <c r="AL112" s="50"/>
    </row>
    <row r="113" spans="1:38" s="430" customFormat="1" ht="16.5" customHeight="1" thickBot="1" x14ac:dyDescent="0.3">
      <c r="A113" s="1579" t="s">
        <v>129</v>
      </c>
      <c r="B113" s="1579"/>
      <c r="C113" s="1579"/>
      <c r="D113" s="1579"/>
      <c r="E113" s="1579"/>
      <c r="F113" s="1579"/>
      <c r="G113" s="1579"/>
      <c r="H113" s="1579"/>
      <c r="I113" s="1579"/>
      <c r="J113" s="1579"/>
      <c r="K113" s="1579"/>
      <c r="L113" s="434"/>
      <c r="M113" s="434"/>
      <c r="N113" s="434"/>
      <c r="O113" s="434"/>
      <c r="P113" s="434"/>
      <c r="Q113" s="434"/>
      <c r="R113" s="39"/>
      <c r="S113" s="39"/>
      <c r="T113" s="39"/>
      <c r="U113" s="39"/>
      <c r="V113" s="50"/>
      <c r="W113" s="50"/>
      <c r="X113" s="50"/>
      <c r="Y113" s="50"/>
      <c r="Z113" s="50"/>
      <c r="AA113" s="50"/>
      <c r="AB113" s="50"/>
      <c r="AC113" s="50"/>
      <c r="AD113" s="50"/>
      <c r="AE113" s="50"/>
      <c r="AF113" s="50"/>
      <c r="AG113" s="50"/>
      <c r="AH113" s="50"/>
      <c r="AI113" s="50"/>
      <c r="AJ113" s="50"/>
      <c r="AK113" s="50"/>
      <c r="AL113" s="50"/>
    </row>
    <row r="114" spans="1:38" s="1" customFormat="1" ht="54.75" customHeight="1" thickBot="1" x14ac:dyDescent="0.3">
      <c r="A114" s="1580" t="s">
        <v>130</v>
      </c>
      <c r="B114" s="1581"/>
      <c r="C114" s="1581"/>
      <c r="D114" s="1581"/>
      <c r="E114" s="1581"/>
      <c r="F114" s="1581"/>
      <c r="G114" s="1581"/>
      <c r="H114" s="1581"/>
      <c r="I114" s="1582"/>
      <c r="J114" s="6" t="s">
        <v>13</v>
      </c>
      <c r="K114" s="6" t="s">
        <v>14</v>
      </c>
      <c r="L114" s="1876" t="s">
        <v>15</v>
      </c>
      <c r="M114" s="1877"/>
      <c r="N114" s="1877"/>
      <c r="O114" s="1878"/>
      <c r="P114" s="435" t="s">
        <v>131</v>
      </c>
      <c r="Q114" s="435" t="s">
        <v>132</v>
      </c>
      <c r="R114" s="2"/>
      <c r="S114" s="2"/>
      <c r="T114" s="2"/>
      <c r="U114" s="2"/>
    </row>
    <row r="115" spans="1:38" s="1" customFormat="1" ht="12.75" x14ac:dyDescent="0.25">
      <c r="A115" s="1583" t="s">
        <v>133</v>
      </c>
      <c r="B115" s="1584"/>
      <c r="C115" s="1584"/>
      <c r="D115" s="1584"/>
      <c r="E115" s="1584"/>
      <c r="F115" s="1584"/>
      <c r="G115" s="1584"/>
      <c r="H115" s="1584"/>
      <c r="I115" s="1585"/>
      <c r="J115" s="709">
        <f>J116+J123+J124</f>
        <v>5824315</v>
      </c>
      <c r="K115" s="709">
        <f>K116+K123+K124</f>
        <v>6788280</v>
      </c>
      <c r="L115" s="1884">
        <f>L116+L123+L124</f>
        <v>6614300</v>
      </c>
      <c r="M115" s="1885"/>
      <c r="N115" s="1885"/>
      <c r="O115" s="1886"/>
      <c r="P115" s="436">
        <f>P116+P123+P124</f>
        <v>7173200</v>
      </c>
      <c r="Q115" s="436">
        <f ca="1">Q116+Q123+Q124</f>
        <v>7560000</v>
      </c>
      <c r="R115" s="437"/>
      <c r="S115" s="2"/>
      <c r="T115" s="2"/>
      <c r="U115" s="5"/>
    </row>
    <row r="116" spans="1:38" s="1" customFormat="1" ht="12.75" customHeight="1" x14ac:dyDescent="0.25">
      <c r="A116" s="1520" t="s">
        <v>134</v>
      </c>
      <c r="B116" s="1521"/>
      <c r="C116" s="1521"/>
      <c r="D116" s="1521"/>
      <c r="E116" s="1521"/>
      <c r="F116" s="1521"/>
      <c r="G116" s="1521"/>
      <c r="H116" s="1521"/>
      <c r="I116" s="1522"/>
      <c r="J116" s="712">
        <f>SUM(J117:J120)</f>
        <v>5482478</v>
      </c>
      <c r="K116" s="712">
        <f>SUM(K117:K121)</f>
        <v>6446443</v>
      </c>
      <c r="L116" s="1873">
        <f>SUM(L117:O122)</f>
        <v>5823400</v>
      </c>
      <c r="M116" s="1874"/>
      <c r="N116" s="1874"/>
      <c r="O116" s="1875"/>
      <c r="P116" s="438">
        <f>P117+P118+P119+P120+P121</f>
        <v>6085800</v>
      </c>
      <c r="Q116" s="438">
        <f ca="1">Q117+Q118+Q119+Q120+Q121</f>
        <v>6007600</v>
      </c>
      <c r="R116" s="437"/>
      <c r="S116" s="2"/>
      <c r="T116" s="2"/>
      <c r="U116" s="5"/>
    </row>
    <row r="117" spans="1:38" s="1" customFormat="1" ht="12.75" x14ac:dyDescent="0.25">
      <c r="A117" s="1576" t="s">
        <v>135</v>
      </c>
      <c r="B117" s="1577"/>
      <c r="C117" s="1577"/>
      <c r="D117" s="1577"/>
      <c r="E117" s="1577"/>
      <c r="F117" s="1577"/>
      <c r="G117" s="1577"/>
      <c r="H117" s="1577"/>
      <c r="I117" s="1578"/>
      <c r="J117" s="713">
        <f>SUMIF(I13:I111,"SB",J13:J111)</f>
        <v>100209</v>
      </c>
      <c r="K117" s="713">
        <f>SUMIF(I13:I111,"SB",K13:K111)</f>
        <v>922483</v>
      </c>
      <c r="L117" s="1857">
        <f>SUMIF(I13:I111,"SB",L13:L111)</f>
        <v>457900</v>
      </c>
      <c r="M117" s="1858"/>
      <c r="N117" s="1858"/>
      <c r="O117" s="1859"/>
      <c r="P117" s="92">
        <f>SUMIF(I13:I111,"SB",P13:P111)</f>
        <v>387900</v>
      </c>
      <c r="Q117" s="92">
        <f>SUMIF(I13:I111,"SB",Q13:Q111)</f>
        <v>457400</v>
      </c>
      <c r="R117" s="437"/>
      <c r="S117" s="2"/>
      <c r="T117" s="2"/>
      <c r="U117" s="5"/>
    </row>
    <row r="118" spans="1:38" s="1" customFormat="1" ht="12.75" x14ac:dyDescent="0.25">
      <c r="A118" s="1573" t="s">
        <v>136</v>
      </c>
      <c r="B118" s="1574"/>
      <c r="C118" s="1574"/>
      <c r="D118" s="1574"/>
      <c r="E118" s="1574"/>
      <c r="F118" s="1574"/>
      <c r="G118" s="1574"/>
      <c r="H118" s="1574"/>
      <c r="I118" s="1575"/>
      <c r="J118" s="715">
        <f>SUMIF(I13:I111,"SB(AA)",J13:J111)</f>
        <v>384615</v>
      </c>
      <c r="K118" s="715">
        <f>SUMIF(I13:I111,"SB(AA)",K13:K111)</f>
        <v>384615</v>
      </c>
      <c r="L118" s="1870">
        <f>SUMIF(I13:I111,"SB(AA)",L13:L111)</f>
        <v>384800</v>
      </c>
      <c r="M118" s="1871"/>
      <c r="N118" s="1871"/>
      <c r="O118" s="1872"/>
      <c r="P118" s="92">
        <f>SUMIF(I13:I110,"SB(AA)",P13:P110)</f>
        <v>735500</v>
      </c>
      <c r="Q118" s="92">
        <f ca="1">SUMIF(I13:I111,"SB(AA)",Q13:Q110)</f>
        <v>587800</v>
      </c>
      <c r="R118" s="437"/>
      <c r="S118" s="2"/>
      <c r="T118" s="2"/>
      <c r="U118" s="5"/>
    </row>
    <row r="119" spans="1:38" s="1" customFormat="1" ht="12.75" x14ac:dyDescent="0.25">
      <c r="A119" s="1573" t="s">
        <v>137</v>
      </c>
      <c r="B119" s="1574"/>
      <c r="C119" s="1574"/>
      <c r="D119" s="1574"/>
      <c r="E119" s="1574"/>
      <c r="F119" s="1574"/>
      <c r="G119" s="1574"/>
      <c r="H119" s="1574"/>
      <c r="I119" s="1575"/>
      <c r="J119" s="713">
        <f>SUMIF(I13:I111,"SB(VR)",J13:J111)</f>
        <v>4814933</v>
      </c>
      <c r="K119" s="713">
        <f>SUMIF(I13:I111,"SB(VR)",K13:K111)</f>
        <v>4814933</v>
      </c>
      <c r="L119" s="1857">
        <f>SUMIF(I13:I111,"SB(VR)",L13:L111)</f>
        <v>4935000</v>
      </c>
      <c r="M119" s="1858"/>
      <c r="N119" s="1858"/>
      <c r="O119" s="1859"/>
      <c r="P119" s="92">
        <f>SUMIF(I13:I111,"SB(VR)",P13:P111)</f>
        <v>4948200</v>
      </c>
      <c r="Q119" s="92">
        <f>SUMIF(I13:I111,"SB(VR)",Q13:Q111)</f>
        <v>4948200</v>
      </c>
      <c r="R119" s="437"/>
      <c r="S119" s="2"/>
      <c r="T119" s="2"/>
      <c r="U119" s="5"/>
    </row>
    <row r="120" spans="1:38" s="1" customFormat="1" ht="12.75" x14ac:dyDescent="0.25">
      <c r="A120" s="1573" t="s">
        <v>138</v>
      </c>
      <c r="B120" s="1574"/>
      <c r="C120" s="1574"/>
      <c r="D120" s="1574"/>
      <c r="E120" s="1574"/>
      <c r="F120" s="1574"/>
      <c r="G120" s="1574"/>
      <c r="H120" s="1574"/>
      <c r="I120" s="1575"/>
      <c r="J120" s="713">
        <f>SUMIF(I13:I111,"SB(P)",J13:J111)</f>
        <v>182721</v>
      </c>
      <c r="K120" s="713">
        <f>SUMIF(I13:I111,"SB(P)",K13:K111)</f>
        <v>182721</v>
      </c>
      <c r="L120" s="1857">
        <f>SUMIF(I13:I111,"SB(P)",L13:L111)</f>
        <v>0</v>
      </c>
      <c r="M120" s="1858"/>
      <c r="N120" s="1858"/>
      <c r="O120" s="1859"/>
      <c r="P120" s="92">
        <f>SUMIF(I13:I111,"SB(P)",P13:P111)</f>
        <v>0</v>
      </c>
      <c r="Q120" s="92">
        <f>SUMIF(I13:I111,"SB(P)",Q13:Q111)</f>
        <v>0</v>
      </c>
      <c r="R120" s="437"/>
      <c r="S120" s="2"/>
      <c r="T120" s="2"/>
      <c r="U120" s="5"/>
    </row>
    <row r="121" spans="1:38" s="1" customFormat="1" ht="12.75" x14ac:dyDescent="0.25">
      <c r="A121" s="1573" t="s">
        <v>139</v>
      </c>
      <c r="B121" s="1574"/>
      <c r="C121" s="1574"/>
      <c r="D121" s="1574"/>
      <c r="E121" s="1574"/>
      <c r="F121" s="1574"/>
      <c r="G121" s="1574"/>
      <c r="H121" s="1574"/>
      <c r="I121" s="1575"/>
      <c r="J121" s="713">
        <f>SUMIF(I14:I111,"SB(VB)",J14:J111)</f>
        <v>47729</v>
      </c>
      <c r="K121" s="713">
        <f>SUMIF(I14:I111,"SB(VB)",K14:K111)</f>
        <v>141691</v>
      </c>
      <c r="L121" s="1857">
        <f>SUMIF(I13:I111,"SB(VB)",L13:L111)</f>
        <v>45700</v>
      </c>
      <c r="M121" s="1858"/>
      <c r="N121" s="1858"/>
      <c r="O121" s="1859"/>
      <c r="P121" s="92">
        <f>SUMIF(I14:I111,"SB(VB)",P14:P111)</f>
        <v>14200</v>
      </c>
      <c r="Q121" s="92">
        <f>SUMIF(I14:I111,"SB(VB)",Q14:Q111)</f>
        <v>14200</v>
      </c>
      <c r="R121" s="437"/>
      <c r="S121" s="2"/>
      <c r="T121" s="2"/>
      <c r="U121" s="5"/>
    </row>
    <row r="122" spans="1:38" s="1" customFormat="1" ht="12.75" x14ac:dyDescent="0.25">
      <c r="A122" s="1573" t="s">
        <v>140</v>
      </c>
      <c r="B122" s="1574"/>
      <c r="C122" s="1574"/>
      <c r="D122" s="1574"/>
      <c r="E122" s="1574"/>
      <c r="F122" s="1574"/>
      <c r="G122" s="1574"/>
      <c r="H122" s="1574"/>
      <c r="I122" s="1575"/>
      <c r="J122" s="713">
        <f>SUMIF(I15:I111,"SB(KPP)",J15:J111)</f>
        <v>0</v>
      </c>
      <c r="K122" s="713">
        <f>SUMIF(I15:I111,"SB(KPP)",K15:K111)</f>
        <v>0</v>
      </c>
      <c r="L122" s="1857">
        <f>SUMIF(I14:I111,"SB(KPP)",L14:L111)</f>
        <v>0</v>
      </c>
      <c r="M122" s="1858"/>
      <c r="N122" s="1858"/>
      <c r="O122" s="1859"/>
      <c r="P122" s="92">
        <f>SUMIF(I15:I112,"SB(KPP)",P15:P112)</f>
        <v>0</v>
      </c>
      <c r="Q122" s="92">
        <f>SUMIF(I15:I112,"SB(KPP)",Q15:Q112)</f>
        <v>0</v>
      </c>
      <c r="R122" s="437"/>
      <c r="S122" s="2"/>
      <c r="T122" s="2"/>
      <c r="U122" s="5"/>
    </row>
    <row r="123" spans="1:38" s="1" customFormat="1" ht="12.75" x14ac:dyDescent="0.25">
      <c r="A123" s="1567" t="s">
        <v>141</v>
      </c>
      <c r="B123" s="1568"/>
      <c r="C123" s="1568"/>
      <c r="D123" s="1568"/>
      <c r="E123" s="1568"/>
      <c r="F123" s="1568"/>
      <c r="G123" s="1568"/>
      <c r="H123" s="1568"/>
      <c r="I123" s="1569"/>
      <c r="J123" s="714">
        <f>SUMIF(I14:I111,"SB(AAL)",J14:J111)</f>
        <v>52837</v>
      </c>
      <c r="K123" s="714">
        <f>SUMIF(I14:I111,"SB(AAL)",K14:K111)</f>
        <v>52837</v>
      </c>
      <c r="L123" s="1863">
        <f>SUMIF(I14:I111,"SB(AAL)",L14:L111)</f>
        <v>0</v>
      </c>
      <c r="M123" s="1864"/>
      <c r="N123" s="1864"/>
      <c r="O123" s="1865"/>
      <c r="P123" s="439">
        <f>SUMIF(I14:I111,"SB(AAL)",P14:P111)</f>
        <v>80000</v>
      </c>
      <c r="Q123" s="439">
        <f>SUMIF(I18:I111,"SB(AAL)",Q18:Q111)</f>
        <v>545000</v>
      </c>
      <c r="R123" s="437"/>
      <c r="S123" s="2"/>
      <c r="T123" s="2"/>
      <c r="U123" s="5"/>
    </row>
    <row r="124" spans="1:38" s="1" customFormat="1" ht="12.75" x14ac:dyDescent="0.25">
      <c r="A124" s="1567" t="s">
        <v>142</v>
      </c>
      <c r="B124" s="1568"/>
      <c r="C124" s="1568"/>
      <c r="D124" s="1568"/>
      <c r="E124" s="1568"/>
      <c r="F124" s="1568"/>
      <c r="G124" s="1568"/>
      <c r="H124" s="1568"/>
      <c r="I124" s="1569"/>
      <c r="J124" s="714">
        <f>SUMIF(I14:I111,"SB(VRL)",J14:J111)</f>
        <v>289000</v>
      </c>
      <c r="K124" s="714">
        <f>SUMIF(I14:I111,"SB(VRL)",K14:K111)</f>
        <v>289000</v>
      </c>
      <c r="L124" s="1863">
        <f>SUMIF(I14:I111,"SB(VRL)",L14:L111)</f>
        <v>790900</v>
      </c>
      <c r="M124" s="1864"/>
      <c r="N124" s="1864"/>
      <c r="O124" s="1865"/>
      <c r="P124" s="439">
        <f>SUMIF(I14:I111,"SB(VRL)",P14:P111)</f>
        <v>1007400</v>
      </c>
      <c r="Q124" s="439">
        <f>SUMIF(I14:I111,"SB(VRL)",Q14:Q111)</f>
        <v>1007400</v>
      </c>
      <c r="R124" s="437"/>
      <c r="S124" s="2"/>
      <c r="T124" s="2"/>
      <c r="U124" s="5"/>
    </row>
    <row r="125" spans="1:38" s="1" customFormat="1" ht="12.75" x14ac:dyDescent="0.25">
      <c r="A125" s="1570" t="s">
        <v>143</v>
      </c>
      <c r="B125" s="1571"/>
      <c r="C125" s="1571"/>
      <c r="D125" s="1571"/>
      <c r="E125" s="1571"/>
      <c r="F125" s="1571"/>
      <c r="G125" s="1571"/>
      <c r="H125" s="1571"/>
      <c r="I125" s="1572"/>
      <c r="J125" s="718">
        <f ca="1">SUM(J126:J128)</f>
        <v>1172584</v>
      </c>
      <c r="K125" s="718">
        <f ca="1">SUM(K126:K128)</f>
        <v>1182486</v>
      </c>
      <c r="L125" s="1866">
        <f>SUM(L126:O128)</f>
        <v>292500</v>
      </c>
      <c r="M125" s="1867"/>
      <c r="N125" s="1867"/>
      <c r="O125" s="1868"/>
      <c r="P125" s="440">
        <f>P126+P127+P128</f>
        <v>2147700</v>
      </c>
      <c r="Q125" s="440">
        <f>Q126+Q127+Q128</f>
        <v>3381100</v>
      </c>
      <c r="R125" s="437"/>
      <c r="S125" s="2"/>
      <c r="T125" s="2"/>
      <c r="U125" s="5"/>
    </row>
    <row r="126" spans="1:38" s="1" customFormat="1" ht="12.75" x14ac:dyDescent="0.25">
      <c r="A126" s="1561" t="s">
        <v>144</v>
      </c>
      <c r="B126" s="1562"/>
      <c r="C126" s="1562"/>
      <c r="D126" s="1562"/>
      <c r="E126" s="1562"/>
      <c r="F126" s="1562"/>
      <c r="G126" s="1562"/>
      <c r="H126" s="1869"/>
      <c r="I126" s="1563"/>
      <c r="J126" s="713">
        <f ca="1">SUMIF(I13:I111,"ES",J13:J92)</f>
        <v>1055317</v>
      </c>
      <c r="K126" s="713">
        <f ca="1">SUMIF(I13:I111,"ES",K13:K92)</f>
        <v>1055317</v>
      </c>
      <c r="L126" s="1857">
        <f>SUMIF(I13:I111,"ES",L13:L111)</f>
        <v>242000</v>
      </c>
      <c r="M126" s="1858"/>
      <c r="N126" s="1858"/>
      <c r="O126" s="1859"/>
      <c r="P126" s="92">
        <f>SUMIF(I13:I111,"ES",P13:P111)</f>
        <v>2104100</v>
      </c>
      <c r="Q126" s="92">
        <f>SUMIF(I13:I111,"ES",Q13:Q111)</f>
        <v>3337500</v>
      </c>
      <c r="R126" s="437"/>
      <c r="S126" s="2"/>
      <c r="T126" s="2"/>
      <c r="U126" s="5"/>
    </row>
    <row r="127" spans="1:38" s="1" customFormat="1" ht="12.75" x14ac:dyDescent="0.25">
      <c r="A127" s="1564" t="s">
        <v>145</v>
      </c>
      <c r="B127" s="1565"/>
      <c r="C127" s="1565"/>
      <c r="D127" s="1565"/>
      <c r="E127" s="1565"/>
      <c r="F127" s="1565"/>
      <c r="G127" s="1565"/>
      <c r="H127" s="1856"/>
      <c r="I127" s="1566"/>
      <c r="J127" s="713">
        <f>SUMIF(I14:I111,"LRVB",J14:J111)</f>
        <v>0</v>
      </c>
      <c r="K127" s="713">
        <f>SUMIF(I14:I111,"LRVB",K14:K111)</f>
        <v>9902</v>
      </c>
      <c r="L127" s="1857">
        <f>SUMIF(I14:I111,"LRVB",L14:L111)</f>
        <v>50500</v>
      </c>
      <c r="M127" s="1858"/>
      <c r="N127" s="1858"/>
      <c r="O127" s="1859"/>
      <c r="P127" s="92">
        <f>SUMIF(I14:I111,"LRVB",P14:P111)</f>
        <v>43600</v>
      </c>
      <c r="Q127" s="92">
        <f>SUMIF(I14:I111,"LRVB",Q14:Q111)</f>
        <v>43600</v>
      </c>
      <c r="R127" s="437"/>
      <c r="S127" s="2"/>
      <c r="T127" s="2"/>
      <c r="U127" s="5"/>
    </row>
    <row r="128" spans="1:38" s="1" customFormat="1" ht="12.75" x14ac:dyDescent="0.25">
      <c r="A128" s="1564" t="s">
        <v>146</v>
      </c>
      <c r="B128" s="1565"/>
      <c r="C128" s="1565"/>
      <c r="D128" s="1565"/>
      <c r="E128" s="1565"/>
      <c r="F128" s="1565"/>
      <c r="G128" s="1565"/>
      <c r="H128" s="1856"/>
      <c r="I128" s="1566"/>
      <c r="J128" s="713">
        <f>SUMIF(I13:I111,"Kt",J13:J111)</f>
        <v>117267</v>
      </c>
      <c r="K128" s="713">
        <f>SUMIF(I13:I111,"Kt",K13:K111)</f>
        <v>117267</v>
      </c>
      <c r="L128" s="1857">
        <f>SUMIF(I13:I111,"Kt",L13:L111)</f>
        <v>0</v>
      </c>
      <c r="M128" s="1858"/>
      <c r="N128" s="1858"/>
      <c r="O128" s="1859"/>
      <c r="P128" s="92">
        <f>SUMIF(I13:I111,"Kt",P13:P111)</f>
        <v>0</v>
      </c>
      <c r="Q128" s="92">
        <f>SUMIF(I13:I111,"Kt",Q13:Q111)</f>
        <v>0</v>
      </c>
      <c r="R128" s="437"/>
      <c r="S128" s="2"/>
      <c r="T128" s="2"/>
      <c r="U128" s="5"/>
    </row>
    <row r="129" spans="1:21" s="1" customFormat="1" ht="13.5" thickBot="1" x14ac:dyDescent="0.3">
      <c r="A129" s="1558" t="s">
        <v>147</v>
      </c>
      <c r="B129" s="1559"/>
      <c r="C129" s="1559"/>
      <c r="D129" s="1559"/>
      <c r="E129" s="1559"/>
      <c r="F129" s="1559"/>
      <c r="G129" s="1559"/>
      <c r="H129" s="1559"/>
      <c r="I129" s="1560"/>
      <c r="J129" s="717">
        <f ca="1">SUM(J115,J125)</f>
        <v>6996899</v>
      </c>
      <c r="K129" s="717">
        <f ca="1">SUM(K115,K125)</f>
        <v>7970766</v>
      </c>
      <c r="L129" s="1860">
        <f>SUM(L115,L125)</f>
        <v>6906800</v>
      </c>
      <c r="M129" s="1861"/>
      <c r="N129" s="1861"/>
      <c r="O129" s="1862"/>
      <c r="P129" s="441">
        <f>P125+P115</f>
        <v>9320900</v>
      </c>
      <c r="Q129" s="441">
        <f ca="1">Q125+Q115</f>
        <v>10941100</v>
      </c>
      <c r="R129" s="50"/>
      <c r="U129" s="442"/>
    </row>
    <row r="130" spans="1:21" s="1" customFormat="1" ht="12.75" x14ac:dyDescent="0.25">
      <c r="A130" s="2"/>
      <c r="B130" s="2"/>
      <c r="C130" s="2"/>
      <c r="D130" s="2"/>
      <c r="E130" s="2"/>
      <c r="F130" s="2"/>
      <c r="G130" s="3"/>
      <c r="H130" s="3"/>
      <c r="I130" s="4"/>
      <c r="J130" s="5"/>
      <c r="K130" s="5"/>
      <c r="L130" s="1854"/>
      <c r="M130" s="1855"/>
      <c r="N130" s="716"/>
      <c r="O130" s="716"/>
      <c r="P130" s="716"/>
      <c r="Q130" s="716"/>
      <c r="R130" s="2"/>
      <c r="S130" s="2"/>
      <c r="T130" s="2"/>
      <c r="U130" s="5"/>
    </row>
    <row r="133" spans="1:21" x14ac:dyDescent="0.25">
      <c r="P133" s="725"/>
    </row>
  </sheetData>
  <mergeCells count="220">
    <mergeCell ref="A1:U1"/>
    <mergeCell ref="A45:A46"/>
    <mergeCell ref="B45:B46"/>
    <mergeCell ref="C45:C46"/>
    <mergeCell ref="E45:E46"/>
    <mergeCell ref="F45:F46"/>
    <mergeCell ref="G45:G46"/>
    <mergeCell ref="H45:H46"/>
    <mergeCell ref="R45:R46"/>
    <mergeCell ref="R33:R36"/>
    <mergeCell ref="E37:E39"/>
    <mergeCell ref="I6:I8"/>
    <mergeCell ref="L6:O6"/>
    <mergeCell ref="A9:U9"/>
    <mergeCell ref="A10:U10"/>
    <mergeCell ref="B11:U11"/>
    <mergeCell ref="C12:U12"/>
    <mergeCell ref="F13:F17"/>
    <mergeCell ref="G13:G17"/>
    <mergeCell ref="E14:E15"/>
    <mergeCell ref="H14:H15"/>
    <mergeCell ref="R14:R15"/>
    <mergeCell ref="E16:E17"/>
    <mergeCell ref="H16:H17"/>
    <mergeCell ref="V26:V27"/>
    <mergeCell ref="G26:G29"/>
    <mergeCell ref="H26:H29"/>
    <mergeCell ref="S30:S32"/>
    <mergeCell ref="F27:F29"/>
    <mergeCell ref="A30:A32"/>
    <mergeCell ref="B30:B32"/>
    <mergeCell ref="C30:C32"/>
    <mergeCell ref="E30:E32"/>
    <mergeCell ref="F30:F32"/>
    <mergeCell ref="A26:A29"/>
    <mergeCell ref="B26:B29"/>
    <mergeCell ref="C26:C29"/>
    <mergeCell ref="E26:E29"/>
    <mergeCell ref="W28:W29"/>
    <mergeCell ref="R28:R29"/>
    <mergeCell ref="R26:R27"/>
    <mergeCell ref="A2:U2"/>
    <mergeCell ref="A3:U3"/>
    <mergeCell ref="A4:U4"/>
    <mergeCell ref="S5:U5"/>
    <mergeCell ref="A6:A8"/>
    <mergeCell ref="B6:B8"/>
    <mergeCell ref="C6:C8"/>
    <mergeCell ref="D6:D8"/>
    <mergeCell ref="E6:E8"/>
    <mergeCell ref="F6:F8"/>
    <mergeCell ref="Q6:Q8"/>
    <mergeCell ref="R6:U6"/>
    <mergeCell ref="J7:J8"/>
    <mergeCell ref="K7:K8"/>
    <mergeCell ref="L7:L8"/>
    <mergeCell ref="M7:N7"/>
    <mergeCell ref="O7:O8"/>
    <mergeCell ref="R7:R8"/>
    <mergeCell ref="S7:U7"/>
    <mergeCell ref="G6:G8"/>
    <mergeCell ref="H6:H8"/>
    <mergeCell ref="R16:R17"/>
    <mergeCell ref="P6:P8"/>
    <mergeCell ref="R21:R22"/>
    <mergeCell ref="A24:A25"/>
    <mergeCell ref="B24:B25"/>
    <mergeCell ref="C24:C25"/>
    <mergeCell ref="E24:E25"/>
    <mergeCell ref="F24:F25"/>
    <mergeCell ref="G24:G25"/>
    <mergeCell ref="H24:H25"/>
    <mergeCell ref="R24:R25"/>
    <mergeCell ref="A19:A21"/>
    <mergeCell ref="B19:B21"/>
    <mergeCell ref="C19:C21"/>
    <mergeCell ref="E19:E20"/>
    <mergeCell ref="F19:F21"/>
    <mergeCell ref="G19:G21"/>
    <mergeCell ref="H19:H21"/>
    <mergeCell ref="E21:E22"/>
    <mergeCell ref="F37:F39"/>
    <mergeCell ref="G37:G39"/>
    <mergeCell ref="H37:H39"/>
    <mergeCell ref="G30:G32"/>
    <mergeCell ref="H30:H32"/>
    <mergeCell ref="R30:R32"/>
    <mergeCell ref="E33:E36"/>
    <mergeCell ref="F33:F36"/>
    <mergeCell ref="G33:G36"/>
    <mergeCell ref="H33:H36"/>
    <mergeCell ref="C40:I40"/>
    <mergeCell ref="C41:U41"/>
    <mergeCell ref="A42:A44"/>
    <mergeCell ref="B42:B44"/>
    <mergeCell ref="C42:C44"/>
    <mergeCell ref="F42:F44"/>
    <mergeCell ref="G42:G44"/>
    <mergeCell ref="H42:H44"/>
    <mergeCell ref="E43:E44"/>
    <mergeCell ref="V63:AC65"/>
    <mergeCell ref="H67:I67"/>
    <mergeCell ref="E69:E72"/>
    <mergeCell ref="F69:F72"/>
    <mergeCell ref="H69:H72"/>
    <mergeCell ref="R71:R72"/>
    <mergeCell ref="C50:U50"/>
    <mergeCell ref="H51:H52"/>
    <mergeCell ref="F52:F56"/>
    <mergeCell ref="E54:E55"/>
    <mergeCell ref="H57:I57"/>
    <mergeCell ref="H58:H59"/>
    <mergeCell ref="R78:R79"/>
    <mergeCell ref="E73:E74"/>
    <mergeCell ref="H73:H74"/>
    <mergeCell ref="E76:E77"/>
    <mergeCell ref="H76:H77"/>
    <mergeCell ref="R76:R77"/>
    <mergeCell ref="H48:I48"/>
    <mergeCell ref="C49:I49"/>
    <mergeCell ref="R49:U49"/>
    <mergeCell ref="E63:E65"/>
    <mergeCell ref="H63:H65"/>
    <mergeCell ref="H80:I80"/>
    <mergeCell ref="A82:A84"/>
    <mergeCell ref="B82:B84"/>
    <mergeCell ref="C82:C84"/>
    <mergeCell ref="E82:E84"/>
    <mergeCell ref="F82:F84"/>
    <mergeCell ref="G82:G84"/>
    <mergeCell ref="H82:H84"/>
    <mergeCell ref="A78:A79"/>
    <mergeCell ref="B78:B79"/>
    <mergeCell ref="C78:C79"/>
    <mergeCell ref="E78:E79"/>
    <mergeCell ref="H78:H79"/>
    <mergeCell ref="R82:R84"/>
    <mergeCell ref="U82:U84"/>
    <mergeCell ref="A85:A88"/>
    <mergeCell ref="B85:B88"/>
    <mergeCell ref="C85:C88"/>
    <mergeCell ref="D85:D88"/>
    <mergeCell ref="E85:E88"/>
    <mergeCell ref="G85:G88"/>
    <mergeCell ref="H85:H88"/>
    <mergeCell ref="R85:R86"/>
    <mergeCell ref="E97:E100"/>
    <mergeCell ref="R97:R99"/>
    <mergeCell ref="H105:H108"/>
    <mergeCell ref="R105:R108"/>
    <mergeCell ref="H90:I90"/>
    <mergeCell ref="C91:I91"/>
    <mergeCell ref="R91:U91"/>
    <mergeCell ref="C92:U92"/>
    <mergeCell ref="A101:A104"/>
    <mergeCell ref="B101:B104"/>
    <mergeCell ref="C101:C104"/>
    <mergeCell ref="D101:D104"/>
    <mergeCell ref="E101:E104"/>
    <mergeCell ref="F101:F104"/>
    <mergeCell ref="R93:R94"/>
    <mergeCell ref="A93:A96"/>
    <mergeCell ref="B93:B96"/>
    <mergeCell ref="C93:C96"/>
    <mergeCell ref="D93:D96"/>
    <mergeCell ref="E93:E96"/>
    <mergeCell ref="F93:F96"/>
    <mergeCell ref="G93:G96"/>
    <mergeCell ref="H93:H95"/>
    <mergeCell ref="U105:U106"/>
    <mergeCell ref="C109:I109"/>
    <mergeCell ref="R109:U109"/>
    <mergeCell ref="B110:I110"/>
    <mergeCell ref="R110:U110"/>
    <mergeCell ref="G101:G104"/>
    <mergeCell ref="R101:R104"/>
    <mergeCell ref="H102:H104"/>
    <mergeCell ref="A115:I115"/>
    <mergeCell ref="L115:O115"/>
    <mergeCell ref="A105:A108"/>
    <mergeCell ref="B105:B108"/>
    <mergeCell ref="C105:C108"/>
    <mergeCell ref="E105:E108"/>
    <mergeCell ref="F105:F108"/>
    <mergeCell ref="G105:G108"/>
    <mergeCell ref="A116:I116"/>
    <mergeCell ref="L116:O116"/>
    <mergeCell ref="A117:I117"/>
    <mergeCell ref="L117:O117"/>
    <mergeCell ref="B111:I111"/>
    <mergeCell ref="R111:U111"/>
    <mergeCell ref="A112:I112"/>
    <mergeCell ref="A113:K113"/>
    <mergeCell ref="A114:I114"/>
    <mergeCell ref="L114:O114"/>
    <mergeCell ref="A121:I121"/>
    <mergeCell ref="L121:O121"/>
    <mergeCell ref="A122:I122"/>
    <mergeCell ref="L122:O122"/>
    <mergeCell ref="A123:I123"/>
    <mergeCell ref="L123:O123"/>
    <mergeCell ref="A118:I118"/>
    <mergeCell ref="L118:O118"/>
    <mergeCell ref="A119:I119"/>
    <mergeCell ref="L119:O119"/>
    <mergeCell ref="A120:I120"/>
    <mergeCell ref="L120:O120"/>
    <mergeCell ref="L130:M130"/>
    <mergeCell ref="A127:I127"/>
    <mergeCell ref="L127:O127"/>
    <mergeCell ref="A128:I128"/>
    <mergeCell ref="L128:O128"/>
    <mergeCell ref="A129:I129"/>
    <mergeCell ref="L129:O129"/>
    <mergeCell ref="A124:I124"/>
    <mergeCell ref="L124:O124"/>
    <mergeCell ref="A125:I125"/>
    <mergeCell ref="L125:O125"/>
    <mergeCell ref="A126:I126"/>
    <mergeCell ref="L126:O126"/>
  </mergeCells>
  <printOptions horizontalCentered="1"/>
  <pageMargins left="0" right="0" top="0.78740157480314965" bottom="0.19685039370078741" header="0.31496062992125984" footer="0.31496062992125984"/>
  <pageSetup paperSize="9" scale="70" orientation="landscape" r:id="rId1"/>
  <rowBreaks count="2" manualBreakCount="2">
    <brk id="62" max="20" man="1"/>
    <brk id="112"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5 programa</vt:lpstr>
      <vt:lpstr>Lyginamasis variantas</vt:lpstr>
      <vt:lpstr>aiškinamoji lentelė</vt:lpstr>
      <vt:lpstr>'5 programa'!Print_Area</vt:lpstr>
      <vt:lpstr>'aiškinamoji lentelė'!Print_Area</vt:lpstr>
      <vt:lpstr>'Lyginamasis variantas'!Print_Area</vt:lpstr>
      <vt:lpstr>'5 programa'!Print_Titles</vt:lpstr>
      <vt:lpstr>'aiškinamoji lentelė'!Print_Titles</vt:lpstr>
      <vt:lpstr>'Lyginamasis variantas'!Print_Titles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Audra Cepiene</cp:lastModifiedBy>
  <cp:lastPrinted>2016-11-10T08:34:36Z</cp:lastPrinted>
  <dcterms:created xsi:type="dcterms:W3CDTF">2015-10-26T14:41:47Z</dcterms:created>
  <dcterms:modified xsi:type="dcterms:W3CDTF">2016-11-24T06:46:01Z</dcterms:modified>
</cp:coreProperties>
</file>