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keitimai\2016-2018 SVP keitimas\2016-XX-XX keitimas T-XX\SPRENDIMAS\"/>
    </mc:Choice>
  </mc:AlternateContent>
  <bookViews>
    <workbookView xWindow="480" yWindow="180" windowWidth="27795" windowHeight="12525"/>
  </bookViews>
  <sheets>
    <sheet name="11 programa" sheetId="1" r:id="rId1"/>
    <sheet name="Lyginamasis" sheetId="3" state="hidden" r:id="rId2"/>
  </sheets>
  <definedNames>
    <definedName name="_xlnm.Print_Area" localSheetId="0">'11 programa'!$A$1:$N$102</definedName>
    <definedName name="_xlnm.Print_Area" localSheetId="1">Lyginamasis!$A$1:$U$108</definedName>
    <definedName name="_xlnm.Print_Titles" localSheetId="0">'11 programa'!$5:$7</definedName>
    <definedName name="_xlnm.Print_Titles" localSheetId="1">Lyginamasis!$6:$8</definedName>
  </definedNames>
  <calcPr calcId="162913"/>
</workbook>
</file>

<file path=xl/calcChain.xml><?xml version="1.0" encoding="utf-8"?>
<calcChain xmlns="http://schemas.openxmlformats.org/spreadsheetml/2006/main">
  <c r="M104" i="3" l="1"/>
  <c r="I67" i="1"/>
  <c r="J67" i="1"/>
  <c r="H67" i="1"/>
  <c r="M67" i="3"/>
  <c r="M69" i="3" s="1"/>
  <c r="P68" i="3"/>
  <c r="L69" i="3"/>
  <c r="K69" i="3"/>
  <c r="M68" i="3"/>
  <c r="P66" i="3"/>
  <c r="L66" i="3"/>
  <c r="M66" i="3" s="1"/>
  <c r="H21" i="1" l="1"/>
  <c r="I22" i="3"/>
  <c r="I51" i="3" l="1"/>
  <c r="J52" i="3"/>
  <c r="J23" i="3" l="1"/>
  <c r="K32" i="3" l="1"/>
  <c r="L32" i="3"/>
  <c r="M32" i="3"/>
  <c r="N32" i="3"/>
  <c r="O32" i="3"/>
  <c r="P32" i="3"/>
  <c r="I32" i="3"/>
  <c r="O106" i="3" l="1"/>
  <c r="O105" i="3"/>
  <c r="O104" i="3"/>
  <c r="O101" i="3"/>
  <c r="O102" i="3"/>
  <c r="O100" i="3"/>
  <c r="O99" i="3"/>
  <c r="O98" i="3"/>
  <c r="N106" i="3"/>
  <c r="N105" i="3"/>
  <c r="N104" i="3"/>
  <c r="N102" i="3"/>
  <c r="N101" i="3"/>
  <c r="N100" i="3"/>
  <c r="N99" i="3"/>
  <c r="N98" i="3"/>
  <c r="L106" i="3"/>
  <c r="L105" i="3"/>
  <c r="L104" i="3"/>
  <c r="L102" i="3"/>
  <c r="L100" i="3"/>
  <c r="L99" i="3"/>
  <c r="L98" i="3"/>
  <c r="K99" i="3"/>
  <c r="K106" i="3"/>
  <c r="K105" i="3"/>
  <c r="K104" i="3"/>
  <c r="K102" i="3"/>
  <c r="K100" i="3"/>
  <c r="K98" i="3"/>
  <c r="J64" i="1"/>
  <c r="O65" i="3"/>
  <c r="N65" i="3"/>
  <c r="O41" i="3"/>
  <c r="O39" i="3"/>
  <c r="N41" i="3"/>
  <c r="N39" i="3"/>
  <c r="P91" i="3"/>
  <c r="O91" i="3"/>
  <c r="N91" i="3"/>
  <c r="O89" i="3"/>
  <c r="N89" i="3"/>
  <c r="P88" i="3"/>
  <c r="P89" i="3" s="1"/>
  <c r="P85" i="3"/>
  <c r="O85" i="3"/>
  <c r="N85" i="3"/>
  <c r="O82" i="3"/>
  <c r="N82" i="3"/>
  <c r="P81" i="3"/>
  <c r="P82" i="3" s="1"/>
  <c r="O79" i="3"/>
  <c r="N79" i="3"/>
  <c r="O74" i="3"/>
  <c r="N74" i="3"/>
  <c r="P69" i="3"/>
  <c r="O69" i="3"/>
  <c r="N69" i="3"/>
  <c r="P65" i="3"/>
  <c r="P60" i="3"/>
  <c r="N60" i="3"/>
  <c r="O60" i="3"/>
  <c r="P54" i="3"/>
  <c r="O54" i="3"/>
  <c r="N54" i="3"/>
  <c r="O43" i="3"/>
  <c r="N43" i="3"/>
  <c r="P42" i="3"/>
  <c r="P41" i="3"/>
  <c r="P38" i="3"/>
  <c r="P39" i="3" s="1"/>
  <c r="P18" i="3"/>
  <c r="O18" i="3"/>
  <c r="N18" i="3"/>
  <c r="P16" i="3"/>
  <c r="O16" i="3"/>
  <c r="N16" i="3"/>
  <c r="P14" i="3"/>
  <c r="O14" i="3"/>
  <c r="N14" i="3"/>
  <c r="L89" i="3"/>
  <c r="K89" i="3"/>
  <c r="L79" i="3"/>
  <c r="L74" i="3"/>
  <c r="L65" i="3"/>
  <c r="L56" i="3"/>
  <c r="L60" i="3" s="1"/>
  <c r="K65" i="3"/>
  <c r="K56" i="3"/>
  <c r="K60" i="3" s="1"/>
  <c r="M81" i="3"/>
  <c r="K74" i="3"/>
  <c r="K79" i="3"/>
  <c r="L43" i="3"/>
  <c r="L41" i="3"/>
  <c r="L39" i="3"/>
  <c r="K43" i="3"/>
  <c r="K41" i="3"/>
  <c r="K39" i="3"/>
  <c r="K44" i="3" s="1"/>
  <c r="M91" i="3"/>
  <c r="L91" i="3"/>
  <c r="K91" i="3"/>
  <c r="K92" i="3" s="1"/>
  <c r="M88" i="3"/>
  <c r="M89" i="3" s="1"/>
  <c r="M85" i="3"/>
  <c r="L85" i="3"/>
  <c r="K85" i="3"/>
  <c r="K82" i="3"/>
  <c r="L82" i="3"/>
  <c r="M65" i="3"/>
  <c r="M60" i="3"/>
  <c r="L54" i="3"/>
  <c r="K54" i="3"/>
  <c r="M54" i="3"/>
  <c r="M42" i="3"/>
  <c r="M43" i="3" s="1"/>
  <c r="M41" i="3"/>
  <c r="M38" i="3"/>
  <c r="M39" i="3" s="1"/>
  <c r="M18" i="3"/>
  <c r="L18" i="3"/>
  <c r="L19" i="3" s="1"/>
  <c r="K18" i="3"/>
  <c r="M16" i="3"/>
  <c r="L16" i="3"/>
  <c r="K16" i="3"/>
  <c r="M14" i="3"/>
  <c r="L14" i="3"/>
  <c r="K14" i="3"/>
  <c r="N19" i="3" l="1"/>
  <c r="K80" i="3"/>
  <c r="K86" i="3" s="1"/>
  <c r="K93" i="3" s="1"/>
  <c r="K94" i="3" s="1"/>
  <c r="P98" i="3"/>
  <c r="O19" i="3"/>
  <c r="P80" i="3"/>
  <c r="P86" i="3" s="1"/>
  <c r="M19" i="3"/>
  <c r="N92" i="3"/>
  <c r="N44" i="3"/>
  <c r="K101" i="3"/>
  <c r="K97" i="3" s="1"/>
  <c r="M92" i="3"/>
  <c r="P92" i="3"/>
  <c r="O92" i="3"/>
  <c r="L101" i="3"/>
  <c r="M98" i="3"/>
  <c r="K19" i="3"/>
  <c r="L80" i="3"/>
  <c r="L86" i="3" s="1"/>
  <c r="P19" i="3"/>
  <c r="P43" i="3"/>
  <c r="N80" i="3"/>
  <c r="N86" i="3" s="1"/>
  <c r="N97" i="3"/>
  <c r="K103" i="3"/>
  <c r="O97" i="3"/>
  <c r="O80" i="3"/>
  <c r="O86" i="3" s="1"/>
  <c r="P44" i="3"/>
  <c r="O44" i="3"/>
  <c r="L92" i="3"/>
  <c r="M44" i="3"/>
  <c r="M82" i="3"/>
  <c r="L44" i="3"/>
  <c r="N93" i="3" l="1"/>
  <c r="N94" i="3" s="1"/>
  <c r="O93" i="3"/>
  <c r="O94" i="3" s="1"/>
  <c r="P93" i="3"/>
  <c r="P94" i="3" s="1"/>
  <c r="M80" i="3"/>
  <c r="M86" i="3" s="1"/>
  <c r="M93" i="3" s="1"/>
  <c r="M94" i="3" s="1"/>
  <c r="L93" i="3"/>
  <c r="L94" i="3" s="1"/>
  <c r="P99" i="3" l="1"/>
  <c r="P102" i="3"/>
  <c r="P104" i="3"/>
  <c r="P101" i="3"/>
  <c r="P106" i="3"/>
  <c r="P105" i="3"/>
  <c r="P100" i="3"/>
  <c r="P97" i="3" l="1"/>
  <c r="O103" i="3"/>
  <c r="P103" i="3"/>
  <c r="N103" i="3"/>
  <c r="P107" i="3" l="1"/>
  <c r="O107" i="3"/>
  <c r="N107" i="3"/>
  <c r="I81" i="3" l="1"/>
  <c r="J81" i="3" s="1"/>
  <c r="H46" i="1" l="1"/>
  <c r="H54" i="1" s="1"/>
  <c r="I42" i="3" l="1"/>
  <c r="J42" i="3" s="1"/>
  <c r="J50" i="3" l="1"/>
  <c r="I47" i="3" l="1"/>
  <c r="J47" i="3" l="1"/>
  <c r="I54" i="3"/>
  <c r="J51" i="3"/>
  <c r="H22" i="3"/>
  <c r="H32" i="3" s="1"/>
  <c r="J88" i="3" l="1"/>
  <c r="H59" i="1" l="1"/>
  <c r="J53" i="3" l="1"/>
  <c r="I56" i="1" l="1"/>
  <c r="I59" i="1" s="1"/>
  <c r="H102" i="3" l="1"/>
  <c r="I102" i="3"/>
  <c r="H85" i="3"/>
  <c r="H82" i="3"/>
  <c r="H79" i="3"/>
  <c r="H74" i="3"/>
  <c r="H69" i="3"/>
  <c r="H65" i="3"/>
  <c r="H60" i="3"/>
  <c r="J22" i="3"/>
  <c r="H80" i="3" l="1"/>
  <c r="J102" i="3"/>
  <c r="I79" i="3"/>
  <c r="I100" i="3" l="1"/>
  <c r="H100" i="3"/>
  <c r="J97" i="1"/>
  <c r="I97" i="1"/>
  <c r="H97" i="1"/>
  <c r="I64" i="1"/>
  <c r="H96" i="1"/>
  <c r="I96" i="1"/>
  <c r="J96" i="1"/>
  <c r="I39" i="3" l="1"/>
  <c r="J24" i="3" l="1"/>
  <c r="J100" i="3" l="1"/>
  <c r="J32" i="3"/>
  <c r="H54" i="3"/>
  <c r="H86" i="3" s="1"/>
  <c r="I106" i="3"/>
  <c r="H101" i="1" l="1"/>
  <c r="I105" i="3"/>
  <c r="J38" i="3"/>
  <c r="H39" i="3"/>
  <c r="H31" i="1" l="1"/>
  <c r="I69" i="3" l="1"/>
  <c r="J68" i="3"/>
  <c r="I85" i="3"/>
  <c r="I82" i="3"/>
  <c r="I74" i="3"/>
  <c r="I98" i="3"/>
  <c r="J49" i="3"/>
  <c r="J54" i="3" s="1"/>
  <c r="J69" i="3" l="1"/>
  <c r="J106" i="3"/>
  <c r="H106" i="3"/>
  <c r="J105" i="3"/>
  <c r="H105" i="3"/>
  <c r="J104" i="3"/>
  <c r="I104" i="3"/>
  <c r="I103" i="3" s="1"/>
  <c r="H104" i="3"/>
  <c r="I101" i="3"/>
  <c r="J99" i="3"/>
  <c r="I99" i="3"/>
  <c r="H99" i="3"/>
  <c r="H98" i="3"/>
  <c r="J91" i="3"/>
  <c r="I91" i="3"/>
  <c r="H91" i="3"/>
  <c r="J89" i="3"/>
  <c r="I89" i="3"/>
  <c r="H89" i="3"/>
  <c r="J85" i="3"/>
  <c r="J82" i="3"/>
  <c r="J65" i="3"/>
  <c r="I65" i="3"/>
  <c r="I60" i="3"/>
  <c r="J43" i="3"/>
  <c r="I43" i="3"/>
  <c r="H43" i="3"/>
  <c r="J41" i="3"/>
  <c r="I41" i="3"/>
  <c r="H41" i="3"/>
  <c r="J39" i="3"/>
  <c r="J18" i="3"/>
  <c r="I18" i="3"/>
  <c r="H18" i="3"/>
  <c r="J16" i="3"/>
  <c r="I16" i="3"/>
  <c r="H16" i="3"/>
  <c r="J14" i="3"/>
  <c r="I14" i="3"/>
  <c r="H14" i="3"/>
  <c r="I80" i="3" l="1"/>
  <c r="I86" i="3" s="1"/>
  <c r="I44" i="3"/>
  <c r="H92" i="3"/>
  <c r="I97" i="3"/>
  <c r="H19" i="3"/>
  <c r="H44" i="3"/>
  <c r="I19" i="3"/>
  <c r="H101" i="3"/>
  <c r="H97" i="3" s="1"/>
  <c r="J98" i="3"/>
  <c r="H103" i="3"/>
  <c r="I92" i="3"/>
  <c r="J92" i="3"/>
  <c r="J44" i="3"/>
  <c r="J103" i="3"/>
  <c r="J19" i="3"/>
  <c r="J101" i="1"/>
  <c r="I101" i="1"/>
  <c r="J100" i="1"/>
  <c r="I100" i="1"/>
  <c r="H100" i="1"/>
  <c r="J99" i="1"/>
  <c r="I99" i="1"/>
  <c r="H99" i="1"/>
  <c r="J95" i="1"/>
  <c r="I95" i="1"/>
  <c r="J94" i="1"/>
  <c r="I94" i="1"/>
  <c r="H94" i="1"/>
  <c r="J93" i="1"/>
  <c r="I93" i="1"/>
  <c r="H93" i="1"/>
  <c r="J86" i="1"/>
  <c r="I86" i="1"/>
  <c r="H86" i="1"/>
  <c r="J84" i="1"/>
  <c r="I84" i="1"/>
  <c r="H84" i="1"/>
  <c r="J80" i="1"/>
  <c r="I80" i="1"/>
  <c r="H80" i="1"/>
  <c r="J77" i="1"/>
  <c r="I77" i="1"/>
  <c r="H77" i="1"/>
  <c r="J74" i="1"/>
  <c r="I74" i="1"/>
  <c r="I75" i="1" s="1"/>
  <c r="H74" i="1"/>
  <c r="H72" i="1"/>
  <c r="H64" i="1"/>
  <c r="H95" i="1"/>
  <c r="J42" i="1"/>
  <c r="I42" i="1"/>
  <c r="H42" i="1"/>
  <c r="J40" i="1"/>
  <c r="I40" i="1"/>
  <c r="H40" i="1"/>
  <c r="J38" i="1"/>
  <c r="I38" i="1"/>
  <c r="H38" i="1"/>
  <c r="J31" i="1"/>
  <c r="I31" i="1"/>
  <c r="J17" i="1"/>
  <c r="I17" i="1"/>
  <c r="H17" i="1"/>
  <c r="J15" i="1"/>
  <c r="I15" i="1"/>
  <c r="H15" i="1"/>
  <c r="J13" i="1"/>
  <c r="I13" i="1"/>
  <c r="H13" i="1"/>
  <c r="I92" i="1" l="1"/>
  <c r="H93" i="3"/>
  <c r="H94" i="3" s="1"/>
  <c r="I93" i="3"/>
  <c r="I94" i="3" s="1"/>
  <c r="H107" i="3"/>
  <c r="H18" i="1"/>
  <c r="I98" i="1"/>
  <c r="J60" i="3"/>
  <c r="J101" i="3"/>
  <c r="J97" i="3" s="1"/>
  <c r="J107" i="3" s="1"/>
  <c r="I107" i="3"/>
  <c r="J75" i="1"/>
  <c r="J81" i="1" s="1"/>
  <c r="I87" i="1"/>
  <c r="H87" i="1"/>
  <c r="J87" i="1"/>
  <c r="J43" i="1"/>
  <c r="H43" i="1"/>
  <c r="J92" i="1"/>
  <c r="J98" i="1"/>
  <c r="I43" i="1"/>
  <c r="I81" i="1"/>
  <c r="I18" i="1"/>
  <c r="J18" i="1"/>
  <c r="H98" i="1"/>
  <c r="H92" i="1"/>
  <c r="H75" i="1" l="1"/>
  <c r="H81" i="1" s="1"/>
  <c r="H88" i="1" s="1"/>
  <c r="H89" i="1" s="1"/>
  <c r="I102" i="1"/>
  <c r="J80" i="3"/>
  <c r="I88" i="1"/>
  <c r="I89" i="1" s="1"/>
  <c r="H102" i="1"/>
  <c r="J88" i="1"/>
  <c r="J89" i="1" s="1"/>
  <c r="J102" i="1"/>
  <c r="M105" i="3" l="1"/>
  <c r="J86" i="3"/>
  <c r="M99" i="3" l="1"/>
  <c r="M106" i="3"/>
  <c r="M101" i="3"/>
  <c r="M100" i="3"/>
  <c r="J93" i="3"/>
  <c r="J94" i="3" s="1"/>
  <c r="L97" i="3" l="1"/>
  <c r="M103" i="3"/>
  <c r="K107" i="3"/>
  <c r="M102" i="3"/>
  <c r="M97" i="3" s="1"/>
  <c r="L103" i="3"/>
  <c r="M107" i="3" l="1"/>
  <c r="L107" i="3"/>
</calcChain>
</file>

<file path=xl/comments1.xml><?xml version="1.0" encoding="utf-8"?>
<comments xmlns="http://schemas.openxmlformats.org/spreadsheetml/2006/main">
  <authors>
    <author>Sniega</author>
    <author>Snieguole Kacerauskaite</author>
  </authors>
  <commentList>
    <comment ref="E12" authorId="0" shapeId="0">
      <text>
        <r>
          <rPr>
            <sz val="9"/>
            <color indexed="81"/>
            <rFont val="Tahoma"/>
            <family val="2"/>
            <charset val="186"/>
          </rPr>
          <t>"Pritraukti į Klaipėdą prestižinius šalies ir tarptautinius sporto renginius"</t>
        </r>
      </text>
    </comment>
    <comment ref="D73" authorId="1" shapeId="0">
      <text>
        <r>
          <rPr>
            <sz val="9"/>
            <color indexed="81"/>
            <rFont val="Tahoma"/>
            <family val="2"/>
            <charset val="186"/>
          </rPr>
          <t>priemonė įtraukta pagal  2014 m. spalio 31 d. SPG protokolą Nr. STR3-25</t>
        </r>
      </text>
    </comment>
  </commentList>
</comments>
</file>

<file path=xl/comments2.xml><?xml version="1.0" encoding="utf-8"?>
<comments xmlns="http://schemas.openxmlformats.org/spreadsheetml/2006/main">
  <authors>
    <author>Sniega</author>
    <author>Snieguole Kacerauskaite</author>
  </authors>
  <commentList>
    <comment ref="E13" authorId="0" shapeId="0">
      <text>
        <r>
          <rPr>
            <sz val="9"/>
            <color indexed="81"/>
            <rFont val="Tahoma"/>
            <family val="2"/>
            <charset val="186"/>
          </rPr>
          <t>"Pritraukti į Klaipėdą prestižinius šalies ir tarptautinius sporto renginius"</t>
        </r>
      </text>
    </comment>
    <comment ref="G23" authorId="1" shapeId="0">
      <text>
        <r>
          <rPr>
            <b/>
            <sz val="9"/>
            <color indexed="81"/>
            <rFont val="Tahoma"/>
            <family val="2"/>
            <charset val="186"/>
          </rPr>
          <t>MMA</t>
        </r>
        <r>
          <rPr>
            <sz val="9"/>
            <color indexed="81"/>
            <rFont val="Tahoma"/>
            <family val="2"/>
            <charset val="186"/>
          </rPr>
          <t xml:space="preserve">
</t>
        </r>
      </text>
    </comment>
    <comment ref="E33" authorId="0" shapeId="0">
      <text>
        <r>
          <rPr>
            <sz val="9"/>
            <color indexed="81"/>
            <rFont val="Tahoma"/>
            <family val="2"/>
            <charset val="186"/>
          </rPr>
          <t>"Pritraukti į Klaipėdą prestižinius šalies ir tarptautinius sporto renginius"</t>
        </r>
      </text>
    </comment>
  </commentList>
</comments>
</file>

<file path=xl/sharedStrings.xml><?xml version="1.0" encoding="utf-8"?>
<sst xmlns="http://schemas.openxmlformats.org/spreadsheetml/2006/main" count="508" uniqueCount="157">
  <si>
    <t xml:space="preserve">2016–2018 M. KLAIPĖDOS MIESTO SAVIVALDYBĖS 
</t>
  </si>
  <si>
    <t>KŪNO KULTŪROS IR SPORTO PLĖTROS PROGRAMOS NR. 11</t>
  </si>
  <si>
    <t xml:space="preserve"> TIKSLŲ, UŽDAVINIŲ, PRIEMONIŲ, PRIEMONIŲ IŠLAIDŲ IR PRODUKTO KRITERIJŲ SUVESTINĖ</t>
  </si>
  <si>
    <t>tūkst. Eur</t>
  </si>
  <si>
    <t>Programos tikslo kodas</t>
  </si>
  <si>
    <t>Uždavinio kodas</t>
  </si>
  <si>
    <t>Priemonės kodas</t>
  </si>
  <si>
    <t>Pavadinimas</t>
  </si>
  <si>
    <t>Priemonės požymis</t>
  </si>
  <si>
    <t>Asignavimų valdytojo kodas</t>
  </si>
  <si>
    <t>Finansavimo šaltinis</t>
  </si>
  <si>
    <t>2016-ųjų metų asignavimų planas</t>
  </si>
  <si>
    <t>2017-ųjų metų lėšų projektas</t>
  </si>
  <si>
    <t>2018-ųjų metų lėšų projektas</t>
  </si>
  <si>
    <t>Produkto vertinimo kriterijus</t>
  </si>
  <si>
    <t>Planas</t>
  </si>
  <si>
    <t>2016-ieji metai</t>
  </si>
  <si>
    <t>2017-ieji metai</t>
  </si>
  <si>
    <t>2018-ieji metai</t>
  </si>
  <si>
    <t>Strateginis tikslas 03. Užtikrinti gyventojams aukštą švietimo, kultūros, socialinių, sporto ir sveikatos apsaugos paslaugų kokybę ir prieinamumą</t>
  </si>
  <si>
    <t>11 Kūno kultūros ir sporto plėtros programa</t>
  </si>
  <si>
    <t>01</t>
  </si>
  <si>
    <t>Sudaryti sąlygas ugdyti sveiką ir fiziškai aktyvią miesto bendruomenę, profesionaliai atrinkti ir ugdyti talentingus olimpinės pamainos sportininkus</t>
  </si>
  <si>
    <t>Pritraukti didesnį dalyvių skaičių, užtikrinant sporto renginių organizavimo kokybę</t>
  </si>
  <si>
    <t xml:space="preserve">Prestižinių tarptautinių sporto renginių pritraukimas ir organizavimas </t>
  </si>
  <si>
    <t>P1.6.1.5</t>
  </si>
  <si>
    <t>2</t>
  </si>
  <si>
    <t>SB</t>
  </si>
  <si>
    <t xml:space="preserve">Suorganizuota renginių, skaičius </t>
  </si>
  <si>
    <t>Iš viso:</t>
  </si>
  <si>
    <t>02</t>
  </si>
  <si>
    <t>Suorganizuota pagerbimo ir viešinimo renginių, skaičius</t>
  </si>
  <si>
    <t>03</t>
  </si>
  <si>
    <t>Miesto kompleksinių sporto švenčių, renginių, festivalių, akcijų, programų sukūrimas ir  įgyvendinimas</t>
  </si>
  <si>
    <t>Suorganizuota renginių, skaičius</t>
  </si>
  <si>
    <t>Iš viso uždaviniui:</t>
  </si>
  <si>
    <t>Sudaryti sąlygas sportuoti visų amžiaus grupių miestiečiams, įgyvendinant sveikos gyvensenos ir fizinio aktyvumo programas</t>
  </si>
  <si>
    <t>Sąlygų ugdytis biudžetinėse sporto įstaigose sudarymas:</t>
  </si>
  <si>
    <t>SB(SP)</t>
  </si>
  <si>
    <t>Asmenų, lankančių sporto mokyklas, skaičius</t>
  </si>
  <si>
    <t>BĮ Klaipėdos „Viesulo“ sporto centre</t>
  </si>
  <si>
    <t>BĮ Klaipėdos „Gintaro“ sporto centre</t>
  </si>
  <si>
    <t>BĮ Klaipėdos Vlado Knašiaus krepšinio mokykloje</t>
  </si>
  <si>
    <t>BĮ Klaipėdos futbolo sporto mokykloje</t>
  </si>
  <si>
    <t>BĮ Klaipėdos miesto lengvosios atletikos mokykloje, iš jų</t>
  </si>
  <si>
    <t>Atlikta kitų atnaujinimo darbų, proc.</t>
  </si>
  <si>
    <t>BĮ Klaipėdos kūno kultūros ir rekreacijos centro išlaikymas ir  veiklos organizavimas</t>
  </si>
  <si>
    <t xml:space="preserve">Dalyvavusiųjų sporto ir sveikatingumo renginiuose skaičius, tūkst. žmonių </t>
  </si>
  <si>
    <t>Sportinės veiklos programų dalinis finansavimas:</t>
  </si>
  <si>
    <t>Finansuota programų, iš viso:</t>
  </si>
  <si>
    <t xml:space="preserve">buriavimo, irklavimo, baidarių ir kanojų irklavimo sporto šakų </t>
  </si>
  <si>
    <t>tradicinių sporto renginių ir sporto klubų, plėtojančių judėjimą „Sportas visiems“</t>
  </si>
  <si>
    <t>miesto jachtų su jaunųjų buriuotojų įgulomis dalyvavimo tarptautinėse regatose</t>
  </si>
  <si>
    <t>miesto sporto šakų (federacijų, sąjungų, asociacijų) veiklos</t>
  </si>
  <si>
    <t>neįgaliųjų socialinės integracijos per kūno kultūrą ir sportą</t>
  </si>
  <si>
    <t>Pasirenkamojo vaikų ugdymo programų finansavimas iš sportininko krepšelio lėšų</t>
  </si>
  <si>
    <t>Vidutinis sportininkų, dalyvavusių programose, skaičius</t>
  </si>
  <si>
    <t>04</t>
  </si>
  <si>
    <t>Apmokyta plaukti vaikų, skaičius</t>
  </si>
  <si>
    <t>Įrengti naujas ir modernizuoti esamas sporto bazes</t>
  </si>
  <si>
    <t>Miesto stadionų atnaujinimas:</t>
  </si>
  <si>
    <t>Futbolo aikštės dangos įrengimas prie Klaipėdos „Pajūrio“ pagrindinės mokyklos</t>
  </si>
  <si>
    <t>I</t>
  </si>
  <si>
    <t>Įrengta aikštės danga, proc.</t>
  </si>
  <si>
    <t xml:space="preserve">Klaipėdos „Vėtrungės“ gimnazijos (Gedminų g. 5, Gedminų g. 7) sporto aikštyno atnaujinimas </t>
  </si>
  <si>
    <t>SB(VB)</t>
  </si>
  <si>
    <t>Atnaujintas aikštynas, proc.</t>
  </si>
  <si>
    <t>Klaipėdos miesto centrinio stadiono bėgimo takų pakeitimas</t>
  </si>
  <si>
    <t>Pakeista bėgimo takų, proc</t>
  </si>
  <si>
    <t>Kt</t>
  </si>
  <si>
    <t xml:space="preserve">Sporto bazių modernizavimas ir plėtra:
</t>
  </si>
  <si>
    <t>SB(P)</t>
  </si>
  <si>
    <t>Įgyvendintas projektas, proc.</t>
  </si>
  <si>
    <t>P1.6.3.2</t>
  </si>
  <si>
    <t>ES</t>
  </si>
  <si>
    <t>Parengtas investicijų projektas</t>
  </si>
  <si>
    <t>1.6.3.3</t>
  </si>
  <si>
    <t>Parengtas techninis projektas</t>
  </si>
  <si>
    <t>LRVB</t>
  </si>
  <si>
    <t xml:space="preserve">Parengtas techninis projektas, vnt.
</t>
  </si>
  <si>
    <t>P1.6.3.6</t>
  </si>
  <si>
    <t>Atlikta modernizavimo darbų, proc.</t>
  </si>
  <si>
    <t>Lengvosios atletikos mokyklos pastato (Taikos pr. 54) įvertinimas efektyvaus energijos vartojimo požiūriu dėl numatomų remonto darbų šilumos taupymui</t>
  </si>
  <si>
    <t>Parengta dokumentų (energetinio naudingumo sertifikatas ir energetinio audito ataskaita), vnt.</t>
  </si>
  <si>
    <t>Klaipėdos sporto sveikatingumo bazės komplekso (Smiltynės g. 13) restauravimo ir remonto darbų techninio projekto parengimas</t>
  </si>
  <si>
    <t>1.6.3.4</t>
  </si>
  <si>
    <t>Parengtas techninis projektas, proc.</t>
  </si>
  <si>
    <t>Iš viso priemonei:</t>
  </si>
  <si>
    <t>Klaipėdos miesto savivaldybės jachtos „Lietuva“ remontas</t>
  </si>
  <si>
    <t xml:space="preserve">Sporto infrastruktūros objektų einamasis remontas ir techninis aptarnavimas:                                    </t>
  </si>
  <si>
    <t>Klaipėdos kūno kultūros ir rekreacijos centro centrinio stadiono (Sportininkų g. 46) orinio šildymo-vėdinimo sistemos atnaujinimas</t>
  </si>
  <si>
    <t>Atliktas remontas, proc.</t>
  </si>
  <si>
    <t>Tinkamai reprezentuoti miestą šalies ir tarptautiniuose sporto renginiuose</t>
  </si>
  <si>
    <t>Prioritetinių sporto šakų didelio sportinio meistriškumo klubų veiklos dalinis finansavimas</t>
  </si>
  <si>
    <t>Iš dalies finansuota programų, skaičius</t>
  </si>
  <si>
    <t>Individualių sporto šakų sportininkų pasirengimas dalyvauti atrankos varžybose dėl patekimo į nacionalines rinktines</t>
  </si>
  <si>
    <t>Skirta stipendijų sportininkams, skaičius</t>
  </si>
  <si>
    <t>Iš viso tikslui:</t>
  </si>
  <si>
    <t>11</t>
  </si>
  <si>
    <t>Iš viso programai:</t>
  </si>
  <si>
    <t>Finansavimo šaltinių suvestinė</t>
  </si>
  <si>
    <t>Finansavimo šaltiniai</t>
  </si>
  <si>
    <t>2016 m. asignavimų planas</t>
  </si>
  <si>
    <t>2017 m. lėšų projektas</t>
  </si>
  <si>
    <t>2018 m. lėšų projektas</t>
  </si>
  <si>
    <t>SAVIVALDYBĖS LĖŠOS</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</si>
  <si>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</si>
  <si>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</si>
  <si>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Paskolos lėšos </t>
    </r>
    <r>
      <rPr>
        <b/>
        <sz val="10"/>
        <rFont val="Times New Roman"/>
        <family val="1"/>
      </rPr>
      <t>SB(P)</t>
    </r>
  </si>
  <si>
    <r>
      <t xml:space="preserve">Valstybės biudžeto specialiosios tikslinės dotacijos lėšos </t>
    </r>
    <r>
      <rPr>
        <b/>
        <sz val="10"/>
        <rFont val="Times New Roman"/>
        <family val="1"/>
        <charset val="186"/>
      </rPr>
      <t>SB(VB)</t>
    </r>
  </si>
  <si>
    <t>KITOS LĖŠOS</t>
  </si>
  <si>
    <r>
      <t xml:space="preserve">Europos Sąjungos paramos lėšos </t>
    </r>
    <r>
      <rPr>
        <b/>
        <sz val="10"/>
        <rFont val="Times New Roman"/>
        <family val="1"/>
      </rPr>
      <t>ES</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</si>
  <si>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</si>
  <si>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</si>
  <si>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SB(SPL)</t>
  </si>
  <si>
    <t>Miestą reprezentuojančių komandų, miestą garsinančių individualių sporto šakų sportininkų ir trenerių pagerbimas</t>
  </si>
  <si>
    <t xml:space="preserve">Lengvosios atletikos maniežo atnaujinimo darbai </t>
  </si>
  <si>
    <t>Pakeista bėgimo takų, proc.</t>
  </si>
  <si>
    <r>
      <t xml:space="preserve">Futbolo mokyklos ir baseino pastatų konversija </t>
    </r>
    <r>
      <rPr>
        <sz val="10"/>
        <rFont val="Times New Roman"/>
        <family val="1"/>
      </rPr>
      <t>(taikant modernias technologijas ir atsinaujinančius energijos šaltinius), įkuriant daugiafunkcį paslaugų kompleksą, skirtą įvairių amžiaus grupių kvartalo gyventojams ir sporto bendruomenei (Paryžiaus Komunos g. 16A)</t>
    </r>
  </si>
  <si>
    <t xml:space="preserve">Irklavimo bazės (Gluosnių skg. 8) modernizavimas </t>
  </si>
  <si>
    <t>Atlikta remonto darbų, proc.</t>
  </si>
  <si>
    <t>Skirtumas</t>
  </si>
  <si>
    <t>Siūlomas keisti 2016-ųjų m. asignavimų planas</t>
  </si>
  <si>
    <t>Lyginamasis variantas</t>
  </si>
  <si>
    <t>Siūlomas keisti asignavimų planas</t>
  </si>
  <si>
    <t>Purškimo sistemos įrengimas Klaipėdos miesto centrinio stadiono futbolo aikštėje</t>
  </si>
  <si>
    <t>Įrengta purškimo sistema, proc.</t>
  </si>
  <si>
    <t>Įsigytas autobusas Futbolo sporto mokyklai</t>
  </si>
  <si>
    <t>Klaipėdos  daugiafunkcio sveikatingumo centro statyba</t>
  </si>
  <si>
    <r>
      <t xml:space="preserve">Pajamos už atsitiktines paslaugas likutis </t>
    </r>
    <r>
      <rPr>
        <b/>
        <sz val="10"/>
        <rFont val="Times New Roman"/>
        <family val="1"/>
        <charset val="186"/>
      </rPr>
      <t>SB(SPL)</t>
    </r>
  </si>
  <si>
    <t>1.6.1.5</t>
  </si>
  <si>
    <t>1.6.3.2</t>
  </si>
  <si>
    <t>1.6.3.6</t>
  </si>
  <si>
    <t>PAAIŠKINIMAI</t>
  </si>
  <si>
    <t>14</t>
  </si>
  <si>
    <r>
      <t xml:space="preserve">Futbolo mokyklos ir baseino pastatų konversija </t>
    </r>
    <r>
      <rPr>
        <sz val="10"/>
        <rFont val="Times New Roman"/>
        <family val="1"/>
        <charset val="186"/>
      </rPr>
      <t>(taikant modernias technologijas ir atsinaujinančius energijos šaltinius), įkuriant daugiafunkcį paslaugų kompleksą, skirtą įvairių amžiaus grupių kvartalo gyventojams ir sporto bendruomenei (Paryžiaus Komunos g. 16A)</t>
    </r>
  </si>
  <si>
    <r>
      <t xml:space="preserve">Savivaldybės biudžeto lėšos </t>
    </r>
    <r>
      <rPr>
        <b/>
        <sz val="10"/>
        <rFont val="Times New Roman"/>
        <family val="1"/>
        <charset val="186"/>
      </rPr>
      <t>SB</t>
    </r>
  </si>
  <si>
    <r>
      <t xml:space="preserve">Pajamų įmokos už paslaugas </t>
    </r>
    <r>
      <rPr>
        <b/>
        <sz val="10"/>
        <rFont val="Times New Roman"/>
        <family val="1"/>
        <charset val="186"/>
      </rPr>
      <t>SB(SP)</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</si>
  <si>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</si>
  <si>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</si>
  <si>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Įrengta persirengimo konteinerių, skaičius</t>
  </si>
  <si>
    <t>Atlikta sanitarinių mazgų ir dušinių remonto darbų, proc.</t>
  </si>
  <si>
    <t>2016 m. asignavi-mų planas</t>
  </si>
  <si>
    <t xml:space="preserve">Klaipėdos miesto vaikų apmokymas plaukti </t>
  </si>
  <si>
    <r>
      <t>Klaipėdos miesto vaikų apmokym</t>
    </r>
    <r>
      <rPr>
        <b/>
        <sz val="10"/>
        <color rgb="FFFF0000"/>
        <rFont val="Times New Roman"/>
        <family val="1"/>
        <charset val="186"/>
      </rPr>
      <t>as</t>
    </r>
    <r>
      <rPr>
        <strike/>
        <sz val="10"/>
        <rFont val="Times New Roman"/>
        <family val="1"/>
        <charset val="186"/>
      </rPr>
      <t xml:space="preserve">o </t>
    </r>
    <r>
      <rPr>
        <sz val="10"/>
        <rFont val="Times New Roman"/>
        <family val="1"/>
        <charset val="186"/>
      </rPr>
      <t xml:space="preserve">plaukti </t>
    </r>
    <r>
      <rPr>
        <strike/>
        <sz val="10"/>
        <rFont val="Times New Roman"/>
        <family val="1"/>
        <charset val="186"/>
      </rPr>
      <t>programos finansavimas</t>
    </r>
  </si>
  <si>
    <t>2017-ųjų metų asignavimų planas</t>
  </si>
  <si>
    <t>Siūlomas keisti 2017-ųjų m. asignavimų planas</t>
  </si>
  <si>
    <t>2018-ųjų metų asignavimų planas</t>
  </si>
  <si>
    <t>Siūlomas keisti 2018-ųjų m. asignavimų planas</t>
  </si>
  <si>
    <r>
      <t xml:space="preserve">0  </t>
    </r>
    <r>
      <rPr>
        <strike/>
        <sz val="10"/>
        <color rgb="FFFF0000"/>
        <rFont val="Times New Roman"/>
        <family val="1"/>
        <charset val="186"/>
      </rPr>
      <t>20</t>
    </r>
  </si>
  <si>
    <r>
      <t xml:space="preserve">50  </t>
    </r>
    <r>
      <rPr>
        <strike/>
        <sz val="10"/>
        <color rgb="FFFF0000"/>
        <rFont val="Times New Roman"/>
        <family val="1"/>
        <charset val="186"/>
      </rPr>
      <t>100</t>
    </r>
  </si>
  <si>
    <t>Siūloma mažinti finansavimo apimtį priemonei, nes iki 2017-02-15 jachtą „Lietuva“ pagal panaudos sutartį eksploatuoja ir prižiūri buriavimo sporto klubas „Ostmarina“. Savivaldybė negali skirti panaudos gavėjui lėšų turto remontui, todėl jachtos remontas bus pradėtas pasibaigus 2017 m. numatytoms varžyboms ir perdavus jachtą savivaldybei</t>
  </si>
  <si>
    <t>Siūloma mažinti finansavimo apimtį šiai papriemonei, nes darbai nupirkti už mažesnę kainą, nei planuota. Likusias laisvas lėšas siūloma perskirstyti BĮ Klaipėdos miesto kūno kultūros ir rekreacijos centrui</t>
  </si>
  <si>
    <t>Siūloma mažinti finansavimo apimtį šiai priemonei ir sutaupytas lėšas skirti „Vėtrungės“ gimnazijos stadiono aikštės ir bėgimo takų aptvėrimui (10.000 Eur), o likusią dalį (21.578,86 Eur) - dviejų persirengimo konteinerių įsigijimui futbolo mokyklos auklėtiniams, kurie bus pastatyti prie „Pajūrio“ pagrindinės mokyklos</t>
  </si>
  <si>
    <t xml:space="preserve">Siūloma didinti finansavimo apimtį papriemonei „BĮ Kūno kultūros ir rekreacijos centro išlaikymas ir veiklos organizavimas“ 52,6 tūkst. Eur iš Savivaldybės biudžeto ir 25 tūkst. Eur pagal Paramos sutartį su AB „Klaipėdos nafta“ būtiniems remonto darbams sporto salėje Taikos pr. 61A (prakiurusiam sporto salės stogui sutvarkyti, dalinio sporto salės vidaus remonto darbams) atlikti ir stadiono aikštynų priežiūros technikai įsigyti
</t>
  </si>
  <si>
    <t>Atlikus apklausą dėl sektoriaus dangos keitimo darbų (60 m atkarpos), paaiškėjo, kad kokybiškai atlikti dalinį dangos remontą nepavyks, o skirto finansavimo (24.600 Eur) neužtenka visai dangai pakeisti. Siūloma už šią sumą 2016 m. atlikti sanitarinių mazgų ir dušinių I-II aukštuose remontą, o visą bėgimo takų dangą pakeisti 2017 m. Atitinkamai koreguojami papriemonės vertinimo kriterijai</t>
  </si>
  <si>
    <t>Užtrukus techninio projekto viešųjų pirkimų procedūroms projektavimo paslaugų sutartis su rangovu buvo pasirašyta vėliau, nei planuota. Iki  2016-09-01 neparengus techninio projekto Kūno kultūros ir sporto departamentas prie LRV nusprendė projektui skirtas lėšas numatyti 2017-2018 m. Valstybės investicijų programoje. Dėl šios priežasties siūloma pakoreguoti 2016-2018 m. projekto finansavimo apimtis ir kriterijus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</si>
</sst>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1"/>
      <color theme="1"/>
      <name val="Calibri"/>
      <family val="2"/>
      <charset val="186"/>
      <scheme val="minor"/>
    </font>
    <font>
      <sz val="10"/>
      <name val="Times New Roman"/>
      <family val="1"/>
      <charset val="186"/>
    </font>
    <font>
      <sz val="10"/>
      <name val="Arial"/>
      <family val="2"/>
      <charset val="186"/>
    </font>
    <font>
      <b/>
      <sz val="10"/>
      <name val="Times New Roman"/>
      <family val="1"/>
      <charset val="186"/>
    </font>
    <font>
      <sz val="10"/>
      <name val="Times New Roman"/>
      <family val="1"/>
    </font>
    <font>
      <b/>
      <sz val="10"/>
      <name val="Times New Roman"/>
      <family val="1"/>
    </font>
    <font>
      <b/>
      <u/>
      <sz val="10"/>
      <name val="Times New Roman"/>
      <family val="1"/>
    </font>
    <font>
      <sz val="9"/>
      <name val="Times New Roman"/>
      <family val="1"/>
      <charset val="186"/>
    </font>
    <font>
      <sz val="9"/>
      <name val="Times New Roman"/>
      <family val="1"/>
    </font>
    <font>
      <sz val="9"/>
      <color indexed="81"/>
      <name val="Tahoma"/>
      <family val="2"/>
      <charset val="186"/>
    </font>
    <font>
      <sz val="12"/>
      <name val="Times New Roman"/>
      <family val="1"/>
      <charset val="186"/>
    </font>
    <font>
      <sz val="12"/>
      <name val="Arial"/>
      <family val="2"/>
      <charset val="186"/>
    </font>
    <font>
      <b/>
      <sz val="12"/>
      <name val="Times New Roman"/>
      <family val="1"/>
      <charset val="186"/>
    </font>
    <font>
      <sz val="11"/>
      <color theme="1"/>
      <name val="Times New Roman"/>
      <family val="1"/>
      <charset val="186"/>
    </font>
    <font>
      <sz val="10"/>
      <color rgb="FFFF0000"/>
      <name val="Times New Roman"/>
      <family val="1"/>
      <charset val="186"/>
    </font>
    <font>
      <sz val="11"/>
      <color theme="0"/>
      <name val="Calibri"/>
      <family val="2"/>
      <charset val="186"/>
      <scheme val="minor"/>
    </font>
    <font>
      <sz val="11"/>
      <name val="Calibri"/>
      <family val="2"/>
      <charset val="186"/>
      <scheme val="minor"/>
    </font>
    <font>
      <b/>
      <u/>
      <sz val="10"/>
      <name val="Times New Roman"/>
      <family val="1"/>
      <charset val="186"/>
    </font>
    <font>
      <strike/>
      <sz val="10"/>
      <name val="Times New Roman"/>
      <family val="1"/>
      <charset val="186"/>
    </font>
    <font>
      <b/>
      <sz val="10"/>
      <color rgb="FFFF0000"/>
      <name val="Times New Roman"/>
      <family val="1"/>
      <charset val="186"/>
    </font>
    <font>
      <strike/>
      <sz val="10"/>
      <color rgb="FFFF0000"/>
      <name val="Times New Roman"/>
      <family val="1"/>
      <charset val="186"/>
    </font>
    <font>
      <b/>
      <sz val="9"/>
      <color indexed="81"/>
      <name val="Tahoma"/>
      <family val="2"/>
      <charset val="186"/>
    </font>
    <font>
      <sz val="10"/>
      <color rgb="FFFF0000"/>
      <name val="Times New Roman"/>
      <family val="1"/>
    </font>
  </fonts>
  <fills count="10">
    <fill>
      <patternFill patternType="none"/>
    </fill>
    <fill>
      <patternFill patternType="gray125"/>
    </fill>
    <fill>
      <patternFill patternType="solid">
        <fgColor indexed="45"/>
        <bgColor indexed="64"/>
      </patternFill>
    </fill>
    <fill>
      <patternFill patternType="solid">
        <fgColor indexed="1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CCFFCC"/>
        <bgColor indexed="64"/>
      </patternFill>
    </fill>
  </fills>
  <borders count="7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1054">
    <xf numFmtId="0" fontId="0" fillId="0" borderId="0" xfId="0"/>
    <xf numFmtId="3" fontId="2" fillId="0" borderId="0" xfId="0" applyNumberFormat="1" applyFont="1"/>
    <xf numFmtId="49" fontId="1" fillId="0" borderId="0" xfId="0" applyNumberFormat="1" applyFont="1" applyAlignment="1">
      <alignment horizontal="center" vertical="top"/>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3" fontId="1" fillId="0" borderId="0" xfId="0" applyNumberFormat="1" applyFont="1" applyAlignment="1">
      <alignment horizontal="left" vertical="top"/>
    </xf>
    <xf numFmtId="3" fontId="1" fillId="0" borderId="19" xfId="0" applyNumberFormat="1" applyFont="1" applyBorder="1" applyAlignment="1">
      <alignment horizontal="center" vertical="center" textRotation="90"/>
    </xf>
    <xf numFmtId="3" fontId="1" fillId="0" borderId="24" xfId="0" applyNumberFormat="1" applyFont="1" applyBorder="1" applyAlignment="1">
      <alignment horizontal="center" vertical="center" textRotation="90"/>
    </xf>
    <xf numFmtId="49" fontId="3" fillId="4" borderId="31" xfId="0" applyNumberFormat="1" applyFont="1" applyFill="1" applyBorder="1" applyAlignment="1">
      <alignment horizontal="center" vertical="top" wrapText="1"/>
    </xf>
    <xf numFmtId="49" fontId="3" fillId="4" borderId="32" xfId="0" applyNumberFormat="1" applyFont="1" applyFill="1" applyBorder="1" applyAlignment="1">
      <alignment horizontal="center" vertical="top"/>
    </xf>
    <xf numFmtId="3" fontId="4" fillId="0" borderId="34" xfId="0" applyNumberFormat="1" applyFont="1" applyBorder="1" applyAlignment="1">
      <alignment horizontal="center" vertical="top"/>
    </xf>
    <xf numFmtId="164" fontId="1" fillId="0" borderId="7" xfId="0" applyNumberFormat="1" applyFont="1" applyFill="1" applyBorder="1" applyAlignment="1">
      <alignment horizontal="center" vertical="top"/>
    </xf>
    <xf numFmtId="164" fontId="1" fillId="0" borderId="37" xfId="0" applyNumberFormat="1" applyFont="1" applyFill="1" applyBorder="1" applyAlignment="1">
      <alignment horizontal="center" vertical="top"/>
    </xf>
    <xf numFmtId="3" fontId="5" fillId="7" borderId="41" xfId="0" applyNumberFormat="1" applyFont="1" applyFill="1" applyBorder="1" applyAlignment="1">
      <alignment horizontal="right" vertical="top"/>
    </xf>
    <xf numFmtId="164" fontId="3" fillId="7" borderId="42" xfId="0" applyNumberFormat="1" applyFont="1" applyFill="1" applyBorder="1" applyAlignment="1">
      <alignment horizontal="center" vertical="top"/>
    </xf>
    <xf numFmtId="164" fontId="3" fillId="7" borderId="22" xfId="0" applyNumberFormat="1" applyFont="1" applyFill="1" applyBorder="1" applyAlignment="1">
      <alignment horizontal="center" vertical="top"/>
    </xf>
    <xf numFmtId="3" fontId="1" fillId="0" borderId="43" xfId="0" applyNumberFormat="1" applyFont="1" applyFill="1" applyBorder="1" applyAlignment="1">
      <alignment horizontal="center" vertical="top" wrapText="1"/>
    </xf>
    <xf numFmtId="3" fontId="1" fillId="0" borderId="43" xfId="0" applyNumberFormat="1" applyFont="1" applyBorder="1" applyAlignment="1">
      <alignment horizontal="center" vertical="top"/>
    </xf>
    <xf numFmtId="3" fontId="1" fillId="0" borderId="44" xfId="0" applyNumberFormat="1" applyFont="1" applyBorder="1" applyAlignment="1">
      <alignment horizontal="center" vertical="top"/>
    </xf>
    <xf numFmtId="3" fontId="4" fillId="0" borderId="7" xfId="0" applyNumberFormat="1" applyFont="1" applyBorder="1" applyAlignment="1">
      <alignment horizontal="center" vertical="top"/>
    </xf>
    <xf numFmtId="3" fontId="1" fillId="0" borderId="35" xfId="0" applyNumberFormat="1" applyFont="1" applyFill="1" applyBorder="1" applyAlignment="1">
      <alignment horizontal="left" vertical="top" wrapText="1"/>
    </xf>
    <xf numFmtId="3" fontId="5" fillId="7" borderId="32" xfId="0" applyNumberFormat="1" applyFont="1" applyFill="1" applyBorder="1" applyAlignment="1">
      <alignment horizontal="right" vertical="top"/>
    </xf>
    <xf numFmtId="164" fontId="3" fillId="7" borderId="41" xfId="0" applyNumberFormat="1" applyFont="1" applyFill="1" applyBorder="1" applyAlignment="1">
      <alignment horizontal="center" vertical="top"/>
    </xf>
    <xf numFmtId="164" fontId="3" fillId="7" borderId="14" xfId="0" applyNumberFormat="1" applyFont="1" applyFill="1" applyBorder="1" applyAlignment="1">
      <alignment horizontal="center" vertical="top"/>
    </xf>
    <xf numFmtId="3" fontId="1" fillId="0" borderId="1" xfId="0" applyNumberFormat="1" applyFont="1" applyFill="1" applyBorder="1" applyAlignment="1">
      <alignment horizontal="left" vertical="top" wrapText="1"/>
    </xf>
    <xf numFmtId="49" fontId="3" fillId="4" borderId="25" xfId="0" applyNumberFormat="1" applyFont="1" applyFill="1" applyBorder="1" applyAlignment="1">
      <alignment horizontal="center" vertical="top"/>
    </xf>
    <xf numFmtId="49" fontId="3" fillId="5" borderId="49" xfId="0" applyNumberFormat="1" applyFont="1" applyFill="1" applyBorder="1" applyAlignment="1">
      <alignment horizontal="center" vertical="top"/>
    </xf>
    <xf numFmtId="164" fontId="5" fillId="5" borderId="25" xfId="0" applyNumberFormat="1" applyFont="1" applyFill="1" applyBorder="1" applyAlignment="1">
      <alignment horizontal="center" vertical="top"/>
    </xf>
    <xf numFmtId="164" fontId="3" fillId="5" borderId="50" xfId="0" applyNumberFormat="1" applyFont="1" applyFill="1" applyBorder="1" applyAlignment="1">
      <alignment horizontal="center" vertical="top"/>
    </xf>
    <xf numFmtId="164" fontId="3" fillId="5" borderId="31" xfId="0" applyNumberFormat="1" applyFont="1" applyFill="1" applyBorder="1" applyAlignment="1">
      <alignment horizontal="center" vertical="top"/>
    </xf>
    <xf numFmtId="49" fontId="3" fillId="5" borderId="51" xfId="0" applyNumberFormat="1" applyFont="1" applyFill="1" applyBorder="1" applyAlignment="1">
      <alignment horizontal="center" vertical="top"/>
    </xf>
    <xf numFmtId="49" fontId="3" fillId="4" borderId="36" xfId="0" applyNumberFormat="1" applyFont="1" applyFill="1" applyBorder="1" applyAlignment="1">
      <alignment horizontal="center" vertical="top"/>
    </xf>
    <xf numFmtId="49" fontId="3" fillId="6" borderId="33" xfId="0" applyNumberFormat="1" applyFont="1" applyFill="1" applyBorder="1" applyAlignment="1">
      <alignment horizontal="center" vertical="top"/>
    </xf>
    <xf numFmtId="3" fontId="3" fillId="0" borderId="36" xfId="0" applyNumberFormat="1" applyFont="1" applyFill="1" applyBorder="1" applyAlignment="1">
      <alignment vertical="top" textRotation="180" wrapText="1"/>
    </xf>
    <xf numFmtId="3" fontId="1" fillId="6" borderId="41" xfId="0" applyNumberFormat="1" applyFont="1" applyFill="1" applyBorder="1" applyAlignment="1">
      <alignment horizontal="center" vertical="top" wrapText="1"/>
    </xf>
    <xf numFmtId="3" fontId="4" fillId="0" borderId="0" xfId="0" applyNumberFormat="1" applyFont="1" applyBorder="1" applyAlignment="1">
      <alignment vertical="top"/>
    </xf>
    <xf numFmtId="49" fontId="3" fillId="4" borderId="53" xfId="0" applyNumberFormat="1" applyFont="1" applyFill="1" applyBorder="1" applyAlignment="1">
      <alignment horizontal="center" vertical="top"/>
    </xf>
    <xf numFmtId="49" fontId="3" fillId="6" borderId="43" xfId="0" applyNumberFormat="1" applyFont="1" applyFill="1" applyBorder="1" applyAlignment="1">
      <alignment horizontal="center" vertical="top"/>
    </xf>
    <xf numFmtId="3" fontId="3" fillId="0" borderId="53" xfId="0" applyNumberFormat="1" applyFont="1" applyFill="1" applyBorder="1" applyAlignment="1">
      <alignment vertical="top" textRotation="180" wrapText="1"/>
    </xf>
    <xf numFmtId="3" fontId="3" fillId="0" borderId="54" xfId="0" applyNumberFormat="1" applyFont="1" applyBorder="1" applyAlignment="1">
      <alignment vertical="top"/>
    </xf>
    <xf numFmtId="164" fontId="1" fillId="8" borderId="15" xfId="0" applyNumberFormat="1" applyFont="1" applyFill="1" applyBorder="1" applyAlignment="1">
      <alignment horizontal="center" vertical="top"/>
    </xf>
    <xf numFmtId="164" fontId="1" fillId="0" borderId="55" xfId="0" applyNumberFormat="1" applyFont="1" applyFill="1" applyBorder="1" applyAlignment="1">
      <alignment horizontal="center" vertical="top"/>
    </xf>
    <xf numFmtId="3" fontId="1" fillId="0" borderId="44" xfId="0" applyNumberFormat="1" applyFont="1" applyFill="1" applyBorder="1" applyAlignment="1">
      <alignment horizontal="center" vertical="top"/>
    </xf>
    <xf numFmtId="3" fontId="1" fillId="6" borderId="55" xfId="0" applyNumberFormat="1" applyFont="1" applyFill="1" applyBorder="1" applyAlignment="1">
      <alignment horizontal="left" vertical="top" wrapText="1"/>
    </xf>
    <xf numFmtId="3" fontId="4" fillId="0" borderId="32" xfId="0" applyNumberFormat="1" applyFont="1" applyBorder="1" applyAlignment="1">
      <alignment horizontal="center" vertical="top"/>
    </xf>
    <xf numFmtId="164" fontId="1" fillId="8" borderId="53" xfId="0" applyNumberFormat="1" applyFont="1" applyFill="1" applyBorder="1" applyAlignment="1">
      <alignment horizontal="center" vertical="top"/>
    </xf>
    <xf numFmtId="164" fontId="1" fillId="0" borderId="14" xfId="0" applyNumberFormat="1" applyFont="1" applyFill="1" applyBorder="1" applyAlignment="1">
      <alignment horizontal="center" vertical="top"/>
    </xf>
    <xf numFmtId="3" fontId="1" fillId="0" borderId="12" xfId="0" applyNumberFormat="1" applyFont="1" applyBorder="1" applyAlignment="1">
      <alignment horizontal="center" vertical="top"/>
    </xf>
    <xf numFmtId="3" fontId="1" fillId="0" borderId="54" xfId="0" applyNumberFormat="1" applyFont="1" applyBorder="1" applyAlignment="1">
      <alignment horizontal="center" vertical="top"/>
    </xf>
    <xf numFmtId="3" fontId="2" fillId="0" borderId="0" xfId="0" applyNumberFormat="1" applyFont="1" applyBorder="1"/>
    <xf numFmtId="3" fontId="3" fillId="0" borderId="53" xfId="0" applyNumberFormat="1" applyFont="1" applyFill="1" applyBorder="1" applyAlignment="1">
      <alignment vertical="top" wrapText="1"/>
    </xf>
    <xf numFmtId="3" fontId="1" fillId="0" borderId="10" xfId="0" applyNumberFormat="1" applyFont="1" applyFill="1" applyBorder="1" applyAlignment="1">
      <alignment horizontal="left" vertical="top" wrapText="1"/>
    </xf>
    <xf numFmtId="3" fontId="1" fillId="0" borderId="11" xfId="0" applyNumberFormat="1" applyFont="1" applyFill="1" applyBorder="1" applyAlignment="1">
      <alignment horizontal="center" vertical="top"/>
    </xf>
    <xf numFmtId="3" fontId="1" fillId="0" borderId="17" xfId="0" applyNumberFormat="1" applyFont="1" applyBorder="1" applyAlignment="1">
      <alignment horizontal="center" vertical="top"/>
    </xf>
    <xf numFmtId="3" fontId="1" fillId="6" borderId="14" xfId="0" applyNumberFormat="1" applyFont="1" applyFill="1" applyBorder="1" applyAlignment="1">
      <alignment horizontal="left" vertical="top" wrapText="1"/>
    </xf>
    <xf numFmtId="3" fontId="4" fillId="0" borderId="14" xfId="0" applyNumberFormat="1" applyFont="1" applyBorder="1" applyAlignment="1">
      <alignment horizontal="center" vertical="top"/>
    </xf>
    <xf numFmtId="3" fontId="1" fillId="0" borderId="56" xfId="0" applyNumberFormat="1" applyFont="1" applyFill="1" applyBorder="1" applyAlignment="1">
      <alignment horizontal="center" vertical="top"/>
    </xf>
    <xf numFmtId="3" fontId="1" fillId="0" borderId="32" xfId="0" applyNumberFormat="1" applyFont="1" applyBorder="1" applyAlignment="1">
      <alignment horizontal="center" vertical="top"/>
    </xf>
    <xf numFmtId="49" fontId="1" fillId="0" borderId="58" xfId="0" applyNumberFormat="1" applyFont="1" applyFill="1" applyBorder="1" applyAlignment="1">
      <alignment horizontal="center" vertical="top"/>
    </xf>
    <xf numFmtId="3" fontId="1" fillId="0" borderId="59" xfId="0" applyNumberFormat="1" applyFont="1" applyFill="1" applyBorder="1" applyAlignment="1">
      <alignment horizontal="center" vertical="top"/>
    </xf>
    <xf numFmtId="49" fontId="3" fillId="4" borderId="23" xfId="0" applyNumberFormat="1" applyFont="1" applyFill="1" applyBorder="1" applyAlignment="1">
      <alignment horizontal="center" vertical="top"/>
    </xf>
    <xf numFmtId="49" fontId="3" fillId="6" borderId="45" xfId="0" applyNumberFormat="1" applyFont="1" applyFill="1" applyBorder="1" applyAlignment="1">
      <alignment horizontal="center" vertical="top"/>
    </xf>
    <xf numFmtId="3" fontId="3" fillId="0" borderId="23" xfId="0" applyNumberFormat="1" applyFont="1" applyFill="1" applyBorder="1" applyAlignment="1">
      <alignment vertical="top" textRotation="180" wrapText="1"/>
    </xf>
    <xf numFmtId="3" fontId="3" fillId="0" borderId="48" xfId="0" applyNumberFormat="1" applyFont="1" applyBorder="1" applyAlignment="1">
      <alignment vertical="top"/>
    </xf>
    <xf numFmtId="3" fontId="3" fillId="7" borderId="42" xfId="0" applyNumberFormat="1" applyFont="1" applyFill="1" applyBorder="1" applyAlignment="1">
      <alignment horizontal="center" vertical="top" wrapText="1"/>
    </xf>
    <xf numFmtId="164" fontId="5" fillId="7" borderId="42" xfId="0" applyNumberFormat="1" applyFont="1" applyFill="1" applyBorder="1" applyAlignment="1">
      <alignment horizontal="center" vertical="top"/>
    </xf>
    <xf numFmtId="3" fontId="1" fillId="0" borderId="20" xfId="0" applyNumberFormat="1" applyFont="1" applyFill="1" applyBorder="1" applyAlignment="1">
      <alignment vertical="top"/>
    </xf>
    <xf numFmtId="3" fontId="1" fillId="0" borderId="48" xfId="0" applyNumberFormat="1" applyFont="1" applyBorder="1" applyAlignment="1">
      <alignment horizontal="center" vertical="top"/>
    </xf>
    <xf numFmtId="49" fontId="3" fillId="4" borderId="36" xfId="0" applyNumberFormat="1" applyFont="1" applyFill="1" applyBorder="1" applyAlignment="1">
      <alignment vertical="top"/>
    </xf>
    <xf numFmtId="49" fontId="3" fillId="5" borderId="4" xfId="0" applyNumberFormat="1" applyFont="1" applyFill="1" applyBorder="1" applyAlignment="1">
      <alignment vertical="top"/>
    </xf>
    <xf numFmtId="3" fontId="3" fillId="8" borderId="6" xfId="0" applyNumberFormat="1" applyFont="1" applyFill="1" applyBorder="1" applyAlignment="1">
      <alignment vertical="top" wrapText="1"/>
    </xf>
    <xf numFmtId="3" fontId="5" fillId="0" borderId="47" xfId="0" applyNumberFormat="1" applyFont="1" applyBorder="1" applyAlignment="1">
      <alignment horizontal="center" vertical="top"/>
    </xf>
    <xf numFmtId="3" fontId="1" fillId="0" borderId="34" xfId="0" applyNumberFormat="1" applyFont="1" applyBorder="1" applyAlignment="1">
      <alignment horizontal="center" vertical="top"/>
    </xf>
    <xf numFmtId="164" fontId="1" fillId="0" borderId="34" xfId="0" applyNumberFormat="1" applyFont="1" applyFill="1" applyBorder="1" applyAlignment="1">
      <alignment horizontal="center" vertical="top"/>
    </xf>
    <xf numFmtId="164" fontId="1" fillId="6" borderId="6" xfId="0" applyNumberFormat="1" applyFont="1" applyFill="1" applyBorder="1" applyAlignment="1">
      <alignment horizontal="center" vertical="top"/>
    </xf>
    <xf numFmtId="3" fontId="1" fillId="0" borderId="34" xfId="0" applyNumberFormat="1" applyFont="1" applyFill="1" applyBorder="1" applyAlignment="1">
      <alignment horizontal="left" vertical="top" wrapText="1"/>
    </xf>
    <xf numFmtId="49" fontId="1" fillId="4" borderId="53" xfId="0" applyNumberFormat="1" applyFont="1" applyFill="1" applyBorder="1" applyAlignment="1">
      <alignment vertical="top"/>
    </xf>
    <xf numFmtId="49" fontId="1" fillId="5" borderId="12" xfId="0" applyNumberFormat="1" applyFont="1" applyFill="1" applyBorder="1" applyAlignment="1">
      <alignment vertical="top"/>
    </xf>
    <xf numFmtId="49" fontId="1" fillId="6" borderId="43" xfId="0" applyNumberFormat="1" applyFont="1" applyFill="1" applyBorder="1" applyAlignment="1">
      <alignment horizontal="center" vertical="top"/>
    </xf>
    <xf numFmtId="3" fontId="1" fillId="8" borderId="52" xfId="0" applyNumberFormat="1" applyFont="1" applyFill="1" applyBorder="1" applyAlignment="1">
      <alignment vertical="top" wrapText="1"/>
    </xf>
    <xf numFmtId="3" fontId="4" fillId="0" borderId="54" xfId="0" applyNumberFormat="1" applyFont="1" applyBorder="1" applyAlignment="1">
      <alignment horizontal="center" vertical="top"/>
    </xf>
    <xf numFmtId="164" fontId="4" fillId="0" borderId="32" xfId="0" applyNumberFormat="1" applyFont="1" applyFill="1" applyBorder="1" applyAlignment="1">
      <alignment horizontal="center" vertical="top"/>
    </xf>
    <xf numFmtId="164" fontId="4" fillId="6" borderId="14" xfId="0" applyNumberFormat="1" applyFont="1" applyFill="1" applyBorder="1" applyAlignment="1">
      <alignment horizontal="center" vertical="top"/>
    </xf>
    <xf numFmtId="164" fontId="4" fillId="6" borderId="54" xfId="0" applyNumberFormat="1" applyFont="1" applyFill="1" applyBorder="1" applyAlignment="1">
      <alignment horizontal="center" vertical="top"/>
    </xf>
    <xf numFmtId="3" fontId="1" fillId="0" borderId="12" xfId="0" applyNumberFormat="1" applyFont="1" applyFill="1" applyBorder="1" applyAlignment="1">
      <alignment horizontal="center" vertical="top" wrapText="1"/>
    </xf>
    <xf numFmtId="3" fontId="1" fillId="0" borderId="44" xfId="0" applyNumberFormat="1" applyFont="1" applyFill="1" applyBorder="1" applyAlignment="1">
      <alignment horizontal="center" vertical="top" wrapText="1"/>
    </xf>
    <xf numFmtId="49" fontId="3" fillId="4" borderId="53" xfId="0" applyNumberFormat="1" applyFont="1" applyFill="1" applyBorder="1" applyAlignment="1">
      <alignment vertical="top"/>
    </xf>
    <xf numFmtId="49" fontId="3" fillId="5" borderId="12" xfId="0" applyNumberFormat="1" applyFont="1" applyFill="1" applyBorder="1" applyAlignment="1">
      <alignment vertical="top"/>
    </xf>
    <xf numFmtId="49" fontId="3" fillId="6" borderId="12" xfId="0" applyNumberFormat="1" applyFont="1" applyFill="1" applyBorder="1" applyAlignment="1">
      <alignment horizontal="center" vertical="top"/>
    </xf>
    <xf numFmtId="3" fontId="4" fillId="8" borderId="52" xfId="0" applyNumberFormat="1" applyFont="1" applyFill="1" applyBorder="1" applyAlignment="1">
      <alignment vertical="top" wrapText="1"/>
    </xf>
    <xf numFmtId="3" fontId="5" fillId="0" borderId="54" xfId="0" applyNumberFormat="1" applyFont="1" applyBorder="1" applyAlignment="1">
      <alignment vertical="top"/>
    </xf>
    <xf numFmtId="164" fontId="1" fillId="0" borderId="32" xfId="0" applyNumberFormat="1" applyFont="1" applyFill="1" applyBorder="1" applyAlignment="1">
      <alignment horizontal="center" vertical="top"/>
    </xf>
    <xf numFmtId="3" fontId="5" fillId="0" borderId="53" xfId="0" applyNumberFormat="1" applyFont="1" applyFill="1" applyBorder="1" applyAlignment="1">
      <alignment horizontal="center" vertical="center"/>
    </xf>
    <xf numFmtId="3" fontId="4" fillId="8" borderId="14" xfId="0" applyNumberFormat="1" applyFont="1" applyFill="1" applyBorder="1" applyAlignment="1">
      <alignment vertical="top" wrapText="1"/>
    </xf>
    <xf numFmtId="165" fontId="1" fillId="0" borderId="32" xfId="0" applyNumberFormat="1" applyFont="1" applyFill="1" applyBorder="1" applyAlignment="1">
      <alignment horizontal="left" vertical="top" wrapText="1"/>
    </xf>
    <xf numFmtId="0" fontId="1" fillId="0" borderId="43" xfId="0" applyNumberFormat="1" applyFont="1" applyFill="1" applyBorder="1" applyAlignment="1">
      <alignment horizontal="center" vertical="top" wrapText="1"/>
    </xf>
    <xf numFmtId="0" fontId="1" fillId="0" borderId="12" xfId="0" applyFont="1" applyBorder="1" applyAlignment="1">
      <alignment horizontal="center" vertical="top"/>
    </xf>
    <xf numFmtId="0" fontId="1" fillId="0" borderId="54" xfId="0" applyFont="1" applyBorder="1" applyAlignment="1">
      <alignment horizontal="center" vertical="top"/>
    </xf>
    <xf numFmtId="49" fontId="3" fillId="4" borderId="23" xfId="0" applyNumberFormat="1" applyFont="1" applyFill="1" applyBorder="1" applyAlignment="1">
      <alignment vertical="top"/>
    </xf>
    <xf numFmtId="49" fontId="3" fillId="5" borderId="20" xfId="0" applyNumberFormat="1" applyFont="1" applyFill="1" applyBorder="1" applyAlignment="1">
      <alignment vertical="top"/>
    </xf>
    <xf numFmtId="3" fontId="5" fillId="0" borderId="23" xfId="0" applyNumberFormat="1" applyFont="1" applyFill="1" applyBorder="1" applyAlignment="1">
      <alignment horizontal="center" vertical="center"/>
    </xf>
    <xf numFmtId="3" fontId="5" fillId="0" borderId="48" xfId="0" applyNumberFormat="1" applyFont="1" applyBorder="1" applyAlignment="1">
      <alignment vertical="top"/>
    </xf>
    <xf numFmtId="3" fontId="1" fillId="0" borderId="39" xfId="0" applyNumberFormat="1" applyFont="1" applyFill="1" applyBorder="1" applyAlignment="1">
      <alignment horizontal="left" vertical="top" wrapText="1"/>
    </xf>
    <xf numFmtId="3" fontId="1" fillId="0" borderId="48" xfId="0" applyNumberFormat="1" applyFont="1" applyFill="1" applyBorder="1" applyAlignment="1">
      <alignment horizontal="center" vertical="top"/>
    </xf>
    <xf numFmtId="49" fontId="3" fillId="4" borderId="32" xfId="0" applyNumberFormat="1" applyFont="1" applyFill="1" applyBorder="1" applyAlignment="1">
      <alignment vertical="top"/>
    </xf>
    <xf numFmtId="49" fontId="3" fillId="6" borderId="0" xfId="0" applyNumberFormat="1" applyFont="1" applyFill="1" applyBorder="1" applyAlignment="1">
      <alignment horizontal="center" vertical="top"/>
    </xf>
    <xf numFmtId="3" fontId="5" fillId="0" borderId="0" xfId="0" applyNumberFormat="1" applyFont="1" applyFill="1" applyBorder="1" applyAlignment="1">
      <alignment horizontal="center" vertical="center"/>
    </xf>
    <xf numFmtId="164" fontId="1" fillId="8" borderId="7" xfId="0" applyNumberFormat="1" applyFont="1" applyFill="1" applyBorder="1" applyAlignment="1">
      <alignment horizontal="center" vertical="top" wrapText="1"/>
    </xf>
    <xf numFmtId="3" fontId="1" fillId="6" borderId="4" xfId="0" applyNumberFormat="1" applyFont="1" applyFill="1" applyBorder="1" applyAlignment="1">
      <alignment horizontal="center" vertical="top" wrapText="1"/>
    </xf>
    <xf numFmtId="3" fontId="1" fillId="6" borderId="4" xfId="0" applyNumberFormat="1" applyFont="1" applyFill="1" applyBorder="1" applyAlignment="1">
      <alignment horizontal="center" vertical="top"/>
    </xf>
    <xf numFmtId="3" fontId="1" fillId="6" borderId="47" xfId="0" applyNumberFormat="1" applyFont="1" applyFill="1" applyBorder="1" applyAlignment="1">
      <alignment horizontal="center" vertical="top"/>
    </xf>
    <xf numFmtId="164" fontId="5" fillId="7" borderId="32" xfId="0" applyNumberFormat="1" applyFont="1" applyFill="1" applyBorder="1" applyAlignment="1">
      <alignment horizontal="center" vertical="top"/>
    </xf>
    <xf numFmtId="164" fontId="5" fillId="7" borderId="14" xfId="0" applyNumberFormat="1" applyFont="1" applyFill="1" applyBorder="1" applyAlignment="1">
      <alignment horizontal="center" vertical="top"/>
    </xf>
    <xf numFmtId="3" fontId="1" fillId="0" borderId="54" xfId="0" applyNumberFormat="1" applyFont="1" applyFill="1" applyBorder="1" applyAlignment="1">
      <alignment horizontal="center" vertical="top"/>
    </xf>
    <xf numFmtId="49" fontId="3" fillId="4" borderId="34" xfId="0" applyNumberFormat="1" applyFont="1" applyFill="1" applyBorder="1" applyAlignment="1">
      <alignment vertical="top"/>
    </xf>
    <xf numFmtId="3" fontId="5" fillId="0" borderId="35" xfId="0" applyNumberFormat="1" applyFont="1" applyFill="1" applyBorder="1" applyAlignment="1">
      <alignment horizontal="center" vertical="center"/>
    </xf>
    <xf numFmtId="164" fontId="4" fillId="8" borderId="37" xfId="0" applyNumberFormat="1" applyFont="1" applyFill="1" applyBorder="1" applyAlignment="1">
      <alignment horizontal="center" vertical="top"/>
    </xf>
    <xf numFmtId="49" fontId="3" fillId="4" borderId="39" xfId="0" applyNumberFormat="1" applyFont="1" applyFill="1" applyBorder="1" applyAlignment="1">
      <alignment vertical="top"/>
    </xf>
    <xf numFmtId="3" fontId="5" fillId="0" borderId="1" xfId="0" applyNumberFormat="1" applyFont="1" applyFill="1" applyBorder="1" applyAlignment="1">
      <alignment horizontal="center" vertical="center"/>
    </xf>
    <xf numFmtId="164" fontId="5" fillId="7" borderId="39" xfId="0" applyNumberFormat="1" applyFont="1" applyFill="1" applyBorder="1" applyAlignment="1">
      <alignment horizontal="center" vertical="top"/>
    </xf>
    <xf numFmtId="164" fontId="5" fillId="7" borderId="22" xfId="0" applyNumberFormat="1" applyFont="1" applyFill="1" applyBorder="1" applyAlignment="1">
      <alignment horizontal="center" vertical="top"/>
    </xf>
    <xf numFmtId="3" fontId="1" fillId="0" borderId="23" xfId="0" applyNumberFormat="1" applyFont="1" applyFill="1" applyBorder="1" applyAlignment="1">
      <alignment vertical="top" wrapText="1"/>
    </xf>
    <xf numFmtId="164" fontId="5" fillId="5" borderId="39" xfId="0" applyNumberFormat="1" applyFont="1" applyFill="1" applyBorder="1" applyAlignment="1">
      <alignment horizontal="center" vertical="top"/>
    </xf>
    <xf numFmtId="49" fontId="3" fillId="4" borderId="25" xfId="0" applyNumberFormat="1" applyFont="1" applyFill="1" applyBorder="1" applyAlignment="1">
      <alignment horizontal="center" vertical="top" wrapText="1"/>
    </xf>
    <xf numFmtId="49" fontId="3" fillId="5" borderId="61" xfId="0" applyNumberFormat="1" applyFont="1" applyFill="1" applyBorder="1" applyAlignment="1">
      <alignment horizontal="center" vertical="top" wrapText="1"/>
    </xf>
    <xf numFmtId="49" fontId="3" fillId="6" borderId="33" xfId="0" applyNumberFormat="1" applyFont="1" applyFill="1" applyBorder="1" applyAlignment="1">
      <alignment horizontal="center" vertical="top" wrapText="1"/>
    </xf>
    <xf numFmtId="3" fontId="5" fillId="8" borderId="6" xfId="0" applyNumberFormat="1" applyFont="1" applyFill="1" applyBorder="1" applyAlignment="1">
      <alignment vertical="top" wrapText="1"/>
    </xf>
    <xf numFmtId="3" fontId="1" fillId="0" borderId="36" xfId="0" applyNumberFormat="1" applyFont="1" applyFill="1" applyBorder="1" applyAlignment="1">
      <alignment horizontal="center" vertical="center" textRotation="90" wrapText="1"/>
    </xf>
    <xf numFmtId="3" fontId="5" fillId="8" borderId="35" xfId="0" applyNumberFormat="1" applyFont="1" applyFill="1" applyBorder="1" applyAlignment="1">
      <alignment horizontal="center" vertical="top" wrapText="1"/>
    </xf>
    <xf numFmtId="3" fontId="4" fillId="0" borderId="6" xfId="0" applyNumberFormat="1" applyFont="1" applyFill="1" applyBorder="1" applyAlignment="1">
      <alignment horizontal="center" vertical="top"/>
    </xf>
    <xf numFmtId="164" fontId="4" fillId="0" borderId="36" xfId="0" applyNumberFormat="1" applyFont="1" applyFill="1" applyBorder="1" applyAlignment="1">
      <alignment horizontal="center" vertical="top" wrapText="1"/>
    </xf>
    <xf numFmtId="164" fontId="1" fillId="0" borderId="6" xfId="0" applyNumberFormat="1" applyFont="1" applyFill="1" applyBorder="1" applyAlignment="1">
      <alignment horizontal="center" vertical="top" wrapText="1"/>
    </xf>
    <xf numFmtId="3" fontId="1" fillId="0" borderId="34" xfId="0" applyNumberFormat="1" applyFont="1" applyBorder="1"/>
    <xf numFmtId="3" fontId="1" fillId="0" borderId="35" xfId="0" applyNumberFormat="1" applyFont="1" applyBorder="1"/>
    <xf numFmtId="3" fontId="1" fillId="0" borderId="4" xfId="0" applyNumberFormat="1" applyFont="1" applyBorder="1" applyAlignment="1">
      <alignment horizontal="center"/>
    </xf>
    <xf numFmtId="3" fontId="1" fillId="0" borderId="38" xfId="0" applyNumberFormat="1" applyFont="1" applyBorder="1" applyAlignment="1">
      <alignment horizontal="center"/>
    </xf>
    <xf numFmtId="49" fontId="3" fillId="4" borderId="32" xfId="0" applyNumberFormat="1" applyFont="1" applyFill="1" applyBorder="1" applyAlignment="1">
      <alignment vertical="top" wrapText="1"/>
    </xf>
    <xf numFmtId="49" fontId="3" fillId="5" borderId="12" xfId="0" applyNumberFormat="1" applyFont="1" applyFill="1" applyBorder="1" applyAlignment="1">
      <alignment vertical="top" wrapText="1"/>
    </xf>
    <xf numFmtId="3" fontId="3" fillId="0" borderId="15" xfId="0" applyNumberFormat="1" applyFont="1" applyBorder="1" applyAlignment="1">
      <alignment horizontal="center" vertical="top"/>
    </xf>
    <xf numFmtId="3" fontId="5" fillId="0" borderId="62" xfId="0" applyNumberFormat="1" applyFont="1" applyFill="1" applyBorder="1" applyAlignment="1">
      <alignment horizontal="center" vertical="top" wrapText="1"/>
    </xf>
    <xf numFmtId="3" fontId="4" fillId="0" borderId="52" xfId="0" applyNumberFormat="1" applyFont="1" applyBorder="1" applyAlignment="1">
      <alignment horizontal="center" vertical="top"/>
    </xf>
    <xf numFmtId="164" fontId="2" fillId="6" borderId="64" xfId="0" applyNumberFormat="1" applyFont="1" applyFill="1" applyBorder="1" applyAlignment="1">
      <alignment horizontal="center" vertical="top" wrapText="1"/>
    </xf>
    <xf numFmtId="3" fontId="1" fillId="0" borderId="62" xfId="0" applyNumberFormat="1" applyFont="1" applyFill="1" applyBorder="1" applyAlignment="1">
      <alignment horizontal="center" vertical="top"/>
    </xf>
    <xf numFmtId="3" fontId="1" fillId="0" borderId="59" xfId="0" applyNumberFormat="1" applyFont="1" applyFill="1" applyBorder="1" applyAlignment="1">
      <alignment horizontal="center" vertical="top" wrapText="1"/>
    </xf>
    <xf numFmtId="3" fontId="3" fillId="0" borderId="53" xfId="0" applyNumberFormat="1" applyFont="1" applyBorder="1" applyAlignment="1">
      <alignment horizontal="center" vertical="top"/>
    </xf>
    <xf numFmtId="3" fontId="5" fillId="0" borderId="0" xfId="0" applyNumberFormat="1" applyFont="1" applyFill="1" applyBorder="1" applyAlignment="1">
      <alignment horizontal="center" vertical="top" wrapText="1"/>
    </xf>
    <xf numFmtId="3" fontId="4" fillId="0" borderId="55" xfId="0" applyNumberFormat="1" applyFont="1" applyBorder="1" applyAlignment="1">
      <alignment horizontal="center" vertical="top"/>
    </xf>
    <xf numFmtId="164" fontId="4" fillId="8" borderId="41" xfId="0" applyNumberFormat="1" applyFont="1" applyFill="1" applyBorder="1" applyAlignment="1">
      <alignment horizontal="center" vertical="top" wrapText="1"/>
    </xf>
    <xf numFmtId="164" fontId="4" fillId="6" borderId="55" xfId="0" applyNumberFormat="1" applyFont="1" applyFill="1" applyBorder="1" applyAlignment="1">
      <alignment horizontal="center" vertical="top" wrapText="1"/>
    </xf>
    <xf numFmtId="164" fontId="4" fillId="6" borderId="14" xfId="0" applyNumberFormat="1" applyFont="1" applyFill="1" applyBorder="1" applyAlignment="1">
      <alignment horizontal="center" vertical="top" wrapText="1"/>
    </xf>
    <xf numFmtId="164" fontId="2" fillId="6" borderId="54" xfId="0" applyNumberFormat="1" applyFont="1" applyFill="1" applyBorder="1" applyAlignment="1">
      <alignment horizontal="center" vertical="top" wrapText="1"/>
    </xf>
    <xf numFmtId="3" fontId="1" fillId="0" borderId="0" xfId="0" applyNumberFormat="1" applyFont="1" applyFill="1" applyBorder="1" applyAlignment="1">
      <alignment horizontal="center" vertical="top"/>
    </xf>
    <xf numFmtId="164" fontId="4" fillId="6" borderId="52" xfId="0" applyNumberFormat="1" applyFont="1" applyFill="1" applyBorder="1" applyAlignment="1">
      <alignment horizontal="center" vertical="top" wrapText="1"/>
    </xf>
    <xf numFmtId="164" fontId="4" fillId="0" borderId="53" xfId="0" applyNumberFormat="1" applyFont="1" applyFill="1" applyBorder="1" applyAlignment="1">
      <alignment horizontal="center" vertical="top"/>
    </xf>
    <xf numFmtId="49" fontId="1" fillId="4" borderId="32" xfId="0" applyNumberFormat="1" applyFont="1" applyFill="1" applyBorder="1" applyAlignment="1">
      <alignment vertical="top" wrapText="1"/>
    </xf>
    <xf numFmtId="49" fontId="1" fillId="5" borderId="12" xfId="0" applyNumberFormat="1" applyFont="1" applyFill="1" applyBorder="1" applyAlignment="1">
      <alignment vertical="top" wrapText="1"/>
    </xf>
    <xf numFmtId="49" fontId="1" fillId="6" borderId="43" xfId="0" applyNumberFormat="1" applyFont="1" applyFill="1" applyBorder="1" applyAlignment="1">
      <alignment horizontal="center" vertical="top" wrapText="1"/>
    </xf>
    <xf numFmtId="3" fontId="3" fillId="0" borderId="53" xfId="0" applyNumberFormat="1" applyFont="1" applyFill="1" applyBorder="1" applyAlignment="1">
      <alignment vertical="center" textRotation="90" wrapText="1"/>
    </xf>
    <xf numFmtId="3" fontId="3" fillId="7" borderId="65" xfId="0" applyNumberFormat="1" applyFont="1" applyFill="1" applyBorder="1" applyAlignment="1">
      <alignment horizontal="center" vertical="top"/>
    </xf>
    <xf numFmtId="164" fontId="3" fillId="7" borderId="42" xfId="0" applyNumberFormat="1" applyFont="1" applyFill="1" applyBorder="1" applyAlignment="1">
      <alignment horizontal="center" vertical="top" wrapText="1"/>
    </xf>
    <xf numFmtId="164" fontId="3" fillId="7" borderId="55" xfId="0" applyNumberFormat="1" applyFont="1" applyFill="1" applyBorder="1" applyAlignment="1">
      <alignment horizontal="center" vertical="top" wrapText="1"/>
    </xf>
    <xf numFmtId="49" fontId="3" fillId="4" borderId="34" xfId="0" applyNumberFormat="1" applyFont="1" applyFill="1" applyBorder="1" applyAlignment="1">
      <alignment vertical="top" wrapText="1"/>
    </xf>
    <xf numFmtId="49" fontId="3" fillId="5" borderId="4" xfId="0" applyNumberFormat="1" applyFont="1" applyFill="1" applyBorder="1" applyAlignment="1">
      <alignment vertical="top" wrapText="1"/>
    </xf>
    <xf numFmtId="49" fontId="3" fillId="6" borderId="38" xfId="0" applyNumberFormat="1" applyFont="1" applyFill="1" applyBorder="1" applyAlignment="1">
      <alignment horizontal="center" vertical="top" wrapText="1"/>
    </xf>
    <xf numFmtId="3" fontId="3" fillId="8" borderId="34" xfId="0" applyNumberFormat="1" applyFont="1" applyFill="1" applyBorder="1" applyAlignment="1">
      <alignment vertical="top" wrapText="1"/>
    </xf>
    <xf numFmtId="3" fontId="3" fillId="0" borderId="36" xfId="0" applyNumberFormat="1" applyFont="1" applyBorder="1" applyAlignment="1">
      <alignment vertical="top"/>
    </xf>
    <xf numFmtId="49" fontId="3" fillId="0" borderId="47" xfId="0" applyNumberFormat="1" applyFont="1" applyBorder="1" applyAlignment="1">
      <alignment horizontal="center" vertical="top" wrapText="1"/>
    </xf>
    <xf numFmtId="164" fontId="4" fillId="8" borderId="36" xfId="0" applyNumberFormat="1" applyFont="1" applyFill="1" applyBorder="1" applyAlignment="1">
      <alignment horizontal="center" vertical="top" wrapText="1"/>
    </xf>
    <xf numFmtId="164" fontId="1" fillId="8" borderId="34" xfId="0" applyNumberFormat="1" applyFont="1" applyFill="1" applyBorder="1" applyAlignment="1">
      <alignment horizontal="center" vertical="top" wrapText="1"/>
    </xf>
    <xf numFmtId="164" fontId="2" fillId="6" borderId="6" xfId="0" applyNumberFormat="1" applyFont="1" applyFill="1" applyBorder="1" applyAlignment="1">
      <alignment horizontal="center" vertical="top" wrapText="1"/>
    </xf>
    <xf numFmtId="3" fontId="1" fillId="0" borderId="4" xfId="0" applyNumberFormat="1" applyFont="1" applyBorder="1"/>
    <xf numFmtId="3" fontId="3" fillId="0" borderId="10" xfId="0" applyNumberFormat="1" applyFont="1" applyBorder="1" applyAlignment="1">
      <alignment horizontal="center" vertical="top"/>
    </xf>
    <xf numFmtId="3" fontId="5" fillId="0" borderId="64" xfId="0" applyNumberFormat="1" applyFont="1" applyFill="1" applyBorder="1" applyAlignment="1">
      <alignment horizontal="center" vertical="top" wrapText="1"/>
    </xf>
    <xf numFmtId="164" fontId="4" fillId="8" borderId="15" xfId="0" applyNumberFormat="1" applyFont="1" applyFill="1" applyBorder="1" applyAlignment="1">
      <alignment horizontal="center" vertical="top" wrapText="1"/>
    </xf>
    <xf numFmtId="3" fontId="1" fillId="0" borderId="58" xfId="0" applyNumberFormat="1" applyFont="1" applyFill="1" applyBorder="1" applyAlignment="1">
      <alignment horizontal="center" vertical="top" wrapText="1"/>
    </xf>
    <xf numFmtId="3" fontId="5" fillId="0" borderId="54" xfId="0" applyNumberFormat="1" applyFont="1" applyFill="1" applyBorder="1" applyAlignment="1">
      <alignment horizontal="center" vertical="top" wrapText="1"/>
    </xf>
    <xf numFmtId="49" fontId="1" fillId="6" borderId="44" xfId="0" applyNumberFormat="1" applyFont="1" applyFill="1" applyBorder="1" applyAlignment="1">
      <alignment horizontal="center" vertical="top" wrapText="1"/>
    </xf>
    <xf numFmtId="3" fontId="4" fillId="8" borderId="52" xfId="0" applyNumberFormat="1" applyFont="1" applyFill="1" applyBorder="1" applyAlignment="1">
      <alignment horizontal="center" vertical="top" wrapText="1"/>
    </xf>
    <xf numFmtId="3" fontId="1" fillId="0" borderId="44" xfId="0" applyNumberFormat="1" applyFont="1" applyBorder="1" applyAlignment="1">
      <alignment horizontal="center" vertical="top" wrapText="1"/>
    </xf>
    <xf numFmtId="3" fontId="4" fillId="8" borderId="14" xfId="0" applyNumberFormat="1" applyFont="1" applyFill="1" applyBorder="1" applyAlignment="1">
      <alignment horizontal="center" vertical="top" wrapText="1"/>
    </xf>
    <xf numFmtId="164" fontId="4" fillId="8" borderId="53" xfId="0" applyNumberFormat="1" applyFont="1" applyFill="1" applyBorder="1" applyAlignment="1">
      <alignment horizontal="center" vertical="top"/>
    </xf>
    <xf numFmtId="164" fontId="1" fillId="8" borderId="32" xfId="0" applyNumberFormat="1" applyFont="1" applyFill="1" applyBorder="1" applyAlignment="1">
      <alignment horizontal="center" vertical="top" wrapText="1"/>
    </xf>
    <xf numFmtId="3" fontId="1" fillId="8" borderId="32" xfId="0" applyNumberFormat="1" applyFont="1" applyFill="1" applyBorder="1" applyAlignment="1">
      <alignment horizontal="left" vertical="center" wrapText="1"/>
    </xf>
    <xf numFmtId="3" fontId="5" fillId="0" borderId="30" xfId="0" applyNumberFormat="1" applyFont="1" applyFill="1" applyBorder="1" applyAlignment="1">
      <alignment horizontal="center" vertical="top" wrapText="1"/>
    </xf>
    <xf numFmtId="3" fontId="3" fillId="7" borderId="52" xfId="0" applyNumberFormat="1" applyFont="1" applyFill="1" applyBorder="1" applyAlignment="1">
      <alignment horizontal="center" vertical="top"/>
    </xf>
    <xf numFmtId="164" fontId="3" fillId="7" borderId="63" xfId="0" applyNumberFormat="1" applyFont="1" applyFill="1" applyBorder="1" applyAlignment="1">
      <alignment horizontal="center" vertical="top" wrapText="1"/>
    </xf>
    <xf numFmtId="164" fontId="3" fillId="7" borderId="52" xfId="0" applyNumberFormat="1" applyFont="1" applyFill="1" applyBorder="1" applyAlignment="1">
      <alignment horizontal="center" vertical="top" wrapText="1"/>
    </xf>
    <xf numFmtId="3" fontId="1" fillId="0" borderId="57" xfId="0" applyNumberFormat="1" applyFont="1" applyFill="1" applyBorder="1" applyAlignment="1">
      <alignment vertical="top" wrapText="1"/>
    </xf>
    <xf numFmtId="3" fontId="1" fillId="0" borderId="66" xfId="0" applyNumberFormat="1" applyFont="1" applyFill="1" applyBorder="1" applyAlignment="1">
      <alignment vertical="top" wrapText="1"/>
    </xf>
    <xf numFmtId="3" fontId="1" fillId="0" borderId="67" xfId="0" applyNumberFormat="1" applyFont="1" applyBorder="1" applyAlignment="1">
      <alignment vertical="top" wrapText="1"/>
    </xf>
    <xf numFmtId="3" fontId="3" fillId="0" borderId="53" xfId="0" applyNumberFormat="1" applyFont="1" applyFill="1" applyBorder="1" applyAlignment="1">
      <alignment horizontal="center" vertical="center" wrapText="1"/>
    </xf>
    <xf numFmtId="3" fontId="4" fillId="0" borderId="60" xfId="0" applyNumberFormat="1" applyFont="1" applyFill="1" applyBorder="1" applyAlignment="1">
      <alignment horizontal="center" vertical="top"/>
    </xf>
    <xf numFmtId="164" fontId="4" fillId="8" borderId="57" xfId="0" applyNumberFormat="1" applyFont="1" applyFill="1" applyBorder="1" applyAlignment="1">
      <alignment horizontal="center" vertical="top" wrapText="1"/>
    </xf>
    <xf numFmtId="164" fontId="7" fillId="8" borderId="60" xfId="0" applyNumberFormat="1" applyFont="1" applyFill="1" applyBorder="1" applyAlignment="1">
      <alignment horizontal="center" vertical="top" wrapText="1"/>
    </xf>
    <xf numFmtId="164" fontId="7" fillId="8" borderId="28" xfId="0" applyNumberFormat="1" applyFont="1" applyFill="1" applyBorder="1" applyAlignment="1">
      <alignment horizontal="center" vertical="top"/>
    </xf>
    <xf numFmtId="3" fontId="1" fillId="0" borderId="66" xfId="0" applyNumberFormat="1" applyFont="1" applyFill="1" applyBorder="1" applyAlignment="1">
      <alignment horizontal="center" vertical="top" wrapText="1"/>
    </xf>
    <xf numFmtId="3" fontId="1" fillId="0" borderId="67" xfId="0" applyNumberFormat="1" applyFont="1" applyFill="1" applyBorder="1" applyAlignment="1">
      <alignment horizontal="center" vertical="top" wrapText="1"/>
    </xf>
    <xf numFmtId="3" fontId="4" fillId="0" borderId="52" xfId="0" applyNumberFormat="1" applyFont="1" applyFill="1" applyBorder="1" applyAlignment="1">
      <alignment horizontal="center" vertical="top"/>
    </xf>
    <xf numFmtId="164" fontId="4" fillId="8" borderId="10" xfId="0" applyNumberFormat="1" applyFont="1" applyFill="1" applyBorder="1" applyAlignment="1">
      <alignment horizontal="center" vertical="top" wrapText="1"/>
    </xf>
    <xf numFmtId="164" fontId="8" fillId="8" borderId="28" xfId="0" applyNumberFormat="1" applyFont="1" applyFill="1" applyBorder="1" applyAlignment="1">
      <alignment horizontal="center" vertical="top"/>
    </xf>
    <xf numFmtId="3" fontId="1" fillId="0" borderId="63" xfId="0" applyNumberFormat="1" applyFont="1" applyFill="1" applyBorder="1" applyAlignment="1">
      <alignment horizontal="left" vertical="top" wrapText="1"/>
    </xf>
    <xf numFmtId="3" fontId="1" fillId="0" borderId="11" xfId="0" applyNumberFormat="1" applyFont="1" applyFill="1" applyBorder="1" applyAlignment="1">
      <alignment horizontal="center" vertical="top" wrapText="1"/>
    </xf>
    <xf numFmtId="3" fontId="1" fillId="0" borderId="68" xfId="0" applyNumberFormat="1" applyFont="1" applyFill="1" applyBorder="1" applyAlignment="1">
      <alignment horizontal="center" vertical="top" wrapText="1"/>
    </xf>
    <xf numFmtId="3" fontId="4" fillId="8" borderId="60" xfId="0" applyNumberFormat="1" applyFont="1" applyFill="1" applyBorder="1" applyAlignment="1">
      <alignment horizontal="center" vertical="top"/>
    </xf>
    <xf numFmtId="164" fontId="7" fillId="8" borderId="14" xfId="0" applyNumberFormat="1" applyFont="1" applyFill="1" applyBorder="1" applyAlignment="1">
      <alignment horizontal="center" vertical="top" wrapText="1"/>
    </xf>
    <xf numFmtId="164" fontId="7" fillId="8" borderId="32" xfId="0" applyNumberFormat="1" applyFont="1" applyFill="1" applyBorder="1" applyAlignment="1">
      <alignment horizontal="center" vertical="top"/>
    </xf>
    <xf numFmtId="3" fontId="5" fillId="7" borderId="65" xfId="0" applyNumberFormat="1" applyFont="1" applyFill="1" applyBorder="1" applyAlignment="1">
      <alignment horizontal="right" vertical="top"/>
    </xf>
    <xf numFmtId="164" fontId="5" fillId="7" borderId="18" xfId="0" applyNumberFormat="1" applyFont="1" applyFill="1" applyBorder="1" applyAlignment="1">
      <alignment horizontal="center" vertical="top"/>
    </xf>
    <xf numFmtId="164" fontId="5" fillId="7" borderId="65" xfId="0" applyNumberFormat="1" applyFont="1" applyFill="1" applyBorder="1" applyAlignment="1">
      <alignment horizontal="center" vertical="top"/>
    </xf>
    <xf numFmtId="3" fontId="1" fillId="0" borderId="66"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4" fillId="0" borderId="37" xfId="0" applyNumberFormat="1" applyFont="1" applyFill="1" applyBorder="1" applyAlignment="1">
      <alignment horizontal="center" vertical="top"/>
    </xf>
    <xf numFmtId="164" fontId="4" fillId="8" borderId="2" xfId="0" applyNumberFormat="1" applyFont="1" applyFill="1" applyBorder="1" applyAlignment="1">
      <alignment horizontal="center" vertical="top" wrapText="1"/>
    </xf>
    <xf numFmtId="164" fontId="4" fillId="6" borderId="37" xfId="0" applyNumberFormat="1" applyFont="1" applyFill="1" applyBorder="1" applyAlignment="1">
      <alignment horizontal="center" vertical="top" wrapText="1"/>
    </xf>
    <xf numFmtId="3" fontId="1" fillId="0" borderId="12" xfId="0" applyNumberFormat="1" applyFont="1" applyBorder="1" applyAlignment="1">
      <alignment horizontal="center" vertical="top" wrapText="1"/>
    </xf>
    <xf numFmtId="3" fontId="1" fillId="0" borderId="0" xfId="0" applyNumberFormat="1" applyFont="1" applyBorder="1" applyAlignment="1">
      <alignment horizontal="center" vertical="top" wrapText="1"/>
    </xf>
    <xf numFmtId="164" fontId="4" fillId="6" borderId="60" xfId="0" applyNumberFormat="1" applyFont="1" applyFill="1" applyBorder="1" applyAlignment="1">
      <alignment horizontal="center" vertical="top" wrapText="1"/>
    </xf>
    <xf numFmtId="3" fontId="1" fillId="0" borderId="1" xfId="0" applyNumberFormat="1" applyFont="1" applyBorder="1" applyAlignment="1">
      <alignment horizontal="center" vertical="top" wrapText="1"/>
    </xf>
    <xf numFmtId="3" fontId="3" fillId="0" borderId="53" xfId="0" applyNumberFormat="1" applyFont="1" applyBorder="1" applyAlignment="1">
      <alignment vertical="top"/>
    </xf>
    <xf numFmtId="3" fontId="4" fillId="8" borderId="6" xfId="0" applyNumberFormat="1" applyFont="1" applyFill="1" applyBorder="1" applyAlignment="1">
      <alignment horizontal="center" vertical="top" wrapText="1"/>
    </xf>
    <xf numFmtId="164" fontId="4" fillId="8" borderId="53" xfId="0" applyNumberFormat="1" applyFont="1" applyFill="1" applyBorder="1" applyAlignment="1">
      <alignment horizontal="center" vertical="top" wrapText="1"/>
    </xf>
    <xf numFmtId="164" fontId="2" fillId="6" borderId="14" xfId="0" applyNumberFormat="1" applyFont="1" applyFill="1" applyBorder="1" applyAlignment="1">
      <alignment horizontal="center" vertical="top" wrapText="1"/>
    </xf>
    <xf numFmtId="164" fontId="4" fillId="8" borderId="32" xfId="0" applyNumberFormat="1" applyFont="1" applyFill="1" applyBorder="1" applyAlignment="1">
      <alignment horizontal="center" vertical="top"/>
    </xf>
    <xf numFmtId="3" fontId="3" fillId="7" borderId="55" xfId="0" applyNumberFormat="1" applyFont="1" applyFill="1" applyBorder="1" applyAlignment="1">
      <alignment horizontal="center" vertical="top"/>
    </xf>
    <xf numFmtId="164" fontId="3" fillId="7" borderId="41" xfId="0" applyNumberFormat="1" applyFont="1" applyFill="1" applyBorder="1" applyAlignment="1">
      <alignment horizontal="center" vertical="top" wrapText="1"/>
    </xf>
    <xf numFmtId="3" fontId="3" fillId="0" borderId="15" xfId="0" applyNumberFormat="1" applyFont="1" applyFill="1" applyBorder="1" applyAlignment="1">
      <alignment vertical="center" textRotation="90" wrapText="1"/>
    </xf>
    <xf numFmtId="3" fontId="3" fillId="0" borderId="64" xfId="0" applyNumberFormat="1" applyFont="1" applyFill="1" applyBorder="1" applyAlignment="1">
      <alignment horizontal="center" vertical="top" wrapText="1"/>
    </xf>
    <xf numFmtId="3" fontId="1" fillId="0" borderId="6" xfId="0" applyNumberFormat="1" applyFont="1" applyBorder="1" applyAlignment="1">
      <alignment horizontal="center" vertical="top"/>
    </xf>
    <xf numFmtId="164" fontId="1" fillId="8" borderId="36" xfId="0" applyNumberFormat="1" applyFont="1" applyFill="1" applyBorder="1" applyAlignment="1">
      <alignment horizontal="center" vertical="top" wrapText="1"/>
    </xf>
    <xf numFmtId="164" fontId="1" fillId="6" borderId="6" xfId="0" applyNumberFormat="1" applyFont="1" applyFill="1" applyBorder="1" applyAlignment="1">
      <alignment horizontal="center" vertical="top" wrapText="1"/>
    </xf>
    <xf numFmtId="3" fontId="1" fillId="0" borderId="34" xfId="0" applyNumberFormat="1" applyFont="1" applyBorder="1" applyAlignment="1">
      <alignment vertical="top" wrapText="1"/>
    </xf>
    <xf numFmtId="3" fontId="1" fillId="0" borderId="4" xfId="0" applyNumberFormat="1" applyFont="1" applyBorder="1" applyAlignment="1">
      <alignment horizontal="center" vertical="top"/>
    </xf>
    <xf numFmtId="3" fontId="1" fillId="0" borderId="38" xfId="0" applyNumberFormat="1" applyFont="1" applyBorder="1" applyAlignment="1">
      <alignment horizontal="center" vertical="top" wrapText="1"/>
    </xf>
    <xf numFmtId="3" fontId="3" fillId="0" borderId="54" xfId="0" applyNumberFormat="1" applyFont="1" applyFill="1" applyBorder="1" applyAlignment="1">
      <alignment horizontal="center" vertical="top" wrapText="1"/>
    </xf>
    <xf numFmtId="164" fontId="3" fillId="7" borderId="15" xfId="0" applyNumberFormat="1" applyFont="1" applyFill="1" applyBorder="1" applyAlignment="1">
      <alignment horizontal="center" vertical="top" wrapText="1"/>
    </xf>
    <xf numFmtId="3" fontId="1" fillId="0" borderId="53" xfId="0" applyNumberFormat="1" applyFont="1" applyFill="1" applyBorder="1" applyAlignment="1">
      <alignment vertical="top" wrapText="1"/>
    </xf>
    <xf numFmtId="49" fontId="1" fillId="4" borderId="39" xfId="0" applyNumberFormat="1" applyFont="1" applyFill="1" applyBorder="1" applyAlignment="1">
      <alignment vertical="top" wrapText="1"/>
    </xf>
    <xf numFmtId="49" fontId="1" fillId="5" borderId="20" xfId="0" applyNumberFormat="1" applyFont="1" applyFill="1" applyBorder="1" applyAlignment="1">
      <alignment vertical="top" wrapText="1"/>
    </xf>
    <xf numFmtId="49" fontId="1" fillId="6" borderId="46" xfId="0" applyNumberFormat="1" applyFont="1" applyFill="1" applyBorder="1" applyAlignment="1">
      <alignment horizontal="center" vertical="top" wrapText="1"/>
    </xf>
    <xf numFmtId="3" fontId="1" fillId="8" borderId="39" xfId="0" applyNumberFormat="1" applyFont="1" applyFill="1" applyBorder="1" applyAlignment="1">
      <alignment vertical="top" wrapText="1"/>
    </xf>
    <xf numFmtId="3" fontId="1" fillId="8" borderId="20" xfId="0" applyNumberFormat="1" applyFont="1" applyFill="1" applyBorder="1" applyAlignment="1">
      <alignment vertical="top" wrapText="1"/>
    </xf>
    <xf numFmtId="3" fontId="1" fillId="8" borderId="48" xfId="0" applyNumberFormat="1" applyFont="1" applyFill="1" applyBorder="1" applyAlignment="1">
      <alignment vertical="top" wrapText="1"/>
    </xf>
    <xf numFmtId="3" fontId="1" fillId="0" borderId="53" xfId="0" applyNumberFormat="1" applyFont="1" applyFill="1" applyBorder="1" applyAlignment="1">
      <alignment vertical="center" textRotation="90" wrapText="1"/>
    </xf>
    <xf numFmtId="3" fontId="1" fillId="0" borderId="60" xfId="0" applyNumberFormat="1" applyFont="1" applyFill="1" applyBorder="1" applyAlignment="1">
      <alignment horizontal="center" vertical="top"/>
    </xf>
    <xf numFmtId="164" fontId="1" fillId="8" borderId="32" xfId="0" applyNumberFormat="1" applyFont="1" applyFill="1" applyBorder="1" applyAlignment="1">
      <alignment horizontal="center" vertical="top"/>
    </xf>
    <xf numFmtId="3" fontId="3" fillId="8" borderId="37" xfId="0" applyNumberFormat="1" applyFont="1" applyFill="1" applyBorder="1" applyAlignment="1">
      <alignment horizontal="left" vertical="top" wrapText="1"/>
    </xf>
    <xf numFmtId="3" fontId="1" fillId="0" borderId="36" xfId="0" applyNumberFormat="1" applyFont="1" applyFill="1" applyBorder="1" applyAlignment="1">
      <alignment vertical="center" textRotation="90" wrapText="1"/>
    </xf>
    <xf numFmtId="3" fontId="3" fillId="0" borderId="9" xfId="0" applyNumberFormat="1" applyFont="1" applyFill="1" applyBorder="1" applyAlignment="1">
      <alignment horizontal="center" vertical="top" wrapText="1"/>
    </xf>
    <xf numFmtId="3" fontId="1" fillId="0" borderId="8" xfId="0" applyNumberFormat="1" applyFont="1" applyBorder="1" applyAlignment="1">
      <alignment horizontal="center" vertical="top"/>
    </xf>
    <xf numFmtId="164" fontId="1" fillId="0" borderId="7" xfId="0" applyNumberFormat="1" applyFont="1" applyFill="1" applyBorder="1" applyAlignment="1">
      <alignment horizontal="center" vertical="top" wrapText="1"/>
    </xf>
    <xf numFmtId="164" fontId="2" fillId="6" borderId="9" xfId="0" applyNumberFormat="1" applyFont="1" applyFill="1" applyBorder="1" applyAlignment="1">
      <alignment horizontal="center" vertical="top" wrapText="1"/>
    </xf>
    <xf numFmtId="3" fontId="1" fillId="0" borderId="8" xfId="0" applyNumberFormat="1" applyFont="1" applyFill="1" applyBorder="1" applyAlignment="1">
      <alignment horizontal="left" vertical="top" wrapText="1"/>
    </xf>
    <xf numFmtId="3" fontId="1" fillId="0" borderId="3" xfId="0" applyNumberFormat="1" applyFont="1" applyFill="1" applyBorder="1" applyAlignment="1">
      <alignment horizontal="center" vertical="top" wrapText="1"/>
    </xf>
    <xf numFmtId="3" fontId="1" fillId="0" borderId="8" xfId="0" applyNumberFormat="1" applyFont="1" applyFill="1" applyBorder="1" applyAlignment="1">
      <alignment horizontal="center" vertical="top" wrapText="1"/>
    </xf>
    <xf numFmtId="3" fontId="1" fillId="0" borderId="70" xfId="0" applyNumberFormat="1" applyFont="1" applyFill="1" applyBorder="1" applyAlignment="1">
      <alignment horizontal="center" vertical="top" wrapText="1"/>
    </xf>
    <xf numFmtId="3" fontId="1" fillId="0" borderId="0" xfId="0" applyNumberFormat="1" applyFont="1" applyBorder="1" applyAlignment="1">
      <alignment horizontal="center" vertical="top"/>
    </xf>
    <xf numFmtId="164" fontId="1" fillId="8" borderId="28" xfId="0" applyNumberFormat="1" applyFont="1" applyFill="1" applyBorder="1" applyAlignment="1">
      <alignment horizontal="center" vertical="top" wrapText="1"/>
    </xf>
    <xf numFmtId="164" fontId="2" fillId="6" borderId="30" xfId="0" applyNumberFormat="1" applyFont="1" applyFill="1" applyBorder="1" applyAlignment="1">
      <alignment horizontal="center" vertical="top" wrapText="1"/>
    </xf>
    <xf numFmtId="3" fontId="1" fillId="0" borderId="62" xfId="0" applyNumberFormat="1" applyFont="1" applyFill="1" applyBorder="1" applyAlignment="1">
      <alignment horizontal="center" vertical="top" wrapText="1"/>
    </xf>
    <xf numFmtId="164" fontId="3" fillId="7" borderId="1" xfId="0" applyNumberFormat="1" applyFont="1" applyFill="1" applyBorder="1" applyAlignment="1">
      <alignment horizontal="center" vertical="top"/>
    </xf>
    <xf numFmtId="3" fontId="1" fillId="8" borderId="20" xfId="0" applyNumberFormat="1" applyFont="1" applyFill="1" applyBorder="1" applyAlignment="1">
      <alignment horizontal="center" vertical="top"/>
    </xf>
    <xf numFmtId="3" fontId="1" fillId="8" borderId="46" xfId="0" applyNumberFormat="1" applyFont="1" applyFill="1" applyBorder="1" applyAlignment="1">
      <alignment horizontal="center" vertical="top"/>
    </xf>
    <xf numFmtId="3" fontId="1" fillId="0" borderId="0" xfId="0" applyNumberFormat="1" applyFont="1" applyBorder="1" applyAlignment="1">
      <alignment horizontal="left" vertical="top"/>
    </xf>
    <xf numFmtId="49" fontId="3" fillId="5" borderId="61" xfId="0" applyNumberFormat="1" applyFont="1" applyFill="1" applyBorder="1" applyAlignment="1">
      <alignment horizontal="center" vertical="top"/>
    </xf>
    <xf numFmtId="164" fontId="5" fillId="5" borderId="50" xfId="0" applyNumberFormat="1" applyFont="1" applyFill="1" applyBorder="1" applyAlignment="1">
      <alignment horizontal="center" vertical="top"/>
    </xf>
    <xf numFmtId="49" fontId="3" fillId="4" borderId="31" xfId="0" applyNumberFormat="1" applyFont="1" applyFill="1" applyBorder="1" applyAlignment="1">
      <alignment horizontal="center" vertical="top"/>
    </xf>
    <xf numFmtId="3" fontId="3" fillId="5" borderId="26" xfId="0" applyNumberFormat="1" applyFont="1" applyFill="1" applyBorder="1" applyAlignment="1">
      <alignment vertical="top" wrapText="1"/>
    </xf>
    <xf numFmtId="3" fontId="3" fillId="5" borderId="27" xfId="0" applyNumberFormat="1" applyFont="1" applyFill="1" applyBorder="1" applyAlignment="1">
      <alignment vertical="top" wrapText="1"/>
    </xf>
    <xf numFmtId="3" fontId="5" fillId="8" borderId="0" xfId="0" applyNumberFormat="1" applyFont="1" applyFill="1" applyBorder="1" applyAlignment="1">
      <alignment vertical="top" wrapText="1"/>
    </xf>
    <xf numFmtId="49" fontId="3" fillId="6" borderId="33" xfId="0" applyNumberFormat="1" applyFont="1" applyFill="1" applyBorder="1" applyAlignment="1">
      <alignment vertical="top"/>
    </xf>
    <xf numFmtId="3" fontId="5" fillId="0" borderId="36" xfId="0" applyNumberFormat="1" applyFont="1" applyFill="1" applyBorder="1" applyAlignment="1">
      <alignment horizontal="center" vertical="top"/>
    </xf>
    <xf numFmtId="3" fontId="1" fillId="0" borderId="6" xfId="0" applyNumberFormat="1" applyFont="1" applyFill="1" applyBorder="1" applyAlignment="1">
      <alignment horizontal="center" vertical="top"/>
    </xf>
    <xf numFmtId="164" fontId="1" fillId="8" borderId="7" xfId="0" applyNumberFormat="1" applyFont="1" applyFill="1" applyBorder="1" applyAlignment="1">
      <alignment horizontal="center" vertical="top"/>
    </xf>
    <xf numFmtId="164" fontId="1" fillId="0" borderId="9" xfId="0" applyNumberFormat="1" applyFont="1" applyFill="1" applyBorder="1" applyAlignment="1">
      <alignment horizontal="center" vertical="top"/>
    </xf>
    <xf numFmtId="3" fontId="1" fillId="8" borderId="34" xfId="0" applyNumberFormat="1" applyFont="1" applyFill="1" applyBorder="1" applyAlignment="1">
      <alignment vertical="top" wrapText="1"/>
    </xf>
    <xf numFmtId="49" fontId="3" fillId="6" borderId="43" xfId="0" applyNumberFormat="1" applyFont="1" applyFill="1" applyBorder="1" applyAlignment="1">
      <alignment vertical="top"/>
    </xf>
    <xf numFmtId="3" fontId="5" fillId="0" borderId="53" xfId="0" applyNumberFormat="1" applyFont="1" applyFill="1" applyBorder="1" applyAlignment="1">
      <alignment horizontal="center" vertical="top"/>
    </xf>
    <xf numFmtId="3" fontId="5" fillId="0" borderId="54" xfId="0" applyNumberFormat="1" applyFont="1" applyFill="1" applyBorder="1" applyAlignment="1">
      <alignment horizontal="center" vertical="top"/>
    </xf>
    <xf numFmtId="164" fontId="3" fillId="7" borderId="65" xfId="0" applyNumberFormat="1" applyFont="1" applyFill="1" applyBorder="1" applyAlignment="1">
      <alignment horizontal="center" vertical="top"/>
    </xf>
    <xf numFmtId="164" fontId="3" fillId="7" borderId="62" xfId="0" applyNumberFormat="1" applyFont="1" applyFill="1" applyBorder="1" applyAlignment="1">
      <alignment horizontal="center" vertical="top"/>
    </xf>
    <xf numFmtId="3" fontId="1" fillId="0" borderId="37" xfId="0" applyNumberFormat="1" applyFont="1" applyFill="1" applyBorder="1" applyAlignment="1">
      <alignment horizontal="center" vertical="top"/>
    </xf>
    <xf numFmtId="164" fontId="1" fillId="0" borderId="7" xfId="0" applyNumberFormat="1" applyFont="1" applyBorder="1" applyAlignment="1">
      <alignment horizontal="center" vertical="top"/>
    </xf>
    <xf numFmtId="164" fontId="1" fillId="8" borderId="37" xfId="0" applyNumberFormat="1" applyFont="1" applyFill="1" applyBorder="1" applyAlignment="1">
      <alignment horizontal="center" vertical="top"/>
    </xf>
    <xf numFmtId="164" fontId="1" fillId="8" borderId="37" xfId="0" applyNumberFormat="1" applyFont="1" applyFill="1" applyBorder="1" applyAlignment="1">
      <alignment horizontal="center" vertical="top" wrapText="1"/>
    </xf>
    <xf numFmtId="3" fontId="1" fillId="8" borderId="4" xfId="0" applyNumberFormat="1" applyFont="1" applyFill="1" applyBorder="1" applyAlignment="1">
      <alignment horizontal="center" vertical="top"/>
    </xf>
    <xf numFmtId="3" fontId="1" fillId="8" borderId="38" xfId="0" applyNumberFormat="1" applyFont="1" applyFill="1" applyBorder="1" applyAlignment="1">
      <alignment horizontal="center" vertical="top"/>
    </xf>
    <xf numFmtId="3" fontId="1" fillId="8" borderId="0" xfId="0" applyNumberFormat="1" applyFont="1" applyFill="1" applyBorder="1" applyAlignment="1">
      <alignment horizontal="center" vertical="center"/>
    </xf>
    <xf numFmtId="3" fontId="3" fillId="7" borderId="22" xfId="0" applyNumberFormat="1" applyFont="1" applyFill="1" applyBorder="1" applyAlignment="1">
      <alignment horizontal="center" vertical="top"/>
    </xf>
    <xf numFmtId="164" fontId="3" fillId="7" borderId="39" xfId="0" applyNumberFormat="1" applyFont="1" applyFill="1" applyBorder="1" applyAlignment="1">
      <alignment horizontal="center" vertical="top"/>
    </xf>
    <xf numFmtId="164" fontId="5" fillId="4" borderId="25" xfId="0" applyNumberFormat="1" applyFont="1" applyFill="1" applyBorder="1" applyAlignment="1">
      <alignment horizontal="center" vertical="top"/>
    </xf>
    <xf numFmtId="164" fontId="5" fillId="4" borderId="50" xfId="0" applyNumberFormat="1" applyFont="1" applyFill="1" applyBorder="1" applyAlignment="1">
      <alignment horizontal="center" vertical="top"/>
    </xf>
    <xf numFmtId="3" fontId="3" fillId="4" borderId="25" xfId="0" applyNumberFormat="1" applyFont="1" applyFill="1" applyBorder="1" applyAlignment="1">
      <alignment horizontal="left" vertical="top"/>
    </xf>
    <xf numFmtId="49" fontId="3" fillId="3" borderId="25" xfId="0" applyNumberFormat="1" applyFont="1" applyFill="1" applyBorder="1" applyAlignment="1">
      <alignment vertical="top"/>
    </xf>
    <xf numFmtId="164" fontId="5" fillId="3" borderId="39" xfId="0" applyNumberFormat="1" applyFont="1" applyFill="1" applyBorder="1" applyAlignment="1">
      <alignment horizontal="center" vertical="top"/>
    </xf>
    <xf numFmtId="164" fontId="5" fillId="3" borderId="22" xfId="0" applyNumberFormat="1" applyFont="1" applyFill="1" applyBorder="1" applyAlignment="1">
      <alignment horizontal="center" vertical="top"/>
    </xf>
    <xf numFmtId="3" fontId="3" fillId="3" borderId="39" xfId="0" applyNumberFormat="1" applyFont="1" applyFill="1" applyBorder="1" applyAlignment="1">
      <alignment horizontal="left" vertical="top"/>
    </xf>
    <xf numFmtId="3" fontId="3" fillId="3" borderId="1" xfId="0" applyNumberFormat="1" applyFont="1" applyFill="1" applyBorder="1" applyAlignment="1">
      <alignment horizontal="center" vertical="top"/>
    </xf>
    <xf numFmtId="3" fontId="3" fillId="3" borderId="48" xfId="0" applyNumberFormat="1" applyFont="1" applyFill="1" applyBorder="1" applyAlignment="1">
      <alignment horizontal="center" vertical="top"/>
    </xf>
    <xf numFmtId="49" fontId="1" fillId="0" borderId="0" xfId="0" applyNumberFormat="1" applyFont="1" applyFill="1" applyBorder="1" applyAlignment="1">
      <alignment vertical="top"/>
    </xf>
    <xf numFmtId="49" fontId="1" fillId="0" borderId="0" xfId="0" applyNumberFormat="1" applyFont="1" applyAlignment="1">
      <alignment vertical="top"/>
    </xf>
    <xf numFmtId="3" fontId="3" fillId="0" borderId="0" xfId="0" applyNumberFormat="1" applyFont="1" applyFill="1" applyBorder="1" applyAlignment="1">
      <alignment horizontal="left" vertical="top" wrapText="1"/>
    </xf>
    <xf numFmtId="3" fontId="3" fillId="0" borderId="0" xfId="0" applyNumberFormat="1" applyFont="1" applyFill="1" applyBorder="1" applyAlignment="1">
      <alignment horizontal="center" vertical="top" wrapText="1"/>
    </xf>
    <xf numFmtId="3" fontId="3" fillId="6" borderId="0" xfId="0" applyNumberFormat="1" applyFont="1" applyFill="1" applyBorder="1" applyAlignment="1">
      <alignment horizontal="left" vertical="center" wrapText="1"/>
    </xf>
    <xf numFmtId="164" fontId="5" fillId="3" borderId="52" xfId="0" applyNumberFormat="1" applyFont="1" applyFill="1" applyBorder="1" applyAlignment="1">
      <alignment horizontal="center" vertical="top" wrapText="1"/>
    </xf>
    <xf numFmtId="164" fontId="5" fillId="3" borderId="63" xfId="0" applyNumberFormat="1" applyFont="1" applyFill="1" applyBorder="1" applyAlignment="1">
      <alignment horizontal="center" vertical="top" wrapText="1"/>
    </xf>
    <xf numFmtId="3" fontId="3" fillId="6" borderId="0" xfId="0" applyNumberFormat="1" applyFont="1" applyFill="1" applyBorder="1" applyAlignment="1">
      <alignment horizontal="left" vertical="top" wrapText="1"/>
    </xf>
    <xf numFmtId="164" fontId="4" fillId="0" borderId="60" xfId="0" applyNumberFormat="1" applyFont="1" applyBorder="1" applyAlignment="1">
      <alignment horizontal="center" vertical="top"/>
    </xf>
    <xf numFmtId="164" fontId="4" fillId="0" borderId="57" xfId="0" applyNumberFormat="1" applyFont="1" applyBorder="1" applyAlignment="1">
      <alignment horizontal="center" vertical="top"/>
    </xf>
    <xf numFmtId="3" fontId="1" fillId="6" borderId="0" xfId="0" applyNumberFormat="1" applyFont="1" applyFill="1" applyBorder="1" applyAlignment="1">
      <alignment horizontal="left" vertical="top" wrapText="1"/>
    </xf>
    <xf numFmtId="164" fontId="1" fillId="0" borderId="63" xfId="0" applyNumberFormat="1" applyFont="1" applyBorder="1" applyAlignment="1">
      <alignment horizontal="center" vertical="top" wrapText="1"/>
    </xf>
    <xf numFmtId="164" fontId="1" fillId="0" borderId="52" xfId="0" applyNumberFormat="1" applyFont="1" applyBorder="1" applyAlignment="1">
      <alignment horizontal="center" vertical="top" wrapText="1"/>
    </xf>
    <xf numFmtId="164" fontId="4" fillId="0" borderId="10" xfId="0" applyNumberFormat="1" applyFont="1" applyBorder="1" applyAlignment="1">
      <alignment horizontal="center" vertical="top" wrapText="1"/>
    </xf>
    <xf numFmtId="164" fontId="4" fillId="0" borderId="63" xfId="0" applyNumberFormat="1" applyFont="1" applyBorder="1" applyAlignment="1">
      <alignment horizontal="center" vertical="top" wrapText="1"/>
    </xf>
    <xf numFmtId="164" fontId="4" fillId="0" borderId="52" xfId="0" applyNumberFormat="1" applyFont="1" applyBorder="1" applyAlignment="1">
      <alignment horizontal="center" vertical="top" wrapText="1"/>
    </xf>
    <xf numFmtId="164" fontId="5" fillId="3" borderId="63" xfId="0" applyNumberFormat="1" applyFont="1" applyFill="1" applyBorder="1" applyAlignment="1">
      <alignment horizontal="center" vertical="top"/>
    </xf>
    <xf numFmtId="164" fontId="5" fillId="3" borderId="52" xfId="0" applyNumberFormat="1" applyFont="1" applyFill="1" applyBorder="1" applyAlignment="1">
      <alignment horizontal="center" vertical="top"/>
    </xf>
    <xf numFmtId="164" fontId="4" fillId="0" borderId="63" xfId="0" applyNumberFormat="1" applyFont="1" applyBorder="1" applyAlignment="1">
      <alignment horizontal="center" vertical="top"/>
    </xf>
    <xf numFmtId="164" fontId="4" fillId="0" borderId="52" xfId="0" applyNumberFormat="1" applyFont="1" applyBorder="1" applyAlignment="1">
      <alignment horizontal="center" vertical="top"/>
    </xf>
    <xf numFmtId="49" fontId="1" fillId="0" borderId="0" xfId="0" applyNumberFormat="1" applyFont="1"/>
    <xf numFmtId="3" fontId="3" fillId="6" borderId="0" xfId="0" applyNumberFormat="1" applyFont="1" applyFill="1" applyBorder="1" applyAlignment="1">
      <alignment horizontal="left" vertical="top"/>
    </xf>
    <xf numFmtId="49" fontId="3" fillId="6" borderId="44" xfId="0" applyNumberFormat="1" applyFont="1" applyFill="1" applyBorder="1" applyAlignment="1">
      <alignment horizontal="center" vertical="top"/>
    </xf>
    <xf numFmtId="3" fontId="1" fillId="8" borderId="32" xfId="0" applyNumberFormat="1" applyFont="1" applyFill="1" applyBorder="1" applyAlignment="1">
      <alignment horizontal="center" vertical="top"/>
    </xf>
    <xf numFmtId="3" fontId="1" fillId="8" borderId="11" xfId="0" applyNumberFormat="1" applyFont="1" applyFill="1" applyBorder="1" applyAlignment="1">
      <alignment horizontal="center" vertical="top"/>
    </xf>
    <xf numFmtId="3" fontId="4" fillId="0" borderId="63" xfId="0" applyNumberFormat="1" applyFont="1" applyBorder="1" applyAlignment="1">
      <alignment horizontal="center" vertical="top"/>
    </xf>
    <xf numFmtId="3" fontId="1" fillId="8" borderId="28" xfId="0" applyNumberFormat="1" applyFont="1" applyFill="1" applyBorder="1" applyAlignment="1">
      <alignment horizontal="center" vertical="top"/>
    </xf>
    <xf numFmtId="3" fontId="4" fillId="0" borderId="41" xfId="0" applyNumberFormat="1" applyFont="1" applyBorder="1" applyAlignment="1">
      <alignment horizontal="center" vertical="top"/>
    </xf>
    <xf numFmtId="3" fontId="1" fillId="0" borderId="41" xfId="0" applyNumberFormat="1" applyFont="1" applyBorder="1" applyAlignment="1">
      <alignment horizontal="center" vertical="top"/>
    </xf>
    <xf numFmtId="3" fontId="1" fillId="0" borderId="63" xfId="0" applyNumberFormat="1" applyFont="1" applyFill="1" applyBorder="1" applyAlignment="1">
      <alignment horizontal="center" vertical="top"/>
    </xf>
    <xf numFmtId="3" fontId="1" fillId="0" borderId="28" xfId="0" applyNumberFormat="1" applyFont="1" applyFill="1" applyBorder="1" applyAlignment="1">
      <alignment horizontal="center" vertical="top"/>
    </xf>
    <xf numFmtId="3" fontId="1" fillId="0" borderId="66" xfId="0" applyNumberFormat="1" applyFont="1" applyFill="1" applyBorder="1" applyAlignment="1">
      <alignment horizontal="center" vertical="top"/>
    </xf>
    <xf numFmtId="3" fontId="3" fillId="7" borderId="41" xfId="0" applyNumberFormat="1" applyFont="1" applyFill="1" applyBorder="1" applyAlignment="1">
      <alignment horizontal="center" vertical="top"/>
    </xf>
    <xf numFmtId="3" fontId="1" fillId="8" borderId="63" xfId="0" applyNumberFormat="1" applyFont="1" applyFill="1" applyBorder="1" applyAlignment="1">
      <alignment horizontal="center" vertical="top" wrapText="1"/>
    </xf>
    <xf numFmtId="3" fontId="1" fillId="8" borderId="32" xfId="0" applyNumberFormat="1" applyFont="1" applyFill="1" applyBorder="1" applyAlignment="1">
      <alignment horizontal="center" vertical="top" wrapText="1"/>
    </xf>
    <xf numFmtId="3" fontId="3" fillId="7" borderId="63" xfId="0" applyNumberFormat="1" applyFont="1" applyFill="1" applyBorder="1" applyAlignment="1">
      <alignment horizontal="center" vertical="top"/>
    </xf>
    <xf numFmtId="49" fontId="1" fillId="6" borderId="45" xfId="0" applyNumberFormat="1" applyFont="1" applyFill="1" applyBorder="1" applyAlignment="1">
      <alignment horizontal="center" vertical="top" wrapText="1"/>
    </xf>
    <xf numFmtId="3" fontId="1" fillId="0" borderId="28" xfId="0" applyNumberFormat="1" applyFont="1" applyBorder="1" applyAlignment="1">
      <alignment horizontal="center" vertical="top"/>
    </xf>
    <xf numFmtId="3" fontId="1" fillId="0" borderId="52" xfId="0" applyNumberFormat="1" applyFont="1" applyBorder="1" applyAlignment="1">
      <alignment horizontal="center" vertical="top"/>
    </xf>
    <xf numFmtId="3" fontId="1" fillId="8" borderId="41" xfId="0" applyNumberFormat="1" applyFont="1" applyFill="1" applyBorder="1" applyAlignment="1">
      <alignment horizontal="center" vertical="top" wrapText="1"/>
    </xf>
    <xf numFmtId="3" fontId="1" fillId="0" borderId="15" xfId="0" applyNumberFormat="1" applyFont="1" applyFill="1" applyBorder="1" applyAlignment="1">
      <alignment vertical="top" wrapText="1"/>
    </xf>
    <xf numFmtId="3" fontId="3" fillId="7" borderId="42" xfId="0" applyNumberFormat="1" applyFont="1" applyFill="1" applyBorder="1" applyAlignment="1">
      <alignment horizontal="center" vertical="top"/>
    </xf>
    <xf numFmtId="3" fontId="1" fillId="0" borderId="7" xfId="0" applyNumberFormat="1" applyFont="1" applyBorder="1" applyAlignment="1">
      <alignment horizontal="center" vertical="top"/>
    </xf>
    <xf numFmtId="49" fontId="3" fillId="6" borderId="45" xfId="0" applyNumberFormat="1" applyFont="1" applyFill="1" applyBorder="1" applyAlignment="1">
      <alignment horizontal="center" vertical="top" wrapText="1"/>
    </xf>
    <xf numFmtId="3" fontId="1" fillId="0" borderId="23" xfId="0" applyNumberFormat="1" applyFont="1" applyFill="1" applyBorder="1" applyAlignment="1">
      <alignment vertical="center" textRotation="90" wrapText="1"/>
    </xf>
    <xf numFmtId="3" fontId="3" fillId="0" borderId="48" xfId="0" applyNumberFormat="1" applyFont="1" applyFill="1" applyBorder="1" applyAlignment="1">
      <alignment horizontal="center" vertical="top" wrapText="1"/>
    </xf>
    <xf numFmtId="3" fontId="1" fillId="0" borderId="14" xfId="0" applyNumberFormat="1" applyFont="1" applyFill="1" applyBorder="1" applyAlignment="1">
      <alignment horizontal="center" vertical="top"/>
    </xf>
    <xf numFmtId="49" fontId="3" fillId="4" borderId="57" xfId="0" applyNumberFormat="1" applyFont="1" applyFill="1" applyBorder="1" applyAlignment="1">
      <alignment horizontal="center" vertical="top"/>
    </xf>
    <xf numFmtId="49" fontId="3" fillId="5" borderId="66" xfId="0" applyNumberFormat="1" applyFont="1" applyFill="1" applyBorder="1" applyAlignment="1">
      <alignment horizontal="center" vertical="top"/>
    </xf>
    <xf numFmtId="3" fontId="1" fillId="6" borderId="60" xfId="0" applyNumberFormat="1" applyFont="1" applyFill="1" applyBorder="1" applyAlignment="1">
      <alignment horizontal="left" vertical="top" wrapText="1"/>
    </xf>
    <xf numFmtId="3" fontId="1" fillId="0" borderId="32" xfId="0" applyNumberFormat="1" applyFont="1" applyBorder="1" applyAlignment="1">
      <alignment vertical="top" wrapText="1"/>
    </xf>
    <xf numFmtId="3" fontId="1" fillId="0" borderId="74" xfId="0" applyNumberFormat="1" applyFont="1" applyFill="1" applyBorder="1" applyAlignment="1">
      <alignment horizontal="center" vertical="top" wrapText="1"/>
    </xf>
    <xf numFmtId="3" fontId="10" fillId="0" borderId="0" xfId="0" applyNumberFormat="1" applyFont="1" applyAlignment="1">
      <alignment vertical="top" wrapText="1"/>
    </xf>
    <xf numFmtId="3" fontId="11" fillId="0" borderId="0" xfId="0" applyNumberFormat="1" applyFont="1"/>
    <xf numFmtId="3" fontId="10" fillId="0" borderId="0" xfId="0" applyNumberFormat="1" applyFont="1" applyAlignment="1">
      <alignment vertical="top"/>
    </xf>
    <xf numFmtId="3" fontId="4" fillId="0" borderId="60" xfId="0" applyNumberFormat="1" applyFont="1" applyBorder="1" applyAlignment="1">
      <alignment horizontal="center" vertical="top"/>
    </xf>
    <xf numFmtId="3" fontId="1" fillId="6" borderId="52" xfId="0" applyNumberFormat="1" applyFont="1" applyFill="1" applyBorder="1" applyAlignment="1">
      <alignment horizontal="left" vertical="top" wrapText="1"/>
    </xf>
    <xf numFmtId="3" fontId="1" fillId="8" borderId="0" xfId="0" applyNumberFormat="1" applyFont="1" applyFill="1" applyBorder="1" applyAlignment="1">
      <alignment horizontal="center" vertical="top"/>
    </xf>
    <xf numFmtId="164" fontId="0" fillId="0" borderId="0" xfId="0" applyNumberFormat="1"/>
    <xf numFmtId="164" fontId="3" fillId="7" borderId="64" xfId="0" applyNumberFormat="1" applyFont="1" applyFill="1" applyBorder="1" applyAlignment="1">
      <alignment horizontal="center" vertical="top" wrapText="1"/>
    </xf>
    <xf numFmtId="164" fontId="3" fillId="7" borderId="17" xfId="0" applyNumberFormat="1" applyFont="1" applyFill="1" applyBorder="1" applyAlignment="1">
      <alignment horizontal="center" vertical="top" wrapText="1"/>
    </xf>
    <xf numFmtId="3" fontId="1" fillId="0" borderId="32" xfId="0" applyNumberFormat="1" applyFont="1" applyFill="1" applyBorder="1" applyAlignment="1">
      <alignment vertical="center" textRotation="90" wrapText="1"/>
    </xf>
    <xf numFmtId="3" fontId="3" fillId="0" borderId="38" xfId="0" applyNumberFormat="1" applyFont="1" applyFill="1" applyBorder="1" applyAlignment="1">
      <alignment horizontal="center" vertical="top" wrapText="1"/>
    </xf>
    <xf numFmtId="3" fontId="4" fillId="8" borderId="14" xfId="0" applyNumberFormat="1" applyFont="1" applyFill="1" applyBorder="1" applyAlignment="1">
      <alignment horizontal="center" vertical="top"/>
    </xf>
    <xf numFmtId="164" fontId="1" fillId="6" borderId="64" xfId="0" applyNumberFormat="1" applyFont="1" applyFill="1" applyBorder="1" applyAlignment="1">
      <alignment horizontal="center" vertical="top" wrapText="1"/>
    </xf>
    <xf numFmtId="164" fontId="7" fillId="8" borderId="52" xfId="0" applyNumberFormat="1" applyFont="1" applyFill="1" applyBorder="1" applyAlignment="1">
      <alignment horizontal="center" vertical="top" wrapText="1"/>
    </xf>
    <xf numFmtId="49" fontId="3" fillId="5" borderId="33" xfId="0" applyNumberFormat="1" applyFont="1" applyFill="1" applyBorder="1" applyAlignment="1">
      <alignment horizontal="center" vertical="top"/>
    </xf>
    <xf numFmtId="3" fontId="1" fillId="6" borderId="34" xfId="0" applyNumberFormat="1" applyFont="1" applyFill="1" applyBorder="1" applyAlignment="1">
      <alignment horizontal="center" vertical="top" wrapText="1"/>
    </xf>
    <xf numFmtId="3" fontId="1" fillId="0" borderId="58" xfId="0" applyNumberFormat="1" applyFont="1" applyFill="1" applyBorder="1" applyAlignment="1">
      <alignment horizontal="center" vertical="top"/>
    </xf>
    <xf numFmtId="3" fontId="1" fillId="0" borderId="12" xfId="0" applyNumberFormat="1" applyFont="1" applyFill="1" applyBorder="1" applyAlignment="1">
      <alignment horizontal="center" vertical="top"/>
    </xf>
    <xf numFmtId="3" fontId="1" fillId="0" borderId="20" xfId="0" applyNumberFormat="1" applyFont="1" applyFill="1" applyBorder="1" applyAlignment="1">
      <alignment horizontal="center" vertical="top"/>
    </xf>
    <xf numFmtId="164" fontId="1" fillId="0" borderId="63" xfId="0" applyNumberFormat="1" applyFont="1" applyFill="1" applyBorder="1" applyAlignment="1">
      <alignment horizontal="center" vertical="top"/>
    </xf>
    <xf numFmtId="3" fontId="5" fillId="0" borderId="38" xfId="0" applyNumberFormat="1" applyFont="1" applyBorder="1" applyAlignment="1">
      <alignment horizontal="center" vertical="top"/>
    </xf>
    <xf numFmtId="3" fontId="5" fillId="0" borderId="44" xfId="0" applyNumberFormat="1" applyFont="1" applyBorder="1" applyAlignment="1">
      <alignment horizontal="center" vertical="top"/>
    </xf>
    <xf numFmtId="3" fontId="5" fillId="0" borderId="46" xfId="0" applyNumberFormat="1" applyFont="1" applyBorder="1" applyAlignment="1">
      <alignment horizontal="center" vertical="top"/>
    </xf>
    <xf numFmtId="3" fontId="2" fillId="8" borderId="0" xfId="0" applyNumberFormat="1" applyFont="1" applyFill="1"/>
    <xf numFmtId="3" fontId="1" fillId="8" borderId="0" xfId="0" applyNumberFormat="1" applyFont="1" applyFill="1"/>
    <xf numFmtId="3" fontId="1" fillId="0" borderId="41" xfId="0" applyNumberFormat="1" applyFont="1" applyFill="1" applyBorder="1" applyAlignment="1">
      <alignment horizontal="left" vertical="top" wrapText="1"/>
    </xf>
    <xf numFmtId="3" fontId="1" fillId="0" borderId="32" xfId="0" applyNumberFormat="1" applyFont="1" applyFill="1" applyBorder="1" applyAlignment="1">
      <alignment horizontal="left" vertical="top" wrapText="1"/>
    </xf>
    <xf numFmtId="3" fontId="1" fillId="0" borderId="28" xfId="0" applyNumberFormat="1" applyFont="1" applyFill="1" applyBorder="1" applyAlignment="1">
      <alignment horizontal="left" vertical="top" wrapText="1"/>
    </xf>
    <xf numFmtId="164" fontId="15" fillId="0" borderId="0" xfId="0" applyNumberFormat="1" applyFont="1"/>
    <xf numFmtId="164" fontId="1" fillId="0" borderId="6" xfId="0" applyNumberFormat="1" applyFont="1" applyBorder="1" applyAlignment="1">
      <alignment horizontal="center" vertical="top" wrapText="1"/>
    </xf>
    <xf numFmtId="164" fontId="16" fillId="0" borderId="0" xfId="0" applyNumberFormat="1" applyFont="1"/>
    <xf numFmtId="3" fontId="1" fillId="8" borderId="46" xfId="0" applyNumberFormat="1" applyFont="1" applyFill="1" applyBorder="1" applyAlignment="1">
      <alignment vertical="top" wrapText="1"/>
    </xf>
    <xf numFmtId="164" fontId="3" fillId="7" borderId="48" xfId="0" applyNumberFormat="1" applyFont="1" applyFill="1" applyBorder="1" applyAlignment="1">
      <alignment horizontal="center" vertical="top"/>
    </xf>
    <xf numFmtId="164" fontId="3" fillId="7" borderId="54" xfId="0" applyNumberFormat="1" applyFont="1" applyFill="1" applyBorder="1" applyAlignment="1">
      <alignment horizontal="center" vertical="top"/>
    </xf>
    <xf numFmtId="164" fontId="1" fillId="0" borderId="3" xfId="0" applyNumberFormat="1" applyFont="1" applyFill="1" applyBorder="1" applyAlignment="1">
      <alignment horizontal="center" vertical="top"/>
    </xf>
    <xf numFmtId="164" fontId="3" fillId="7" borderId="20" xfId="0" applyNumberFormat="1" applyFont="1" applyFill="1" applyBorder="1" applyAlignment="1">
      <alignment horizontal="center" vertical="top"/>
    </xf>
    <xf numFmtId="164" fontId="3" fillId="7" borderId="12" xfId="0" applyNumberFormat="1" applyFont="1" applyFill="1" applyBorder="1" applyAlignment="1">
      <alignment horizontal="center" vertical="top"/>
    </xf>
    <xf numFmtId="164" fontId="1" fillId="8" borderId="28" xfId="0" applyNumberFormat="1" applyFont="1" applyFill="1" applyBorder="1" applyAlignment="1">
      <alignment horizontal="center" vertical="top"/>
    </xf>
    <xf numFmtId="164" fontId="1" fillId="0" borderId="54" xfId="0" applyNumberFormat="1" applyFont="1" applyFill="1" applyBorder="1" applyAlignment="1">
      <alignment horizontal="center" vertical="top"/>
    </xf>
    <xf numFmtId="164" fontId="1" fillId="6" borderId="47" xfId="0" applyNumberFormat="1" applyFont="1" applyFill="1" applyBorder="1" applyAlignment="1">
      <alignment horizontal="center" vertical="top"/>
    </xf>
    <xf numFmtId="164" fontId="1" fillId="8" borderId="8" xfId="0" applyNumberFormat="1" applyFont="1" applyFill="1" applyBorder="1" applyAlignment="1">
      <alignment horizontal="center" vertical="top" wrapText="1"/>
    </xf>
    <xf numFmtId="164" fontId="1" fillId="8" borderId="3" xfId="0" applyNumberFormat="1" applyFont="1" applyFill="1" applyBorder="1" applyAlignment="1">
      <alignment horizontal="center" vertical="top"/>
    </xf>
    <xf numFmtId="164" fontId="1" fillId="0" borderId="12" xfId="0" applyNumberFormat="1" applyFont="1" applyFill="1" applyBorder="1" applyAlignment="1">
      <alignment horizontal="center" vertical="top"/>
    </xf>
    <xf numFmtId="164" fontId="1" fillId="6" borderId="4" xfId="0" applyNumberFormat="1" applyFont="1" applyFill="1" applyBorder="1" applyAlignment="1">
      <alignment horizontal="center" vertical="top"/>
    </xf>
    <xf numFmtId="164" fontId="1" fillId="8" borderId="3" xfId="0" applyNumberFormat="1" applyFont="1" applyFill="1" applyBorder="1" applyAlignment="1">
      <alignment horizontal="center" vertical="top" wrapText="1"/>
    </xf>
    <xf numFmtId="164" fontId="3" fillId="7" borderId="58" xfId="0" applyNumberFormat="1" applyFont="1" applyFill="1" applyBorder="1" applyAlignment="1">
      <alignment horizontal="center" vertical="top" wrapText="1"/>
    </xf>
    <xf numFmtId="164" fontId="1" fillId="8" borderId="4" xfId="0" applyNumberFormat="1" applyFont="1" applyFill="1" applyBorder="1" applyAlignment="1">
      <alignment horizontal="center" vertical="top" wrapText="1"/>
    </xf>
    <xf numFmtId="164" fontId="3" fillId="7" borderId="11" xfId="0" applyNumberFormat="1" applyFont="1" applyFill="1" applyBorder="1" applyAlignment="1">
      <alignment horizontal="center" vertical="top" wrapText="1"/>
    </xf>
    <xf numFmtId="164" fontId="1" fillId="8" borderId="12" xfId="0" applyNumberFormat="1" applyFont="1" applyFill="1" applyBorder="1" applyAlignment="1">
      <alignment horizontal="center" vertical="top" wrapText="1"/>
    </xf>
    <xf numFmtId="164" fontId="3" fillId="7" borderId="19" xfId="0" applyNumberFormat="1" applyFont="1" applyFill="1" applyBorder="1" applyAlignment="1">
      <alignment horizontal="center" vertical="top" wrapText="1"/>
    </xf>
    <xf numFmtId="164" fontId="1" fillId="8" borderId="66" xfId="0" applyNumberFormat="1" applyFont="1" applyFill="1" applyBorder="1" applyAlignment="1">
      <alignment horizontal="center" vertical="top" wrapText="1"/>
    </xf>
    <xf numFmtId="164" fontId="3" fillId="7" borderId="19" xfId="0" applyNumberFormat="1" applyFont="1" applyFill="1" applyBorder="1" applyAlignment="1">
      <alignment horizontal="center" vertical="top"/>
    </xf>
    <xf numFmtId="164" fontId="1" fillId="8" borderId="9" xfId="0" applyNumberFormat="1" applyFont="1" applyFill="1" applyBorder="1" applyAlignment="1">
      <alignment horizontal="center" vertical="top" wrapText="1"/>
    </xf>
    <xf numFmtId="3" fontId="3" fillId="0" borderId="72" xfId="0" applyNumberFormat="1" applyFont="1" applyBorder="1" applyAlignment="1">
      <alignment vertical="top"/>
    </xf>
    <xf numFmtId="3" fontId="3" fillId="0" borderId="56" xfId="0" applyNumberFormat="1" applyFont="1" applyBorder="1" applyAlignment="1">
      <alignment horizontal="center" vertical="top"/>
    </xf>
    <xf numFmtId="3" fontId="3" fillId="0" borderId="77" xfId="0" applyNumberFormat="1" applyFont="1" applyBorder="1" applyAlignment="1">
      <alignment vertical="top"/>
    </xf>
    <xf numFmtId="3" fontId="3" fillId="0" borderId="62" xfId="0" applyNumberFormat="1" applyFont="1" applyFill="1" applyBorder="1" applyAlignment="1">
      <alignment horizontal="center" vertical="center" wrapText="1"/>
    </xf>
    <xf numFmtId="164" fontId="1" fillId="0" borderId="58" xfId="0" applyNumberFormat="1" applyFont="1" applyFill="1" applyBorder="1" applyAlignment="1">
      <alignment horizontal="center" vertical="top"/>
    </xf>
    <xf numFmtId="164" fontId="3" fillId="5" borderId="4" xfId="0" applyNumberFormat="1" applyFont="1" applyFill="1" applyBorder="1" applyAlignment="1">
      <alignment horizontal="center" vertical="top"/>
    </xf>
    <xf numFmtId="164" fontId="3" fillId="5" borderId="72" xfId="0" applyNumberFormat="1" applyFont="1" applyFill="1" applyBorder="1" applyAlignment="1">
      <alignment horizontal="center" vertical="top"/>
    </xf>
    <xf numFmtId="3" fontId="1" fillId="8" borderId="23" xfId="0" applyNumberFormat="1" applyFont="1" applyFill="1" applyBorder="1" applyAlignment="1">
      <alignment vertical="top" wrapText="1"/>
    </xf>
    <xf numFmtId="49" fontId="3" fillId="5" borderId="51" xfId="0" applyNumberFormat="1" applyFont="1" applyFill="1" applyBorder="1" applyAlignment="1">
      <alignment horizontal="center" vertical="top" wrapText="1"/>
    </xf>
    <xf numFmtId="3" fontId="1" fillId="0" borderId="9" xfId="0" applyNumberFormat="1" applyFont="1" applyBorder="1"/>
    <xf numFmtId="3" fontId="1" fillId="0" borderId="7" xfId="0" applyNumberFormat="1" applyFont="1" applyFill="1" applyBorder="1" applyAlignment="1">
      <alignment horizontal="left" vertical="top" wrapText="1"/>
    </xf>
    <xf numFmtId="164" fontId="1" fillId="0" borderId="66" xfId="0" applyNumberFormat="1" applyFont="1" applyFill="1" applyBorder="1" applyAlignment="1">
      <alignment horizontal="center" vertical="top"/>
    </xf>
    <xf numFmtId="164" fontId="1" fillId="0" borderId="30" xfId="0" applyNumberFormat="1" applyFont="1" applyFill="1" applyBorder="1" applyAlignment="1">
      <alignment horizontal="center" vertical="top"/>
    </xf>
    <xf numFmtId="49" fontId="3" fillId="4" borderId="39" xfId="0" applyNumberFormat="1" applyFont="1" applyFill="1" applyBorder="1" applyAlignment="1">
      <alignment horizontal="center" vertical="top" wrapText="1"/>
    </xf>
    <xf numFmtId="49" fontId="3" fillId="5" borderId="45" xfId="0" applyNumberFormat="1" applyFont="1" applyFill="1" applyBorder="1" applyAlignment="1">
      <alignment vertical="top"/>
    </xf>
    <xf numFmtId="0" fontId="16" fillId="0" borderId="0" xfId="0" applyFont="1"/>
    <xf numFmtId="164" fontId="1" fillId="8" borderId="63" xfId="0" applyNumberFormat="1" applyFont="1" applyFill="1" applyBorder="1" applyAlignment="1">
      <alignment horizontal="center" vertical="top"/>
    </xf>
    <xf numFmtId="164" fontId="1" fillId="8" borderId="52" xfId="0" applyNumberFormat="1" applyFont="1" applyFill="1" applyBorder="1" applyAlignment="1">
      <alignment horizontal="center" vertical="top" wrapText="1"/>
    </xf>
    <xf numFmtId="164" fontId="1" fillId="8" borderId="14"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xf>
    <xf numFmtId="3" fontId="3" fillId="6" borderId="0" xfId="0" applyNumberFormat="1" applyFont="1" applyFill="1" applyBorder="1" applyAlignment="1">
      <alignment horizontal="center" vertical="top" wrapText="1"/>
    </xf>
    <xf numFmtId="3" fontId="3" fillId="6" borderId="0" xfId="0" applyNumberFormat="1" applyFont="1" applyFill="1" applyBorder="1" applyAlignment="1">
      <alignment horizontal="center" vertical="center" wrapText="1"/>
    </xf>
    <xf numFmtId="3" fontId="1" fillId="8" borderId="0" xfId="0" applyNumberFormat="1" applyFont="1" applyFill="1" applyBorder="1" applyAlignment="1">
      <alignment horizontal="center" vertical="top"/>
    </xf>
    <xf numFmtId="164" fontId="1" fillId="0" borderId="64" xfId="0" applyNumberFormat="1" applyFont="1" applyFill="1" applyBorder="1" applyAlignment="1">
      <alignment horizontal="center" vertical="top"/>
    </xf>
    <xf numFmtId="164" fontId="1" fillId="8" borderId="17" xfId="0" applyNumberFormat="1" applyFont="1" applyFill="1" applyBorder="1" applyAlignment="1">
      <alignment horizontal="center" vertical="top" wrapText="1"/>
    </xf>
    <xf numFmtId="164" fontId="4" fillId="0" borderId="10" xfId="0" applyNumberFormat="1" applyFont="1" applyFill="1" applyBorder="1" applyAlignment="1">
      <alignment horizontal="center" vertical="top"/>
    </xf>
    <xf numFmtId="164" fontId="3" fillId="7" borderId="10" xfId="0" applyNumberFormat="1" applyFont="1" applyFill="1" applyBorder="1" applyAlignment="1">
      <alignment horizontal="center" vertical="top" wrapText="1"/>
    </xf>
    <xf numFmtId="164" fontId="7" fillId="8" borderId="30" xfId="0" applyNumberFormat="1" applyFont="1" applyFill="1" applyBorder="1" applyAlignment="1">
      <alignment horizontal="center" vertical="top"/>
    </xf>
    <xf numFmtId="164" fontId="7" fillId="8" borderId="54" xfId="0" applyNumberFormat="1" applyFont="1" applyFill="1" applyBorder="1" applyAlignment="1">
      <alignment horizontal="center" vertical="top"/>
    </xf>
    <xf numFmtId="164" fontId="7" fillId="8" borderId="68" xfId="0" applyNumberFormat="1" applyFont="1" applyFill="1" applyBorder="1" applyAlignment="1">
      <alignment horizontal="center" vertical="top"/>
    </xf>
    <xf numFmtId="164" fontId="1" fillId="8" borderId="53" xfId="0" applyNumberFormat="1" applyFont="1" applyFill="1" applyBorder="1" applyAlignment="1">
      <alignment horizontal="center" vertical="top" wrapText="1"/>
    </xf>
    <xf numFmtId="164" fontId="3" fillId="7" borderId="18" xfId="0" applyNumberFormat="1" applyFont="1" applyFill="1" applyBorder="1" applyAlignment="1">
      <alignment horizontal="center" vertical="top" wrapText="1"/>
    </xf>
    <xf numFmtId="164" fontId="3" fillId="7" borderId="40" xfId="0" applyNumberFormat="1" applyFont="1" applyFill="1" applyBorder="1" applyAlignment="1">
      <alignment horizontal="center" vertical="top" wrapText="1"/>
    </xf>
    <xf numFmtId="164" fontId="1" fillId="8" borderId="57" xfId="0" applyNumberFormat="1" applyFont="1" applyFill="1" applyBorder="1" applyAlignment="1">
      <alignment horizontal="center" vertical="top" wrapText="1"/>
    </xf>
    <xf numFmtId="164" fontId="3" fillId="7" borderId="18" xfId="0" applyNumberFormat="1" applyFont="1" applyFill="1" applyBorder="1" applyAlignment="1">
      <alignment horizontal="center" vertical="top"/>
    </xf>
    <xf numFmtId="3" fontId="1" fillId="0" borderId="38" xfId="0" applyNumberFormat="1" applyFont="1" applyBorder="1"/>
    <xf numFmtId="3" fontId="1" fillId="0" borderId="67" xfId="0" applyNumberFormat="1" applyFont="1" applyFill="1" applyBorder="1" applyAlignment="1">
      <alignment horizontal="center" vertical="center" wrapText="1"/>
    </xf>
    <xf numFmtId="3" fontId="3" fillId="0" borderId="57" xfId="0" applyNumberFormat="1" applyFont="1" applyBorder="1" applyAlignment="1">
      <alignment horizontal="center" vertical="top"/>
    </xf>
    <xf numFmtId="3" fontId="1" fillId="0" borderId="2" xfId="0" applyNumberFormat="1" applyFont="1" applyFill="1" applyBorder="1" applyAlignment="1">
      <alignment horizontal="center" vertical="center" textRotation="90" wrapText="1"/>
    </xf>
    <xf numFmtId="164" fontId="1" fillId="0" borderId="3"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3" fontId="1" fillId="0" borderId="7" xfId="0" applyNumberFormat="1" applyFont="1" applyBorder="1"/>
    <xf numFmtId="3" fontId="3" fillId="0" borderId="77" xfId="0" applyNumberFormat="1" applyFont="1" applyFill="1" applyBorder="1" applyAlignment="1">
      <alignment horizontal="center" vertical="top" wrapText="1"/>
    </xf>
    <xf numFmtId="165" fontId="2" fillId="0" borderId="0" xfId="0" applyNumberFormat="1" applyFont="1"/>
    <xf numFmtId="0" fontId="1" fillId="0" borderId="63" xfId="0" applyFont="1" applyBorder="1" applyAlignment="1">
      <alignment horizontal="center"/>
    </xf>
    <xf numFmtId="3" fontId="2" fillId="0" borderId="6" xfId="0" applyNumberFormat="1" applyFont="1" applyBorder="1"/>
    <xf numFmtId="3" fontId="1" fillId="8" borderId="45" xfId="0" applyNumberFormat="1" applyFont="1" applyFill="1" applyBorder="1" applyAlignment="1">
      <alignment vertical="top" wrapText="1"/>
    </xf>
    <xf numFmtId="3" fontId="1" fillId="0" borderId="43" xfId="0" applyNumberFormat="1" applyFont="1" applyFill="1" applyBorder="1" applyAlignment="1">
      <alignment horizontal="center" vertical="top"/>
    </xf>
    <xf numFmtId="3" fontId="1" fillId="0" borderId="74" xfId="0" applyNumberFormat="1" applyFont="1" applyFill="1" applyBorder="1" applyAlignment="1">
      <alignment horizontal="center" vertical="top"/>
    </xf>
    <xf numFmtId="3" fontId="1" fillId="0" borderId="45" xfId="0" applyNumberFormat="1" applyFont="1" applyFill="1" applyBorder="1" applyAlignment="1">
      <alignment vertical="top"/>
    </xf>
    <xf numFmtId="3" fontId="1" fillId="6" borderId="33" xfId="0" applyNumberFormat="1" applyFont="1" applyFill="1" applyBorder="1" applyAlignment="1">
      <alignment horizontal="center" vertical="top" wrapText="1"/>
    </xf>
    <xf numFmtId="3" fontId="1" fillId="0" borderId="45" xfId="0" applyNumberFormat="1" applyFont="1" applyFill="1" applyBorder="1" applyAlignment="1">
      <alignment horizontal="center" vertical="top"/>
    </xf>
    <xf numFmtId="3" fontId="1" fillId="0" borderId="33" xfId="0" applyNumberFormat="1" applyFont="1" applyBorder="1"/>
    <xf numFmtId="3" fontId="1" fillId="0" borderId="73" xfId="0" applyNumberFormat="1" applyFont="1" applyFill="1" applyBorder="1" applyAlignment="1">
      <alignment horizontal="center" vertical="top" wrapText="1"/>
    </xf>
    <xf numFmtId="3" fontId="1" fillId="8" borderId="43" xfId="0" applyNumberFormat="1" applyFont="1" applyFill="1" applyBorder="1" applyAlignment="1">
      <alignment horizontal="center" vertical="center" wrapText="1"/>
    </xf>
    <xf numFmtId="3" fontId="1" fillId="0" borderId="74" xfId="0" applyNumberFormat="1" applyFont="1" applyFill="1" applyBorder="1" applyAlignment="1">
      <alignment vertical="top" wrapText="1"/>
    </xf>
    <xf numFmtId="3" fontId="1" fillId="0" borderId="13" xfId="0" applyNumberFormat="1" applyFont="1" applyFill="1" applyBorder="1" applyAlignment="1">
      <alignment horizontal="center" vertical="top" wrapText="1"/>
    </xf>
    <xf numFmtId="3" fontId="1" fillId="0" borderId="74" xfId="0" applyNumberFormat="1" applyFont="1" applyFill="1" applyBorder="1" applyAlignment="1">
      <alignment horizontal="center" vertical="center" wrapText="1"/>
    </xf>
    <xf numFmtId="3" fontId="1" fillId="0" borderId="74" xfId="0" applyNumberFormat="1" applyFont="1" applyBorder="1" applyAlignment="1">
      <alignment horizontal="center" vertical="top" wrapText="1"/>
    </xf>
    <xf numFmtId="3" fontId="1" fillId="0" borderId="5" xfId="0" applyNumberFormat="1" applyFont="1" applyFill="1" applyBorder="1" applyAlignment="1">
      <alignment horizontal="center" vertical="top" wrapText="1"/>
    </xf>
    <xf numFmtId="3" fontId="1" fillId="8" borderId="45" xfId="0" applyNumberFormat="1" applyFont="1" applyFill="1" applyBorder="1" applyAlignment="1">
      <alignment horizontal="center" vertical="top"/>
    </xf>
    <xf numFmtId="3" fontId="1" fillId="0" borderId="3" xfId="0" applyNumberFormat="1" applyFont="1" applyBorder="1"/>
    <xf numFmtId="3" fontId="3" fillId="0" borderId="23" xfId="0" applyNumberFormat="1" applyFont="1" applyFill="1" applyBorder="1" applyAlignment="1">
      <alignment vertical="center" textRotation="90" wrapText="1"/>
    </xf>
    <xf numFmtId="3" fontId="1" fillId="0" borderId="34" xfId="0" applyNumberFormat="1" applyFont="1" applyFill="1" applyBorder="1" applyAlignment="1">
      <alignment vertical="center" textRotation="90" wrapText="1"/>
    </xf>
    <xf numFmtId="3" fontId="1" fillId="0" borderId="7" xfId="0" applyNumberFormat="1" applyFont="1" applyFill="1" applyBorder="1" applyAlignment="1">
      <alignment horizontal="center" vertical="top"/>
    </xf>
    <xf numFmtId="164" fontId="1" fillId="8" borderId="36" xfId="0" applyNumberFormat="1" applyFont="1" applyFill="1" applyBorder="1" applyAlignment="1">
      <alignment horizontal="center" vertical="top"/>
    </xf>
    <xf numFmtId="49" fontId="3" fillId="0" borderId="20" xfId="0" applyNumberFormat="1" applyFont="1" applyBorder="1" applyAlignment="1">
      <alignment horizontal="center" vertical="top"/>
    </xf>
    <xf numFmtId="3" fontId="1" fillId="0" borderId="71" xfId="0" applyNumberFormat="1" applyFont="1" applyFill="1" applyBorder="1" applyAlignment="1">
      <alignment horizontal="center" vertical="center" textRotation="90" wrapText="1"/>
    </xf>
    <xf numFmtId="3" fontId="3" fillId="0" borderId="48" xfId="0" applyNumberFormat="1" applyFont="1" applyBorder="1" applyAlignment="1">
      <alignment horizontal="center" vertical="top"/>
    </xf>
    <xf numFmtId="3" fontId="1" fillId="0" borderId="4"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49" fontId="3" fillId="6" borderId="44" xfId="0" applyNumberFormat="1" applyFont="1" applyFill="1" applyBorder="1" applyAlignment="1">
      <alignment horizontal="center" vertical="top" wrapText="1"/>
    </xf>
    <xf numFmtId="3" fontId="1" fillId="0" borderId="15" xfId="0" applyNumberFormat="1" applyFont="1" applyFill="1" applyBorder="1" applyAlignment="1">
      <alignment horizontal="left" vertical="top" wrapText="1"/>
    </xf>
    <xf numFmtId="3" fontId="1" fillId="0" borderId="53" xfId="0" applyNumberFormat="1" applyFont="1" applyFill="1" applyBorder="1" applyAlignment="1">
      <alignment horizontal="left" vertical="top" wrapText="1"/>
    </xf>
    <xf numFmtId="3" fontId="5" fillId="0" borderId="53" xfId="0" applyNumberFormat="1" applyFont="1" applyFill="1" applyBorder="1" applyAlignment="1">
      <alignment horizontal="center" textRotation="90"/>
    </xf>
    <xf numFmtId="3" fontId="5" fillId="0" borderId="47" xfId="0" applyNumberFormat="1" applyFont="1" applyFill="1" applyBorder="1" applyAlignment="1">
      <alignment horizontal="center" vertical="top"/>
    </xf>
    <xf numFmtId="3" fontId="1" fillId="0" borderId="33" xfId="0" applyNumberFormat="1" applyFont="1" applyFill="1" applyBorder="1" applyAlignment="1">
      <alignment horizontal="center" vertical="top" wrapText="1"/>
    </xf>
    <xf numFmtId="3" fontId="1" fillId="0" borderId="45" xfId="0" applyNumberFormat="1" applyFont="1" applyFill="1" applyBorder="1" applyAlignment="1">
      <alignment horizontal="center" vertical="top" wrapText="1"/>
    </xf>
    <xf numFmtId="3" fontId="1" fillId="0" borderId="33"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0" borderId="38" xfId="0" applyNumberFormat="1" applyFont="1" applyBorder="1" applyAlignment="1">
      <alignment horizontal="center" vertical="top"/>
    </xf>
    <xf numFmtId="3" fontId="1" fillId="0" borderId="46" xfId="0" applyNumberFormat="1" applyFont="1" applyBorder="1" applyAlignment="1">
      <alignment horizontal="center" vertical="top"/>
    </xf>
    <xf numFmtId="49" fontId="3" fillId="4" borderId="39" xfId="0" applyNumberFormat="1" applyFont="1" applyFill="1" applyBorder="1" applyAlignment="1">
      <alignment horizontal="center" vertical="top"/>
    </xf>
    <xf numFmtId="49" fontId="3" fillId="6" borderId="35" xfId="0" applyNumberFormat="1" applyFont="1" applyFill="1" applyBorder="1" applyAlignment="1">
      <alignment horizontal="center" vertical="top"/>
    </xf>
    <xf numFmtId="49" fontId="3" fillId="6" borderId="1" xfId="0" applyNumberFormat="1" applyFont="1" applyFill="1" applyBorder="1" applyAlignment="1">
      <alignment horizontal="center" vertical="top"/>
    </xf>
    <xf numFmtId="3" fontId="5" fillId="7" borderId="42" xfId="0" applyNumberFormat="1" applyFont="1" applyFill="1" applyBorder="1" applyAlignment="1">
      <alignment horizontal="right" vertical="top"/>
    </xf>
    <xf numFmtId="49" fontId="3" fillId="6" borderId="43" xfId="0" applyNumberFormat="1" applyFont="1" applyFill="1" applyBorder="1" applyAlignment="1">
      <alignment horizontal="center" vertical="top" wrapText="1"/>
    </xf>
    <xf numFmtId="3" fontId="1" fillId="0" borderId="23" xfId="0" applyNumberFormat="1" applyFont="1" applyBorder="1" applyAlignment="1">
      <alignment horizontal="left" vertical="top" wrapText="1"/>
    </xf>
    <xf numFmtId="3" fontId="1" fillId="0" borderId="38"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3" fillId="4" borderId="2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3" fontId="3" fillId="0" borderId="54" xfId="0" applyNumberFormat="1" applyFont="1" applyBorder="1" applyAlignment="1">
      <alignment horizontal="center" vertical="top"/>
    </xf>
    <xf numFmtId="3" fontId="1" fillId="6" borderId="32" xfId="0" applyNumberFormat="1" applyFont="1" applyFill="1" applyBorder="1" applyAlignment="1">
      <alignment horizontal="center" vertical="top" wrapText="1"/>
    </xf>
    <xf numFmtId="164" fontId="1" fillId="0" borderId="60" xfId="0" applyNumberFormat="1" applyFont="1" applyFill="1" applyBorder="1" applyAlignment="1">
      <alignment horizontal="center" vertical="top"/>
    </xf>
    <xf numFmtId="3" fontId="3" fillId="0" borderId="75" xfId="0" applyNumberFormat="1" applyFont="1" applyBorder="1" applyAlignment="1">
      <alignment vertical="top"/>
    </xf>
    <xf numFmtId="164" fontId="4" fillId="0" borderId="14" xfId="0" applyNumberFormat="1" applyFont="1" applyFill="1" applyBorder="1" applyAlignment="1">
      <alignment horizontal="center" vertical="top"/>
    </xf>
    <xf numFmtId="164" fontId="2" fillId="6" borderId="17" xfId="0" applyNumberFormat="1" applyFont="1" applyFill="1" applyBorder="1" applyAlignment="1">
      <alignment horizontal="center" vertical="top" wrapText="1"/>
    </xf>
    <xf numFmtId="49" fontId="3" fillId="6" borderId="44" xfId="0" applyNumberFormat="1" applyFont="1" applyFill="1" applyBorder="1" applyAlignment="1">
      <alignment vertical="top" wrapText="1"/>
    </xf>
    <xf numFmtId="3" fontId="3" fillId="0" borderId="56" xfId="0" applyNumberFormat="1" applyFont="1" applyFill="1" applyBorder="1" applyAlignment="1">
      <alignment horizontal="center" vertical="top" wrapText="1"/>
    </xf>
    <xf numFmtId="3" fontId="1" fillId="0" borderId="8" xfId="0" applyNumberFormat="1" applyFont="1" applyBorder="1"/>
    <xf numFmtId="3" fontId="1" fillId="0" borderId="47" xfId="0" applyNumberFormat="1" applyFont="1" applyFill="1" applyBorder="1" applyAlignment="1">
      <alignment horizontal="center" vertical="top" wrapText="1"/>
    </xf>
    <xf numFmtId="3" fontId="1" fillId="0" borderId="54" xfId="0" applyNumberFormat="1" applyFont="1" applyFill="1" applyBorder="1" applyAlignment="1">
      <alignment horizontal="center" vertical="top" wrapText="1"/>
    </xf>
    <xf numFmtId="0" fontId="1" fillId="0" borderId="54" xfId="0" applyNumberFormat="1" applyFont="1" applyFill="1" applyBorder="1" applyAlignment="1">
      <alignment horizontal="center" vertical="top" wrapText="1"/>
    </xf>
    <xf numFmtId="3" fontId="1" fillId="0" borderId="48" xfId="0" applyNumberFormat="1" applyFont="1" applyFill="1" applyBorder="1" applyAlignment="1">
      <alignment horizontal="center" vertical="top" wrapText="1"/>
    </xf>
    <xf numFmtId="3" fontId="1" fillId="6" borderId="47" xfId="0" applyNumberFormat="1" applyFont="1" applyFill="1" applyBorder="1" applyAlignment="1">
      <alignment horizontal="center" vertical="top" wrapText="1"/>
    </xf>
    <xf numFmtId="164" fontId="1" fillId="6" borderId="0" xfId="0" applyNumberFormat="1" applyFont="1" applyFill="1" applyBorder="1" applyAlignment="1">
      <alignment horizontal="center" vertical="top" wrapText="1"/>
    </xf>
    <xf numFmtId="3" fontId="3" fillId="0" borderId="53" xfId="0" applyNumberFormat="1" applyFont="1" applyFill="1" applyBorder="1" applyAlignment="1">
      <alignment horizontal="center" vertical="top"/>
    </xf>
    <xf numFmtId="3" fontId="3" fillId="0" borderId="54" xfId="0" applyNumberFormat="1" applyFont="1" applyFill="1" applyBorder="1" applyAlignment="1">
      <alignment horizontal="center" vertical="top"/>
    </xf>
    <xf numFmtId="3" fontId="14" fillId="0" borderId="57" xfId="0" applyNumberFormat="1" applyFont="1" applyFill="1" applyBorder="1" applyAlignment="1">
      <alignment horizontal="left" vertical="top" wrapText="1"/>
    </xf>
    <xf numFmtId="3" fontId="14" fillId="0" borderId="74" xfId="0" applyNumberFormat="1" applyFont="1" applyFill="1" applyBorder="1" applyAlignment="1">
      <alignment horizontal="center" vertical="top"/>
    </xf>
    <xf numFmtId="3" fontId="14" fillId="0" borderId="11" xfId="0" applyNumberFormat="1" applyFont="1" applyFill="1" applyBorder="1" applyAlignment="1">
      <alignment horizontal="center" vertical="top"/>
    </xf>
    <xf numFmtId="164" fontId="1" fillId="8" borderId="2" xfId="0" applyNumberFormat="1" applyFont="1" applyFill="1" applyBorder="1" applyAlignment="1">
      <alignment horizontal="center" vertical="top"/>
    </xf>
    <xf numFmtId="164" fontId="1" fillId="0" borderId="15" xfId="0" applyNumberFormat="1" applyFont="1" applyFill="1" applyBorder="1" applyAlignment="1">
      <alignment horizontal="center" vertical="top"/>
    </xf>
    <xf numFmtId="3" fontId="1" fillId="0" borderId="73" xfId="0" applyNumberFormat="1" applyFont="1" applyFill="1" applyBorder="1" applyAlignment="1">
      <alignment horizontal="center" vertical="top"/>
    </xf>
    <xf numFmtId="164" fontId="14" fillId="0" borderId="58" xfId="0" applyNumberFormat="1" applyFont="1" applyFill="1" applyBorder="1" applyAlignment="1">
      <alignment horizontal="center" vertical="top"/>
    </xf>
    <xf numFmtId="164" fontId="14" fillId="6" borderId="64"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3" fillId="6" borderId="0" xfId="0" applyNumberFormat="1" applyFont="1" applyFill="1" applyBorder="1" applyAlignment="1">
      <alignment horizontal="center" vertical="top"/>
    </xf>
    <xf numFmtId="3" fontId="3" fillId="6" borderId="0" xfId="0" applyNumberFormat="1" applyFont="1" applyFill="1" applyBorder="1" applyAlignment="1">
      <alignment horizontal="center" vertical="top" wrapText="1"/>
    </xf>
    <xf numFmtId="3" fontId="3" fillId="6" borderId="0" xfId="0" applyNumberFormat="1" applyFont="1" applyFill="1" applyBorder="1" applyAlignment="1">
      <alignment horizontal="center" vertical="center" wrapText="1"/>
    </xf>
    <xf numFmtId="49" fontId="3" fillId="5" borderId="4" xfId="0" applyNumberFormat="1" applyFont="1" applyFill="1" applyBorder="1" applyAlignment="1">
      <alignment horizontal="center" vertical="top"/>
    </xf>
    <xf numFmtId="49" fontId="3" fillId="5" borderId="20" xfId="0" applyNumberFormat="1" applyFont="1" applyFill="1" applyBorder="1" applyAlignment="1">
      <alignment horizontal="center" vertical="top"/>
    </xf>
    <xf numFmtId="49" fontId="3" fillId="0" borderId="20" xfId="0" applyNumberFormat="1" applyFont="1" applyBorder="1" applyAlignment="1">
      <alignment horizontal="center" vertical="top"/>
    </xf>
    <xf numFmtId="3" fontId="1" fillId="0" borderId="71" xfId="0" applyNumberFormat="1" applyFont="1" applyFill="1" applyBorder="1" applyAlignment="1">
      <alignment horizontal="center" vertical="center" textRotation="90" wrapText="1"/>
    </xf>
    <xf numFmtId="3" fontId="3" fillId="0" borderId="47" xfId="0" applyNumberFormat="1" applyFont="1" applyBorder="1" applyAlignment="1">
      <alignment horizontal="center" vertical="top"/>
    </xf>
    <xf numFmtId="3" fontId="3" fillId="0" borderId="48" xfId="0" applyNumberFormat="1" applyFont="1" applyBorder="1" applyAlignment="1">
      <alignment horizontal="center" vertical="top"/>
    </xf>
    <xf numFmtId="3" fontId="1" fillId="0" borderId="4" xfId="0" applyNumberFormat="1" applyFont="1" applyFill="1" applyBorder="1" applyAlignment="1">
      <alignment horizontal="center" vertical="top" wrapText="1"/>
    </xf>
    <xf numFmtId="3" fontId="3" fillId="7" borderId="42" xfId="0" applyNumberFormat="1" applyFont="1" applyFill="1" applyBorder="1" applyAlignment="1">
      <alignment horizontal="right" vertical="top"/>
    </xf>
    <xf numFmtId="3" fontId="1" fillId="8" borderId="22" xfId="0" applyNumberFormat="1" applyFont="1" applyFill="1" applyBorder="1" applyAlignment="1">
      <alignment horizontal="left" vertical="top" wrapText="1"/>
    </xf>
    <xf numFmtId="49" fontId="3" fillId="6" borderId="44" xfId="0" applyNumberFormat="1" applyFont="1" applyFill="1" applyBorder="1" applyAlignment="1">
      <alignment horizontal="center" vertical="top" wrapText="1"/>
    </xf>
    <xf numFmtId="3" fontId="1" fillId="0" borderId="15" xfId="0" applyNumberFormat="1" applyFont="1" applyFill="1" applyBorder="1" applyAlignment="1">
      <alignment horizontal="left" vertical="top" wrapText="1"/>
    </xf>
    <xf numFmtId="3" fontId="1" fillId="0" borderId="53" xfId="0" applyNumberFormat="1" applyFont="1" applyFill="1" applyBorder="1" applyAlignment="1">
      <alignment horizontal="left" vertical="top" wrapText="1"/>
    </xf>
    <xf numFmtId="3" fontId="1" fillId="0" borderId="33" xfId="0" applyNumberFormat="1" applyFont="1" applyFill="1" applyBorder="1" applyAlignment="1">
      <alignment horizontal="center" vertical="top" wrapText="1"/>
    </xf>
    <xf numFmtId="3" fontId="1" fillId="0" borderId="45" xfId="0" applyNumberFormat="1" applyFont="1" applyFill="1" applyBorder="1" applyAlignment="1">
      <alignment horizontal="center" vertical="top" wrapText="1"/>
    </xf>
    <xf numFmtId="3" fontId="1" fillId="0" borderId="33" xfId="0" applyNumberFormat="1" applyFont="1" applyBorder="1" applyAlignment="1">
      <alignment horizontal="center" vertical="top"/>
    </xf>
    <xf numFmtId="49" fontId="3" fillId="4" borderId="34"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49" fontId="3" fillId="6" borderId="35" xfId="0" applyNumberFormat="1" applyFont="1" applyFill="1" applyBorder="1" applyAlignment="1">
      <alignment horizontal="center" vertical="top"/>
    </xf>
    <xf numFmtId="49" fontId="3" fillId="6" borderId="1" xfId="0" applyNumberFormat="1" applyFont="1" applyFill="1" applyBorder="1" applyAlignment="1">
      <alignment horizontal="center" vertical="top"/>
    </xf>
    <xf numFmtId="49" fontId="3" fillId="5" borderId="12" xfId="0" applyNumberFormat="1" applyFont="1" applyFill="1" applyBorder="1" applyAlignment="1">
      <alignment horizontal="center" vertical="top"/>
    </xf>
    <xf numFmtId="3" fontId="1" fillId="8" borderId="14" xfId="0" applyNumberFormat="1" applyFont="1" applyFill="1" applyBorder="1" applyAlignment="1">
      <alignment vertical="top" wrapText="1"/>
    </xf>
    <xf numFmtId="3" fontId="1" fillId="0" borderId="45" xfId="0" applyNumberFormat="1" applyFont="1" applyBorder="1" applyAlignment="1">
      <alignment horizontal="center" vertical="top" wrapText="1"/>
    </xf>
    <xf numFmtId="49" fontId="3" fillId="6" borderId="43" xfId="0" applyNumberFormat="1" applyFont="1" applyFill="1" applyBorder="1" applyAlignment="1">
      <alignment horizontal="center" vertical="top" wrapText="1"/>
    </xf>
    <xf numFmtId="3" fontId="1" fillId="0" borderId="23" xfId="0" applyNumberFormat="1" applyFont="1" applyBorder="1" applyAlignment="1">
      <alignment horizontal="left" vertical="top" wrapText="1"/>
    </xf>
    <xf numFmtId="3" fontId="1" fillId="0" borderId="38"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1" fillId="8" borderId="33" xfId="0" applyNumberFormat="1" applyFont="1" applyFill="1" applyBorder="1" applyAlignment="1">
      <alignment horizontal="center" vertical="top" wrapText="1"/>
    </xf>
    <xf numFmtId="3" fontId="1" fillId="0" borderId="15" xfId="0" applyNumberFormat="1" applyFont="1" applyFill="1" applyBorder="1" applyAlignment="1">
      <alignment horizontal="left" vertical="top" wrapText="1"/>
    </xf>
    <xf numFmtId="3" fontId="3" fillId="7" borderId="42" xfId="0" applyNumberFormat="1" applyFont="1" applyFill="1" applyBorder="1" applyAlignment="1">
      <alignment horizontal="right" vertical="top"/>
    </xf>
    <xf numFmtId="3" fontId="1" fillId="0" borderId="57" xfId="0" applyNumberFormat="1" applyFont="1" applyFill="1" applyBorder="1" applyAlignment="1">
      <alignment horizontal="left" vertical="top" wrapText="1"/>
    </xf>
    <xf numFmtId="49" fontId="3" fillId="6" borderId="43" xfId="0" applyNumberFormat="1" applyFont="1" applyFill="1" applyBorder="1" applyAlignment="1">
      <alignment horizontal="center" vertical="top" wrapText="1"/>
    </xf>
    <xf numFmtId="3" fontId="1" fillId="0" borderId="67" xfId="0" applyNumberFormat="1" applyFont="1" applyFill="1" applyBorder="1" applyAlignment="1">
      <alignment horizontal="center" vertical="top"/>
    </xf>
    <xf numFmtId="3" fontId="14" fillId="0" borderId="63" xfId="0" applyNumberFormat="1" applyFont="1" applyBorder="1" applyAlignment="1">
      <alignment horizontal="center" vertical="top"/>
    </xf>
    <xf numFmtId="164" fontId="14" fillId="6" borderId="17" xfId="0" applyNumberFormat="1" applyFont="1" applyFill="1" applyBorder="1" applyAlignment="1">
      <alignment horizontal="center" vertical="top" wrapText="1"/>
    </xf>
    <xf numFmtId="3" fontId="1" fillId="0" borderId="13" xfId="0" applyNumberFormat="1" applyFont="1" applyFill="1" applyBorder="1" applyAlignment="1">
      <alignment horizontal="center" vertical="top"/>
    </xf>
    <xf numFmtId="0" fontId="13" fillId="0" borderId="0" xfId="0" applyFont="1"/>
    <xf numFmtId="3" fontId="3" fillId="7" borderId="41" xfId="0" applyNumberFormat="1" applyFont="1" applyFill="1" applyBorder="1" applyAlignment="1">
      <alignment horizontal="right" vertical="top"/>
    </xf>
    <xf numFmtId="3" fontId="3" fillId="7" borderId="32" xfId="0" applyNumberFormat="1" applyFont="1" applyFill="1" applyBorder="1" applyAlignment="1">
      <alignment horizontal="right" vertical="top"/>
    </xf>
    <xf numFmtId="164" fontId="3" fillId="5" borderId="34" xfId="0" applyNumberFormat="1" applyFont="1" applyFill="1" applyBorder="1" applyAlignment="1">
      <alignment horizontal="center" vertical="top"/>
    </xf>
    <xf numFmtId="164" fontId="3" fillId="7" borderId="40" xfId="0" applyNumberFormat="1" applyFont="1" applyFill="1" applyBorder="1" applyAlignment="1">
      <alignment horizontal="center" vertical="top"/>
    </xf>
    <xf numFmtId="164" fontId="1" fillId="6" borderId="12" xfId="0" applyNumberFormat="1" applyFont="1" applyFill="1" applyBorder="1" applyAlignment="1">
      <alignment horizontal="center" vertical="top"/>
    </xf>
    <xf numFmtId="164" fontId="1" fillId="6" borderId="54" xfId="0" applyNumberFormat="1" applyFont="1" applyFill="1" applyBorder="1" applyAlignment="1">
      <alignment horizontal="center" vertical="top"/>
    </xf>
    <xf numFmtId="3" fontId="3" fillId="0" borderId="53" xfId="0" applyNumberFormat="1" applyFont="1" applyFill="1" applyBorder="1" applyAlignment="1">
      <alignment horizontal="center" vertical="center"/>
    </xf>
    <xf numFmtId="3" fontId="3" fillId="0" borderId="53" xfId="0" applyNumberFormat="1" applyFont="1" applyFill="1" applyBorder="1" applyAlignment="1">
      <alignment horizontal="center" textRotation="90"/>
    </xf>
    <xf numFmtId="3" fontId="1" fillId="0" borderId="63" xfId="0" applyNumberFormat="1" applyFont="1" applyBorder="1" applyAlignment="1">
      <alignment horizontal="center" vertical="top"/>
    </xf>
    <xf numFmtId="164" fontId="1" fillId="6" borderId="10" xfId="0" applyNumberFormat="1" applyFont="1" applyFill="1" applyBorder="1" applyAlignment="1">
      <alignment horizontal="center" vertical="top"/>
    </xf>
    <xf numFmtId="164" fontId="1" fillId="6" borderId="11" xfId="0" applyNumberFormat="1" applyFont="1" applyFill="1" applyBorder="1" applyAlignment="1">
      <alignment horizontal="center" vertical="top"/>
    </xf>
    <xf numFmtId="164" fontId="1" fillId="6" borderId="17" xfId="0" applyNumberFormat="1" applyFont="1" applyFill="1" applyBorder="1" applyAlignment="1">
      <alignment horizontal="center" vertical="top"/>
    </xf>
    <xf numFmtId="3" fontId="3" fillId="0" borderId="23"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3" fontId="3" fillId="0" borderId="38" xfId="0" applyNumberFormat="1" applyFont="1" applyBorder="1" applyAlignment="1">
      <alignment horizontal="center" vertical="top"/>
    </xf>
    <xf numFmtId="3" fontId="3" fillId="0" borderId="44" xfId="0" applyNumberFormat="1" applyFont="1" applyBorder="1" applyAlignment="1">
      <alignment horizontal="center" vertical="top"/>
    </xf>
    <xf numFmtId="164" fontId="3" fillId="7" borderId="32" xfId="0" applyNumberFormat="1" applyFont="1" applyFill="1" applyBorder="1" applyAlignment="1">
      <alignment horizontal="center" vertical="top"/>
    </xf>
    <xf numFmtId="3" fontId="3" fillId="0" borderId="35" xfId="0" applyNumberFormat="1" applyFont="1" applyFill="1" applyBorder="1" applyAlignment="1">
      <alignment horizontal="center" vertical="center"/>
    </xf>
    <xf numFmtId="164" fontId="1" fillId="8" borderId="9" xfId="0" applyNumberFormat="1" applyFont="1" applyFill="1" applyBorder="1" applyAlignment="1">
      <alignment horizontal="center" vertical="top"/>
    </xf>
    <xf numFmtId="3" fontId="3" fillId="0" borderId="1" xfId="0" applyNumberFormat="1" applyFont="1" applyFill="1" applyBorder="1" applyAlignment="1">
      <alignment horizontal="center" vertical="center"/>
    </xf>
    <xf numFmtId="3" fontId="3" fillId="0" borderId="46" xfId="0" applyNumberFormat="1" applyFont="1" applyBorder="1" applyAlignment="1">
      <alignment horizontal="center" vertical="top"/>
    </xf>
    <xf numFmtId="164" fontId="3" fillId="5" borderId="32" xfId="0" applyNumberFormat="1" applyFont="1" applyFill="1" applyBorder="1" applyAlignment="1">
      <alignment horizontal="center" vertical="top"/>
    </xf>
    <xf numFmtId="164" fontId="3" fillId="5" borderId="12" xfId="0" applyNumberFormat="1" applyFont="1" applyFill="1" applyBorder="1" applyAlignment="1">
      <alignment horizontal="center" vertical="top"/>
    </xf>
    <xf numFmtId="164" fontId="3" fillId="5" borderId="0" xfId="0" applyNumberFormat="1" applyFont="1" applyFill="1" applyBorder="1" applyAlignment="1">
      <alignment horizontal="center" vertical="top"/>
    </xf>
    <xf numFmtId="3" fontId="3" fillId="8" borderId="37" xfId="0" applyNumberFormat="1" applyFont="1" applyFill="1" applyBorder="1" applyAlignment="1">
      <alignment vertical="top" wrapText="1"/>
    </xf>
    <xf numFmtId="3" fontId="3" fillId="8" borderId="8" xfId="0" applyNumberFormat="1" applyFont="1" applyFill="1" applyBorder="1" applyAlignment="1">
      <alignment horizontal="center" vertical="top" wrapText="1"/>
    </xf>
    <xf numFmtId="3" fontId="3" fillId="0" borderId="62" xfId="0" applyNumberFormat="1" applyFont="1" applyFill="1" applyBorder="1" applyAlignment="1">
      <alignment horizontal="center" vertical="top" wrapText="1"/>
    </xf>
    <xf numFmtId="164" fontId="1" fillId="8" borderId="41" xfId="0" applyNumberFormat="1" applyFont="1" applyFill="1" applyBorder="1" applyAlignment="1">
      <alignment horizontal="center" vertical="top" wrapText="1"/>
    </xf>
    <xf numFmtId="164" fontId="1" fillId="8" borderId="58" xfId="0" applyNumberFormat="1" applyFont="1" applyFill="1" applyBorder="1" applyAlignment="1">
      <alignment horizontal="center" vertical="top" wrapText="1"/>
    </xf>
    <xf numFmtId="3" fontId="3" fillId="0" borderId="29" xfId="0" applyNumberFormat="1" applyFont="1" applyFill="1" applyBorder="1" applyAlignment="1">
      <alignment horizontal="center" vertical="top" wrapText="1"/>
    </xf>
    <xf numFmtId="164" fontId="1" fillId="6" borderId="30" xfId="0" applyNumberFormat="1" applyFont="1" applyFill="1" applyBorder="1" applyAlignment="1">
      <alignment horizontal="center" vertical="top" wrapText="1"/>
    </xf>
    <xf numFmtId="164" fontId="1" fillId="6" borderId="53" xfId="0" applyNumberFormat="1" applyFont="1" applyFill="1" applyBorder="1" applyAlignment="1">
      <alignment horizontal="center" vertical="top" wrapText="1"/>
    </xf>
    <xf numFmtId="164" fontId="1" fillId="6" borderId="12" xfId="0" applyNumberFormat="1" applyFont="1" applyFill="1" applyBorder="1" applyAlignment="1">
      <alignment horizontal="center" vertical="top" wrapText="1"/>
    </xf>
    <xf numFmtId="164" fontId="1" fillId="6" borderId="54"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164" fontId="1" fillId="6" borderId="47" xfId="0" applyNumberFormat="1" applyFont="1" applyFill="1" applyBorder="1" applyAlignment="1">
      <alignment horizontal="center" vertical="top" wrapText="1"/>
    </xf>
    <xf numFmtId="164" fontId="1" fillId="8" borderId="15" xfId="0" applyNumberFormat="1" applyFont="1" applyFill="1" applyBorder="1" applyAlignment="1">
      <alignment horizontal="center" vertical="top" wrapText="1"/>
    </xf>
    <xf numFmtId="164" fontId="1" fillId="8" borderId="10" xfId="0" applyNumberFormat="1" applyFont="1" applyFill="1" applyBorder="1" applyAlignment="1">
      <alignment horizontal="center" vertical="top" wrapText="1"/>
    </xf>
    <xf numFmtId="164" fontId="1" fillId="8" borderId="11" xfId="0" applyNumberFormat="1" applyFont="1" applyFill="1" applyBorder="1" applyAlignment="1">
      <alignment horizontal="center" vertical="top" wrapText="1"/>
    </xf>
    <xf numFmtId="164" fontId="1" fillId="8" borderId="10" xfId="0" applyNumberFormat="1" applyFont="1" applyFill="1" applyBorder="1" applyAlignment="1">
      <alignment horizontal="center" vertical="top"/>
    </xf>
    <xf numFmtId="164" fontId="1" fillId="8" borderId="11" xfId="0" applyNumberFormat="1" applyFont="1" applyFill="1" applyBorder="1" applyAlignment="1">
      <alignment horizontal="center" vertical="top"/>
    </xf>
    <xf numFmtId="164" fontId="1" fillId="8" borderId="12" xfId="0" applyNumberFormat="1" applyFont="1" applyFill="1" applyBorder="1" applyAlignment="1">
      <alignment horizontal="center" vertical="top"/>
    </xf>
    <xf numFmtId="3" fontId="3" fillId="0" borderId="30" xfId="0" applyNumberFormat="1" applyFont="1" applyFill="1" applyBorder="1" applyAlignment="1">
      <alignment horizontal="center" vertical="top" wrapText="1"/>
    </xf>
    <xf numFmtId="3" fontId="3" fillId="8" borderId="17" xfId="0" applyNumberFormat="1" applyFont="1" applyFill="1" applyBorder="1" applyAlignment="1">
      <alignment horizontal="center" vertical="top" wrapText="1"/>
    </xf>
    <xf numFmtId="164" fontId="1" fillId="8" borderId="2" xfId="0" applyNumberFormat="1" applyFont="1" applyFill="1" applyBorder="1" applyAlignment="1">
      <alignment horizontal="center" vertical="top" wrapText="1"/>
    </xf>
    <xf numFmtId="164" fontId="1" fillId="6" borderId="9" xfId="0" applyNumberFormat="1" applyFont="1" applyFill="1" applyBorder="1" applyAlignment="1">
      <alignment horizontal="center" vertical="top" wrapText="1"/>
    </xf>
    <xf numFmtId="3" fontId="3" fillId="8" borderId="14" xfId="0" applyNumberFormat="1" applyFont="1" applyFill="1" applyBorder="1" applyAlignment="1">
      <alignment vertical="top" wrapText="1"/>
    </xf>
    <xf numFmtId="3" fontId="3" fillId="8" borderId="54" xfId="0" applyNumberFormat="1" applyFont="1" applyFill="1" applyBorder="1" applyAlignment="1">
      <alignment horizontal="center" vertical="top" wrapText="1"/>
    </xf>
    <xf numFmtId="164" fontId="1" fillId="6" borderId="17" xfId="0" applyNumberFormat="1" applyFont="1" applyFill="1" applyBorder="1" applyAlignment="1">
      <alignment horizontal="center" vertical="top" wrapText="1"/>
    </xf>
    <xf numFmtId="3" fontId="3" fillId="8" borderId="60" xfId="0" applyNumberFormat="1" applyFont="1" applyFill="1" applyBorder="1" applyAlignment="1">
      <alignment vertical="top" wrapText="1"/>
    </xf>
    <xf numFmtId="3" fontId="3" fillId="8" borderId="30" xfId="0" applyNumberFormat="1" applyFont="1" applyFill="1" applyBorder="1" applyAlignment="1">
      <alignment horizontal="center" vertical="top" wrapText="1"/>
    </xf>
    <xf numFmtId="3" fontId="3" fillId="7" borderId="63" xfId="0" applyNumberFormat="1" applyFont="1" applyFill="1" applyBorder="1" applyAlignment="1">
      <alignment horizontal="right" vertical="top"/>
    </xf>
    <xf numFmtId="164" fontId="3" fillId="7" borderId="10" xfId="0" applyNumberFormat="1" applyFont="1" applyFill="1" applyBorder="1" applyAlignment="1">
      <alignment horizontal="center" vertical="top"/>
    </xf>
    <xf numFmtId="164" fontId="3" fillId="7" borderId="11" xfId="0" applyNumberFormat="1" applyFont="1" applyFill="1" applyBorder="1" applyAlignment="1">
      <alignment horizontal="center" vertical="top"/>
    </xf>
    <xf numFmtId="164" fontId="3" fillId="7" borderId="17" xfId="0" applyNumberFormat="1" applyFont="1" applyFill="1" applyBorder="1" applyAlignment="1">
      <alignment horizontal="center" vertical="top"/>
    </xf>
    <xf numFmtId="3" fontId="3" fillId="0" borderId="44" xfId="0" applyNumberFormat="1" applyFont="1" applyFill="1" applyBorder="1" applyAlignment="1">
      <alignment horizontal="center" vertical="top" wrapText="1"/>
    </xf>
    <xf numFmtId="3" fontId="3" fillId="0" borderId="67" xfId="0" applyNumberFormat="1" applyFont="1" applyFill="1" applyBorder="1" applyAlignment="1">
      <alignment horizontal="center" vertical="top" wrapText="1"/>
    </xf>
    <xf numFmtId="164" fontId="1" fillId="6" borderId="2" xfId="0" applyNumberFormat="1" applyFont="1" applyFill="1" applyBorder="1" applyAlignment="1">
      <alignment horizontal="center" vertical="top" wrapText="1"/>
    </xf>
    <xf numFmtId="164" fontId="1" fillId="6" borderId="3" xfId="0" applyNumberFormat="1" applyFont="1" applyFill="1" applyBorder="1" applyAlignment="1">
      <alignment horizontal="center" vertical="top" wrapText="1"/>
    </xf>
    <xf numFmtId="164" fontId="3" fillId="5" borderId="61" xfId="0" applyNumberFormat="1" applyFont="1" applyFill="1" applyBorder="1" applyAlignment="1">
      <alignment horizontal="center" vertical="top"/>
    </xf>
    <xf numFmtId="164" fontId="3" fillId="5" borderId="27" xfId="0" applyNumberFormat="1" applyFont="1" applyFill="1" applyBorder="1" applyAlignment="1">
      <alignment horizontal="center" vertical="top"/>
    </xf>
    <xf numFmtId="164" fontId="3" fillId="5" borderId="25" xfId="0" applyNumberFormat="1" applyFont="1" applyFill="1" applyBorder="1" applyAlignment="1">
      <alignment horizontal="center" vertical="top"/>
    </xf>
    <xf numFmtId="164" fontId="3" fillId="5" borderId="26" xfId="0" applyNumberFormat="1" applyFont="1" applyFill="1" applyBorder="1" applyAlignment="1">
      <alignment horizontal="center" vertical="top"/>
    </xf>
    <xf numFmtId="164" fontId="3" fillId="4" borderId="25" xfId="0" applyNumberFormat="1" applyFont="1" applyFill="1" applyBorder="1" applyAlignment="1">
      <alignment horizontal="center" vertical="top"/>
    </xf>
    <xf numFmtId="164" fontId="3" fillId="4" borderId="61" xfId="0" applyNumberFormat="1" applyFont="1" applyFill="1" applyBorder="1" applyAlignment="1">
      <alignment horizontal="center" vertical="top"/>
    </xf>
    <xf numFmtId="164" fontId="3" fillId="4" borderId="26" xfId="0" applyNumberFormat="1" applyFont="1" applyFill="1" applyBorder="1" applyAlignment="1">
      <alignment horizontal="center" vertical="top"/>
    </xf>
    <xf numFmtId="164" fontId="3" fillId="3" borderId="39" xfId="0" applyNumberFormat="1" applyFont="1" applyFill="1" applyBorder="1" applyAlignment="1">
      <alignment horizontal="center" vertical="top"/>
    </xf>
    <xf numFmtId="164" fontId="3" fillId="3" borderId="20" xfId="0" applyNumberFormat="1" applyFont="1" applyFill="1" applyBorder="1" applyAlignment="1">
      <alignment horizontal="center" vertical="top"/>
    </xf>
    <xf numFmtId="164" fontId="3" fillId="3" borderId="1" xfId="0" applyNumberFormat="1" applyFont="1" applyFill="1" applyBorder="1" applyAlignment="1">
      <alignment horizontal="center" vertical="top"/>
    </xf>
    <xf numFmtId="164" fontId="3" fillId="3" borderId="63" xfId="0" applyNumberFormat="1" applyFont="1" applyFill="1" applyBorder="1" applyAlignment="1">
      <alignment horizontal="center" vertical="top" wrapText="1"/>
    </xf>
    <xf numFmtId="164" fontId="3" fillId="3" borderId="11" xfId="0" applyNumberFormat="1" applyFont="1" applyFill="1" applyBorder="1" applyAlignment="1">
      <alignment horizontal="center" vertical="top" wrapText="1"/>
    </xf>
    <xf numFmtId="164" fontId="3" fillId="3" borderId="17" xfId="0" applyNumberFormat="1" applyFont="1" applyFill="1" applyBorder="1" applyAlignment="1">
      <alignment horizontal="center" vertical="top" wrapText="1"/>
    </xf>
    <xf numFmtId="164" fontId="1" fillId="0" borderId="28" xfId="0" applyNumberFormat="1" applyFont="1" applyBorder="1" applyAlignment="1">
      <alignment horizontal="center" vertical="top"/>
    </xf>
    <xf numFmtId="164" fontId="1" fillId="0" borderId="66" xfId="0" applyNumberFormat="1" applyFont="1" applyBorder="1" applyAlignment="1">
      <alignment horizontal="center" vertical="top"/>
    </xf>
    <xf numFmtId="164" fontId="1" fillId="0" borderId="30" xfId="0" applyNumberFormat="1" applyFont="1" applyBorder="1" applyAlignment="1">
      <alignment horizontal="center" vertical="top"/>
    </xf>
    <xf numFmtId="164" fontId="1" fillId="0" borderId="11" xfId="0" applyNumberFormat="1" applyFont="1" applyBorder="1" applyAlignment="1">
      <alignment horizontal="center" vertical="top" wrapText="1"/>
    </xf>
    <xf numFmtId="164" fontId="1" fillId="0" borderId="17" xfId="0" applyNumberFormat="1" applyFont="1" applyBorder="1" applyAlignment="1">
      <alignment horizontal="center" vertical="top" wrapText="1"/>
    </xf>
    <xf numFmtId="164" fontId="3" fillId="3" borderId="63" xfId="0" applyNumberFormat="1" applyFont="1" applyFill="1" applyBorder="1" applyAlignment="1">
      <alignment horizontal="center" vertical="top"/>
    </xf>
    <xf numFmtId="164" fontId="3" fillId="3" borderId="11" xfId="0" applyNumberFormat="1" applyFont="1" applyFill="1" applyBorder="1" applyAlignment="1">
      <alignment horizontal="center" vertical="top"/>
    </xf>
    <xf numFmtId="164" fontId="3" fillId="3" borderId="17" xfId="0" applyNumberFormat="1" applyFont="1" applyFill="1" applyBorder="1" applyAlignment="1">
      <alignment horizontal="center" vertical="top"/>
    </xf>
    <xf numFmtId="164" fontId="1" fillId="0" borderId="63" xfId="0" applyNumberFormat="1" applyFont="1" applyBorder="1" applyAlignment="1">
      <alignment horizontal="center" vertical="top"/>
    </xf>
    <xf numFmtId="164" fontId="1" fillId="0" borderId="11" xfId="0" applyNumberFormat="1" applyFont="1" applyBorder="1" applyAlignment="1">
      <alignment horizontal="center" vertical="top"/>
    </xf>
    <xf numFmtId="164" fontId="1" fillId="0" borderId="17" xfId="0" applyNumberFormat="1" applyFont="1" applyBorder="1" applyAlignment="1">
      <alignment horizontal="center" vertical="top"/>
    </xf>
    <xf numFmtId="164" fontId="14" fillId="8" borderId="58" xfId="0" applyNumberFormat="1" applyFont="1" applyFill="1" applyBorder="1" applyAlignment="1">
      <alignment horizontal="center" vertical="top" wrapText="1"/>
    </xf>
    <xf numFmtId="164" fontId="14" fillId="6" borderId="10" xfId="0" applyNumberFormat="1" applyFont="1" applyFill="1" applyBorder="1" applyAlignment="1">
      <alignment horizontal="center" vertical="top" wrapText="1"/>
    </xf>
    <xf numFmtId="164" fontId="14" fillId="6" borderId="11" xfId="0" applyNumberFormat="1" applyFont="1" applyFill="1" applyBorder="1" applyAlignment="1">
      <alignment horizontal="center" vertical="top" wrapText="1"/>
    </xf>
    <xf numFmtId="3" fontId="18" fillId="0" borderId="74" xfId="0" applyNumberFormat="1" applyFont="1" applyFill="1" applyBorder="1" applyAlignment="1">
      <alignment horizontal="center" vertical="top"/>
    </xf>
    <xf numFmtId="3" fontId="14" fillId="6" borderId="14" xfId="0" applyNumberFormat="1" applyFont="1" applyFill="1" applyBorder="1" applyAlignment="1">
      <alignment vertical="top" wrapText="1"/>
    </xf>
    <xf numFmtId="164" fontId="14" fillId="8" borderId="58" xfId="0" applyNumberFormat="1" applyFont="1" applyFill="1" applyBorder="1" applyAlignment="1">
      <alignment horizontal="center" vertical="top"/>
    </xf>
    <xf numFmtId="164" fontId="14" fillId="0" borderId="64" xfId="0" applyNumberFormat="1" applyFont="1" applyFill="1" applyBorder="1" applyAlignment="1">
      <alignment horizontal="center" vertical="top"/>
    </xf>
    <xf numFmtId="164" fontId="1" fillId="6" borderId="52" xfId="0" applyNumberFormat="1" applyFont="1" applyFill="1" applyBorder="1" applyAlignment="1">
      <alignment horizontal="center" vertical="top" wrapText="1"/>
    </xf>
    <xf numFmtId="3" fontId="5" fillId="0" borderId="67" xfId="0" applyNumberFormat="1" applyFont="1" applyFill="1" applyBorder="1" applyAlignment="1">
      <alignment horizontal="center" vertical="top" wrapText="1"/>
    </xf>
    <xf numFmtId="164" fontId="4" fillId="0" borderId="28" xfId="0" applyNumberFormat="1" applyFont="1" applyFill="1" applyBorder="1" applyAlignment="1">
      <alignment horizontal="center" vertical="top"/>
    </xf>
    <xf numFmtId="164" fontId="4" fillId="8" borderId="55" xfId="0" applyNumberFormat="1" applyFont="1" applyFill="1" applyBorder="1" applyAlignment="1">
      <alignment horizontal="center" vertical="top" wrapText="1"/>
    </xf>
    <xf numFmtId="164" fontId="4" fillId="8" borderId="32" xfId="0" applyNumberFormat="1" applyFont="1" applyFill="1" applyBorder="1" applyAlignment="1">
      <alignment horizontal="center" vertical="top" wrapText="1"/>
    </xf>
    <xf numFmtId="164" fontId="4" fillId="8" borderId="14" xfId="0" applyNumberFormat="1" applyFont="1" applyFill="1" applyBorder="1" applyAlignment="1">
      <alignment horizontal="center" vertical="top" wrapText="1"/>
    </xf>
    <xf numFmtId="49" fontId="1" fillId="0" borderId="43" xfId="0" applyNumberFormat="1" applyFont="1" applyFill="1" applyBorder="1" applyAlignment="1">
      <alignment horizontal="center" vertical="top"/>
    </xf>
    <xf numFmtId="3" fontId="1" fillId="6" borderId="14" xfId="0" applyNumberFormat="1" applyFont="1" applyFill="1" applyBorder="1" applyAlignment="1">
      <alignment vertical="top" wrapText="1"/>
    </xf>
    <xf numFmtId="3" fontId="14" fillId="8" borderId="10" xfId="0" applyNumberFormat="1" applyFont="1" applyFill="1" applyBorder="1" applyAlignment="1">
      <alignment vertical="top" wrapText="1"/>
    </xf>
    <xf numFmtId="3" fontId="14" fillId="8" borderId="13" xfId="0" applyNumberFormat="1" applyFont="1" applyFill="1" applyBorder="1" applyAlignment="1">
      <alignment horizontal="center" vertical="top" wrapText="1"/>
    </xf>
    <xf numFmtId="3" fontId="1" fillId="0" borderId="20" xfId="0" applyNumberFormat="1" applyFont="1" applyBorder="1" applyAlignment="1">
      <alignment horizontal="center" vertical="top" wrapText="1"/>
    </xf>
    <xf numFmtId="49" fontId="3" fillId="5" borderId="12" xfId="0" applyNumberFormat="1" applyFont="1" applyFill="1" applyBorder="1" applyAlignment="1">
      <alignment horizontal="center" vertical="top"/>
    </xf>
    <xf numFmtId="3" fontId="1" fillId="0" borderId="23" xfId="0" applyNumberFormat="1" applyFont="1" applyBorder="1" applyAlignment="1">
      <alignment horizontal="left" vertical="top" wrapText="1"/>
    </xf>
    <xf numFmtId="3" fontId="1" fillId="0" borderId="46" xfId="0" applyNumberFormat="1" applyFont="1" applyBorder="1" applyAlignment="1">
      <alignment horizontal="center" vertical="top" wrapText="1"/>
    </xf>
    <xf numFmtId="164" fontId="14" fillId="8" borderId="4" xfId="0" applyNumberFormat="1" applyFont="1" applyFill="1" applyBorder="1" applyAlignment="1">
      <alignment horizontal="center" vertical="top"/>
    </xf>
    <xf numFmtId="164" fontId="14" fillId="6" borderId="9"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xf>
    <xf numFmtId="3" fontId="20" fillId="0" borderId="33" xfId="0" applyNumberFormat="1" applyFont="1" applyFill="1" applyBorder="1" applyAlignment="1">
      <alignment horizontal="center" vertical="top" wrapText="1"/>
    </xf>
    <xf numFmtId="3" fontId="14" fillId="0" borderId="33" xfId="0" applyNumberFormat="1" applyFont="1" applyFill="1" applyBorder="1" applyAlignment="1">
      <alignment horizontal="center" vertical="top" wrapText="1"/>
    </xf>
    <xf numFmtId="164" fontId="1" fillId="0" borderId="28" xfId="0" applyNumberFormat="1" applyFont="1" applyFill="1" applyBorder="1" applyAlignment="1">
      <alignment horizontal="center" vertical="top"/>
    </xf>
    <xf numFmtId="164" fontId="1" fillId="0" borderId="41" xfId="0" applyNumberFormat="1" applyFont="1" applyFill="1" applyBorder="1" applyAlignment="1">
      <alignment horizontal="center" vertical="top"/>
    </xf>
    <xf numFmtId="164" fontId="1" fillId="6" borderId="34" xfId="0" applyNumberFormat="1" applyFont="1" applyFill="1" applyBorder="1" applyAlignment="1">
      <alignment horizontal="center" vertical="top"/>
    </xf>
    <xf numFmtId="164" fontId="4" fillId="6" borderId="32" xfId="0" applyNumberFormat="1" applyFont="1" applyFill="1" applyBorder="1" applyAlignment="1">
      <alignment horizontal="center" vertical="top"/>
    </xf>
    <xf numFmtId="164" fontId="4" fillId="8" borderId="7" xfId="0" applyNumberFormat="1" applyFont="1" applyFill="1" applyBorder="1" applyAlignment="1">
      <alignment horizontal="center" vertical="top"/>
    </xf>
    <xf numFmtId="164" fontId="5" fillId="7" borderId="19" xfId="0" applyNumberFormat="1" applyFont="1" applyFill="1" applyBorder="1" applyAlignment="1">
      <alignment horizontal="center" vertical="top"/>
    </xf>
    <xf numFmtId="164" fontId="4" fillId="6" borderId="12" xfId="0" applyNumberFormat="1" applyFont="1" applyFill="1" applyBorder="1" applyAlignment="1">
      <alignment horizontal="center" vertical="top"/>
    </xf>
    <xf numFmtId="164" fontId="1" fillId="0" borderId="11" xfId="0" applyNumberFormat="1" applyFont="1" applyFill="1" applyBorder="1" applyAlignment="1">
      <alignment horizontal="center" vertical="top"/>
    </xf>
    <xf numFmtId="164" fontId="5" fillId="7" borderId="12" xfId="0" applyNumberFormat="1" applyFont="1" applyFill="1" applyBorder="1" applyAlignment="1">
      <alignment horizontal="center" vertical="top"/>
    </xf>
    <xf numFmtId="164" fontId="4" fillId="8" borderId="3" xfId="0" applyNumberFormat="1" applyFont="1" applyFill="1" applyBorder="1" applyAlignment="1">
      <alignment horizontal="center" vertical="top"/>
    </xf>
    <xf numFmtId="164" fontId="5" fillId="7" borderId="20" xfId="0" applyNumberFormat="1" applyFont="1" applyFill="1" applyBorder="1" applyAlignment="1">
      <alignment horizontal="center" vertical="top"/>
    </xf>
    <xf numFmtId="164" fontId="3" fillId="5" borderId="20" xfId="0" applyNumberFormat="1" applyFont="1" applyFill="1" applyBorder="1" applyAlignment="1">
      <alignment horizontal="center" vertical="top"/>
    </xf>
    <xf numFmtId="164" fontId="7" fillId="8" borderId="17" xfId="0" applyNumberFormat="1" applyFont="1" applyFill="1" applyBorder="1" applyAlignment="1">
      <alignment horizontal="center" vertical="top"/>
    </xf>
    <xf numFmtId="164" fontId="1" fillId="8" borderId="63" xfId="0" applyNumberFormat="1" applyFont="1" applyFill="1" applyBorder="1" applyAlignment="1">
      <alignment horizontal="center" vertical="top" wrapText="1"/>
    </xf>
    <xf numFmtId="164" fontId="7" fillId="8" borderId="28" xfId="0" applyNumberFormat="1" applyFont="1" applyFill="1" applyBorder="1" applyAlignment="1">
      <alignment horizontal="center" vertical="top" wrapText="1"/>
    </xf>
    <xf numFmtId="164" fontId="7" fillId="8" borderId="32" xfId="0" applyNumberFormat="1" applyFont="1" applyFill="1" applyBorder="1" applyAlignment="1">
      <alignment horizontal="center" vertical="top" wrapText="1"/>
    </xf>
    <xf numFmtId="164" fontId="7" fillId="8" borderId="63" xfId="0" applyNumberFormat="1" applyFont="1" applyFill="1" applyBorder="1" applyAlignment="1">
      <alignment horizontal="center" vertical="top" wrapText="1"/>
    </xf>
    <xf numFmtId="164" fontId="4" fillId="6" borderId="63" xfId="0" applyNumberFormat="1" applyFont="1" applyFill="1" applyBorder="1" applyAlignment="1">
      <alignment horizontal="center" vertical="top" wrapText="1"/>
    </xf>
    <xf numFmtId="164" fontId="3" fillId="7" borderId="63" xfId="0" applyNumberFormat="1" applyFont="1" applyFill="1" applyBorder="1" applyAlignment="1">
      <alignment horizontal="center" vertical="top"/>
    </xf>
    <xf numFmtId="164" fontId="1" fillId="8" borderId="34" xfId="0" applyNumberFormat="1" applyFont="1" applyFill="1" applyBorder="1" applyAlignment="1">
      <alignment horizontal="center" vertical="top"/>
    </xf>
    <xf numFmtId="164" fontId="1" fillId="6" borderId="7" xfId="0" applyNumberFormat="1" applyFont="1" applyFill="1" applyBorder="1" applyAlignment="1">
      <alignment horizontal="center" vertical="top" wrapText="1"/>
    </xf>
    <xf numFmtId="164" fontId="7" fillId="8" borderId="66" xfId="0" applyNumberFormat="1" applyFont="1" applyFill="1" applyBorder="1" applyAlignment="1">
      <alignment horizontal="center" vertical="top" wrapText="1"/>
    </xf>
    <xf numFmtId="164" fontId="7" fillId="8" borderId="12" xfId="0" applyNumberFormat="1" applyFont="1" applyFill="1" applyBorder="1" applyAlignment="1">
      <alignment horizontal="center" vertical="top" wrapText="1"/>
    </xf>
    <xf numFmtId="164" fontId="7" fillId="8" borderId="11" xfId="0" applyNumberFormat="1" applyFont="1" applyFill="1" applyBorder="1" applyAlignment="1">
      <alignment horizontal="center" vertical="top" wrapText="1"/>
    </xf>
    <xf numFmtId="164" fontId="4" fillId="6" borderId="11" xfId="0" applyNumberFormat="1" applyFont="1" applyFill="1" applyBorder="1" applyAlignment="1">
      <alignment horizontal="center" vertical="top" wrapText="1"/>
    </xf>
    <xf numFmtId="164" fontId="1" fillId="6" borderId="41" xfId="0" applyNumberFormat="1" applyFont="1" applyFill="1" applyBorder="1" applyAlignment="1">
      <alignment horizontal="center" vertical="top" wrapText="1"/>
    </xf>
    <xf numFmtId="164" fontId="1" fillId="6" borderId="58" xfId="0" applyNumberFormat="1" applyFont="1" applyFill="1" applyBorder="1" applyAlignment="1">
      <alignment horizontal="center" vertical="top" wrapText="1"/>
    </xf>
    <xf numFmtId="164" fontId="1" fillId="6" borderId="32" xfId="0" applyNumberFormat="1" applyFont="1" applyFill="1" applyBorder="1" applyAlignment="1">
      <alignment horizontal="center" vertical="top" wrapText="1"/>
    </xf>
    <xf numFmtId="164" fontId="14" fillId="6" borderId="63" xfId="0" applyNumberFormat="1" applyFont="1" applyFill="1" applyBorder="1" applyAlignment="1">
      <alignment horizontal="center" vertical="top" wrapText="1"/>
    </xf>
    <xf numFmtId="164" fontId="7" fillId="8" borderId="66" xfId="0" applyNumberFormat="1" applyFont="1" applyFill="1" applyBorder="1" applyAlignment="1">
      <alignment horizontal="center" vertical="top"/>
    </xf>
    <xf numFmtId="164" fontId="8" fillId="8" borderId="66" xfId="0" applyNumberFormat="1" applyFont="1" applyFill="1" applyBorder="1" applyAlignment="1">
      <alignment horizontal="center" vertical="top"/>
    </xf>
    <xf numFmtId="164" fontId="4" fillId="6" borderId="0" xfId="0" applyNumberFormat="1" applyFont="1" applyFill="1" applyBorder="1" applyAlignment="1">
      <alignment horizontal="center" vertical="top"/>
    </xf>
    <xf numFmtId="164" fontId="7" fillId="0" borderId="3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4" fontId="7" fillId="0" borderId="47" xfId="0" applyNumberFormat="1" applyFont="1" applyBorder="1" applyAlignment="1">
      <alignment horizontal="center" vertical="center" wrapText="1"/>
    </xf>
    <xf numFmtId="164" fontId="3" fillId="7" borderId="69" xfId="0" applyNumberFormat="1" applyFont="1" applyFill="1" applyBorder="1" applyAlignment="1">
      <alignment horizontal="center" vertical="top"/>
    </xf>
    <xf numFmtId="3" fontId="14" fillId="0" borderId="41" xfId="0" applyNumberFormat="1" applyFont="1" applyBorder="1" applyAlignment="1">
      <alignment horizontal="center" vertical="top"/>
    </xf>
    <xf numFmtId="164" fontId="14" fillId="8" borderId="41" xfId="0" applyNumberFormat="1" applyFont="1" applyFill="1" applyBorder="1" applyAlignment="1">
      <alignment horizontal="center" vertical="top"/>
    </xf>
    <xf numFmtId="164" fontId="1" fillId="0" borderId="10" xfId="0" applyNumberFormat="1" applyFont="1" applyFill="1" applyBorder="1" applyAlignment="1">
      <alignment horizontal="center" vertical="top"/>
    </xf>
    <xf numFmtId="164" fontId="5" fillId="3" borderId="16" xfId="0" applyNumberFormat="1" applyFont="1" applyFill="1" applyBorder="1" applyAlignment="1">
      <alignment horizontal="center" vertical="top" wrapText="1"/>
    </xf>
    <xf numFmtId="164" fontId="4" fillId="0" borderId="29" xfId="0" applyNumberFormat="1" applyFont="1" applyBorder="1" applyAlignment="1">
      <alignment horizontal="center" vertical="top"/>
    </xf>
    <xf numFmtId="164" fontId="1" fillId="0" borderId="16" xfId="0" applyNumberFormat="1" applyFont="1" applyBorder="1" applyAlignment="1">
      <alignment horizontal="center" vertical="top" wrapText="1"/>
    </xf>
    <xf numFmtId="164" fontId="4" fillId="0" borderId="16" xfId="0" applyNumberFormat="1" applyFont="1" applyBorder="1" applyAlignment="1">
      <alignment horizontal="center" vertical="top" wrapText="1"/>
    </xf>
    <xf numFmtId="164" fontId="4" fillId="0" borderId="16" xfId="0" applyNumberFormat="1" applyFont="1" applyBorder="1" applyAlignment="1">
      <alignment horizontal="center" vertical="top"/>
    </xf>
    <xf numFmtId="164" fontId="5" fillId="7" borderId="69" xfId="0" applyNumberFormat="1" applyFont="1" applyFill="1" applyBorder="1" applyAlignment="1">
      <alignment horizontal="center" vertical="top"/>
    </xf>
    <xf numFmtId="164" fontId="1" fillId="0" borderId="35" xfId="0" applyNumberFormat="1" applyFont="1" applyBorder="1" applyAlignment="1">
      <alignment horizontal="center" vertical="top" wrapText="1"/>
    </xf>
    <xf numFmtId="164" fontId="5" fillId="3" borderId="16" xfId="0" applyNumberFormat="1" applyFont="1" applyFill="1" applyBorder="1" applyAlignment="1">
      <alignment horizontal="center" vertical="top"/>
    </xf>
    <xf numFmtId="3" fontId="3" fillId="6" borderId="14" xfId="0" applyNumberFormat="1" applyFont="1" applyFill="1" applyBorder="1" applyAlignment="1">
      <alignment horizontal="left" vertical="top" wrapText="1"/>
    </xf>
    <xf numFmtId="49" fontId="3" fillId="5" borderId="12"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20" xfId="0" applyNumberFormat="1" applyFont="1" applyFill="1" applyBorder="1" applyAlignment="1">
      <alignment horizontal="center" vertical="top"/>
    </xf>
    <xf numFmtId="3" fontId="1" fillId="0" borderId="53" xfId="0" applyNumberFormat="1" applyFont="1" applyFill="1" applyBorder="1" applyAlignment="1">
      <alignment horizontal="left" vertical="top" wrapText="1"/>
    </xf>
    <xf numFmtId="3" fontId="3" fillId="6" borderId="14" xfId="0" applyNumberFormat="1" applyFont="1" applyFill="1" applyBorder="1" applyAlignment="1">
      <alignment horizontal="left" vertical="top" wrapText="1"/>
    </xf>
    <xf numFmtId="49" fontId="3" fillId="5" borderId="12" xfId="0" applyNumberFormat="1" applyFont="1" applyFill="1" applyBorder="1" applyAlignment="1">
      <alignment horizontal="center" vertical="top"/>
    </xf>
    <xf numFmtId="164" fontId="1" fillId="8" borderId="55" xfId="0" applyNumberFormat="1" applyFont="1" applyFill="1" applyBorder="1" applyAlignment="1">
      <alignment horizontal="center" vertical="top"/>
    </xf>
    <xf numFmtId="164" fontId="1" fillId="8" borderId="14" xfId="0" applyNumberFormat="1" applyFont="1" applyFill="1" applyBorder="1" applyAlignment="1">
      <alignment horizontal="center" vertical="top"/>
    </xf>
    <xf numFmtId="164" fontId="1" fillId="8" borderId="60" xfId="0" applyNumberFormat="1" applyFont="1" applyFill="1" applyBorder="1" applyAlignment="1">
      <alignment horizontal="center" vertical="top"/>
    </xf>
    <xf numFmtId="49" fontId="1" fillId="5" borderId="12" xfId="0" applyNumberFormat="1" applyFont="1" applyFill="1" applyBorder="1" applyAlignment="1">
      <alignment horizontal="center" vertical="top"/>
    </xf>
    <xf numFmtId="49" fontId="3" fillId="5" borderId="12" xfId="0" applyNumberFormat="1" applyFont="1" applyFill="1" applyBorder="1" applyAlignment="1">
      <alignment horizontal="center" vertical="top" wrapText="1"/>
    </xf>
    <xf numFmtId="49" fontId="1" fillId="5" borderId="12" xfId="0" applyNumberFormat="1" applyFont="1" applyFill="1" applyBorder="1" applyAlignment="1">
      <alignment horizontal="center" vertical="top" wrapText="1"/>
    </xf>
    <xf numFmtId="49" fontId="3" fillId="5" borderId="4" xfId="0" applyNumberFormat="1" applyFont="1" applyFill="1" applyBorder="1" applyAlignment="1">
      <alignment horizontal="center" vertical="top" wrapText="1"/>
    </xf>
    <xf numFmtId="49" fontId="1" fillId="5" borderId="20" xfId="0" applyNumberFormat="1" applyFont="1" applyFill="1" applyBorder="1" applyAlignment="1">
      <alignment horizontal="center" vertical="top" wrapText="1"/>
    </xf>
    <xf numFmtId="0" fontId="16" fillId="0" borderId="0" xfId="0" applyFont="1" applyAlignment="1">
      <alignment horizontal="center"/>
    </xf>
    <xf numFmtId="49" fontId="3" fillId="6" borderId="44" xfId="0" applyNumberFormat="1" applyFont="1" applyFill="1" applyBorder="1" applyAlignment="1">
      <alignment horizontal="center" vertical="top" wrapText="1"/>
    </xf>
    <xf numFmtId="3" fontId="1" fillId="0" borderId="33"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wrapText="1"/>
    </xf>
    <xf numFmtId="3" fontId="14" fillId="6" borderId="55" xfId="0" applyNumberFormat="1" applyFont="1" applyFill="1" applyBorder="1" applyAlignment="1">
      <alignment horizontal="left" vertical="top" wrapText="1"/>
    </xf>
    <xf numFmtId="3" fontId="18" fillId="0" borderId="33" xfId="0" applyNumberFormat="1" applyFont="1" applyFill="1" applyBorder="1" applyAlignment="1">
      <alignment horizontal="center" vertical="top" wrapText="1"/>
    </xf>
    <xf numFmtId="3" fontId="1" fillId="0" borderId="4" xfId="0" applyNumberFormat="1" applyFont="1" applyFill="1" applyBorder="1" applyAlignment="1">
      <alignment horizontal="center" vertical="top" wrapText="1"/>
    </xf>
    <xf numFmtId="3" fontId="1" fillId="0" borderId="46" xfId="0" applyNumberFormat="1" applyFont="1" applyBorder="1" applyAlignment="1">
      <alignment horizontal="center" vertical="top" wrapText="1"/>
    </xf>
    <xf numFmtId="3" fontId="1" fillId="0" borderId="38" xfId="0" applyNumberFormat="1" applyFont="1" applyFill="1" applyBorder="1" applyAlignment="1">
      <alignment horizontal="center" vertical="top" wrapText="1"/>
    </xf>
    <xf numFmtId="164" fontId="14" fillId="8" borderId="3" xfId="0" applyNumberFormat="1" applyFont="1" applyFill="1" applyBorder="1" applyAlignment="1">
      <alignment horizontal="center" vertical="top" wrapText="1"/>
    </xf>
    <xf numFmtId="3" fontId="14" fillId="0" borderId="43" xfId="0" applyNumberFormat="1" applyFont="1" applyBorder="1" applyAlignment="1">
      <alignment horizontal="center" vertical="top" wrapText="1"/>
    </xf>
    <xf numFmtId="3" fontId="2" fillId="0" borderId="66" xfId="0" applyNumberFormat="1" applyFont="1" applyBorder="1"/>
    <xf numFmtId="3" fontId="2" fillId="0" borderId="75" xfId="0" applyNumberFormat="1" applyFont="1" applyBorder="1"/>
    <xf numFmtId="164" fontId="22" fillId="6" borderId="11" xfId="0" applyNumberFormat="1" applyFont="1" applyFill="1" applyBorder="1" applyAlignment="1">
      <alignment horizontal="center" vertical="top" wrapText="1"/>
    </xf>
    <xf numFmtId="164" fontId="22" fillId="6" borderId="30" xfId="0" applyNumberFormat="1" applyFont="1" applyFill="1" applyBorder="1" applyAlignment="1">
      <alignment horizontal="center" vertical="top" wrapText="1"/>
    </xf>
    <xf numFmtId="3" fontId="2" fillId="0" borderId="20" xfId="0" applyNumberFormat="1" applyFont="1" applyBorder="1"/>
    <xf numFmtId="164" fontId="2" fillId="6" borderId="34" xfId="0" applyNumberFormat="1" applyFont="1" applyFill="1" applyBorder="1" applyAlignment="1">
      <alignment horizontal="center" vertical="top" wrapText="1"/>
    </xf>
    <xf numFmtId="164" fontId="2" fillId="6" borderId="41" xfId="0" applyNumberFormat="1" applyFont="1" applyFill="1" applyBorder="1" applyAlignment="1">
      <alignment horizontal="center" vertical="top" wrapText="1"/>
    </xf>
    <xf numFmtId="164" fontId="4" fillId="6" borderId="41" xfId="0" applyNumberFormat="1" applyFont="1" applyFill="1" applyBorder="1" applyAlignment="1">
      <alignment horizontal="center" vertical="top" wrapText="1"/>
    </xf>
    <xf numFmtId="164" fontId="7" fillId="8" borderId="63" xfId="0" applyNumberFormat="1" applyFont="1" applyFill="1" applyBorder="1" applyAlignment="1">
      <alignment horizontal="center" vertical="top"/>
    </xf>
    <xf numFmtId="164" fontId="4" fillId="6" borderId="34" xfId="0" applyNumberFormat="1" applyFont="1" applyFill="1" applyBorder="1" applyAlignment="1">
      <alignment horizontal="center" vertical="top" wrapText="1"/>
    </xf>
    <xf numFmtId="3" fontId="2" fillId="0" borderId="1" xfId="0" applyNumberFormat="1" applyFont="1" applyBorder="1"/>
    <xf numFmtId="49" fontId="3" fillId="5" borderId="12" xfId="0" applyNumberFormat="1" applyFont="1" applyFill="1" applyBorder="1" applyAlignment="1">
      <alignment horizontal="center" vertical="top"/>
    </xf>
    <xf numFmtId="49" fontId="3" fillId="6" borderId="43" xfId="0" applyNumberFormat="1" applyFont="1" applyFill="1" applyBorder="1" applyAlignment="1">
      <alignment horizontal="center" vertical="top" wrapText="1"/>
    </xf>
    <xf numFmtId="3" fontId="1" fillId="0" borderId="57" xfId="0" applyNumberFormat="1" applyFont="1" applyFill="1" applyBorder="1" applyAlignment="1">
      <alignment horizontal="left" vertical="top" wrapText="1"/>
    </xf>
    <xf numFmtId="49" fontId="3" fillId="6" borderId="67" xfId="0" applyNumberFormat="1" applyFont="1" applyFill="1" applyBorder="1" applyAlignment="1">
      <alignment horizontal="center" vertical="top"/>
    </xf>
    <xf numFmtId="3" fontId="3" fillId="0" borderId="57" xfId="0" applyNumberFormat="1" applyFont="1" applyFill="1" applyBorder="1" applyAlignment="1">
      <alignment vertical="top" textRotation="180" wrapText="1"/>
    </xf>
    <xf numFmtId="3" fontId="3" fillId="0" borderId="30" xfId="0" applyNumberFormat="1" applyFont="1" applyBorder="1" applyAlignment="1">
      <alignment vertical="top"/>
    </xf>
    <xf numFmtId="164" fontId="1" fillId="0" borderId="57" xfId="0" applyNumberFormat="1" applyFont="1" applyFill="1" applyBorder="1" applyAlignment="1">
      <alignment horizontal="center" vertical="top"/>
    </xf>
    <xf numFmtId="49" fontId="3" fillId="4" borderId="28" xfId="0" applyNumberFormat="1" applyFont="1" applyFill="1" applyBorder="1" applyAlignment="1">
      <alignment vertical="top" wrapText="1"/>
    </xf>
    <xf numFmtId="49" fontId="3" fillId="5" borderId="66" xfId="0" applyNumberFormat="1" applyFont="1" applyFill="1" applyBorder="1" applyAlignment="1">
      <alignment vertical="top" wrapText="1"/>
    </xf>
    <xf numFmtId="49" fontId="3" fillId="6" borderId="74" xfId="0" applyNumberFormat="1" applyFont="1" applyFill="1" applyBorder="1" applyAlignment="1">
      <alignment horizontal="center" vertical="top" wrapText="1"/>
    </xf>
    <xf numFmtId="164" fontId="14" fillId="0" borderId="11" xfId="0" applyNumberFormat="1" applyFont="1" applyFill="1" applyBorder="1" applyAlignment="1">
      <alignment horizontal="center" vertical="top"/>
    </xf>
    <xf numFmtId="3" fontId="1" fillId="0" borderId="21" xfId="0" applyNumberFormat="1" applyFont="1" applyBorder="1" applyAlignment="1">
      <alignment horizontal="center" vertical="center" textRotation="90"/>
    </xf>
    <xf numFmtId="3" fontId="4" fillId="0" borderId="6" xfId="0" applyNumberFormat="1" applyFont="1" applyBorder="1" applyAlignment="1">
      <alignment horizontal="center" vertical="center" textRotation="90" wrapText="1"/>
    </xf>
    <xf numFmtId="3" fontId="4" fillId="0" borderId="14" xfId="0" applyNumberFormat="1" applyFont="1" applyBorder="1" applyAlignment="1">
      <alignment horizontal="center" vertical="center" textRotation="90" wrapText="1"/>
    </xf>
    <xf numFmtId="3" fontId="4" fillId="0" borderId="22" xfId="0" applyNumberFormat="1" applyFont="1" applyBorder="1" applyAlignment="1">
      <alignment horizontal="center" vertical="center" textRotation="90" wrapText="1"/>
    </xf>
    <xf numFmtId="164" fontId="1" fillId="0" borderId="6" xfId="0" applyNumberFormat="1" applyFont="1" applyBorder="1" applyAlignment="1">
      <alignment horizontal="center" vertical="center" textRotation="90" wrapText="1"/>
    </xf>
    <xf numFmtId="164" fontId="1" fillId="0" borderId="14" xfId="0" applyNumberFormat="1" applyFont="1" applyBorder="1" applyAlignment="1">
      <alignment horizontal="center" vertical="center" textRotation="90" wrapText="1"/>
    </xf>
    <xf numFmtId="164" fontId="1" fillId="0" borderId="22" xfId="0" applyNumberFormat="1" applyFont="1" applyBorder="1" applyAlignment="1">
      <alignment horizontal="center" vertical="center" textRotation="90" wrapText="1"/>
    </xf>
    <xf numFmtId="3" fontId="1" fillId="0" borderId="7" xfId="0" applyNumberFormat="1" applyFont="1" applyBorder="1" applyAlignment="1">
      <alignment horizontal="center" vertical="center" wrapText="1"/>
    </xf>
    <xf numFmtId="3" fontId="1" fillId="0" borderId="8" xfId="0" applyNumberFormat="1" applyFont="1" applyBorder="1" applyAlignment="1">
      <alignment horizontal="center" vertical="center" wrapText="1"/>
    </xf>
    <xf numFmtId="3" fontId="1" fillId="0" borderId="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1" fillId="0" borderId="23" xfId="0" applyNumberFormat="1" applyFont="1" applyBorder="1" applyAlignment="1">
      <alignment horizontal="center" vertical="center" wrapText="1"/>
    </xf>
    <xf numFmtId="3" fontId="1" fillId="0" borderId="13" xfId="0" applyNumberFormat="1" applyFont="1" applyBorder="1" applyAlignment="1">
      <alignment horizontal="center" vertical="center"/>
    </xf>
    <xf numFmtId="3" fontId="1" fillId="0" borderId="16" xfId="0" applyNumberFormat="1" applyFont="1" applyBorder="1" applyAlignment="1">
      <alignment horizontal="center" vertical="center"/>
    </xf>
    <xf numFmtId="3" fontId="1" fillId="0" borderId="17" xfId="0" applyNumberFormat="1" applyFont="1" applyBorder="1" applyAlignment="1">
      <alignment horizontal="center" vertical="center"/>
    </xf>
    <xf numFmtId="3" fontId="10" fillId="0" borderId="0" xfId="0" applyNumberFormat="1" applyFont="1" applyAlignment="1">
      <alignment horizontal="center" vertical="top" wrapText="1"/>
    </xf>
    <xf numFmtId="3" fontId="12" fillId="0" borderId="0" xfId="0" applyNumberFormat="1" applyFont="1" applyAlignment="1">
      <alignment horizontal="center" vertical="top" wrapText="1"/>
    </xf>
    <xf numFmtId="3" fontId="10" fillId="0" borderId="0" xfId="0" applyNumberFormat="1" applyFont="1" applyAlignment="1">
      <alignment horizontal="center" vertical="top"/>
    </xf>
    <xf numFmtId="3" fontId="1" fillId="0" borderId="1" xfId="0" applyNumberFormat="1" applyFont="1" applyBorder="1" applyAlignment="1">
      <alignment horizontal="right" vertical="top"/>
    </xf>
    <xf numFmtId="49" fontId="1" fillId="0" borderId="2" xfId="0" applyNumberFormat="1" applyFont="1" applyBorder="1" applyAlignment="1">
      <alignment horizontal="center" vertical="center" textRotation="90" wrapText="1"/>
    </xf>
    <xf numFmtId="49" fontId="1" fillId="0" borderId="10" xfId="0" applyNumberFormat="1" applyFont="1" applyBorder="1" applyAlignment="1">
      <alignment horizontal="center" vertical="center" textRotation="90" wrapText="1"/>
    </xf>
    <xf numFmtId="49" fontId="1" fillId="0" borderId="18" xfId="0" applyNumberFormat="1" applyFont="1" applyBorder="1" applyAlignment="1">
      <alignment horizontal="center" vertical="center" textRotation="90" wrapText="1"/>
    </xf>
    <xf numFmtId="49" fontId="1" fillId="0" borderId="3" xfId="0" applyNumberFormat="1" applyFont="1" applyBorder="1" applyAlignment="1">
      <alignment horizontal="center" vertical="center" textRotation="90" wrapText="1"/>
    </xf>
    <xf numFmtId="49" fontId="1" fillId="0" borderId="11" xfId="0" applyNumberFormat="1" applyFont="1" applyBorder="1" applyAlignment="1">
      <alignment horizontal="center" vertical="center" textRotation="90" wrapText="1"/>
    </xf>
    <xf numFmtId="49" fontId="1" fillId="0" borderId="19" xfId="0" applyNumberFormat="1" applyFont="1" applyBorder="1" applyAlignment="1">
      <alignment horizontal="center" vertical="center" textRotation="90" wrapText="1"/>
    </xf>
    <xf numFmtId="3" fontId="4" fillId="0" borderId="4"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4" xfId="0" applyNumberFormat="1" applyFont="1" applyBorder="1" applyAlignment="1">
      <alignment horizontal="center" vertical="center" textRotation="90" wrapText="1"/>
    </xf>
    <xf numFmtId="3" fontId="4" fillId="0" borderId="12" xfId="0" applyNumberFormat="1" applyFont="1" applyBorder="1" applyAlignment="1">
      <alignment horizontal="center" vertical="center" textRotation="90" wrapText="1"/>
    </xf>
    <xf numFmtId="3" fontId="4" fillId="0" borderId="20" xfId="0" applyNumberFormat="1" applyFont="1" applyBorder="1" applyAlignment="1">
      <alignment horizontal="center" vertical="center" textRotation="90" wrapText="1"/>
    </xf>
    <xf numFmtId="3" fontId="5" fillId="0" borderId="9" xfId="0" applyNumberFormat="1" applyFont="1" applyFill="1" applyBorder="1" applyAlignment="1">
      <alignment horizontal="center" vertical="top"/>
    </xf>
    <xf numFmtId="3" fontId="5" fillId="0" borderId="40" xfId="0" applyNumberFormat="1" applyFont="1" applyFill="1" applyBorder="1" applyAlignment="1">
      <alignment horizontal="center" vertical="top"/>
    </xf>
    <xf numFmtId="3" fontId="1" fillId="0" borderId="36" xfId="0" applyNumberFormat="1" applyFont="1" applyFill="1" applyBorder="1" applyAlignment="1">
      <alignment horizontal="left" vertical="top" wrapText="1"/>
    </xf>
    <xf numFmtId="3" fontId="1" fillId="0" borderId="23" xfId="0" applyNumberFormat="1" applyFont="1" applyFill="1" applyBorder="1" applyAlignment="1">
      <alignment horizontal="left" vertical="top" wrapText="1"/>
    </xf>
    <xf numFmtId="49" fontId="3" fillId="4" borderId="34" xfId="0" applyNumberFormat="1" applyFont="1" applyFill="1" applyBorder="1" applyAlignment="1">
      <alignment horizontal="center" vertical="top"/>
    </xf>
    <xf numFmtId="49" fontId="3" fillId="4" borderId="39" xfId="0" applyNumberFormat="1" applyFont="1" applyFill="1" applyBorder="1" applyAlignment="1">
      <alignment horizontal="center" vertical="top"/>
    </xf>
    <xf numFmtId="49" fontId="3" fillId="5" borderId="4" xfId="0" applyNumberFormat="1" applyFont="1" applyFill="1" applyBorder="1" applyAlignment="1">
      <alignment horizontal="center" vertical="top"/>
    </xf>
    <xf numFmtId="49" fontId="3" fillId="5" borderId="20" xfId="0" applyNumberFormat="1" applyFont="1" applyFill="1" applyBorder="1" applyAlignment="1">
      <alignment horizontal="center" vertical="top"/>
    </xf>
    <xf numFmtId="49" fontId="3" fillId="6" borderId="35" xfId="0" applyNumberFormat="1" applyFont="1" applyFill="1" applyBorder="1" applyAlignment="1">
      <alignment horizontal="center" vertical="top"/>
    </xf>
    <xf numFmtId="49" fontId="3" fillId="6" borderId="1" xfId="0" applyNumberFormat="1" applyFont="1" applyFill="1" applyBorder="1" applyAlignment="1">
      <alignment horizontal="center" vertical="top"/>
    </xf>
    <xf numFmtId="3" fontId="4" fillId="0" borderId="6" xfId="0" applyNumberFormat="1" applyFont="1" applyFill="1" applyBorder="1" applyAlignment="1">
      <alignment horizontal="left" vertical="top" wrapText="1"/>
    </xf>
    <xf numFmtId="3" fontId="4" fillId="0" borderId="22" xfId="0" applyNumberFormat="1" applyFont="1" applyFill="1" applyBorder="1" applyAlignment="1">
      <alignment horizontal="left" vertical="top" wrapText="1"/>
    </xf>
    <xf numFmtId="3" fontId="3" fillId="0" borderId="36" xfId="0" applyNumberFormat="1" applyFont="1" applyFill="1" applyBorder="1" applyAlignment="1">
      <alignment horizontal="center" vertical="center" textRotation="90" wrapText="1"/>
    </xf>
    <xf numFmtId="3" fontId="3" fillId="0" borderId="23" xfId="0" applyNumberFormat="1" applyFont="1" applyFill="1" applyBorder="1" applyAlignment="1">
      <alignment horizontal="center" vertical="center" textRotation="90" wrapText="1"/>
    </xf>
    <xf numFmtId="3" fontId="5" fillId="2" borderId="25" xfId="0" applyNumberFormat="1" applyFont="1" applyFill="1" applyBorder="1" applyAlignment="1">
      <alignment horizontal="left" vertical="top" wrapText="1"/>
    </xf>
    <xf numFmtId="3" fontId="5" fillId="2" borderId="26" xfId="0" applyNumberFormat="1" applyFont="1" applyFill="1" applyBorder="1" applyAlignment="1">
      <alignment horizontal="left" vertical="top" wrapText="1"/>
    </xf>
    <xf numFmtId="3" fontId="5" fillId="2" borderId="27" xfId="0" applyNumberFormat="1" applyFont="1" applyFill="1" applyBorder="1" applyAlignment="1">
      <alignment horizontal="left" vertical="top" wrapText="1"/>
    </xf>
    <xf numFmtId="3" fontId="6" fillId="3" borderId="28" xfId="0" applyNumberFormat="1" applyFont="1" applyFill="1" applyBorder="1" applyAlignment="1">
      <alignment horizontal="left" vertical="top" wrapText="1"/>
    </xf>
    <xf numFmtId="3" fontId="6" fillId="3" borderId="29" xfId="0" applyNumberFormat="1" applyFont="1" applyFill="1" applyBorder="1" applyAlignment="1">
      <alignment horizontal="left" vertical="top" wrapText="1"/>
    </xf>
    <xf numFmtId="3" fontId="6" fillId="3" borderId="30" xfId="0" applyNumberFormat="1" applyFont="1" applyFill="1" applyBorder="1" applyAlignment="1">
      <alignment horizontal="left" vertical="top" wrapText="1"/>
    </xf>
    <xf numFmtId="3" fontId="5" fillId="4" borderId="26" xfId="0" applyNumberFormat="1" applyFont="1" applyFill="1" applyBorder="1" applyAlignment="1">
      <alignment horizontal="left" vertical="top" wrapText="1"/>
    </xf>
    <xf numFmtId="3" fontId="2" fillId="0" borderId="26" xfId="0" applyNumberFormat="1" applyFont="1" applyBorder="1" applyAlignment="1">
      <alignment horizontal="left" vertical="top" wrapText="1"/>
    </xf>
    <xf numFmtId="3" fontId="2" fillId="0" borderId="27" xfId="0" applyNumberFormat="1" applyFont="1" applyBorder="1" applyAlignment="1">
      <alignment horizontal="left" vertical="top" wrapText="1"/>
    </xf>
    <xf numFmtId="3" fontId="3" fillId="5" borderId="25" xfId="0" applyNumberFormat="1" applyFont="1" applyFill="1" applyBorder="1" applyAlignment="1">
      <alignment horizontal="left" vertical="top" wrapText="1"/>
    </xf>
    <xf numFmtId="3" fontId="3" fillId="5" borderId="26" xfId="0" applyNumberFormat="1" applyFont="1" applyFill="1" applyBorder="1" applyAlignment="1">
      <alignment horizontal="left" vertical="top" wrapText="1"/>
    </xf>
    <xf numFmtId="3" fontId="3" fillId="5" borderId="27" xfId="0" applyNumberFormat="1" applyFont="1" applyFill="1" applyBorder="1" applyAlignment="1">
      <alignment horizontal="left" vertical="top" wrapText="1"/>
    </xf>
    <xf numFmtId="3" fontId="5" fillId="0" borderId="47" xfId="0" applyNumberFormat="1" applyFont="1" applyFill="1" applyBorder="1" applyAlignment="1">
      <alignment horizontal="center" vertical="top"/>
    </xf>
    <xf numFmtId="3" fontId="5" fillId="0" borderId="48" xfId="0" applyNumberFormat="1" applyFont="1" applyFill="1" applyBorder="1" applyAlignment="1">
      <alignment horizontal="center" vertical="top"/>
    </xf>
    <xf numFmtId="3" fontId="1" fillId="0" borderId="33" xfId="0" applyNumberFormat="1" applyFont="1" applyFill="1" applyBorder="1" applyAlignment="1">
      <alignment horizontal="center" vertical="top" wrapText="1"/>
    </xf>
    <xf numFmtId="3" fontId="1" fillId="0" borderId="45" xfId="0" applyNumberFormat="1" applyFont="1" applyFill="1" applyBorder="1" applyAlignment="1">
      <alignment horizontal="center" vertical="top" wrapText="1"/>
    </xf>
    <xf numFmtId="3" fontId="1" fillId="0" borderId="33" xfId="0" applyNumberFormat="1" applyFont="1" applyBorder="1" applyAlignment="1">
      <alignment horizontal="center" vertical="top"/>
    </xf>
    <xf numFmtId="3" fontId="1" fillId="0" borderId="45" xfId="0" applyNumberFormat="1" applyFont="1" applyBorder="1" applyAlignment="1">
      <alignment horizontal="center" vertical="top"/>
    </xf>
    <xf numFmtId="3" fontId="1" fillId="0" borderId="38" xfId="0" applyNumberFormat="1" applyFont="1" applyBorder="1" applyAlignment="1">
      <alignment horizontal="center" vertical="top"/>
    </xf>
    <xf numFmtId="3" fontId="1" fillId="0" borderId="46" xfId="0" applyNumberFormat="1" applyFont="1" applyBorder="1" applyAlignment="1">
      <alignment horizontal="center" vertical="top"/>
    </xf>
    <xf numFmtId="3" fontId="5" fillId="5" borderId="25" xfId="0" applyNumberFormat="1" applyFont="1" applyFill="1" applyBorder="1" applyAlignment="1">
      <alignment horizontal="right" vertical="top"/>
    </xf>
    <xf numFmtId="3" fontId="5" fillId="5" borderId="26" xfId="0" applyNumberFormat="1" applyFont="1" applyFill="1" applyBorder="1" applyAlignment="1">
      <alignment horizontal="right" vertical="top"/>
    </xf>
    <xf numFmtId="3" fontId="5" fillId="5" borderId="1" xfId="0" applyNumberFormat="1" applyFont="1" applyFill="1" applyBorder="1" applyAlignment="1">
      <alignment horizontal="right" vertical="top"/>
    </xf>
    <xf numFmtId="3" fontId="3" fillId="5" borderId="25" xfId="0" applyNumberFormat="1" applyFont="1" applyFill="1" applyBorder="1" applyAlignment="1">
      <alignment horizontal="center" vertical="top"/>
    </xf>
    <xf numFmtId="3" fontId="3" fillId="5" borderId="26" xfId="0" applyNumberFormat="1" applyFont="1" applyFill="1" applyBorder="1" applyAlignment="1">
      <alignment horizontal="center" vertical="top"/>
    </xf>
    <xf numFmtId="3" fontId="3" fillId="5" borderId="27" xfId="0" applyNumberFormat="1" applyFont="1" applyFill="1" applyBorder="1" applyAlignment="1">
      <alignment horizontal="center" vertical="top"/>
    </xf>
    <xf numFmtId="3" fontId="2" fillId="0" borderId="36" xfId="0" applyNumberFormat="1" applyFont="1" applyBorder="1" applyAlignment="1">
      <alignment horizontal="center"/>
    </xf>
    <xf numFmtId="3" fontId="2" fillId="0" borderId="23" xfId="0" applyNumberFormat="1" applyFont="1" applyBorder="1" applyAlignment="1">
      <alignment horizontal="center"/>
    </xf>
    <xf numFmtId="3" fontId="5" fillId="0" borderId="36" xfId="0" applyNumberFormat="1" applyFont="1" applyFill="1" applyBorder="1" applyAlignment="1">
      <alignment horizontal="center" textRotation="90"/>
    </xf>
    <xf numFmtId="3" fontId="5" fillId="0" borderId="53" xfId="0" applyNumberFormat="1" applyFont="1" applyFill="1" applyBorder="1" applyAlignment="1">
      <alignment horizontal="center" textRotation="90"/>
    </xf>
    <xf numFmtId="3" fontId="4" fillId="8" borderId="55" xfId="0" applyNumberFormat="1" applyFont="1" applyFill="1" applyBorder="1" applyAlignment="1">
      <alignment horizontal="left" vertical="top" wrapText="1"/>
    </xf>
    <xf numFmtId="3" fontId="4" fillId="8" borderId="22" xfId="0" applyNumberFormat="1" applyFont="1" applyFill="1" applyBorder="1" applyAlignment="1">
      <alignment horizontal="left" vertical="top" wrapText="1"/>
    </xf>
    <xf numFmtId="3" fontId="4" fillId="8" borderId="6" xfId="0" applyNumberFormat="1" applyFont="1" applyFill="1" applyBorder="1" applyAlignment="1">
      <alignment horizontal="left" vertical="top" wrapText="1"/>
    </xf>
    <xf numFmtId="3" fontId="4" fillId="8" borderId="14" xfId="0" applyNumberFormat="1" applyFont="1" applyFill="1" applyBorder="1" applyAlignment="1">
      <alignment horizontal="left" vertical="top" wrapText="1"/>
    </xf>
    <xf numFmtId="3" fontId="1" fillId="0" borderId="53" xfId="0" applyNumberFormat="1" applyFont="1" applyFill="1" applyBorder="1" applyAlignment="1">
      <alignment horizontal="left" vertical="top" wrapText="1"/>
    </xf>
    <xf numFmtId="3" fontId="3" fillId="5" borderId="39" xfId="0" applyNumberFormat="1" applyFont="1" applyFill="1" applyBorder="1" applyAlignment="1">
      <alignment horizontal="center" vertical="center"/>
    </xf>
    <xf numFmtId="3" fontId="3" fillId="5" borderId="1" xfId="0" applyNumberFormat="1" applyFont="1" applyFill="1" applyBorder="1" applyAlignment="1">
      <alignment horizontal="center" vertical="center"/>
    </xf>
    <xf numFmtId="3" fontId="3" fillId="5" borderId="48" xfId="0" applyNumberFormat="1" applyFont="1" applyFill="1" applyBorder="1" applyAlignment="1">
      <alignment horizontal="center" vertical="center"/>
    </xf>
    <xf numFmtId="3" fontId="5" fillId="5" borderId="25" xfId="0" applyNumberFormat="1" applyFont="1" applyFill="1" applyBorder="1" applyAlignment="1">
      <alignment horizontal="left" vertical="top" wrapText="1"/>
    </xf>
    <xf numFmtId="3" fontId="5" fillId="5" borderId="26" xfId="0" applyNumberFormat="1" applyFont="1" applyFill="1" applyBorder="1" applyAlignment="1">
      <alignment horizontal="left" vertical="top" wrapText="1"/>
    </xf>
    <xf numFmtId="3" fontId="5" fillId="5" borderId="27" xfId="0" applyNumberFormat="1" applyFont="1" applyFill="1" applyBorder="1" applyAlignment="1">
      <alignment horizontal="left" vertical="top" wrapText="1"/>
    </xf>
    <xf numFmtId="3" fontId="3" fillId="6" borderId="14" xfId="0" applyNumberFormat="1" applyFont="1" applyFill="1" applyBorder="1" applyAlignment="1">
      <alignment horizontal="left" vertical="top" wrapText="1"/>
    </xf>
    <xf numFmtId="3" fontId="1" fillId="0" borderId="15" xfId="0" applyNumberFormat="1" applyFont="1" applyFill="1" applyBorder="1" applyAlignment="1">
      <alignment horizontal="left" vertical="top" wrapText="1"/>
    </xf>
    <xf numFmtId="3" fontId="4" fillId="0" borderId="55" xfId="0" applyNumberFormat="1" applyFont="1" applyFill="1" applyBorder="1" applyAlignment="1">
      <alignment horizontal="left" vertical="top" wrapText="1"/>
    </xf>
    <xf numFmtId="3" fontId="3" fillId="0" borderId="41" xfId="0" applyNumberFormat="1" applyFont="1" applyFill="1" applyBorder="1" applyAlignment="1">
      <alignment horizontal="left" vertical="top" wrapText="1"/>
    </xf>
    <xf numFmtId="3" fontId="3" fillId="0" borderId="32" xfId="0" applyNumberFormat="1" applyFont="1" applyFill="1" applyBorder="1" applyAlignment="1">
      <alignment horizontal="left" vertical="top" wrapText="1"/>
    </xf>
    <xf numFmtId="3" fontId="3" fillId="0" borderId="28" xfId="0" applyNumberFormat="1" applyFont="1" applyFill="1" applyBorder="1" applyAlignment="1">
      <alignment horizontal="left" vertical="top" wrapText="1"/>
    </xf>
    <xf numFmtId="3" fontId="1" fillId="8" borderId="41" xfId="0" applyNumberFormat="1" applyFont="1" applyFill="1" applyBorder="1" applyAlignment="1">
      <alignment horizontal="left" vertical="top" wrapText="1"/>
    </xf>
    <xf numFmtId="3" fontId="1" fillId="8" borderId="32" xfId="0" applyNumberFormat="1" applyFont="1" applyFill="1" applyBorder="1" applyAlignment="1">
      <alignment horizontal="left" vertical="top" wrapText="1"/>
    </xf>
    <xf numFmtId="49" fontId="3" fillId="6" borderId="44" xfId="0" applyNumberFormat="1" applyFont="1" applyFill="1" applyBorder="1" applyAlignment="1">
      <alignment horizontal="center" vertical="top" wrapText="1"/>
    </xf>
    <xf numFmtId="3" fontId="5" fillId="8" borderId="0" xfId="0" applyNumberFormat="1" applyFont="1" applyFill="1" applyBorder="1" applyAlignment="1">
      <alignment horizontal="left" vertical="top" wrapText="1"/>
    </xf>
    <xf numFmtId="3" fontId="5" fillId="8" borderId="54" xfId="0" applyNumberFormat="1" applyFont="1" applyFill="1" applyBorder="1" applyAlignment="1">
      <alignment horizontal="center" vertical="top" wrapText="1"/>
    </xf>
    <xf numFmtId="3" fontId="3" fillId="0" borderId="15" xfId="0" applyNumberFormat="1" applyFont="1" applyBorder="1" applyAlignment="1">
      <alignment horizontal="center" vertical="center" textRotation="90"/>
    </xf>
    <xf numFmtId="3" fontId="3" fillId="0" borderId="53" xfId="0" applyNumberFormat="1" applyFont="1" applyBorder="1" applyAlignment="1">
      <alignment horizontal="center" vertical="center" textRotation="90"/>
    </xf>
    <xf numFmtId="3" fontId="3" fillId="0" borderId="15" xfId="0" applyNumberFormat="1" applyFont="1" applyFill="1" applyBorder="1" applyAlignment="1">
      <alignment horizontal="center" vertical="center" textRotation="90" wrapText="1"/>
    </xf>
    <xf numFmtId="3" fontId="3" fillId="0" borderId="53" xfId="0" applyNumberFormat="1" applyFont="1" applyFill="1" applyBorder="1" applyAlignment="1">
      <alignment horizontal="center" vertical="center" textRotation="90" wrapText="1"/>
    </xf>
    <xf numFmtId="3" fontId="3" fillId="0" borderId="57" xfId="0" applyNumberFormat="1" applyFont="1" applyFill="1" applyBorder="1" applyAlignment="1">
      <alignment horizontal="center" vertical="center" textRotation="90" wrapText="1"/>
    </xf>
    <xf numFmtId="3" fontId="5" fillId="5" borderId="35" xfId="0" applyNumberFormat="1" applyFont="1" applyFill="1" applyBorder="1" applyAlignment="1">
      <alignment horizontal="left" vertical="top" wrapText="1"/>
    </xf>
    <xf numFmtId="3" fontId="1" fillId="8" borderId="55" xfId="0" applyNumberFormat="1" applyFont="1" applyFill="1" applyBorder="1" applyAlignment="1">
      <alignment horizontal="left" vertical="top" wrapText="1"/>
    </xf>
    <xf numFmtId="3" fontId="1" fillId="8" borderId="14" xfId="0" applyNumberFormat="1" applyFont="1" applyFill="1" applyBorder="1" applyAlignment="1">
      <alignment horizontal="left" vertical="top" wrapText="1"/>
    </xf>
    <xf numFmtId="3" fontId="1" fillId="8" borderId="22" xfId="0" applyNumberFormat="1" applyFont="1" applyFill="1" applyBorder="1" applyAlignment="1">
      <alignment horizontal="left" vertical="top" wrapText="1"/>
    </xf>
    <xf numFmtId="3" fontId="1" fillId="8" borderId="60" xfId="0" applyNumberFormat="1" applyFont="1" applyFill="1" applyBorder="1" applyAlignment="1">
      <alignment horizontal="left" vertical="top" wrapText="1"/>
    </xf>
    <xf numFmtId="3" fontId="1" fillId="8" borderId="0" xfId="0" applyNumberFormat="1" applyFont="1" applyFill="1" applyBorder="1" applyAlignment="1">
      <alignment horizontal="left" vertical="top" wrapText="1"/>
    </xf>
    <xf numFmtId="3" fontId="1" fillId="8" borderId="53" xfId="0" applyNumberFormat="1" applyFont="1" applyFill="1" applyBorder="1" applyAlignment="1">
      <alignment horizontal="left" vertical="top" wrapText="1"/>
    </xf>
    <xf numFmtId="3" fontId="1" fillId="8" borderId="57" xfId="0" applyNumberFormat="1" applyFont="1" applyFill="1" applyBorder="1" applyAlignment="1">
      <alignment horizontal="left" vertical="top" wrapText="1"/>
    </xf>
    <xf numFmtId="3" fontId="1" fillId="8" borderId="39" xfId="0" applyNumberFormat="1" applyFont="1" applyFill="1" applyBorder="1" applyAlignment="1">
      <alignment horizontal="left" vertical="top" wrapText="1"/>
    </xf>
    <xf numFmtId="3" fontId="3" fillId="7" borderId="42" xfId="0" applyNumberFormat="1" applyFont="1" applyFill="1" applyBorder="1" applyAlignment="1">
      <alignment horizontal="right" vertical="top"/>
    </xf>
    <xf numFmtId="3" fontId="3" fillId="7" borderId="69" xfId="0" applyNumberFormat="1" applyFont="1" applyFill="1" applyBorder="1" applyAlignment="1">
      <alignment horizontal="right" vertical="top"/>
    </xf>
    <xf numFmtId="3" fontId="3" fillId="7" borderId="40" xfId="0" applyNumberFormat="1" applyFont="1" applyFill="1" applyBorder="1" applyAlignment="1">
      <alignment horizontal="right" vertical="top"/>
    </xf>
    <xf numFmtId="3" fontId="1" fillId="8" borderId="6" xfId="0" applyNumberFormat="1" applyFont="1" applyFill="1" applyBorder="1" applyAlignment="1">
      <alignment horizontal="left" vertical="top" wrapText="1"/>
    </xf>
    <xf numFmtId="3" fontId="5" fillId="8" borderId="62" xfId="0" applyNumberFormat="1" applyFont="1" applyFill="1" applyBorder="1" applyAlignment="1">
      <alignment horizontal="left" vertical="top" wrapText="1"/>
    </xf>
    <xf numFmtId="3" fontId="5" fillId="8" borderId="29" xfId="0" applyNumberFormat="1" applyFont="1" applyFill="1" applyBorder="1" applyAlignment="1">
      <alignment horizontal="left" vertical="top" wrapText="1"/>
    </xf>
    <xf numFmtId="3" fontId="5" fillId="8" borderId="64" xfId="0" applyNumberFormat="1" applyFont="1" applyFill="1" applyBorder="1" applyAlignment="1">
      <alignment horizontal="center" vertical="top" wrapText="1"/>
    </xf>
    <xf numFmtId="3" fontId="1" fillId="0" borderId="41" xfId="0" applyNumberFormat="1" applyFont="1" applyBorder="1" applyAlignment="1">
      <alignment horizontal="left" vertical="top" wrapText="1"/>
    </xf>
    <xf numFmtId="3" fontId="1" fillId="0" borderId="39" xfId="0" applyNumberFormat="1" applyFont="1" applyBorder="1" applyAlignment="1">
      <alignment horizontal="left" vertical="top" wrapText="1"/>
    </xf>
    <xf numFmtId="3" fontId="1" fillId="8" borderId="0" xfId="0" applyNumberFormat="1" applyFont="1" applyFill="1" applyBorder="1" applyAlignment="1">
      <alignment horizontal="center" vertical="top"/>
    </xf>
    <xf numFmtId="49" fontId="3" fillId="0" borderId="4" xfId="0" applyNumberFormat="1" applyFont="1" applyBorder="1" applyAlignment="1">
      <alignment horizontal="center" vertical="top"/>
    </xf>
    <xf numFmtId="49" fontId="3" fillId="0" borderId="20" xfId="0" applyNumberFormat="1" applyFont="1" applyBorder="1" applyAlignment="1">
      <alignment horizontal="center" vertical="top"/>
    </xf>
    <xf numFmtId="3" fontId="1" fillId="8" borderId="6" xfId="0" applyNumberFormat="1" applyFont="1" applyFill="1" applyBorder="1" applyAlignment="1">
      <alignment vertical="top" wrapText="1"/>
    </xf>
    <xf numFmtId="3" fontId="1" fillId="8" borderId="22" xfId="0" applyNumberFormat="1" applyFont="1" applyFill="1" applyBorder="1" applyAlignment="1">
      <alignment vertical="top" wrapText="1"/>
    </xf>
    <xf numFmtId="3" fontId="1" fillId="0" borderId="72" xfId="0" applyNumberFormat="1" applyFont="1" applyFill="1" applyBorder="1" applyAlignment="1">
      <alignment horizontal="center" vertical="center" textRotation="90" wrapText="1"/>
    </xf>
    <xf numFmtId="3" fontId="1" fillId="0" borderId="71" xfId="0" applyNumberFormat="1" applyFont="1" applyFill="1" applyBorder="1" applyAlignment="1">
      <alignment horizontal="center" vertical="center" textRotation="90" wrapText="1"/>
    </xf>
    <xf numFmtId="3" fontId="3" fillId="0" borderId="47" xfId="0" applyNumberFormat="1" applyFont="1" applyBorder="1" applyAlignment="1">
      <alignment horizontal="center" vertical="top"/>
    </xf>
    <xf numFmtId="3" fontId="3" fillId="0" borderId="48" xfId="0" applyNumberFormat="1" applyFont="1" applyBorder="1" applyAlignment="1">
      <alignment horizontal="center" vertical="top"/>
    </xf>
    <xf numFmtId="3" fontId="1" fillId="8" borderId="34" xfId="0" applyNumberFormat="1" applyFont="1" applyFill="1" applyBorder="1" applyAlignment="1">
      <alignment horizontal="left" vertical="top" wrapText="1"/>
    </xf>
    <xf numFmtId="3" fontId="1" fillId="8" borderId="4" xfId="0" applyNumberFormat="1" applyFont="1" applyFill="1" applyBorder="1" applyAlignment="1">
      <alignment horizontal="center" vertical="top" wrapText="1"/>
    </xf>
    <xf numFmtId="3" fontId="1" fillId="0" borderId="20" xfId="0" applyNumberFormat="1" applyFont="1" applyBorder="1" applyAlignment="1">
      <alignment horizontal="center" vertical="top" wrapText="1"/>
    </xf>
    <xf numFmtId="3" fontId="1" fillId="9" borderId="25" xfId="0" applyNumberFormat="1" applyFont="1" applyFill="1" applyBorder="1" applyAlignment="1">
      <alignment horizontal="center" vertical="top" wrapText="1"/>
    </xf>
    <xf numFmtId="3" fontId="1" fillId="9" borderId="26" xfId="0" applyNumberFormat="1" applyFont="1" applyFill="1" applyBorder="1" applyAlignment="1">
      <alignment horizontal="center" vertical="top" wrapText="1"/>
    </xf>
    <xf numFmtId="3" fontId="1" fillId="9" borderId="27" xfId="0" applyNumberFormat="1" applyFont="1" applyFill="1" applyBorder="1" applyAlignment="1">
      <alignment horizontal="center" vertical="top" wrapText="1"/>
    </xf>
    <xf numFmtId="49" fontId="5" fillId="5" borderId="51" xfId="0" applyNumberFormat="1" applyFont="1" applyFill="1" applyBorder="1" applyAlignment="1">
      <alignment horizontal="left" vertical="top" wrapText="1"/>
    </xf>
    <xf numFmtId="49" fontId="5" fillId="5" borderId="26" xfId="0" applyNumberFormat="1" applyFont="1" applyFill="1" applyBorder="1" applyAlignment="1">
      <alignment horizontal="left" vertical="top" wrapText="1"/>
    </xf>
    <xf numFmtId="3" fontId="1" fillId="0" borderId="6" xfId="0" applyNumberFormat="1" applyFont="1" applyFill="1" applyBorder="1" applyAlignment="1">
      <alignment horizontal="left" vertical="top" wrapText="1"/>
    </xf>
    <xf numFmtId="3" fontId="1" fillId="0" borderId="14" xfId="0" applyNumberFormat="1" applyFont="1" applyFill="1" applyBorder="1" applyAlignment="1">
      <alignment horizontal="left" vertical="top" wrapText="1"/>
    </xf>
    <xf numFmtId="3" fontId="1" fillId="0" borderId="4" xfId="0" applyNumberFormat="1" applyFont="1" applyFill="1" applyBorder="1" applyAlignment="1">
      <alignment horizontal="center" vertical="top" wrapText="1"/>
    </xf>
    <xf numFmtId="3" fontId="1" fillId="0" borderId="20" xfId="0" applyNumberFormat="1" applyFont="1" applyFill="1" applyBorder="1" applyAlignment="1">
      <alignment horizontal="center" vertical="top" wrapText="1"/>
    </xf>
    <xf numFmtId="3" fontId="1" fillId="0" borderId="38" xfId="0" applyNumberFormat="1" applyFont="1" applyFill="1" applyBorder="1" applyAlignment="1">
      <alignment horizontal="center" vertical="top"/>
    </xf>
    <xf numFmtId="3" fontId="1" fillId="0" borderId="46" xfId="0" applyNumberFormat="1" applyFont="1" applyFill="1" applyBorder="1" applyAlignment="1">
      <alignment horizontal="center" vertical="top"/>
    </xf>
    <xf numFmtId="3" fontId="3" fillId="6"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top" wrapText="1"/>
    </xf>
    <xf numFmtId="3" fontId="1" fillId="6" borderId="0" xfId="0" applyNumberFormat="1" applyFont="1" applyFill="1" applyBorder="1" applyAlignment="1">
      <alignment horizontal="center" vertical="top" wrapText="1"/>
    </xf>
    <xf numFmtId="3" fontId="5" fillId="4" borderId="51" xfId="0" applyNumberFormat="1" applyFont="1" applyFill="1" applyBorder="1" applyAlignment="1">
      <alignment horizontal="right" vertical="top"/>
    </xf>
    <xf numFmtId="3" fontId="5" fillId="4" borderId="26" xfId="0" applyNumberFormat="1" applyFont="1" applyFill="1" applyBorder="1" applyAlignment="1">
      <alignment horizontal="right" vertical="top"/>
    </xf>
    <xf numFmtId="3" fontId="5" fillId="3" borderId="51" xfId="0" applyNumberFormat="1" applyFont="1" applyFill="1" applyBorder="1" applyAlignment="1">
      <alignment horizontal="right" vertical="top"/>
    </xf>
    <xf numFmtId="3" fontId="5" fillId="3" borderId="26" xfId="0" applyNumberFormat="1" applyFont="1" applyFill="1" applyBorder="1" applyAlignment="1">
      <alignment horizontal="right" vertical="top"/>
    </xf>
    <xf numFmtId="3" fontId="5" fillId="0" borderId="35"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4" fillId="0" borderId="10" xfId="0" applyNumberFormat="1" applyFont="1" applyBorder="1" applyAlignment="1">
      <alignment horizontal="left" vertical="top"/>
    </xf>
    <xf numFmtId="3" fontId="4" fillId="0" borderId="11" xfId="0" applyNumberFormat="1" applyFont="1" applyBorder="1" applyAlignment="1">
      <alignment horizontal="left" vertical="top"/>
    </xf>
    <xf numFmtId="3" fontId="4" fillId="0" borderId="68" xfId="0" applyNumberFormat="1" applyFont="1" applyBorder="1" applyAlignment="1">
      <alignment horizontal="left" vertical="top"/>
    </xf>
    <xf numFmtId="3" fontId="5" fillId="3" borderId="10" xfId="0" applyNumberFormat="1" applyFont="1" applyFill="1" applyBorder="1" applyAlignment="1">
      <alignment horizontal="right" vertical="top"/>
    </xf>
    <xf numFmtId="3" fontId="5" fillId="3" borderId="11" xfId="0" applyNumberFormat="1" applyFont="1" applyFill="1" applyBorder="1" applyAlignment="1">
      <alignment horizontal="right" vertical="top"/>
    </xf>
    <xf numFmtId="3" fontId="5" fillId="3" borderId="68" xfId="0" applyNumberFormat="1" applyFont="1" applyFill="1" applyBorder="1" applyAlignment="1">
      <alignment horizontal="right" vertical="top"/>
    </xf>
    <xf numFmtId="3" fontId="1" fillId="0" borderId="34" xfId="0" applyNumberFormat="1" applyFont="1" applyBorder="1" applyAlignment="1">
      <alignment horizontal="center" vertical="center"/>
    </xf>
    <xf numFmtId="3" fontId="1" fillId="0" borderId="35" xfId="0" applyNumberFormat="1" applyFont="1" applyBorder="1" applyAlignment="1">
      <alignment horizontal="center" vertical="center"/>
    </xf>
    <xf numFmtId="3" fontId="1" fillId="0" borderId="47" xfId="0" applyNumberFormat="1" applyFont="1" applyBorder="1" applyAlignment="1">
      <alignment horizontal="center" vertical="center"/>
    </xf>
    <xf numFmtId="3" fontId="3" fillId="6" borderId="0" xfId="0" applyNumberFormat="1" applyFont="1" applyFill="1" applyBorder="1" applyAlignment="1">
      <alignment horizontal="center" vertical="top"/>
    </xf>
    <xf numFmtId="3" fontId="4" fillId="0" borderId="10" xfId="0" applyNumberFormat="1" applyFont="1" applyBorder="1" applyAlignment="1">
      <alignment horizontal="left" vertical="top" wrapText="1"/>
    </xf>
    <xf numFmtId="3" fontId="4" fillId="0" borderId="11" xfId="0" applyNumberFormat="1" applyFont="1" applyBorder="1" applyAlignment="1">
      <alignment horizontal="left" vertical="top" wrapText="1"/>
    </xf>
    <xf numFmtId="3" fontId="4" fillId="0" borderId="68" xfId="0" applyNumberFormat="1" applyFont="1" applyBorder="1" applyAlignment="1">
      <alignment horizontal="left" vertical="top" wrapText="1"/>
    </xf>
    <xf numFmtId="3" fontId="5" fillId="3" borderId="41" xfId="0" applyNumberFormat="1" applyFont="1" applyFill="1" applyBorder="1" applyAlignment="1">
      <alignment horizontal="right" vertical="top"/>
    </xf>
    <xf numFmtId="3" fontId="5" fillId="3" borderId="62" xfId="0" applyNumberFormat="1" applyFont="1" applyFill="1" applyBorder="1" applyAlignment="1">
      <alignment horizontal="right" vertical="top"/>
    </xf>
    <xf numFmtId="3" fontId="5" fillId="3" borderId="64" xfId="0" applyNumberFormat="1" applyFont="1" applyFill="1" applyBorder="1" applyAlignment="1">
      <alignment horizontal="right" vertical="top"/>
    </xf>
    <xf numFmtId="3" fontId="5" fillId="7" borderId="18" xfId="0" applyNumberFormat="1" applyFont="1" applyFill="1" applyBorder="1" applyAlignment="1">
      <alignment horizontal="right" vertical="top"/>
    </xf>
    <xf numFmtId="3" fontId="5" fillId="7" borderId="19" xfId="0" applyNumberFormat="1" applyFont="1" applyFill="1" applyBorder="1" applyAlignment="1">
      <alignment horizontal="right" vertical="top"/>
    </xf>
    <xf numFmtId="3" fontId="5" fillId="7" borderId="24" xfId="0" applyNumberFormat="1" applyFont="1" applyFill="1" applyBorder="1" applyAlignment="1">
      <alignment horizontal="right" vertical="top"/>
    </xf>
    <xf numFmtId="3" fontId="1" fillId="0" borderId="15" xfId="0" applyNumberFormat="1" applyFont="1" applyBorder="1" applyAlignment="1">
      <alignment horizontal="left" vertical="top" wrapText="1"/>
    </xf>
    <xf numFmtId="3" fontId="1" fillId="0" borderId="57" xfId="0" applyNumberFormat="1" applyFont="1" applyBorder="1" applyAlignment="1">
      <alignment horizontal="left" vertical="top" wrapText="1"/>
    </xf>
    <xf numFmtId="3" fontId="14" fillId="0" borderId="12" xfId="0" applyNumberFormat="1" applyFont="1" applyBorder="1" applyAlignment="1">
      <alignment horizontal="center" vertical="top" wrapText="1"/>
    </xf>
    <xf numFmtId="3" fontId="14" fillId="0" borderId="66" xfId="0" applyNumberFormat="1" applyFont="1" applyBorder="1" applyAlignment="1">
      <alignment horizontal="center" vertical="top" wrapText="1"/>
    </xf>
    <xf numFmtId="3" fontId="1" fillId="0" borderId="41" xfId="0" applyNumberFormat="1" applyFont="1" applyFill="1" applyBorder="1" applyAlignment="1">
      <alignment horizontal="left" vertical="top" wrapText="1"/>
    </xf>
    <xf numFmtId="3" fontId="1" fillId="0" borderId="28" xfId="0" applyNumberFormat="1" applyFont="1" applyFill="1" applyBorder="1" applyAlignment="1">
      <alignment horizontal="left" vertical="top" wrapText="1"/>
    </xf>
    <xf numFmtId="3" fontId="3" fillId="8" borderId="55" xfId="0" applyNumberFormat="1" applyFont="1" applyFill="1" applyBorder="1" applyAlignment="1">
      <alignment horizontal="left" vertical="top" wrapText="1"/>
    </xf>
    <xf numFmtId="3" fontId="3" fillId="8" borderId="14" xfId="0" applyNumberFormat="1" applyFont="1" applyFill="1" applyBorder="1" applyAlignment="1">
      <alignment horizontal="left" vertical="top" wrapText="1"/>
    </xf>
    <xf numFmtId="3" fontId="1" fillId="8" borderId="38" xfId="0" applyNumberFormat="1" applyFont="1" applyFill="1" applyBorder="1" applyAlignment="1">
      <alignment horizontal="left" vertical="top" wrapText="1"/>
    </xf>
    <xf numFmtId="3" fontId="1" fillId="8" borderId="46" xfId="0" applyNumberFormat="1" applyFont="1" applyFill="1" applyBorder="1" applyAlignment="1">
      <alignment horizontal="left" vertical="top" wrapText="1"/>
    </xf>
    <xf numFmtId="3" fontId="3" fillId="0" borderId="76" xfId="0" applyNumberFormat="1" applyFont="1" applyFill="1" applyBorder="1" applyAlignment="1">
      <alignment horizontal="center" vertical="center" textRotation="90" wrapText="1"/>
    </xf>
    <xf numFmtId="3" fontId="3" fillId="0" borderId="77" xfId="0" applyNumberFormat="1" applyFont="1" applyFill="1" applyBorder="1" applyAlignment="1">
      <alignment horizontal="center" vertical="center" textRotation="90" wrapText="1"/>
    </xf>
    <xf numFmtId="3" fontId="3" fillId="0" borderId="75" xfId="0" applyNumberFormat="1" applyFont="1" applyFill="1" applyBorder="1" applyAlignment="1">
      <alignment horizontal="center" vertical="center" textRotation="90" wrapText="1"/>
    </xf>
    <xf numFmtId="3" fontId="3" fillId="2" borderId="34" xfId="0" applyNumberFormat="1" applyFont="1" applyFill="1" applyBorder="1" applyAlignment="1">
      <alignment horizontal="left" vertical="top" wrapText="1"/>
    </xf>
    <xf numFmtId="3" fontId="3" fillId="2" borderId="35" xfId="0" applyNumberFormat="1" applyFont="1" applyFill="1" applyBorder="1" applyAlignment="1">
      <alignment horizontal="left" vertical="top" wrapText="1"/>
    </xf>
    <xf numFmtId="3" fontId="3" fillId="2" borderId="47" xfId="0" applyNumberFormat="1" applyFont="1" applyFill="1" applyBorder="1" applyAlignment="1">
      <alignment horizontal="left" vertical="top" wrapText="1"/>
    </xf>
    <xf numFmtId="3" fontId="1" fillId="0" borderId="4"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3" fontId="1" fillId="0" borderId="20" xfId="0" applyNumberFormat="1" applyFont="1" applyBorder="1" applyAlignment="1">
      <alignment horizontal="center" vertical="center" wrapText="1"/>
    </xf>
    <xf numFmtId="3" fontId="1" fillId="0" borderId="4" xfId="0" applyNumberFormat="1" applyFont="1" applyBorder="1" applyAlignment="1">
      <alignment horizontal="center" vertical="center" textRotation="90" wrapText="1"/>
    </xf>
    <xf numFmtId="3" fontId="1" fillId="0" borderId="12" xfId="0" applyNumberFormat="1" applyFont="1" applyBorder="1" applyAlignment="1">
      <alignment horizontal="center" vertical="center" textRotation="90" wrapText="1"/>
    </xf>
    <xf numFmtId="3" fontId="1" fillId="0" borderId="20" xfId="0" applyNumberFormat="1" applyFont="1" applyBorder="1" applyAlignment="1">
      <alignment horizontal="center" vertical="center" textRotation="90" wrapText="1"/>
    </xf>
    <xf numFmtId="3" fontId="1" fillId="0" borderId="6" xfId="0" applyNumberFormat="1" applyFont="1" applyBorder="1" applyAlignment="1">
      <alignment horizontal="center" vertical="center" textRotation="90" wrapText="1"/>
    </xf>
    <xf numFmtId="3" fontId="1" fillId="0" borderId="14" xfId="0" applyNumberFormat="1" applyFont="1" applyBorder="1" applyAlignment="1">
      <alignment horizontal="center" vertical="center" textRotation="90" wrapText="1"/>
    </xf>
    <xf numFmtId="3" fontId="1" fillId="0" borderId="22" xfId="0" applyNumberFormat="1" applyFont="1" applyBorder="1" applyAlignment="1">
      <alignment horizontal="center" vertical="center" textRotation="90" wrapText="1"/>
    </xf>
    <xf numFmtId="3" fontId="1" fillId="8" borderId="59" xfId="0" applyNumberFormat="1" applyFont="1" applyFill="1" applyBorder="1" applyAlignment="1">
      <alignment horizontal="left" vertical="top" wrapText="1"/>
    </xf>
    <xf numFmtId="3" fontId="1" fillId="8" borderId="44" xfId="0" applyNumberFormat="1" applyFont="1" applyFill="1" applyBorder="1" applyAlignment="1">
      <alignment horizontal="left" vertical="top" wrapText="1"/>
    </xf>
    <xf numFmtId="3" fontId="1" fillId="8" borderId="67" xfId="0" applyNumberFormat="1" applyFont="1" applyFill="1" applyBorder="1" applyAlignment="1">
      <alignment horizontal="left" vertical="top" wrapText="1"/>
    </xf>
    <xf numFmtId="3" fontId="1" fillId="0" borderId="44" xfId="0" applyNumberFormat="1" applyFont="1" applyFill="1" applyBorder="1" applyAlignment="1">
      <alignment horizontal="left" vertical="top" wrapText="1"/>
    </xf>
    <xf numFmtId="3" fontId="1" fillId="0" borderId="67" xfId="0" applyNumberFormat="1" applyFont="1" applyFill="1" applyBorder="1" applyAlignment="1">
      <alignment horizontal="left" vertical="top" wrapText="1"/>
    </xf>
    <xf numFmtId="49" fontId="1" fillId="0" borderId="44" xfId="0" applyNumberFormat="1" applyFont="1" applyFill="1" applyBorder="1" applyAlignment="1">
      <alignment horizontal="left" vertical="top" wrapText="1"/>
    </xf>
    <xf numFmtId="49" fontId="1" fillId="0" borderId="46" xfId="0" applyNumberFormat="1" applyFont="1" applyFill="1" applyBorder="1" applyAlignment="1">
      <alignment horizontal="left" vertical="top" wrapText="1"/>
    </xf>
    <xf numFmtId="0" fontId="13" fillId="0" borderId="0" xfId="0" applyFont="1" applyAlignment="1">
      <alignment horizontal="right"/>
    </xf>
    <xf numFmtId="3" fontId="3" fillId="5" borderId="25" xfId="0" applyNumberFormat="1" applyFont="1" applyFill="1" applyBorder="1" applyAlignment="1">
      <alignment horizontal="center" vertical="center"/>
    </xf>
    <xf numFmtId="3" fontId="3" fillId="5" borderId="26" xfId="0" applyNumberFormat="1" applyFont="1" applyFill="1" applyBorder="1" applyAlignment="1">
      <alignment horizontal="center" vertical="center"/>
    </xf>
    <xf numFmtId="3" fontId="3" fillId="5" borderId="27" xfId="0" applyNumberFormat="1" applyFont="1" applyFill="1" applyBorder="1" applyAlignment="1">
      <alignment horizontal="center" vertical="center"/>
    </xf>
    <xf numFmtId="3" fontId="3" fillId="6" borderId="6" xfId="0" applyNumberFormat="1" applyFont="1" applyFill="1" applyBorder="1" applyAlignment="1">
      <alignment horizontal="left" vertical="top" wrapText="1"/>
    </xf>
    <xf numFmtId="3" fontId="14" fillId="0" borderId="14" xfId="0" applyNumberFormat="1" applyFont="1" applyFill="1" applyBorder="1" applyAlignment="1">
      <alignment horizontal="left" vertical="top" wrapText="1"/>
    </xf>
    <xf numFmtId="3" fontId="14" fillId="0" borderId="22" xfId="0" applyNumberFormat="1" applyFont="1" applyFill="1" applyBorder="1" applyAlignment="1">
      <alignment horizontal="left" vertical="top" wrapText="1"/>
    </xf>
    <xf numFmtId="3" fontId="1" fillId="0" borderId="22" xfId="0" applyNumberFormat="1" applyFont="1" applyFill="1" applyBorder="1" applyAlignment="1">
      <alignment horizontal="left" vertical="top" wrapText="1"/>
    </xf>
    <xf numFmtId="3" fontId="3" fillId="0" borderId="9" xfId="0" applyNumberFormat="1" applyFont="1" applyFill="1" applyBorder="1" applyAlignment="1">
      <alignment horizontal="center" vertical="top"/>
    </xf>
    <xf numFmtId="3" fontId="3" fillId="0" borderId="40"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3" fontId="3" fillId="4" borderId="2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3" fontId="3" fillId="3" borderId="25" xfId="0" applyNumberFormat="1" applyFont="1" applyFill="1" applyBorder="1" applyAlignment="1">
      <alignment horizontal="center" vertical="top"/>
    </xf>
    <xf numFmtId="3" fontId="3" fillId="3" borderId="26"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1" fillId="8" borderId="33" xfId="0" applyNumberFormat="1" applyFont="1" applyFill="1" applyBorder="1" applyAlignment="1">
      <alignment horizontal="center" vertical="top" wrapText="1"/>
    </xf>
    <xf numFmtId="3" fontId="1" fillId="0" borderId="45" xfId="0" applyNumberFormat="1" applyFont="1" applyBorder="1" applyAlignment="1">
      <alignment horizontal="center" vertical="top" wrapText="1"/>
    </xf>
    <xf numFmtId="3" fontId="3" fillId="3" borderId="51" xfId="0" applyNumberFormat="1" applyFont="1" applyFill="1" applyBorder="1" applyAlignment="1">
      <alignment horizontal="right" vertical="top"/>
    </xf>
    <xf numFmtId="3" fontId="3" fillId="3" borderId="26" xfId="0" applyNumberFormat="1" applyFont="1" applyFill="1" applyBorder="1" applyAlignment="1">
      <alignment horizontal="right" vertical="top"/>
    </xf>
    <xf numFmtId="3" fontId="1" fillId="8" borderId="38" xfId="0" applyNumberFormat="1" applyFont="1" applyFill="1" applyBorder="1" applyAlignment="1">
      <alignment horizontal="center" vertical="top" wrapText="1"/>
    </xf>
    <xf numFmtId="3" fontId="1" fillId="0" borderId="46" xfId="0" applyNumberFormat="1" applyFont="1" applyBorder="1" applyAlignment="1">
      <alignment horizontal="center" vertical="top" wrapText="1"/>
    </xf>
    <xf numFmtId="3" fontId="3" fillId="5" borderId="26" xfId="0" applyNumberFormat="1" applyFont="1" applyFill="1" applyBorder="1" applyAlignment="1">
      <alignment horizontal="right" vertical="top"/>
    </xf>
    <xf numFmtId="3" fontId="3" fillId="4" borderId="51" xfId="0" applyNumberFormat="1" applyFont="1" applyFill="1" applyBorder="1" applyAlignment="1">
      <alignment horizontal="right" vertical="top"/>
    </xf>
    <xf numFmtId="3" fontId="3" fillId="4" borderId="26" xfId="0" applyNumberFormat="1" applyFont="1" applyFill="1" applyBorder="1" applyAlignment="1">
      <alignment horizontal="right" vertical="top"/>
    </xf>
    <xf numFmtId="3" fontId="1" fillId="0" borderId="38" xfId="0" applyNumberFormat="1" applyFont="1" applyFill="1" applyBorder="1" applyAlignment="1">
      <alignment horizontal="left" vertical="top" wrapText="1"/>
    </xf>
    <xf numFmtId="3" fontId="1" fillId="0" borderId="46" xfId="0" applyNumberFormat="1" applyFont="1" applyFill="1" applyBorder="1" applyAlignment="1">
      <alignment horizontal="left" vertical="top" wrapText="1"/>
    </xf>
    <xf numFmtId="3" fontId="1" fillId="8" borderId="36" xfId="0" applyNumberFormat="1" applyFont="1" applyFill="1" applyBorder="1" applyAlignment="1">
      <alignment horizontal="left" vertical="top" wrapText="1"/>
    </xf>
    <xf numFmtId="3" fontId="1" fillId="8" borderId="23" xfId="0" applyNumberFormat="1" applyFont="1" applyFill="1" applyBorder="1" applyAlignment="1">
      <alignment horizontal="left" vertical="top" wrapText="1"/>
    </xf>
    <xf numFmtId="3" fontId="1" fillId="0" borderId="63" xfId="0" applyNumberFormat="1" applyFont="1" applyBorder="1" applyAlignment="1">
      <alignment horizontal="left" vertical="top"/>
    </xf>
    <xf numFmtId="3" fontId="1" fillId="0" borderId="16" xfId="0" applyNumberFormat="1" applyFont="1" applyBorder="1" applyAlignment="1">
      <alignment horizontal="left" vertical="top"/>
    </xf>
    <xf numFmtId="3" fontId="1" fillId="0" borderId="17" xfId="0" applyNumberFormat="1" applyFont="1" applyBorder="1" applyAlignment="1">
      <alignment horizontal="left" vertical="top"/>
    </xf>
    <xf numFmtId="3" fontId="1" fillId="0" borderId="32" xfId="0" applyNumberFormat="1" applyFont="1" applyBorder="1" applyAlignment="1">
      <alignment horizontal="left" vertical="top"/>
    </xf>
    <xf numFmtId="3" fontId="1" fillId="0" borderId="0" xfId="0" applyNumberFormat="1" applyFont="1" applyBorder="1" applyAlignment="1">
      <alignment horizontal="left" vertical="top"/>
    </xf>
    <xf numFmtId="3" fontId="1" fillId="0" borderId="54" xfId="0" applyNumberFormat="1" applyFont="1" applyBorder="1" applyAlignment="1">
      <alignment horizontal="left" vertical="top"/>
    </xf>
    <xf numFmtId="3" fontId="3" fillId="7" borderId="39" xfId="0" applyNumberFormat="1" applyFont="1" applyFill="1" applyBorder="1" applyAlignment="1">
      <alignment horizontal="right" vertical="top"/>
    </xf>
    <xf numFmtId="3" fontId="3" fillId="7" borderId="1" xfId="0" applyNumberFormat="1" applyFont="1" applyFill="1" applyBorder="1" applyAlignment="1">
      <alignment horizontal="right" vertical="top"/>
    </xf>
    <xf numFmtId="3" fontId="3" fillId="7" borderId="48" xfId="0" applyNumberFormat="1" applyFont="1" applyFill="1" applyBorder="1" applyAlignment="1">
      <alignment horizontal="right" vertical="top"/>
    </xf>
    <xf numFmtId="3" fontId="1" fillId="0" borderId="63" xfId="0" applyNumberFormat="1" applyFont="1" applyBorder="1" applyAlignment="1">
      <alignment horizontal="left" vertical="top" wrapText="1"/>
    </xf>
    <xf numFmtId="3" fontId="1" fillId="0" borderId="16"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3" fontId="1" fillId="0" borderId="32" xfId="0" applyNumberFormat="1" applyFont="1" applyBorder="1" applyAlignment="1">
      <alignment horizontal="left" vertical="top" wrapText="1"/>
    </xf>
    <xf numFmtId="3" fontId="1" fillId="0" borderId="0" xfId="0" applyNumberFormat="1" applyFont="1" applyBorder="1" applyAlignment="1">
      <alignment horizontal="left" vertical="top" wrapText="1"/>
    </xf>
    <xf numFmtId="3" fontId="1" fillId="0" borderId="54" xfId="0" applyNumberFormat="1" applyFont="1" applyBorder="1" applyAlignment="1">
      <alignment horizontal="left" vertical="top" wrapText="1"/>
    </xf>
    <xf numFmtId="3" fontId="3" fillId="3" borderId="32" xfId="0" applyNumberFormat="1" applyFont="1" applyFill="1" applyBorder="1" applyAlignment="1">
      <alignment horizontal="right" vertical="top"/>
    </xf>
    <xf numFmtId="3" fontId="3" fillId="3" borderId="0" xfId="0" applyNumberFormat="1" applyFont="1" applyFill="1" applyBorder="1" applyAlignment="1">
      <alignment horizontal="right" vertical="top"/>
    </xf>
    <xf numFmtId="3" fontId="3" fillId="3" borderId="54" xfId="0" applyNumberFormat="1" applyFont="1" applyFill="1" applyBorder="1" applyAlignment="1">
      <alignment horizontal="right" vertical="top"/>
    </xf>
    <xf numFmtId="3" fontId="3" fillId="3" borderId="63" xfId="0" applyNumberFormat="1" applyFont="1" applyFill="1" applyBorder="1" applyAlignment="1">
      <alignment horizontal="right" vertical="top"/>
    </xf>
    <xf numFmtId="3" fontId="3" fillId="3" borderId="16" xfId="0" applyNumberFormat="1" applyFont="1" applyFill="1" applyBorder="1" applyAlignment="1">
      <alignment horizontal="right" vertical="top"/>
    </xf>
    <xf numFmtId="3" fontId="3" fillId="3" borderId="17" xfId="0" applyNumberFormat="1" applyFont="1" applyFill="1" applyBorder="1" applyAlignment="1">
      <alignment horizontal="right" vertical="top"/>
    </xf>
    <xf numFmtId="49" fontId="3" fillId="5" borderId="25" xfId="0" applyNumberFormat="1" applyFont="1" applyFill="1" applyBorder="1" applyAlignment="1">
      <alignment horizontal="left" vertical="top" wrapText="1"/>
    </xf>
    <xf numFmtId="49" fontId="3" fillId="5" borderId="26" xfId="0" applyNumberFormat="1" applyFont="1" applyFill="1" applyBorder="1" applyAlignment="1">
      <alignment horizontal="left" vertical="top" wrapText="1"/>
    </xf>
    <xf numFmtId="49" fontId="3" fillId="5" borderId="27" xfId="0" applyNumberFormat="1" applyFont="1" applyFill="1" applyBorder="1" applyAlignment="1">
      <alignment horizontal="left" vertical="top" wrapText="1"/>
    </xf>
    <xf numFmtId="3" fontId="3" fillId="0" borderId="0" xfId="0" applyNumberFormat="1" applyFont="1" applyFill="1" applyBorder="1" applyAlignment="1">
      <alignment horizontal="center" vertical="center" textRotation="90" wrapText="1"/>
    </xf>
    <xf numFmtId="3" fontId="3" fillId="0" borderId="29" xfId="0" applyNumberFormat="1" applyFont="1" applyFill="1" applyBorder="1" applyAlignment="1">
      <alignment horizontal="center" vertical="center" textRotation="90" wrapText="1"/>
    </xf>
    <xf numFmtId="3" fontId="10" fillId="0" borderId="38" xfId="0" applyNumberFormat="1" applyFont="1" applyBorder="1" applyAlignment="1">
      <alignment horizontal="center" vertical="center" wrapText="1"/>
    </xf>
    <xf numFmtId="3" fontId="10" fillId="0" borderId="44" xfId="0" applyNumberFormat="1" applyFont="1" applyBorder="1" applyAlignment="1">
      <alignment horizontal="center" vertical="center" wrapText="1"/>
    </xf>
    <xf numFmtId="3" fontId="10" fillId="0" borderId="46" xfId="0" applyNumberFormat="1" applyFont="1" applyBorder="1" applyAlignment="1">
      <alignment horizontal="center" vertical="center" wrapText="1"/>
    </xf>
    <xf numFmtId="3" fontId="1" fillId="0" borderId="53" xfId="0" applyNumberFormat="1" applyFont="1" applyBorder="1" applyAlignment="1">
      <alignment horizontal="left" vertical="top" wrapText="1"/>
    </xf>
    <xf numFmtId="3" fontId="3" fillId="5" borderId="0" xfId="0" applyNumberFormat="1" applyFont="1" applyFill="1" applyBorder="1" applyAlignment="1">
      <alignment horizontal="right" vertical="top"/>
    </xf>
    <xf numFmtId="3" fontId="3" fillId="0" borderId="55" xfId="0" applyNumberFormat="1" applyFont="1" applyFill="1" applyBorder="1" applyAlignment="1">
      <alignment horizontal="left" vertical="top" wrapText="1"/>
    </xf>
    <xf numFmtId="3" fontId="1" fillId="0" borderId="60" xfId="0" applyNumberFormat="1" applyFont="1" applyFill="1" applyBorder="1" applyAlignment="1">
      <alignment horizontal="left" vertical="top" wrapText="1"/>
    </xf>
    <xf numFmtId="3" fontId="1" fillId="0" borderId="59" xfId="0" applyNumberFormat="1" applyFont="1" applyFill="1" applyBorder="1" applyAlignment="1">
      <alignment horizontal="left" vertical="top" wrapText="1"/>
    </xf>
    <xf numFmtId="3" fontId="3" fillId="0" borderId="26" xfId="0" applyNumberFormat="1" applyFont="1" applyFill="1" applyBorder="1" applyAlignment="1">
      <alignment horizontal="center" vertical="center" wrapText="1"/>
    </xf>
    <xf numFmtId="3" fontId="17" fillId="3" borderId="25" xfId="0" applyNumberFormat="1" applyFont="1" applyFill="1" applyBorder="1" applyAlignment="1">
      <alignment horizontal="left" vertical="top" wrapText="1"/>
    </xf>
    <xf numFmtId="3" fontId="17" fillId="3" borderId="26" xfId="0" applyNumberFormat="1" applyFont="1" applyFill="1" applyBorder="1" applyAlignment="1">
      <alignment horizontal="left" vertical="top" wrapText="1"/>
    </xf>
    <xf numFmtId="3" fontId="17" fillId="3" borderId="27" xfId="0" applyNumberFormat="1" applyFont="1" applyFill="1" applyBorder="1" applyAlignment="1">
      <alignment horizontal="left" vertical="top" wrapText="1"/>
    </xf>
    <xf numFmtId="3" fontId="3" fillId="4" borderId="25" xfId="0" applyNumberFormat="1" applyFont="1" applyFill="1" applyBorder="1" applyAlignment="1">
      <alignment horizontal="left" vertical="top" wrapText="1"/>
    </xf>
    <xf numFmtId="3" fontId="3" fillId="4" borderId="26" xfId="0" applyNumberFormat="1" applyFont="1" applyFill="1" applyBorder="1" applyAlignment="1">
      <alignment horizontal="left" vertical="top" wrapText="1"/>
    </xf>
    <xf numFmtId="3" fontId="3" fillId="4" borderId="27" xfId="0" applyNumberFormat="1" applyFont="1" applyFill="1" applyBorder="1" applyAlignment="1">
      <alignment horizontal="left" vertical="top" wrapText="1"/>
    </xf>
    <xf numFmtId="3" fontId="3" fillId="5" borderId="39" xfId="0" applyNumberFormat="1" applyFont="1" applyFill="1" applyBorder="1" applyAlignment="1">
      <alignment horizontal="left" vertical="top" wrapText="1"/>
    </xf>
    <xf numFmtId="3" fontId="3" fillId="5" borderId="1" xfId="0" applyNumberFormat="1" applyFont="1" applyFill="1" applyBorder="1" applyAlignment="1">
      <alignment horizontal="left" vertical="top" wrapText="1"/>
    </xf>
    <xf numFmtId="3" fontId="3" fillId="5" borderId="48" xfId="0" applyNumberFormat="1" applyFont="1" applyFill="1" applyBorder="1" applyAlignment="1">
      <alignment horizontal="left" vertical="top" wrapText="1"/>
    </xf>
    <xf numFmtId="3" fontId="1" fillId="0" borderId="38" xfId="0" applyNumberFormat="1" applyFont="1" applyFill="1" applyBorder="1" applyAlignment="1">
      <alignment horizontal="center" vertical="top" wrapText="1"/>
    </xf>
    <xf numFmtId="3" fontId="1" fillId="0" borderId="46" xfId="0" applyNumberFormat="1" applyFont="1" applyFill="1" applyBorder="1" applyAlignment="1">
      <alignment horizontal="center" vertical="top" wrapText="1"/>
    </xf>
    <xf numFmtId="3" fontId="3" fillId="5" borderId="34" xfId="0" applyNumberFormat="1" applyFont="1" applyFill="1" applyBorder="1" applyAlignment="1">
      <alignment horizontal="right" vertical="top"/>
    </xf>
    <xf numFmtId="3" fontId="3" fillId="5" borderId="35" xfId="0" applyNumberFormat="1" applyFont="1" applyFill="1" applyBorder="1" applyAlignment="1">
      <alignment horizontal="right" vertical="top"/>
    </xf>
    <xf numFmtId="3" fontId="1" fillId="0" borderId="36" xfId="0" applyNumberFormat="1" applyFont="1" applyBorder="1" applyAlignment="1">
      <alignment horizontal="center"/>
    </xf>
    <xf numFmtId="3" fontId="1" fillId="0" borderId="23" xfId="0" applyNumberFormat="1" applyFont="1" applyBorder="1" applyAlignment="1">
      <alignment horizontal="center"/>
    </xf>
    <xf numFmtId="3" fontId="3" fillId="0" borderId="47" xfId="0" applyNumberFormat="1" applyFont="1" applyFill="1" applyBorder="1" applyAlignment="1">
      <alignment horizontal="center" vertical="top"/>
    </xf>
    <xf numFmtId="3" fontId="3" fillId="0" borderId="48" xfId="0" applyNumberFormat="1" applyFont="1" applyFill="1" applyBorder="1" applyAlignment="1">
      <alignment horizontal="center" vertical="top"/>
    </xf>
    <xf numFmtId="3" fontId="3" fillId="0" borderId="36" xfId="0" applyNumberFormat="1" applyFont="1" applyFill="1" applyBorder="1" applyAlignment="1">
      <alignment horizontal="center" textRotation="90"/>
    </xf>
    <xf numFmtId="3" fontId="3" fillId="0" borderId="53" xfId="0" applyNumberFormat="1" applyFont="1" applyFill="1" applyBorder="1" applyAlignment="1">
      <alignment horizontal="center" textRotation="90"/>
    </xf>
    <xf numFmtId="3" fontId="3" fillId="8" borderId="54" xfId="0" applyNumberFormat="1" applyFont="1" applyFill="1" applyBorder="1" applyAlignment="1">
      <alignment horizontal="center" vertical="top" wrapText="1"/>
    </xf>
    <xf numFmtId="3" fontId="3" fillId="0" borderId="76" xfId="0" applyNumberFormat="1" applyFont="1" applyBorder="1" applyAlignment="1">
      <alignment horizontal="center" vertical="center" textRotation="90"/>
    </xf>
    <xf numFmtId="3" fontId="3" fillId="0" borderId="77" xfId="0" applyNumberFormat="1" applyFont="1" applyBorder="1" applyAlignment="1">
      <alignment horizontal="center" vertical="center" textRotation="9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4"/>
  <sheetViews>
    <sheetView tabSelected="1" zoomScaleNormal="100" zoomScaleSheetLayoutView="80" workbookViewId="0">
      <selection activeCell="E24" sqref="E24"/>
    </sheetView>
  </sheetViews>
  <sheetFormatPr defaultColWidth="9.140625" defaultRowHeight="15" x14ac:dyDescent="0.25"/>
  <cols>
    <col min="1" max="1" width="3.140625" style="418" customWidth="1"/>
    <col min="2" max="2" width="3.140625" style="732" customWidth="1"/>
    <col min="3" max="3" width="3.140625" style="418" customWidth="1"/>
    <col min="4" max="4" width="28.7109375" style="418" customWidth="1"/>
    <col min="5" max="6" width="3" style="418" customWidth="1"/>
    <col min="7" max="7" width="7.7109375" style="418" customWidth="1"/>
    <col min="8" max="10" width="8.140625" style="418" customWidth="1"/>
    <col min="11" max="11" width="24.7109375" style="418" customWidth="1"/>
    <col min="12" max="14" width="4.85546875" style="418" customWidth="1"/>
    <col min="15" max="16" width="10.28515625" style="418" bestFit="1" customWidth="1"/>
    <col min="17" max="16384" width="9.140625" style="418"/>
  </cols>
  <sheetData>
    <row r="1" spans="1:15" s="351" customFormat="1" ht="12.75" customHeight="1" x14ac:dyDescent="0.2">
      <c r="A1" s="780" t="s">
        <v>0</v>
      </c>
      <c r="B1" s="780"/>
      <c r="C1" s="780"/>
      <c r="D1" s="780"/>
      <c r="E1" s="780"/>
      <c r="F1" s="780"/>
      <c r="G1" s="780"/>
      <c r="H1" s="780"/>
      <c r="I1" s="780"/>
      <c r="J1" s="780"/>
      <c r="K1" s="780"/>
      <c r="L1" s="780"/>
      <c r="M1" s="780"/>
      <c r="N1" s="780"/>
      <c r="O1" s="350"/>
    </row>
    <row r="2" spans="1:15" s="351" customFormat="1" ht="12.75" customHeight="1" x14ac:dyDescent="0.2">
      <c r="A2" s="781" t="s">
        <v>1</v>
      </c>
      <c r="B2" s="781"/>
      <c r="C2" s="781"/>
      <c r="D2" s="781"/>
      <c r="E2" s="781"/>
      <c r="F2" s="781"/>
      <c r="G2" s="781"/>
      <c r="H2" s="781"/>
      <c r="I2" s="781"/>
      <c r="J2" s="781"/>
      <c r="K2" s="781"/>
      <c r="L2" s="781"/>
      <c r="M2" s="781"/>
      <c r="N2" s="781"/>
      <c r="O2" s="350"/>
    </row>
    <row r="3" spans="1:15" s="351" customFormat="1" ht="15.75" x14ac:dyDescent="0.2">
      <c r="A3" s="782" t="s">
        <v>2</v>
      </c>
      <c r="B3" s="782"/>
      <c r="C3" s="782"/>
      <c r="D3" s="782"/>
      <c r="E3" s="782"/>
      <c r="F3" s="782"/>
      <c r="G3" s="782"/>
      <c r="H3" s="782"/>
      <c r="I3" s="782"/>
      <c r="J3" s="782"/>
      <c r="K3" s="782"/>
      <c r="L3" s="782"/>
      <c r="M3" s="782"/>
      <c r="N3" s="782"/>
      <c r="O3" s="352"/>
    </row>
    <row r="4" spans="1:15" s="1" customFormat="1" ht="13.5" thickBot="1" x14ac:dyDescent="0.25">
      <c r="A4" s="2"/>
      <c r="B4" s="2"/>
      <c r="C4" s="2"/>
      <c r="D4" s="3"/>
      <c r="E4" s="3"/>
      <c r="F4" s="3"/>
      <c r="G4" s="3"/>
      <c r="H4" s="4"/>
      <c r="I4" s="4"/>
      <c r="J4" s="4"/>
      <c r="K4" s="5"/>
      <c r="L4" s="783" t="s">
        <v>3</v>
      </c>
      <c r="M4" s="783"/>
      <c r="N4" s="783"/>
      <c r="O4" s="3"/>
    </row>
    <row r="5" spans="1:15" s="1" customFormat="1" ht="21" customHeight="1" x14ac:dyDescent="0.2">
      <c r="A5" s="784" t="s">
        <v>4</v>
      </c>
      <c r="B5" s="787" t="s">
        <v>5</v>
      </c>
      <c r="C5" s="787" t="s">
        <v>6</v>
      </c>
      <c r="D5" s="790" t="s">
        <v>7</v>
      </c>
      <c r="E5" s="793" t="s">
        <v>8</v>
      </c>
      <c r="F5" s="766" t="s">
        <v>9</v>
      </c>
      <c r="G5" s="766" t="s">
        <v>10</v>
      </c>
      <c r="H5" s="769" t="s">
        <v>11</v>
      </c>
      <c r="I5" s="769" t="s">
        <v>12</v>
      </c>
      <c r="J5" s="769" t="s">
        <v>13</v>
      </c>
      <c r="K5" s="772" t="s">
        <v>14</v>
      </c>
      <c r="L5" s="773"/>
      <c r="M5" s="773"/>
      <c r="N5" s="774"/>
    </row>
    <row r="6" spans="1:15" s="1" customFormat="1" ht="12.75" customHeight="1" x14ac:dyDescent="0.2">
      <c r="A6" s="785"/>
      <c r="B6" s="788"/>
      <c r="C6" s="788"/>
      <c r="D6" s="791"/>
      <c r="E6" s="794"/>
      <c r="F6" s="767"/>
      <c r="G6" s="767"/>
      <c r="H6" s="770"/>
      <c r="I6" s="770"/>
      <c r="J6" s="770"/>
      <c r="K6" s="775" t="s">
        <v>7</v>
      </c>
      <c r="L6" s="777" t="s">
        <v>15</v>
      </c>
      <c r="M6" s="778"/>
      <c r="N6" s="779"/>
    </row>
    <row r="7" spans="1:15" s="1" customFormat="1" ht="102.75" customHeight="1" thickBot="1" x14ac:dyDescent="0.25">
      <c r="A7" s="786"/>
      <c r="B7" s="789"/>
      <c r="C7" s="789"/>
      <c r="D7" s="792"/>
      <c r="E7" s="795"/>
      <c r="F7" s="768"/>
      <c r="G7" s="768"/>
      <c r="H7" s="771"/>
      <c r="I7" s="771"/>
      <c r="J7" s="771"/>
      <c r="K7" s="776"/>
      <c r="L7" s="6" t="s">
        <v>16</v>
      </c>
      <c r="M7" s="6" t="s">
        <v>17</v>
      </c>
      <c r="N7" s="7" t="s">
        <v>18</v>
      </c>
    </row>
    <row r="8" spans="1:15" s="1" customFormat="1" ht="13.5" thickBot="1" x14ac:dyDescent="0.25">
      <c r="A8" s="810" t="s">
        <v>19</v>
      </c>
      <c r="B8" s="811"/>
      <c r="C8" s="811"/>
      <c r="D8" s="811"/>
      <c r="E8" s="811"/>
      <c r="F8" s="811"/>
      <c r="G8" s="811"/>
      <c r="H8" s="811"/>
      <c r="I8" s="811"/>
      <c r="J8" s="811"/>
      <c r="K8" s="811"/>
      <c r="L8" s="811"/>
      <c r="M8" s="811"/>
      <c r="N8" s="812"/>
    </row>
    <row r="9" spans="1:15" s="1" customFormat="1" ht="13.5" thickBot="1" x14ac:dyDescent="0.25">
      <c r="A9" s="813" t="s">
        <v>20</v>
      </c>
      <c r="B9" s="814"/>
      <c r="C9" s="814"/>
      <c r="D9" s="814"/>
      <c r="E9" s="814"/>
      <c r="F9" s="814"/>
      <c r="G9" s="814"/>
      <c r="H9" s="814"/>
      <c r="I9" s="814"/>
      <c r="J9" s="814"/>
      <c r="K9" s="814"/>
      <c r="L9" s="814"/>
      <c r="M9" s="814"/>
      <c r="N9" s="815"/>
    </row>
    <row r="10" spans="1:15" s="1" customFormat="1" ht="16.5" customHeight="1" thickBot="1" x14ac:dyDescent="0.25">
      <c r="A10" s="8" t="s">
        <v>21</v>
      </c>
      <c r="B10" s="816" t="s">
        <v>22</v>
      </c>
      <c r="C10" s="816"/>
      <c r="D10" s="816"/>
      <c r="E10" s="816"/>
      <c r="F10" s="816"/>
      <c r="G10" s="816"/>
      <c r="H10" s="817"/>
      <c r="I10" s="817"/>
      <c r="J10" s="817"/>
      <c r="K10" s="817"/>
      <c r="L10" s="817"/>
      <c r="M10" s="817"/>
      <c r="N10" s="818"/>
    </row>
    <row r="11" spans="1:15" s="1" customFormat="1" ht="16.5" customHeight="1" thickBot="1" x14ac:dyDescent="0.25">
      <c r="A11" s="9" t="s">
        <v>21</v>
      </c>
      <c r="B11" s="364" t="s">
        <v>21</v>
      </c>
      <c r="C11" s="819" t="s">
        <v>23</v>
      </c>
      <c r="D11" s="820"/>
      <c r="E11" s="820"/>
      <c r="F11" s="820"/>
      <c r="G11" s="820"/>
      <c r="H11" s="820"/>
      <c r="I11" s="820"/>
      <c r="J11" s="820"/>
      <c r="K11" s="820"/>
      <c r="L11" s="820"/>
      <c r="M11" s="820"/>
      <c r="N11" s="821"/>
    </row>
    <row r="12" spans="1:15" s="1" customFormat="1" ht="32.25" customHeight="1" x14ac:dyDescent="0.2">
      <c r="A12" s="800" t="s">
        <v>21</v>
      </c>
      <c r="B12" s="802" t="s">
        <v>21</v>
      </c>
      <c r="C12" s="804" t="s">
        <v>21</v>
      </c>
      <c r="D12" s="806" t="s">
        <v>24</v>
      </c>
      <c r="E12" s="808" t="s">
        <v>130</v>
      </c>
      <c r="F12" s="796" t="s">
        <v>26</v>
      </c>
      <c r="G12" s="10" t="s">
        <v>27</v>
      </c>
      <c r="H12" s="11">
        <v>4</v>
      </c>
      <c r="I12" s="12">
        <v>4</v>
      </c>
      <c r="J12" s="12">
        <v>4</v>
      </c>
      <c r="K12" s="798" t="s">
        <v>28</v>
      </c>
      <c r="L12" s="480">
        <v>3</v>
      </c>
      <c r="M12" s="482">
        <v>3</v>
      </c>
      <c r="N12" s="484">
        <v>3</v>
      </c>
    </row>
    <row r="13" spans="1:15" s="1" customFormat="1" ht="13.5" thickBot="1" x14ac:dyDescent="0.25">
      <c r="A13" s="801"/>
      <c r="B13" s="803"/>
      <c r="C13" s="805"/>
      <c r="D13" s="807"/>
      <c r="E13" s="809"/>
      <c r="F13" s="797"/>
      <c r="G13" s="13" t="s">
        <v>29</v>
      </c>
      <c r="H13" s="14">
        <f>+H12</f>
        <v>4</v>
      </c>
      <c r="I13" s="15">
        <f>+I12</f>
        <v>4</v>
      </c>
      <c r="J13" s="15">
        <f>+J12</f>
        <v>4</v>
      </c>
      <c r="K13" s="799"/>
      <c r="L13" s="16"/>
      <c r="M13" s="17"/>
      <c r="N13" s="18"/>
    </row>
    <row r="14" spans="1:15" s="1" customFormat="1" ht="40.5" customHeight="1" x14ac:dyDescent="0.2">
      <c r="A14" s="800" t="s">
        <v>21</v>
      </c>
      <c r="B14" s="802" t="s">
        <v>21</v>
      </c>
      <c r="C14" s="804" t="s">
        <v>30</v>
      </c>
      <c r="D14" s="806" t="s">
        <v>115</v>
      </c>
      <c r="E14" s="808"/>
      <c r="F14" s="796" t="s">
        <v>26</v>
      </c>
      <c r="G14" s="19" t="s">
        <v>27</v>
      </c>
      <c r="H14" s="11">
        <v>2.9</v>
      </c>
      <c r="I14" s="12">
        <v>2.9</v>
      </c>
      <c r="J14" s="12">
        <v>2.9</v>
      </c>
      <c r="K14" s="20" t="s">
        <v>31</v>
      </c>
      <c r="L14" s="480">
        <v>10</v>
      </c>
      <c r="M14" s="482">
        <v>10</v>
      </c>
      <c r="N14" s="484">
        <v>10</v>
      </c>
    </row>
    <row r="15" spans="1:15" s="1" customFormat="1" ht="13.5" thickBot="1" x14ac:dyDescent="0.25">
      <c r="A15" s="801"/>
      <c r="B15" s="803"/>
      <c r="C15" s="805"/>
      <c r="D15" s="807"/>
      <c r="E15" s="809"/>
      <c r="F15" s="797"/>
      <c r="G15" s="21" t="s">
        <v>29</v>
      </c>
      <c r="H15" s="22">
        <f>+H14</f>
        <v>2.9</v>
      </c>
      <c r="I15" s="23">
        <f>+I14</f>
        <v>2.9</v>
      </c>
      <c r="J15" s="23">
        <f>+J14</f>
        <v>2.9</v>
      </c>
      <c r="K15" s="24"/>
      <c r="L15" s="481"/>
      <c r="M15" s="483"/>
      <c r="N15" s="485"/>
    </row>
    <row r="16" spans="1:15" s="1" customFormat="1" ht="42" customHeight="1" x14ac:dyDescent="0.2">
      <c r="A16" s="800" t="s">
        <v>21</v>
      </c>
      <c r="B16" s="802" t="s">
        <v>21</v>
      </c>
      <c r="C16" s="804" t="s">
        <v>32</v>
      </c>
      <c r="D16" s="806" t="s">
        <v>33</v>
      </c>
      <c r="E16" s="836"/>
      <c r="F16" s="822" t="s">
        <v>26</v>
      </c>
      <c r="G16" s="10" t="s">
        <v>27</v>
      </c>
      <c r="H16" s="11">
        <v>8.6</v>
      </c>
      <c r="I16" s="12">
        <v>8.6</v>
      </c>
      <c r="J16" s="12">
        <v>8.6</v>
      </c>
      <c r="K16" s="798" t="s">
        <v>34</v>
      </c>
      <c r="L16" s="824">
        <v>3</v>
      </c>
      <c r="M16" s="826">
        <v>4</v>
      </c>
      <c r="N16" s="828">
        <v>4</v>
      </c>
    </row>
    <row r="17" spans="1:17" s="1" customFormat="1" ht="13.5" thickBot="1" x14ac:dyDescent="0.25">
      <c r="A17" s="801"/>
      <c r="B17" s="803"/>
      <c r="C17" s="805"/>
      <c r="D17" s="807"/>
      <c r="E17" s="837"/>
      <c r="F17" s="823"/>
      <c r="G17" s="489" t="s">
        <v>29</v>
      </c>
      <c r="H17" s="14">
        <f>H16</f>
        <v>8.6</v>
      </c>
      <c r="I17" s="15">
        <f>+I16</f>
        <v>8.6</v>
      </c>
      <c r="J17" s="15">
        <f>+J16</f>
        <v>8.6</v>
      </c>
      <c r="K17" s="799"/>
      <c r="L17" s="825"/>
      <c r="M17" s="827"/>
      <c r="N17" s="829"/>
    </row>
    <row r="18" spans="1:17" s="1" customFormat="1" ht="13.5" thickBot="1" x14ac:dyDescent="0.25">
      <c r="A18" s="25" t="s">
        <v>21</v>
      </c>
      <c r="B18" s="26" t="s">
        <v>21</v>
      </c>
      <c r="C18" s="830" t="s">
        <v>35</v>
      </c>
      <c r="D18" s="831"/>
      <c r="E18" s="831"/>
      <c r="F18" s="831"/>
      <c r="G18" s="832"/>
      <c r="H18" s="27">
        <f>H17+H15+H13</f>
        <v>15.5</v>
      </c>
      <c r="I18" s="28">
        <f>I17+I15+I13</f>
        <v>15.5</v>
      </c>
      <c r="J18" s="29">
        <f>J17+J15+J13</f>
        <v>15.5</v>
      </c>
      <c r="K18" s="833"/>
      <c r="L18" s="834"/>
      <c r="M18" s="834"/>
      <c r="N18" s="835"/>
    </row>
    <row r="19" spans="1:17" s="1" customFormat="1" ht="13.5" thickBot="1" x14ac:dyDescent="0.25">
      <c r="A19" s="25" t="s">
        <v>21</v>
      </c>
      <c r="B19" s="30" t="s">
        <v>30</v>
      </c>
      <c r="C19" s="848" t="s">
        <v>36</v>
      </c>
      <c r="D19" s="849"/>
      <c r="E19" s="849"/>
      <c r="F19" s="849"/>
      <c r="G19" s="849"/>
      <c r="H19" s="849"/>
      <c r="I19" s="849"/>
      <c r="J19" s="849"/>
      <c r="K19" s="849"/>
      <c r="L19" s="849"/>
      <c r="M19" s="849"/>
      <c r="N19" s="850"/>
    </row>
    <row r="20" spans="1:17" s="1" customFormat="1" ht="12.75" customHeight="1" x14ac:dyDescent="0.2">
      <c r="A20" s="31" t="s">
        <v>21</v>
      </c>
      <c r="B20" s="719" t="s">
        <v>30</v>
      </c>
      <c r="C20" s="37" t="s">
        <v>21</v>
      </c>
      <c r="D20" s="851" t="s">
        <v>37</v>
      </c>
      <c r="E20" s="38"/>
      <c r="F20" s="496">
        <v>2</v>
      </c>
      <c r="G20" s="497" t="s">
        <v>38</v>
      </c>
      <c r="H20" s="282">
        <v>279</v>
      </c>
      <c r="I20" s="498">
        <v>264.5</v>
      </c>
      <c r="J20" s="498">
        <v>264.5</v>
      </c>
      <c r="K20" s="844" t="s">
        <v>39</v>
      </c>
      <c r="L20" s="84">
        <v>3350</v>
      </c>
      <c r="M20" s="84">
        <v>3500</v>
      </c>
      <c r="N20" s="85">
        <v>3500</v>
      </c>
      <c r="O20" s="35"/>
    </row>
    <row r="21" spans="1:17" s="1" customFormat="1" ht="15.75" customHeight="1" x14ac:dyDescent="0.2">
      <c r="A21" s="36"/>
      <c r="B21" s="723"/>
      <c r="C21" s="37"/>
      <c r="D21" s="851"/>
      <c r="E21" s="38"/>
      <c r="F21" s="39"/>
      <c r="G21" s="34" t="s">
        <v>27</v>
      </c>
      <c r="H21" s="724">
        <f>3370.2+77.6+28.9+10.9+9.8</f>
        <v>3497.4</v>
      </c>
      <c r="I21" s="41">
        <v>3440.2</v>
      </c>
      <c r="J21" s="41">
        <v>3421.6</v>
      </c>
      <c r="K21" s="844"/>
      <c r="L21" s="367"/>
      <c r="M21" s="367"/>
      <c r="N21" s="42"/>
      <c r="O21" s="35"/>
    </row>
    <row r="22" spans="1:17" s="1" customFormat="1" ht="15.75" customHeight="1" x14ac:dyDescent="0.2">
      <c r="A22" s="36"/>
      <c r="B22" s="723"/>
      <c r="C22" s="37"/>
      <c r="D22" s="722"/>
      <c r="E22" s="38"/>
      <c r="F22" s="39"/>
      <c r="G22" s="34" t="s">
        <v>65</v>
      </c>
      <c r="H22" s="724">
        <v>29.9</v>
      </c>
      <c r="I22" s="41"/>
      <c r="J22" s="41"/>
      <c r="K22" s="721"/>
      <c r="L22" s="367"/>
      <c r="M22" s="367"/>
      <c r="N22" s="42"/>
      <c r="O22" s="35"/>
    </row>
    <row r="23" spans="1:17" s="1" customFormat="1" ht="15.75" customHeight="1" x14ac:dyDescent="0.2">
      <c r="A23" s="36"/>
      <c r="B23" s="723"/>
      <c r="C23" s="37"/>
      <c r="D23" s="43" t="s">
        <v>40</v>
      </c>
      <c r="E23" s="38"/>
      <c r="F23" s="39"/>
      <c r="G23" s="325" t="s">
        <v>114</v>
      </c>
      <c r="H23" s="724">
        <v>68.900000000000006</v>
      </c>
      <c r="I23" s="41"/>
      <c r="J23" s="41"/>
      <c r="K23" s="852" t="s">
        <v>127</v>
      </c>
      <c r="L23" s="366">
        <v>1</v>
      </c>
      <c r="M23" s="366"/>
      <c r="N23" s="59"/>
      <c r="O23" s="35"/>
    </row>
    <row r="24" spans="1:17" s="1" customFormat="1" ht="17.25" customHeight="1" x14ac:dyDescent="0.2">
      <c r="A24" s="36"/>
      <c r="B24" s="723"/>
      <c r="C24" s="37"/>
      <c r="D24" s="43" t="s">
        <v>41</v>
      </c>
      <c r="E24" s="38"/>
      <c r="F24" s="39"/>
      <c r="G24" s="44"/>
      <c r="H24" s="725"/>
      <c r="I24" s="46"/>
      <c r="J24" s="46"/>
      <c r="K24" s="844"/>
      <c r="L24" s="47"/>
      <c r="M24" s="47"/>
      <c r="N24" s="48"/>
      <c r="O24" s="35"/>
    </row>
    <row r="25" spans="1:17" s="1" customFormat="1" ht="28.5" customHeight="1" x14ac:dyDescent="0.2">
      <c r="A25" s="36"/>
      <c r="B25" s="723"/>
      <c r="C25" s="37"/>
      <c r="D25" s="43" t="s">
        <v>42</v>
      </c>
      <c r="E25" s="38"/>
      <c r="F25" s="39"/>
      <c r="G25" s="44"/>
      <c r="H25" s="725"/>
      <c r="I25" s="46"/>
      <c r="J25" s="46"/>
      <c r="K25" s="477"/>
      <c r="L25" s="367"/>
      <c r="M25" s="367"/>
      <c r="N25" s="48"/>
      <c r="O25" s="35"/>
      <c r="P25" s="49"/>
    </row>
    <row r="26" spans="1:17" s="1" customFormat="1" ht="28.5" customHeight="1" x14ac:dyDescent="0.2">
      <c r="A26" s="36"/>
      <c r="B26" s="723"/>
      <c r="C26" s="37"/>
      <c r="D26" s="43" t="s">
        <v>43</v>
      </c>
      <c r="E26" s="38"/>
      <c r="F26" s="39"/>
      <c r="G26" s="44"/>
      <c r="H26" s="725"/>
      <c r="I26" s="46"/>
      <c r="J26" s="46"/>
      <c r="K26" s="477"/>
      <c r="L26" s="367"/>
      <c r="M26" s="367"/>
      <c r="N26" s="48"/>
      <c r="O26" s="35"/>
    </row>
    <row r="27" spans="1:17" s="1" customFormat="1" ht="27" customHeight="1" x14ac:dyDescent="0.2">
      <c r="A27" s="36"/>
      <c r="B27" s="723"/>
      <c r="C27" s="37"/>
      <c r="D27" s="43" t="s">
        <v>44</v>
      </c>
      <c r="E27" s="50"/>
      <c r="F27" s="39"/>
      <c r="G27" s="44"/>
      <c r="H27" s="725"/>
      <c r="I27" s="46"/>
      <c r="J27" s="46"/>
      <c r="K27" s="51" t="s">
        <v>117</v>
      </c>
      <c r="L27" s="515"/>
      <c r="M27" s="52">
        <v>100</v>
      </c>
      <c r="N27" s="53"/>
      <c r="O27" s="35"/>
      <c r="P27" s="49"/>
    </row>
    <row r="28" spans="1:17" s="1" customFormat="1" ht="27" customHeight="1" x14ac:dyDescent="0.2">
      <c r="A28" s="36"/>
      <c r="B28" s="723"/>
      <c r="C28" s="37"/>
      <c r="D28" s="54" t="s">
        <v>116</v>
      </c>
      <c r="E28" s="50"/>
      <c r="F28" s="39"/>
      <c r="G28" s="44"/>
      <c r="H28" s="725"/>
      <c r="I28" s="46"/>
      <c r="J28" s="46"/>
      <c r="K28" s="51" t="s">
        <v>141</v>
      </c>
      <c r="L28" s="52">
        <v>100</v>
      </c>
      <c r="M28" s="56"/>
      <c r="N28" s="53"/>
      <c r="O28" s="35"/>
      <c r="P28" s="49"/>
    </row>
    <row r="29" spans="1:17" s="1" customFormat="1" ht="27" customHeight="1" x14ac:dyDescent="0.2">
      <c r="A29" s="36"/>
      <c r="B29" s="723"/>
      <c r="C29" s="37"/>
      <c r="D29" s="54"/>
      <c r="E29" s="38"/>
      <c r="F29" s="39"/>
      <c r="G29" s="44"/>
      <c r="H29" s="725"/>
      <c r="I29" s="46"/>
      <c r="J29" s="46"/>
      <c r="K29" s="51" t="s">
        <v>45</v>
      </c>
      <c r="L29" s="52"/>
      <c r="M29" s="56">
        <v>50</v>
      </c>
      <c r="N29" s="53">
        <v>100</v>
      </c>
      <c r="O29" s="35"/>
    </row>
    <row r="30" spans="1:17" s="1" customFormat="1" ht="27" customHeight="1" x14ac:dyDescent="0.2">
      <c r="A30" s="36"/>
      <c r="B30" s="723"/>
      <c r="C30" s="37"/>
      <c r="D30" s="853" t="s">
        <v>46</v>
      </c>
      <c r="E30" s="38"/>
      <c r="F30" s="39"/>
      <c r="G30" s="57"/>
      <c r="H30" s="726"/>
      <c r="I30" s="46"/>
      <c r="J30" s="46"/>
      <c r="K30" s="852" t="s">
        <v>47</v>
      </c>
      <c r="L30" s="58">
        <v>13.5</v>
      </c>
      <c r="M30" s="366">
        <v>14</v>
      </c>
      <c r="N30" s="59">
        <v>14</v>
      </c>
      <c r="P30" s="49"/>
      <c r="Q30" s="49"/>
    </row>
    <row r="31" spans="1:17" s="1" customFormat="1" ht="15.75" customHeight="1" thickBot="1" x14ac:dyDescent="0.25">
      <c r="A31" s="60"/>
      <c r="B31" s="720"/>
      <c r="C31" s="61"/>
      <c r="D31" s="807"/>
      <c r="E31" s="62"/>
      <c r="F31" s="63"/>
      <c r="G31" s="64" t="s">
        <v>29</v>
      </c>
      <c r="H31" s="208">
        <f>SUM(H20:H30)-H29</f>
        <v>3875.2000000000003</v>
      </c>
      <c r="I31" s="65">
        <f>SUM(I20:I30)-I29</f>
        <v>3704.7</v>
      </c>
      <c r="J31" s="65">
        <f>SUM(J20:J30)-J29</f>
        <v>3686.1</v>
      </c>
      <c r="K31" s="799"/>
      <c r="L31" s="66"/>
      <c r="M31" s="368"/>
      <c r="N31" s="67"/>
      <c r="O31" s="35"/>
    </row>
    <row r="32" spans="1:17" s="1" customFormat="1" ht="29.25" customHeight="1" x14ac:dyDescent="0.2">
      <c r="A32" s="68" t="s">
        <v>21</v>
      </c>
      <c r="B32" s="719" t="s">
        <v>30</v>
      </c>
      <c r="C32" s="32" t="s">
        <v>30</v>
      </c>
      <c r="D32" s="70" t="s">
        <v>48</v>
      </c>
      <c r="E32" s="838"/>
      <c r="F32" s="71" t="s">
        <v>26</v>
      </c>
      <c r="G32" s="72" t="s">
        <v>27</v>
      </c>
      <c r="H32" s="73">
        <v>406.9</v>
      </c>
      <c r="I32" s="74">
        <v>406.9</v>
      </c>
      <c r="J32" s="74">
        <v>406.9</v>
      </c>
      <c r="K32" s="75" t="s">
        <v>49</v>
      </c>
      <c r="L32" s="473">
        <v>73</v>
      </c>
      <c r="M32" s="473">
        <v>73</v>
      </c>
      <c r="N32" s="492">
        <v>73</v>
      </c>
      <c r="P32" s="49"/>
    </row>
    <row r="33" spans="1:21" s="1" customFormat="1" ht="29.25" customHeight="1" x14ac:dyDescent="0.2">
      <c r="A33" s="76"/>
      <c r="B33" s="727"/>
      <c r="C33" s="78"/>
      <c r="D33" s="79" t="s">
        <v>50</v>
      </c>
      <c r="E33" s="839"/>
      <c r="F33" s="80"/>
      <c r="G33" s="55"/>
      <c r="H33" s="81"/>
      <c r="I33" s="82"/>
      <c r="J33" s="83"/>
      <c r="K33" s="376"/>
      <c r="L33" s="84"/>
      <c r="M33" s="84"/>
      <c r="N33" s="85"/>
    </row>
    <row r="34" spans="1:21" s="1" customFormat="1" ht="42.75" customHeight="1" x14ac:dyDescent="0.2">
      <c r="A34" s="86"/>
      <c r="B34" s="723"/>
      <c r="C34" s="88"/>
      <c r="D34" s="89" t="s">
        <v>51</v>
      </c>
      <c r="E34" s="839"/>
      <c r="F34" s="90"/>
      <c r="G34" s="44"/>
      <c r="H34" s="91"/>
      <c r="I34" s="82"/>
      <c r="J34" s="82"/>
      <c r="K34" s="376"/>
      <c r="L34" s="84"/>
      <c r="M34" s="84"/>
      <c r="N34" s="85"/>
      <c r="P34" s="49"/>
    </row>
    <row r="35" spans="1:21" s="1" customFormat="1" ht="42" customHeight="1" x14ac:dyDescent="0.2">
      <c r="A35" s="86"/>
      <c r="B35" s="723"/>
      <c r="C35" s="37"/>
      <c r="D35" s="89" t="s">
        <v>52</v>
      </c>
      <c r="E35" s="92"/>
      <c r="F35" s="90"/>
      <c r="G35" s="44"/>
      <c r="H35" s="91"/>
      <c r="I35" s="82"/>
      <c r="J35" s="83"/>
      <c r="K35" s="376"/>
      <c r="L35" s="84"/>
      <c r="M35" s="84"/>
      <c r="N35" s="85"/>
      <c r="P35" s="49"/>
      <c r="Q35" s="49"/>
    </row>
    <row r="36" spans="1:21" s="1" customFormat="1" ht="28.5" customHeight="1" x14ac:dyDescent="0.2">
      <c r="A36" s="86"/>
      <c r="B36" s="723"/>
      <c r="C36" s="37"/>
      <c r="D36" s="93" t="s">
        <v>53</v>
      </c>
      <c r="E36" s="478"/>
      <c r="F36" s="90"/>
      <c r="G36" s="44"/>
      <c r="H36" s="91"/>
      <c r="I36" s="82"/>
      <c r="J36" s="83"/>
      <c r="K36" s="376"/>
      <c r="L36" s="84"/>
      <c r="M36" s="84"/>
      <c r="N36" s="85"/>
      <c r="Q36" s="49"/>
    </row>
    <row r="37" spans="1:21" s="1" customFormat="1" ht="18.75" customHeight="1" x14ac:dyDescent="0.2">
      <c r="A37" s="86"/>
      <c r="B37" s="723"/>
      <c r="C37" s="37"/>
      <c r="D37" s="840" t="s">
        <v>54</v>
      </c>
      <c r="E37" s="92"/>
      <c r="F37" s="90"/>
      <c r="G37" s="323" t="s">
        <v>78</v>
      </c>
      <c r="H37" s="369">
        <v>15.5</v>
      </c>
      <c r="I37" s="369">
        <v>15.5</v>
      </c>
      <c r="J37" s="369">
        <v>15.5</v>
      </c>
      <c r="K37" s="94"/>
      <c r="L37" s="95"/>
      <c r="M37" s="96"/>
      <c r="N37" s="97"/>
    </row>
    <row r="38" spans="1:21" s="1" customFormat="1" ht="13.5" thickBot="1" x14ac:dyDescent="0.25">
      <c r="A38" s="98"/>
      <c r="B38" s="720"/>
      <c r="C38" s="61"/>
      <c r="D38" s="841"/>
      <c r="E38" s="100"/>
      <c r="F38" s="101"/>
      <c r="G38" s="489" t="s">
        <v>29</v>
      </c>
      <c r="H38" s="65">
        <f>SUM(H32:H37)</f>
        <v>422.4</v>
      </c>
      <c r="I38" s="65">
        <f t="shared" ref="I38:J38" si="0">SUM(I32:I37)</f>
        <v>422.4</v>
      </c>
      <c r="J38" s="65">
        <f t="shared" si="0"/>
        <v>422.4</v>
      </c>
      <c r="K38" s="102"/>
      <c r="L38" s="474"/>
      <c r="M38" s="368"/>
      <c r="N38" s="103"/>
    </row>
    <row r="39" spans="1:21" s="1" customFormat="1" ht="29.25" customHeight="1" x14ac:dyDescent="0.2">
      <c r="A39" s="104" t="s">
        <v>21</v>
      </c>
      <c r="B39" s="723" t="s">
        <v>30</v>
      </c>
      <c r="C39" s="105" t="s">
        <v>32</v>
      </c>
      <c r="D39" s="842" t="s">
        <v>55</v>
      </c>
      <c r="E39" s="106"/>
      <c r="F39" s="370" t="s">
        <v>26</v>
      </c>
      <c r="G39" s="10" t="s">
        <v>27</v>
      </c>
      <c r="H39" s="107">
        <v>447</v>
      </c>
      <c r="I39" s="107">
        <v>447</v>
      </c>
      <c r="J39" s="107">
        <v>447</v>
      </c>
      <c r="K39" s="798" t="s">
        <v>56</v>
      </c>
      <c r="L39" s="108">
        <v>2296</v>
      </c>
      <c r="M39" s="109">
        <v>2296</v>
      </c>
      <c r="N39" s="110">
        <v>2296</v>
      </c>
    </row>
    <row r="40" spans="1:21" s="1" customFormat="1" ht="13.5" thickBot="1" x14ac:dyDescent="0.25">
      <c r="A40" s="104"/>
      <c r="B40" s="723"/>
      <c r="C40" s="105"/>
      <c r="D40" s="843"/>
      <c r="E40" s="106"/>
      <c r="F40" s="371"/>
      <c r="G40" s="13" t="s">
        <v>29</v>
      </c>
      <c r="H40" s="111">
        <f>H39</f>
        <v>447</v>
      </c>
      <c r="I40" s="112">
        <f>+I39</f>
        <v>447</v>
      </c>
      <c r="J40" s="112">
        <f>+J39</f>
        <v>447</v>
      </c>
      <c r="K40" s="844"/>
      <c r="L40" s="84"/>
      <c r="M40" s="367"/>
      <c r="N40" s="113"/>
    </row>
    <row r="41" spans="1:21" s="1" customFormat="1" ht="18" customHeight="1" x14ac:dyDescent="0.2">
      <c r="A41" s="114" t="s">
        <v>21</v>
      </c>
      <c r="B41" s="719" t="s">
        <v>30</v>
      </c>
      <c r="C41" s="487" t="s">
        <v>57</v>
      </c>
      <c r="D41" s="842" t="s">
        <v>143</v>
      </c>
      <c r="E41" s="115"/>
      <c r="F41" s="370" t="s">
        <v>26</v>
      </c>
      <c r="G41" s="10" t="s">
        <v>27</v>
      </c>
      <c r="H41" s="107">
        <v>93.2</v>
      </c>
      <c r="I41" s="116">
        <v>187</v>
      </c>
      <c r="J41" s="116">
        <v>187</v>
      </c>
      <c r="K41" s="798" t="s">
        <v>58</v>
      </c>
      <c r="L41" s="108">
        <v>792</v>
      </c>
      <c r="M41" s="109">
        <v>1580</v>
      </c>
      <c r="N41" s="110">
        <v>1589</v>
      </c>
    </row>
    <row r="42" spans="1:21" s="1" customFormat="1" ht="18" customHeight="1" thickBot="1" x14ac:dyDescent="0.25">
      <c r="A42" s="117"/>
      <c r="B42" s="720"/>
      <c r="C42" s="488"/>
      <c r="D42" s="841"/>
      <c r="E42" s="118"/>
      <c r="F42" s="372"/>
      <c r="G42" s="489" t="s">
        <v>29</v>
      </c>
      <c r="H42" s="119">
        <f>H41</f>
        <v>93.2</v>
      </c>
      <c r="I42" s="120">
        <f>+I41</f>
        <v>187</v>
      </c>
      <c r="J42" s="120">
        <f>+J41</f>
        <v>187</v>
      </c>
      <c r="K42" s="799"/>
      <c r="L42" s="474"/>
      <c r="M42" s="368"/>
      <c r="N42" s="103"/>
    </row>
    <row r="43" spans="1:21" s="1" customFormat="1" ht="13.5" thickBot="1" x14ac:dyDescent="0.25">
      <c r="A43" s="486" t="s">
        <v>21</v>
      </c>
      <c r="B43" s="720" t="s">
        <v>30</v>
      </c>
      <c r="C43" s="832" t="s">
        <v>35</v>
      </c>
      <c r="D43" s="832"/>
      <c r="E43" s="832"/>
      <c r="F43" s="832"/>
      <c r="G43" s="832"/>
      <c r="H43" s="122">
        <f>H40+H38+H31+H42</f>
        <v>4837.8</v>
      </c>
      <c r="I43" s="122">
        <f>I40+I38+I31+I42</f>
        <v>4761.0999999999995</v>
      </c>
      <c r="J43" s="122">
        <f>J40+J38+J31+J42</f>
        <v>4742.5</v>
      </c>
      <c r="K43" s="845"/>
      <c r="L43" s="846"/>
      <c r="M43" s="846"/>
      <c r="N43" s="847"/>
    </row>
    <row r="44" spans="1:21" s="1" customFormat="1" ht="15.75" customHeight="1" thickBot="1" x14ac:dyDescent="0.25">
      <c r="A44" s="123" t="s">
        <v>21</v>
      </c>
      <c r="B44" s="124" t="s">
        <v>32</v>
      </c>
      <c r="C44" s="849" t="s">
        <v>59</v>
      </c>
      <c r="D44" s="849"/>
      <c r="E44" s="849"/>
      <c r="F44" s="867"/>
      <c r="G44" s="867"/>
      <c r="H44" s="867"/>
      <c r="I44" s="867"/>
      <c r="J44" s="867"/>
      <c r="K44" s="849"/>
      <c r="L44" s="849"/>
      <c r="M44" s="849"/>
      <c r="N44" s="850"/>
      <c r="R44" s="49"/>
    </row>
    <row r="45" spans="1:21" s="1" customFormat="1" ht="15" customHeight="1" x14ac:dyDescent="0.2">
      <c r="A45" s="114" t="s">
        <v>21</v>
      </c>
      <c r="B45" s="719" t="s">
        <v>32</v>
      </c>
      <c r="C45" s="125" t="s">
        <v>21</v>
      </c>
      <c r="D45" s="126" t="s">
        <v>60</v>
      </c>
      <c r="E45" s="127"/>
      <c r="F45" s="128"/>
      <c r="G45" s="129"/>
      <c r="H45" s="130"/>
      <c r="I45" s="131"/>
      <c r="J45" s="131"/>
      <c r="K45" s="132"/>
      <c r="L45" s="133"/>
      <c r="M45" s="134"/>
      <c r="N45" s="135"/>
      <c r="R45" s="49"/>
    </row>
    <row r="46" spans="1:21" s="1" customFormat="1" ht="17.25" customHeight="1" x14ac:dyDescent="0.2">
      <c r="A46" s="136"/>
      <c r="B46" s="728"/>
      <c r="C46" s="490"/>
      <c r="D46" s="868" t="s">
        <v>61</v>
      </c>
      <c r="E46" s="138" t="s">
        <v>62</v>
      </c>
      <c r="F46" s="139">
        <v>5</v>
      </c>
      <c r="G46" s="146" t="s">
        <v>27</v>
      </c>
      <c r="H46" s="147">
        <f>339-10</f>
        <v>329</v>
      </c>
      <c r="I46" s="654"/>
      <c r="J46" s="141"/>
      <c r="K46" s="476" t="s">
        <v>63</v>
      </c>
      <c r="L46" s="366">
        <v>100</v>
      </c>
      <c r="M46" s="142"/>
      <c r="N46" s="143"/>
      <c r="P46" s="49"/>
      <c r="U46" s="49"/>
    </row>
    <row r="47" spans="1:21" s="1" customFormat="1" ht="30.75" customHeight="1" x14ac:dyDescent="0.2">
      <c r="A47" s="136"/>
      <c r="B47" s="728"/>
      <c r="C47" s="555"/>
      <c r="D47" s="871"/>
      <c r="E47" s="144"/>
      <c r="F47" s="145"/>
      <c r="G47" s="55"/>
      <c r="H47" s="655"/>
      <c r="I47" s="656"/>
      <c r="J47" s="150"/>
      <c r="K47" s="552" t="s">
        <v>140</v>
      </c>
      <c r="L47" s="366">
        <v>2</v>
      </c>
      <c r="M47" s="142"/>
      <c r="N47" s="143"/>
      <c r="P47" s="49"/>
    </row>
    <row r="48" spans="1:21" s="1" customFormat="1" ht="22.5" customHeight="1" x14ac:dyDescent="0.2">
      <c r="A48" s="136"/>
      <c r="B48" s="728"/>
      <c r="C48" s="490"/>
      <c r="D48" s="868" t="s">
        <v>64</v>
      </c>
      <c r="E48" s="138" t="s">
        <v>62</v>
      </c>
      <c r="F48" s="172">
        <v>5</v>
      </c>
      <c r="G48" s="146" t="s">
        <v>65</v>
      </c>
      <c r="H48" s="147">
        <v>115.8</v>
      </c>
      <c r="I48" s="148"/>
      <c r="J48" s="141"/>
      <c r="K48" s="852" t="s">
        <v>66</v>
      </c>
      <c r="L48" s="366">
        <v>100</v>
      </c>
      <c r="M48" s="142"/>
      <c r="N48" s="143"/>
    </row>
    <row r="49" spans="1:23" s="1" customFormat="1" ht="22.5" customHeight="1" x14ac:dyDescent="0.2">
      <c r="A49" s="136"/>
      <c r="B49" s="728"/>
      <c r="C49" s="490"/>
      <c r="D49" s="869"/>
      <c r="E49" s="441"/>
      <c r="F49" s="183"/>
      <c r="G49" s="336" t="s">
        <v>27</v>
      </c>
      <c r="H49" s="641">
        <v>10</v>
      </c>
      <c r="I49" s="651"/>
      <c r="J49" s="609"/>
      <c r="K49" s="844"/>
      <c r="L49" s="367"/>
      <c r="M49" s="151"/>
      <c r="N49" s="85"/>
      <c r="S49" s="49"/>
    </row>
    <row r="50" spans="1:23" s="1" customFormat="1" ht="15.75" customHeight="1" x14ac:dyDescent="0.2">
      <c r="A50" s="136"/>
      <c r="B50" s="728"/>
      <c r="C50" s="490"/>
      <c r="D50" s="868" t="s">
        <v>67</v>
      </c>
      <c r="E50" s="138"/>
      <c r="F50" s="139">
        <v>6</v>
      </c>
      <c r="G50" s="140" t="s">
        <v>27</v>
      </c>
      <c r="H50" s="429">
        <v>168.1</v>
      </c>
      <c r="I50" s="152"/>
      <c r="J50" s="501"/>
      <c r="K50" s="552" t="s">
        <v>68</v>
      </c>
      <c r="L50" s="366">
        <v>100</v>
      </c>
      <c r="M50" s="366"/>
      <c r="N50" s="143"/>
      <c r="V50" s="49"/>
    </row>
    <row r="51" spans="1:23" s="1" customFormat="1" ht="15.75" customHeight="1" x14ac:dyDescent="0.2">
      <c r="A51" s="136"/>
      <c r="B51" s="728"/>
      <c r="C51" s="555"/>
      <c r="D51" s="871"/>
      <c r="E51" s="441"/>
      <c r="F51" s="652"/>
      <c r="G51" s="353" t="s">
        <v>69</v>
      </c>
      <c r="H51" s="653">
        <v>25</v>
      </c>
      <c r="I51" s="216"/>
      <c r="J51" s="257"/>
      <c r="K51" s="554"/>
      <c r="L51" s="329"/>
      <c r="M51" s="329"/>
      <c r="N51" s="196"/>
      <c r="V51" s="49"/>
    </row>
    <row r="52" spans="1:23" s="1" customFormat="1" ht="12.75" customHeight="1" x14ac:dyDescent="0.2">
      <c r="A52" s="136"/>
      <c r="B52" s="728"/>
      <c r="C52" s="490"/>
      <c r="D52" s="869" t="s">
        <v>125</v>
      </c>
      <c r="E52" s="144"/>
      <c r="F52" s="145">
        <v>2</v>
      </c>
      <c r="G52" s="55" t="s">
        <v>69</v>
      </c>
      <c r="H52" s="500">
        <v>25</v>
      </c>
      <c r="I52" s="149"/>
      <c r="J52" s="150"/>
      <c r="K52" s="235" t="s">
        <v>126</v>
      </c>
      <c r="L52" s="367">
        <v>100</v>
      </c>
      <c r="M52" s="367"/>
      <c r="N52" s="85"/>
      <c r="R52" s="49"/>
      <c r="V52" s="49"/>
    </row>
    <row r="53" spans="1:23" s="1" customFormat="1" ht="12.75" customHeight="1" x14ac:dyDescent="0.2">
      <c r="A53" s="136"/>
      <c r="B53" s="728"/>
      <c r="C53" s="490"/>
      <c r="D53" s="869"/>
      <c r="E53" s="144"/>
      <c r="F53" s="145"/>
      <c r="G53" s="55"/>
      <c r="H53" s="153"/>
      <c r="I53" s="149"/>
      <c r="J53" s="150"/>
      <c r="K53" s="235"/>
      <c r="L53" s="367"/>
      <c r="M53" s="367"/>
      <c r="N53" s="85"/>
    </row>
    <row r="54" spans="1:23" s="1" customFormat="1" ht="15.75" customHeight="1" thickBot="1" x14ac:dyDescent="0.25">
      <c r="A54" s="154"/>
      <c r="B54" s="729"/>
      <c r="C54" s="156"/>
      <c r="D54" s="870"/>
      <c r="E54" s="157"/>
      <c r="F54" s="145"/>
      <c r="G54" s="158" t="s">
        <v>29</v>
      </c>
      <c r="H54" s="159">
        <f>SUM(H46:H53)</f>
        <v>672.9</v>
      </c>
      <c r="I54" s="160"/>
      <c r="J54" s="160"/>
      <c r="K54" s="121"/>
      <c r="L54" s="368"/>
      <c r="M54" s="368"/>
      <c r="N54" s="493"/>
      <c r="P54" s="49"/>
    </row>
    <row r="55" spans="1:23" s="1" customFormat="1" ht="29.25" customHeight="1" x14ac:dyDescent="0.2">
      <c r="A55" s="161" t="s">
        <v>21</v>
      </c>
      <c r="B55" s="730" t="s">
        <v>32</v>
      </c>
      <c r="C55" s="163" t="s">
        <v>30</v>
      </c>
      <c r="D55" s="164" t="s">
        <v>70</v>
      </c>
      <c r="E55" s="165"/>
      <c r="F55" s="166"/>
      <c r="G55" s="49"/>
      <c r="H55" s="449"/>
      <c r="I55" s="449"/>
      <c r="J55" s="748"/>
      <c r="K55" s="132"/>
      <c r="L55" s="170"/>
      <c r="M55" s="738"/>
      <c r="N55" s="740"/>
      <c r="P55" s="49"/>
    </row>
    <row r="56" spans="1:23" s="1" customFormat="1" ht="13.5" customHeight="1" x14ac:dyDescent="0.2">
      <c r="A56" s="136"/>
      <c r="B56" s="728"/>
      <c r="C56" s="475"/>
      <c r="D56" s="854" t="s">
        <v>128</v>
      </c>
      <c r="E56" s="171" t="s">
        <v>62</v>
      </c>
      <c r="F56" s="172">
        <v>5</v>
      </c>
      <c r="G56" s="177" t="s">
        <v>27</v>
      </c>
      <c r="H56" s="448">
        <v>883.6</v>
      </c>
      <c r="I56" s="420">
        <f>681.5+1197.3+475.8</f>
        <v>2354.6</v>
      </c>
      <c r="J56" s="749"/>
      <c r="K56" s="857" t="s">
        <v>72</v>
      </c>
      <c r="L56" s="174">
        <v>10</v>
      </c>
      <c r="M56" s="174">
        <v>100</v>
      </c>
      <c r="N56" s="143"/>
    </row>
    <row r="57" spans="1:23" s="1" customFormat="1" ht="13.5" customHeight="1" x14ac:dyDescent="0.2">
      <c r="A57" s="136"/>
      <c r="B57" s="728"/>
      <c r="C57" s="475"/>
      <c r="D57" s="855"/>
      <c r="E57" s="864" t="s">
        <v>131</v>
      </c>
      <c r="F57" s="175"/>
      <c r="G57" s="177" t="s">
        <v>74</v>
      </c>
      <c r="H57" s="419">
        <v>7233.6</v>
      </c>
      <c r="I57" s="420">
        <v>4330.8999999999996</v>
      </c>
      <c r="J57" s="749"/>
      <c r="K57" s="858"/>
      <c r="L57" s="84"/>
      <c r="M57" s="84"/>
      <c r="N57" s="85"/>
      <c r="S57" s="49"/>
    </row>
    <row r="58" spans="1:23" s="1" customFormat="1" ht="13.5" customHeight="1" x14ac:dyDescent="0.2">
      <c r="A58" s="154"/>
      <c r="B58" s="729"/>
      <c r="C58" s="176"/>
      <c r="D58" s="855"/>
      <c r="E58" s="865"/>
      <c r="F58" s="175"/>
      <c r="G58" s="179" t="s">
        <v>65</v>
      </c>
      <c r="H58" s="244">
        <v>0</v>
      </c>
      <c r="I58" s="421">
        <v>1020.4</v>
      </c>
      <c r="J58" s="750"/>
      <c r="K58" s="858"/>
      <c r="L58" s="84"/>
      <c r="M58" s="84"/>
      <c r="N58" s="178"/>
      <c r="Q58" s="49"/>
    </row>
    <row r="59" spans="1:23" s="1" customFormat="1" ht="12.75" x14ac:dyDescent="0.2">
      <c r="A59" s="154"/>
      <c r="B59" s="729"/>
      <c r="C59" s="176"/>
      <c r="D59" s="856"/>
      <c r="E59" s="866"/>
      <c r="F59" s="183"/>
      <c r="G59" s="184" t="s">
        <v>29</v>
      </c>
      <c r="H59" s="185">
        <f>SUM(H56:H58)</f>
        <v>8117.2000000000007</v>
      </c>
      <c r="I59" s="186">
        <f>SUM(I56:I58)</f>
        <v>7705.9</v>
      </c>
      <c r="J59" s="185"/>
      <c r="K59" s="187"/>
      <c r="L59" s="188"/>
      <c r="M59" s="188"/>
      <c r="N59" s="189"/>
      <c r="O59" s="447"/>
    </row>
    <row r="60" spans="1:23" s="1" customFormat="1" ht="21" customHeight="1" x14ac:dyDescent="0.2">
      <c r="A60" s="104"/>
      <c r="B60" s="723"/>
      <c r="C60" s="859"/>
      <c r="D60" s="860" t="s">
        <v>118</v>
      </c>
      <c r="E60" s="190" t="s">
        <v>62</v>
      </c>
      <c r="F60" s="861">
        <v>5</v>
      </c>
      <c r="G60" s="191" t="s">
        <v>27</v>
      </c>
      <c r="H60" s="192">
        <v>155.6</v>
      </c>
      <c r="I60" s="193">
        <v>43.4</v>
      </c>
      <c r="J60" s="194">
        <v>86.8</v>
      </c>
      <c r="K60" s="377" t="s">
        <v>75</v>
      </c>
      <c r="L60" s="195">
        <v>1</v>
      </c>
      <c r="M60" s="195"/>
      <c r="N60" s="196"/>
      <c r="R60" s="49"/>
    </row>
    <row r="61" spans="1:23" s="1" customFormat="1" ht="21" customHeight="1" x14ac:dyDescent="0.2">
      <c r="A61" s="104"/>
      <c r="B61" s="723"/>
      <c r="C61" s="859"/>
      <c r="D61" s="860"/>
      <c r="E61" s="862" t="s">
        <v>76</v>
      </c>
      <c r="F61" s="861"/>
      <c r="G61" s="197" t="s">
        <v>74</v>
      </c>
      <c r="H61" s="198"/>
      <c r="I61" s="193">
        <v>932.2</v>
      </c>
      <c r="J61" s="199">
        <v>1864.4</v>
      </c>
      <c r="K61" s="200" t="s">
        <v>77</v>
      </c>
      <c r="L61" s="201">
        <v>1</v>
      </c>
      <c r="M61" s="201"/>
      <c r="N61" s="202"/>
    </row>
    <row r="62" spans="1:23" s="1" customFormat="1" ht="21" customHeight="1" x14ac:dyDescent="0.2">
      <c r="A62" s="104"/>
      <c r="B62" s="723"/>
      <c r="C62" s="859"/>
      <c r="D62" s="860"/>
      <c r="E62" s="863"/>
      <c r="F62" s="861"/>
      <c r="G62" s="203" t="s">
        <v>78</v>
      </c>
      <c r="H62" s="198"/>
      <c r="I62" s="204">
        <v>82.3</v>
      </c>
      <c r="J62" s="205">
        <v>164.5</v>
      </c>
      <c r="K62" s="375" t="s">
        <v>72</v>
      </c>
      <c r="L62" s="174"/>
      <c r="M62" s="174">
        <v>25</v>
      </c>
      <c r="N62" s="143">
        <v>75</v>
      </c>
      <c r="Q62" s="49"/>
    </row>
    <row r="63" spans="1:23" s="1" customFormat="1" ht="21" customHeight="1" x14ac:dyDescent="0.2">
      <c r="A63" s="104"/>
      <c r="B63" s="723"/>
      <c r="C63" s="859"/>
      <c r="D63" s="860"/>
      <c r="E63" s="863"/>
      <c r="F63" s="861"/>
      <c r="G63" s="361" t="s">
        <v>65</v>
      </c>
      <c r="H63" s="173"/>
      <c r="I63" s="363">
        <v>455.3</v>
      </c>
      <c r="J63" s="751"/>
      <c r="K63" s="376"/>
      <c r="L63" s="84"/>
      <c r="M63" s="84"/>
      <c r="N63" s="85"/>
      <c r="Q63" s="49"/>
    </row>
    <row r="64" spans="1:23" s="1" customFormat="1" ht="21" customHeight="1" thickBot="1" x14ac:dyDescent="0.25">
      <c r="A64" s="104"/>
      <c r="B64" s="723"/>
      <c r="C64" s="859"/>
      <c r="D64" s="860"/>
      <c r="E64" s="863"/>
      <c r="F64" s="861"/>
      <c r="G64" s="206" t="s">
        <v>29</v>
      </c>
      <c r="H64" s="207">
        <f>SUM(H60:H62)</f>
        <v>155.6</v>
      </c>
      <c r="I64" s="208">
        <f>SUM(I60:I63)</f>
        <v>1513.2</v>
      </c>
      <c r="J64" s="65">
        <f>SUM(J60:J62)</f>
        <v>2115.6999999999998</v>
      </c>
      <c r="K64" s="376"/>
      <c r="L64" s="209"/>
      <c r="M64" s="84"/>
      <c r="N64" s="85"/>
      <c r="W64" s="49"/>
    </row>
    <row r="65" spans="1:17" s="1" customFormat="1" ht="25.5" customHeight="1" x14ac:dyDescent="0.2">
      <c r="A65" s="104"/>
      <c r="B65" s="723"/>
      <c r="C65" s="859"/>
      <c r="D65" s="880" t="s">
        <v>119</v>
      </c>
      <c r="E65" s="210" t="s">
        <v>62</v>
      </c>
      <c r="F65" s="882">
        <v>5</v>
      </c>
      <c r="G65" s="211" t="s">
        <v>27</v>
      </c>
      <c r="H65" s="212">
        <v>39.799999999999997</v>
      </c>
      <c r="I65" s="213">
        <v>101.8</v>
      </c>
      <c r="J65" s="752">
        <v>77.599999999999994</v>
      </c>
      <c r="K65" s="51" t="s">
        <v>79</v>
      </c>
      <c r="L65" s="201">
        <v>1</v>
      </c>
      <c r="M65" s="201"/>
      <c r="N65" s="202"/>
      <c r="Q65" s="49"/>
    </row>
    <row r="66" spans="1:17" s="1" customFormat="1" ht="20.25" customHeight="1" x14ac:dyDescent="0.2">
      <c r="A66" s="104"/>
      <c r="B66" s="723"/>
      <c r="C66" s="859"/>
      <c r="D66" s="860"/>
      <c r="E66" s="864" t="s">
        <v>132</v>
      </c>
      <c r="F66" s="861"/>
      <c r="G66" s="203" t="s">
        <v>65</v>
      </c>
      <c r="H66" s="198">
        <v>0</v>
      </c>
      <c r="I66" s="216">
        <v>348</v>
      </c>
      <c r="J66" s="687">
        <v>300</v>
      </c>
      <c r="K66" s="883" t="s">
        <v>81</v>
      </c>
      <c r="L66" s="214"/>
      <c r="M66" s="215">
        <v>50</v>
      </c>
      <c r="N66" s="178">
        <v>100</v>
      </c>
      <c r="P66" s="49"/>
    </row>
    <row r="67" spans="1:17" s="1" customFormat="1" ht="15.75" customHeight="1" thickBot="1" x14ac:dyDescent="0.25">
      <c r="A67" s="104"/>
      <c r="B67" s="723"/>
      <c r="C67" s="859"/>
      <c r="D67" s="881"/>
      <c r="E67" s="866"/>
      <c r="F67" s="861"/>
      <c r="G67" s="206" t="s">
        <v>29</v>
      </c>
      <c r="H67" s="207">
        <f>SUM(H65:H66)</f>
        <v>39.799999999999997</v>
      </c>
      <c r="I67" s="207">
        <f t="shared" ref="I67:J67" si="1">SUM(I65:I66)</f>
        <v>449.8</v>
      </c>
      <c r="J67" s="207">
        <f t="shared" si="1"/>
        <v>377.6</v>
      </c>
      <c r="K67" s="884"/>
      <c r="L67" s="747"/>
      <c r="M67" s="753"/>
      <c r="N67" s="739"/>
    </row>
    <row r="68" spans="1:17" s="1" customFormat="1" ht="13.5" customHeight="1" x14ac:dyDescent="0.2">
      <c r="A68" s="136"/>
      <c r="B68" s="728"/>
      <c r="C68" s="475"/>
      <c r="D68" s="872" t="s">
        <v>82</v>
      </c>
      <c r="E68" s="218"/>
      <c r="F68" s="172">
        <v>5</v>
      </c>
      <c r="G68" s="219" t="s">
        <v>27</v>
      </c>
      <c r="H68" s="167">
        <v>2.5</v>
      </c>
      <c r="I68" s="168"/>
      <c r="J68" s="169"/>
      <c r="K68" s="873" t="s">
        <v>83</v>
      </c>
      <c r="L68" s="84">
        <v>2</v>
      </c>
      <c r="M68" s="84"/>
      <c r="N68" s="85"/>
    </row>
    <row r="69" spans="1:17" s="1" customFormat="1" ht="13.5" customHeight="1" x14ac:dyDescent="0.2">
      <c r="A69" s="136"/>
      <c r="B69" s="728"/>
      <c r="C69" s="475"/>
      <c r="D69" s="872"/>
      <c r="E69" s="218"/>
      <c r="F69" s="175"/>
      <c r="G69" s="179"/>
      <c r="H69" s="220"/>
      <c r="I69" s="181"/>
      <c r="J69" s="221"/>
      <c r="K69" s="873"/>
      <c r="L69" s="84"/>
      <c r="M69" s="84"/>
      <c r="N69" s="85"/>
    </row>
    <row r="70" spans="1:17" s="1" customFormat="1" ht="13.5" customHeight="1" x14ac:dyDescent="0.2">
      <c r="A70" s="154"/>
      <c r="B70" s="729"/>
      <c r="C70" s="176"/>
      <c r="D70" s="872"/>
      <c r="E70" s="218"/>
      <c r="F70" s="175"/>
      <c r="G70" s="179"/>
      <c r="H70" s="180"/>
      <c r="I70" s="181"/>
      <c r="J70" s="149"/>
      <c r="K70" s="873"/>
      <c r="L70" s="84"/>
      <c r="M70" s="84"/>
      <c r="N70" s="178"/>
      <c r="Q70" s="49"/>
    </row>
    <row r="71" spans="1:17" s="1" customFormat="1" ht="13.5" customHeight="1" x14ac:dyDescent="0.2">
      <c r="A71" s="154"/>
      <c r="B71" s="729"/>
      <c r="C71" s="176"/>
      <c r="D71" s="872"/>
      <c r="E71" s="218"/>
      <c r="F71" s="175"/>
      <c r="G71" s="179"/>
      <c r="H71" s="222"/>
      <c r="I71" s="181"/>
      <c r="J71" s="149"/>
      <c r="K71" s="873"/>
      <c r="L71" s="84"/>
      <c r="M71" s="84"/>
      <c r="N71" s="178"/>
      <c r="Q71" s="49"/>
    </row>
    <row r="72" spans="1:17" s="1" customFormat="1" ht="13.5" customHeight="1" thickBot="1" x14ac:dyDescent="0.25">
      <c r="A72" s="154"/>
      <c r="B72" s="729"/>
      <c r="C72" s="176"/>
      <c r="D72" s="872"/>
      <c r="E72" s="218"/>
      <c r="F72" s="175"/>
      <c r="G72" s="223" t="s">
        <v>29</v>
      </c>
      <c r="H72" s="224">
        <f>SUM(H68:H71)</f>
        <v>2.5</v>
      </c>
      <c r="I72" s="224"/>
      <c r="J72" s="224"/>
      <c r="K72" s="874"/>
      <c r="L72" s="84"/>
      <c r="M72" s="84"/>
      <c r="N72" s="178"/>
      <c r="Q72" s="49"/>
    </row>
    <row r="73" spans="1:17" s="1" customFormat="1" ht="35.25" customHeight="1" x14ac:dyDescent="0.2">
      <c r="A73" s="136"/>
      <c r="B73" s="728"/>
      <c r="C73" s="475"/>
      <c r="D73" s="857" t="s">
        <v>84</v>
      </c>
      <c r="E73" s="225" t="s">
        <v>85</v>
      </c>
      <c r="F73" s="226">
        <v>5</v>
      </c>
      <c r="G73" s="227" t="s">
        <v>27</v>
      </c>
      <c r="H73" s="228"/>
      <c r="I73" s="229">
        <v>10</v>
      </c>
      <c r="J73" s="229">
        <v>50</v>
      </c>
      <c r="K73" s="230" t="s">
        <v>86</v>
      </c>
      <c r="L73" s="231"/>
      <c r="M73" s="473">
        <v>20</v>
      </c>
      <c r="N73" s="232">
        <v>100</v>
      </c>
      <c r="Q73" s="49"/>
    </row>
    <row r="74" spans="1:17" s="1" customFormat="1" ht="12.75" x14ac:dyDescent="0.2">
      <c r="A74" s="154"/>
      <c r="B74" s="729"/>
      <c r="C74" s="176"/>
      <c r="D74" s="858"/>
      <c r="E74" s="210" t="s">
        <v>62</v>
      </c>
      <c r="F74" s="233"/>
      <c r="G74" s="223" t="s">
        <v>29</v>
      </c>
      <c r="H74" s="224">
        <f>SUM(H73)</f>
        <v>0</v>
      </c>
      <c r="I74" s="234">
        <f>SUM(I73)</f>
        <v>10</v>
      </c>
      <c r="J74" s="160">
        <f>SUM(J73)</f>
        <v>50</v>
      </c>
      <c r="K74" s="235"/>
      <c r="L74" s="47"/>
      <c r="M74" s="84"/>
      <c r="N74" s="178"/>
    </row>
    <row r="75" spans="1:17" s="1" customFormat="1" ht="15.75" customHeight="1" thickBot="1" x14ac:dyDescent="0.25">
      <c r="A75" s="236"/>
      <c r="B75" s="731"/>
      <c r="C75" s="238"/>
      <c r="D75" s="875"/>
      <c r="E75" s="876" t="s">
        <v>87</v>
      </c>
      <c r="F75" s="877"/>
      <c r="G75" s="878"/>
      <c r="H75" s="159">
        <f>H72+H74+H67+H64+H59</f>
        <v>8315.1</v>
      </c>
      <c r="I75" s="159">
        <f>I72+I74+I67+I64+I59</f>
        <v>9678.9</v>
      </c>
      <c r="J75" s="159">
        <f>J72+J74+J67+J64+J59</f>
        <v>2543.2999999999997</v>
      </c>
      <c r="K75" s="239"/>
      <c r="L75" s="240"/>
      <c r="M75" s="240"/>
      <c r="N75" s="241"/>
    </row>
    <row r="76" spans="1:17" s="1" customFormat="1" ht="17.25" customHeight="1" x14ac:dyDescent="0.2">
      <c r="A76" s="136" t="s">
        <v>21</v>
      </c>
      <c r="B76" s="728" t="s">
        <v>32</v>
      </c>
      <c r="C76" s="490" t="s">
        <v>32</v>
      </c>
      <c r="D76" s="879" t="s">
        <v>88</v>
      </c>
      <c r="E76" s="359"/>
      <c r="F76" s="360">
        <v>2</v>
      </c>
      <c r="G76" s="243" t="s">
        <v>27</v>
      </c>
      <c r="H76" s="244">
        <v>0</v>
      </c>
      <c r="I76" s="213">
        <v>70</v>
      </c>
      <c r="J76" s="213">
        <v>100</v>
      </c>
      <c r="K76" s="75" t="s">
        <v>120</v>
      </c>
      <c r="L76" s="737"/>
      <c r="M76" s="734">
        <v>40</v>
      </c>
      <c r="N76" s="735">
        <v>100</v>
      </c>
    </row>
    <row r="77" spans="1:17" s="1" customFormat="1" ht="13.5" thickBot="1" x14ac:dyDescent="0.25">
      <c r="A77" s="117"/>
      <c r="B77" s="720"/>
      <c r="C77" s="490"/>
      <c r="D77" s="870"/>
      <c r="E77" s="242"/>
      <c r="F77" s="233"/>
      <c r="G77" s="489" t="s">
        <v>29</v>
      </c>
      <c r="H77" s="65">
        <f t="shared" ref="H77:J77" si="2">SUM(H76)</f>
        <v>0</v>
      </c>
      <c r="I77" s="208">
        <f t="shared" si="2"/>
        <v>70</v>
      </c>
      <c r="J77" s="207">
        <f t="shared" si="2"/>
        <v>100</v>
      </c>
      <c r="K77" s="663"/>
      <c r="L77" s="661"/>
      <c r="M77" s="217"/>
      <c r="N77" s="664"/>
    </row>
    <row r="78" spans="1:17" s="1" customFormat="1" ht="41.25" customHeight="1" x14ac:dyDescent="0.2">
      <c r="A78" s="161" t="s">
        <v>21</v>
      </c>
      <c r="B78" s="730" t="s">
        <v>32</v>
      </c>
      <c r="C78" s="125" t="s">
        <v>57</v>
      </c>
      <c r="D78" s="245" t="s">
        <v>89</v>
      </c>
      <c r="E78" s="246"/>
      <c r="F78" s="247"/>
      <c r="G78" s="248" t="s">
        <v>27</v>
      </c>
      <c r="H78" s="249"/>
      <c r="I78" s="213"/>
      <c r="J78" s="250"/>
      <c r="K78" s="251"/>
      <c r="L78" s="252"/>
      <c r="M78" s="253"/>
      <c r="N78" s="254"/>
    </row>
    <row r="79" spans="1:17" s="1" customFormat="1" ht="40.5" customHeight="1" x14ac:dyDescent="0.2">
      <c r="A79" s="136"/>
      <c r="B79" s="728"/>
      <c r="C79" s="490"/>
      <c r="D79" s="868" t="s">
        <v>90</v>
      </c>
      <c r="E79" s="242"/>
      <c r="F79" s="233">
        <v>6</v>
      </c>
      <c r="G79" s="255" t="s">
        <v>27</v>
      </c>
      <c r="H79" s="256">
        <v>31.8</v>
      </c>
      <c r="I79" s="216"/>
      <c r="J79" s="257"/>
      <c r="K79" s="375" t="s">
        <v>91</v>
      </c>
      <c r="L79" s="174">
        <v>100</v>
      </c>
      <c r="M79" s="258"/>
      <c r="N79" s="143"/>
    </row>
    <row r="80" spans="1:17" s="1" customFormat="1" ht="15" customHeight="1" thickBot="1" x14ac:dyDescent="0.25">
      <c r="A80" s="98"/>
      <c r="B80" s="720"/>
      <c r="C80" s="470"/>
      <c r="D80" s="870"/>
      <c r="E80" s="471"/>
      <c r="F80" s="472"/>
      <c r="G80" s="158" t="s">
        <v>29</v>
      </c>
      <c r="H80" s="14">
        <f>SUM(H79:H79)</f>
        <v>31.8</v>
      </c>
      <c r="I80" s="15">
        <f>SUM(I79:I79)</f>
        <v>0</v>
      </c>
      <c r="J80" s="259">
        <f>SUM(J79:J79)</f>
        <v>0</v>
      </c>
      <c r="K80" s="491"/>
      <c r="L80" s="260"/>
      <c r="M80" s="260"/>
      <c r="N80" s="261"/>
      <c r="O80" s="262"/>
    </row>
    <row r="81" spans="1:16" s="1" customFormat="1" ht="13.5" thickBot="1" x14ac:dyDescent="0.25">
      <c r="A81" s="25" t="s">
        <v>21</v>
      </c>
      <c r="B81" s="263" t="s">
        <v>32</v>
      </c>
      <c r="C81" s="831" t="s">
        <v>35</v>
      </c>
      <c r="D81" s="831"/>
      <c r="E81" s="831"/>
      <c r="F81" s="831"/>
      <c r="G81" s="831"/>
      <c r="H81" s="27">
        <f>H80+H77+H75+H54</f>
        <v>9019.7999999999993</v>
      </c>
      <c r="I81" s="264">
        <f>I80+I77+I75+I54</f>
        <v>9748.9</v>
      </c>
      <c r="J81" s="27">
        <f>J80+J77+J75+J54</f>
        <v>2643.2999999999997</v>
      </c>
      <c r="K81" s="897"/>
      <c r="L81" s="898"/>
      <c r="M81" s="898"/>
      <c r="N81" s="899"/>
    </row>
    <row r="82" spans="1:16" s="1" customFormat="1" ht="13.5" customHeight="1" thickBot="1" x14ac:dyDescent="0.25">
      <c r="A82" s="265" t="s">
        <v>21</v>
      </c>
      <c r="B82" s="263" t="s">
        <v>57</v>
      </c>
      <c r="C82" s="900" t="s">
        <v>92</v>
      </c>
      <c r="D82" s="901"/>
      <c r="E82" s="901"/>
      <c r="F82" s="901"/>
      <c r="G82" s="901"/>
      <c r="H82" s="901"/>
      <c r="I82" s="901"/>
      <c r="J82" s="901"/>
      <c r="K82" s="901"/>
      <c r="L82" s="266"/>
      <c r="M82" s="266"/>
      <c r="N82" s="267"/>
      <c r="O82" s="268"/>
    </row>
    <row r="83" spans="1:16" s="1" customFormat="1" ht="30" customHeight="1" x14ac:dyDescent="0.2">
      <c r="A83" s="68" t="s">
        <v>21</v>
      </c>
      <c r="B83" s="719" t="s">
        <v>57</v>
      </c>
      <c r="C83" s="269" t="s">
        <v>21</v>
      </c>
      <c r="D83" s="902" t="s">
        <v>93</v>
      </c>
      <c r="E83" s="270"/>
      <c r="F83" s="479" t="s">
        <v>26</v>
      </c>
      <c r="G83" s="271" t="s">
        <v>27</v>
      </c>
      <c r="H83" s="272">
        <v>970.3</v>
      </c>
      <c r="I83" s="12">
        <v>620.29999999999995</v>
      </c>
      <c r="J83" s="273">
        <v>620.29999999999995</v>
      </c>
      <c r="K83" s="274" t="s">
        <v>94</v>
      </c>
      <c r="L83" s="904">
        <v>6</v>
      </c>
      <c r="M83" s="480">
        <v>6</v>
      </c>
      <c r="N83" s="906">
        <v>6</v>
      </c>
      <c r="O83" s="885"/>
    </row>
    <row r="84" spans="1:16" s="1" customFormat="1" ht="13.5" thickBot="1" x14ac:dyDescent="0.25">
      <c r="A84" s="86"/>
      <c r="B84" s="723"/>
      <c r="C84" s="275"/>
      <c r="D84" s="903"/>
      <c r="E84" s="276"/>
      <c r="F84" s="277"/>
      <c r="G84" s="223" t="s">
        <v>29</v>
      </c>
      <c r="H84" s="14">
        <f>H83</f>
        <v>970.3</v>
      </c>
      <c r="I84" s="278">
        <f>I83</f>
        <v>620.29999999999995</v>
      </c>
      <c r="J84" s="279">
        <f>J83</f>
        <v>620.29999999999995</v>
      </c>
      <c r="K84" s="239"/>
      <c r="L84" s="905"/>
      <c r="M84" s="16"/>
      <c r="N84" s="907"/>
      <c r="O84" s="885"/>
    </row>
    <row r="85" spans="1:16" s="1" customFormat="1" ht="40.5" customHeight="1" x14ac:dyDescent="0.2">
      <c r="A85" s="68" t="s">
        <v>21</v>
      </c>
      <c r="B85" s="802" t="s">
        <v>57</v>
      </c>
      <c r="C85" s="886" t="s">
        <v>30</v>
      </c>
      <c r="D85" s="888" t="s">
        <v>95</v>
      </c>
      <c r="E85" s="890"/>
      <c r="F85" s="892" t="s">
        <v>26</v>
      </c>
      <c r="G85" s="280" t="s">
        <v>27</v>
      </c>
      <c r="H85" s="281">
        <v>14.5</v>
      </c>
      <c r="I85" s="282">
        <v>20</v>
      </c>
      <c r="J85" s="283">
        <v>20</v>
      </c>
      <c r="K85" s="894" t="s">
        <v>96</v>
      </c>
      <c r="L85" s="895">
        <v>14</v>
      </c>
      <c r="M85" s="284">
        <v>14</v>
      </c>
      <c r="N85" s="285">
        <v>15</v>
      </c>
      <c r="O85" s="286"/>
      <c r="P85" s="262"/>
    </row>
    <row r="86" spans="1:16" s="1" customFormat="1" ht="15" customHeight="1" thickBot="1" x14ac:dyDescent="0.25">
      <c r="A86" s="98"/>
      <c r="B86" s="803"/>
      <c r="C86" s="887"/>
      <c r="D86" s="889"/>
      <c r="E86" s="891"/>
      <c r="F86" s="893"/>
      <c r="G86" s="287" t="s">
        <v>29</v>
      </c>
      <c r="H86" s="288">
        <f>SUM(H85)</f>
        <v>14.5</v>
      </c>
      <c r="I86" s="15">
        <f t="shared" ref="I86:J86" si="3">SUM(I85:I85)</f>
        <v>20</v>
      </c>
      <c r="J86" s="15">
        <f t="shared" si="3"/>
        <v>20</v>
      </c>
      <c r="K86" s="875"/>
      <c r="L86" s="896"/>
      <c r="M86" s="260"/>
      <c r="N86" s="261"/>
      <c r="O86" s="426"/>
      <c r="P86" s="262"/>
    </row>
    <row r="87" spans="1:16" s="1" customFormat="1" ht="13.5" thickBot="1" x14ac:dyDescent="0.25">
      <c r="A87" s="25" t="s">
        <v>21</v>
      </c>
      <c r="B87" s="263" t="s">
        <v>57</v>
      </c>
      <c r="C87" s="831" t="s">
        <v>35</v>
      </c>
      <c r="D87" s="831"/>
      <c r="E87" s="831"/>
      <c r="F87" s="831"/>
      <c r="G87" s="831"/>
      <c r="H87" s="27">
        <f t="shared" ref="H87:J87" si="4">H86+H84</f>
        <v>984.8</v>
      </c>
      <c r="I87" s="264">
        <f t="shared" si="4"/>
        <v>640.29999999999995</v>
      </c>
      <c r="J87" s="27">
        <f t="shared" si="4"/>
        <v>640.29999999999995</v>
      </c>
      <c r="K87" s="897"/>
      <c r="L87" s="898"/>
      <c r="M87" s="898"/>
      <c r="N87" s="899"/>
    </row>
    <row r="88" spans="1:16" s="1" customFormat="1" ht="13.5" thickBot="1" x14ac:dyDescent="0.25">
      <c r="A88" s="25" t="s">
        <v>21</v>
      </c>
      <c r="B88" s="911" t="s">
        <v>97</v>
      </c>
      <c r="C88" s="912"/>
      <c r="D88" s="912"/>
      <c r="E88" s="912"/>
      <c r="F88" s="912"/>
      <c r="G88" s="912"/>
      <c r="H88" s="289">
        <f>H81+H43+H18+H87</f>
        <v>14857.899999999998</v>
      </c>
      <c r="I88" s="290">
        <f>I81+I43+I18+I87</f>
        <v>15165.8</v>
      </c>
      <c r="J88" s="289">
        <f>J81+J43+J18+J87</f>
        <v>8041.5999999999995</v>
      </c>
      <c r="K88" s="291"/>
      <c r="L88" s="494"/>
      <c r="M88" s="494"/>
      <c r="N88" s="495"/>
    </row>
    <row r="89" spans="1:16" s="1" customFormat="1" ht="13.5" thickBot="1" x14ac:dyDescent="0.25">
      <c r="A89" s="292" t="s">
        <v>98</v>
      </c>
      <c r="B89" s="913" t="s">
        <v>99</v>
      </c>
      <c r="C89" s="914"/>
      <c r="D89" s="914"/>
      <c r="E89" s="914"/>
      <c r="F89" s="914"/>
      <c r="G89" s="914"/>
      <c r="H89" s="293">
        <f t="shared" ref="H89:J89" si="5">H88</f>
        <v>14857.899999999998</v>
      </c>
      <c r="I89" s="294">
        <f t="shared" si="5"/>
        <v>15165.8</v>
      </c>
      <c r="J89" s="293">
        <f t="shared" si="5"/>
        <v>8041.5999999999995</v>
      </c>
      <c r="K89" s="295"/>
      <c r="L89" s="296"/>
      <c r="M89" s="296"/>
      <c r="N89" s="297"/>
    </row>
    <row r="90" spans="1:16" s="1" customFormat="1" ht="22.5" customHeight="1" thickBot="1" x14ac:dyDescent="0.25">
      <c r="A90" s="298"/>
      <c r="B90" s="915" t="s">
        <v>100</v>
      </c>
      <c r="C90" s="915"/>
      <c r="D90" s="915"/>
      <c r="E90" s="915"/>
      <c r="F90" s="915"/>
      <c r="G90" s="915"/>
      <c r="H90" s="916"/>
      <c r="I90" s="916"/>
      <c r="J90" s="916"/>
      <c r="K90" s="300"/>
      <c r="L90" s="301"/>
      <c r="M90" s="301"/>
      <c r="N90" s="301"/>
    </row>
    <row r="91" spans="1:16" s="1" customFormat="1" ht="54.75" customHeight="1" x14ac:dyDescent="0.2">
      <c r="A91" s="923" t="s">
        <v>101</v>
      </c>
      <c r="B91" s="924"/>
      <c r="C91" s="924"/>
      <c r="D91" s="924"/>
      <c r="E91" s="924"/>
      <c r="F91" s="924"/>
      <c r="G91" s="925"/>
      <c r="H91" s="715" t="s">
        <v>142</v>
      </c>
      <c r="I91" s="379" t="s">
        <v>103</v>
      </c>
      <c r="J91" s="379" t="s">
        <v>104</v>
      </c>
      <c r="K91" s="302"/>
      <c r="L91" s="425"/>
      <c r="M91" s="908"/>
      <c r="N91" s="908"/>
    </row>
    <row r="92" spans="1:16" s="1" customFormat="1" ht="13.5" customHeight="1" x14ac:dyDescent="0.2">
      <c r="A92" s="920" t="s">
        <v>105</v>
      </c>
      <c r="B92" s="921"/>
      <c r="C92" s="921"/>
      <c r="D92" s="921"/>
      <c r="E92" s="921"/>
      <c r="F92" s="921"/>
      <c r="G92" s="922"/>
      <c r="H92" s="709">
        <f ca="1">SUM(H93:H97)</f>
        <v>7558.8000000000011</v>
      </c>
      <c r="I92" s="304">
        <f ca="1">SUM(I93:I97)</f>
        <v>9804.9000000000015</v>
      </c>
      <c r="J92" s="303">
        <f ca="1">SUM(J93:J97)</f>
        <v>5997.2000000000007</v>
      </c>
      <c r="K92" s="305"/>
      <c r="L92" s="424"/>
      <c r="M92" s="909"/>
      <c r="N92" s="909"/>
    </row>
    <row r="93" spans="1:16" s="1" customFormat="1" ht="13.5" customHeight="1" x14ac:dyDescent="0.2">
      <c r="A93" s="917" t="s">
        <v>106</v>
      </c>
      <c r="B93" s="918"/>
      <c r="C93" s="918"/>
      <c r="D93" s="918"/>
      <c r="E93" s="918"/>
      <c r="F93" s="918"/>
      <c r="G93" s="919"/>
      <c r="H93" s="710">
        <f ca="1">SUMIF(G12:G85,"sb",H12:H81)</f>
        <v>7065.2000000000016</v>
      </c>
      <c r="I93" s="307">
        <f ca="1">SUMIF(G12:G85,"sb",I12:I81)</f>
        <v>7716.7000000000007</v>
      </c>
      <c r="J93" s="306">
        <f ca="1">SUMIF(G12:G85,"sb",J12:J80)</f>
        <v>5432.7000000000007</v>
      </c>
      <c r="K93" s="308"/>
      <c r="L93" s="422"/>
      <c r="M93" s="910"/>
      <c r="N93" s="910"/>
    </row>
    <row r="94" spans="1:16" s="1" customFormat="1" ht="13.5" customHeight="1" x14ac:dyDescent="0.2">
      <c r="A94" s="927" t="s">
        <v>107</v>
      </c>
      <c r="B94" s="928"/>
      <c r="C94" s="928"/>
      <c r="D94" s="928"/>
      <c r="E94" s="928"/>
      <c r="F94" s="928"/>
      <c r="G94" s="929"/>
      <c r="H94" s="711">
        <f ca="1">SUMIF(G12:G86,"sb(sp)",H12:H81)</f>
        <v>279</v>
      </c>
      <c r="I94" s="309">
        <f>SUMIF(G12:G80,"sb(sp)",I12:I80)</f>
        <v>264.5</v>
      </c>
      <c r="J94" s="310">
        <f>SUMIF(G12:G81,"sb(sp)",J12:J81)</f>
        <v>264.5</v>
      </c>
      <c r="K94" s="308"/>
      <c r="L94" s="422"/>
      <c r="M94" s="910"/>
      <c r="N94" s="910"/>
    </row>
    <row r="95" spans="1:16" s="1" customFormat="1" ht="13.5" customHeight="1" x14ac:dyDescent="0.2">
      <c r="A95" s="927" t="s">
        <v>108</v>
      </c>
      <c r="B95" s="928"/>
      <c r="C95" s="928"/>
      <c r="D95" s="928"/>
      <c r="E95" s="928"/>
      <c r="F95" s="928"/>
      <c r="G95" s="929"/>
      <c r="H95" s="712">
        <f ca="1">SUMIF(G12:G85,"sb(p)",H12:H81)</f>
        <v>0</v>
      </c>
      <c r="I95" s="312">
        <f>SUMIF(G12:G80,"sb(p)",I12:I80)</f>
        <v>0</v>
      </c>
      <c r="J95" s="313">
        <f>SUMIF(G12:G81,"sb(p)",J12:J81)</f>
        <v>0</v>
      </c>
      <c r="K95" s="308"/>
      <c r="L95" s="422"/>
      <c r="M95" s="910"/>
      <c r="N95" s="910"/>
    </row>
    <row r="96" spans="1:16" s="1" customFormat="1" ht="13.5" customHeight="1" x14ac:dyDescent="0.2">
      <c r="A96" s="927" t="s">
        <v>129</v>
      </c>
      <c r="B96" s="928"/>
      <c r="C96" s="928"/>
      <c r="D96" s="928"/>
      <c r="E96" s="928"/>
      <c r="F96" s="928"/>
      <c r="G96" s="929"/>
      <c r="H96" s="712">
        <f>SUMIF(G12:G85,"sb(spl)",H12:H85)</f>
        <v>68.900000000000006</v>
      </c>
      <c r="I96" s="311">
        <f>SUMIF(G12:G85,"sb(spl)",I12:I85)</f>
        <v>0</v>
      </c>
      <c r="J96" s="313">
        <f>SUMIF(G12:G85,"sb(spl)",J12:J85)</f>
        <v>0</v>
      </c>
      <c r="K96" s="308"/>
      <c r="L96" s="422"/>
      <c r="M96" s="422"/>
      <c r="N96" s="422"/>
    </row>
    <row r="97" spans="1:14" s="1" customFormat="1" ht="13.5" customHeight="1" x14ac:dyDescent="0.2">
      <c r="A97" s="927" t="s">
        <v>109</v>
      </c>
      <c r="B97" s="928"/>
      <c r="C97" s="928"/>
      <c r="D97" s="928"/>
      <c r="E97" s="928"/>
      <c r="F97" s="928"/>
      <c r="G97" s="929"/>
      <c r="H97" s="712">
        <f>SUMIF(G12:G85,"SB(VB)",H12:H85)</f>
        <v>145.69999999999999</v>
      </c>
      <c r="I97" s="312">
        <f>SUMIF(G12:G85,"SB(VB)",I12:I85)</f>
        <v>1823.7</v>
      </c>
      <c r="J97" s="313">
        <f>SUMIF(G12:G85,"SB(VB)",J12:J85)</f>
        <v>300</v>
      </c>
      <c r="K97" s="308"/>
      <c r="L97" s="422"/>
      <c r="M97" s="422"/>
      <c r="N97" s="422"/>
    </row>
    <row r="98" spans="1:14" s="1" customFormat="1" ht="13.5" customHeight="1" x14ac:dyDescent="0.2">
      <c r="A98" s="930" t="s">
        <v>110</v>
      </c>
      <c r="B98" s="931"/>
      <c r="C98" s="931"/>
      <c r="D98" s="931"/>
      <c r="E98" s="931"/>
      <c r="F98" s="931"/>
      <c r="G98" s="932"/>
      <c r="H98" s="716">
        <f>SUM(H99:H101)</f>
        <v>7299.1</v>
      </c>
      <c r="I98" s="314">
        <f>SUM(I99:I101)</f>
        <v>5360.9</v>
      </c>
      <c r="J98" s="315">
        <f>SUM(J99:J101)</f>
        <v>2044.4</v>
      </c>
      <c r="K98" s="305"/>
      <c r="L98" s="424"/>
      <c r="M98" s="909"/>
      <c r="N98" s="909"/>
    </row>
    <row r="99" spans="1:14" s="1" customFormat="1" ht="13.5" customHeight="1" x14ac:dyDescent="0.2">
      <c r="A99" s="917" t="s">
        <v>111</v>
      </c>
      <c r="B99" s="918"/>
      <c r="C99" s="918"/>
      <c r="D99" s="918"/>
      <c r="E99" s="918"/>
      <c r="F99" s="918"/>
      <c r="G99" s="919"/>
      <c r="H99" s="713">
        <f>SUMIF(G12:G81,"es",H12:H81)</f>
        <v>7233.6</v>
      </c>
      <c r="I99" s="316">
        <f>SUMIF(G12:G81,"es",I12:I81)</f>
        <v>5263.0999999999995</v>
      </c>
      <c r="J99" s="317">
        <f>SUMIF(G12:G81,"es",J12:J81)</f>
        <v>1864.4</v>
      </c>
      <c r="K99" s="308"/>
      <c r="L99" s="422"/>
      <c r="M99" s="910"/>
      <c r="N99" s="910"/>
    </row>
    <row r="100" spans="1:14" s="1" customFormat="1" ht="13.5" customHeight="1" x14ac:dyDescent="0.2">
      <c r="A100" s="917" t="s">
        <v>112</v>
      </c>
      <c r="B100" s="918"/>
      <c r="C100" s="918"/>
      <c r="D100" s="918"/>
      <c r="E100" s="918"/>
      <c r="F100" s="918"/>
      <c r="G100" s="919"/>
      <c r="H100" s="713">
        <f>SUMIF(G12:G80,"lrvb",H12:H80)</f>
        <v>15.5</v>
      </c>
      <c r="I100" s="316">
        <f>SUMIF(G12:G80,"lrvb",I12:I80)</f>
        <v>97.8</v>
      </c>
      <c r="J100" s="317">
        <f>SUMIF(G12:G80,"lrvb",J12:J80)</f>
        <v>180</v>
      </c>
      <c r="K100" s="308"/>
      <c r="L100" s="422"/>
      <c r="M100" s="422"/>
      <c r="N100" s="422"/>
    </row>
    <row r="101" spans="1:14" s="1" customFormat="1" ht="13.5" customHeight="1" x14ac:dyDescent="0.2">
      <c r="A101" s="917" t="s">
        <v>113</v>
      </c>
      <c r="B101" s="918"/>
      <c r="C101" s="918"/>
      <c r="D101" s="918"/>
      <c r="E101" s="918"/>
      <c r="F101" s="918"/>
      <c r="G101" s="919"/>
      <c r="H101" s="713">
        <f>SUMIF(G12:G81,"kt",H12:H81)</f>
        <v>50</v>
      </c>
      <c r="I101" s="316">
        <f>SUMIF(G12:G81,"kt",I12:I81)</f>
        <v>0</v>
      </c>
      <c r="J101" s="317">
        <f>SUMIF(G12:G81,"kt",J12:J81)</f>
        <v>0</v>
      </c>
      <c r="K101" s="308"/>
      <c r="L101" s="422"/>
      <c r="M101" s="422"/>
      <c r="N101" s="422"/>
    </row>
    <row r="102" spans="1:14" s="1" customFormat="1" ht="13.5" customHeight="1" thickBot="1" x14ac:dyDescent="0.25">
      <c r="A102" s="933" t="s">
        <v>29</v>
      </c>
      <c r="B102" s="934"/>
      <c r="C102" s="934"/>
      <c r="D102" s="934"/>
      <c r="E102" s="934"/>
      <c r="F102" s="934"/>
      <c r="G102" s="935"/>
      <c r="H102" s="714">
        <f ca="1">H98+H92</f>
        <v>14857.900000000001</v>
      </c>
      <c r="I102" s="207">
        <f ca="1">I98+I92</f>
        <v>15165.800000000001</v>
      </c>
      <c r="J102" s="208">
        <f ca="1">J98+J92</f>
        <v>8041.6</v>
      </c>
      <c r="K102" s="319"/>
      <c r="L102" s="423"/>
      <c r="M102" s="926"/>
      <c r="N102" s="926"/>
    </row>
    <row r="103" spans="1:14" x14ac:dyDescent="0.25">
      <c r="I103" s="380"/>
    </row>
    <row r="104" spans="1:14" x14ac:dyDescent="0.25">
      <c r="I104" s="380"/>
    </row>
  </sheetData>
  <mergeCells count="123">
    <mergeCell ref="M99:N99"/>
    <mergeCell ref="M102:N102"/>
    <mergeCell ref="M94:N94"/>
    <mergeCell ref="M95:N95"/>
    <mergeCell ref="M98:N98"/>
    <mergeCell ref="A97:G97"/>
    <mergeCell ref="A96:G96"/>
    <mergeCell ref="A95:G95"/>
    <mergeCell ref="A94:G94"/>
    <mergeCell ref="A98:G98"/>
    <mergeCell ref="A99:G99"/>
    <mergeCell ref="A100:G100"/>
    <mergeCell ref="A101:G101"/>
    <mergeCell ref="A102:G102"/>
    <mergeCell ref="M91:N91"/>
    <mergeCell ref="M92:N92"/>
    <mergeCell ref="M93:N93"/>
    <mergeCell ref="C87:G87"/>
    <mergeCell ref="K87:N87"/>
    <mergeCell ref="B88:G88"/>
    <mergeCell ref="B89:G89"/>
    <mergeCell ref="B90:J90"/>
    <mergeCell ref="A93:G93"/>
    <mergeCell ref="A92:G92"/>
    <mergeCell ref="A91:G91"/>
    <mergeCell ref="O83:O84"/>
    <mergeCell ref="B85:B86"/>
    <mergeCell ref="C85:C86"/>
    <mergeCell ref="D85:D86"/>
    <mergeCell ref="E85:E86"/>
    <mergeCell ref="F85:F86"/>
    <mergeCell ref="K85:K86"/>
    <mergeCell ref="L85:L86"/>
    <mergeCell ref="C81:G81"/>
    <mergeCell ref="K81:N81"/>
    <mergeCell ref="C82:K82"/>
    <mergeCell ref="D83:D84"/>
    <mergeCell ref="L83:L84"/>
    <mergeCell ref="N83:N84"/>
    <mergeCell ref="D68:D72"/>
    <mergeCell ref="K68:K72"/>
    <mergeCell ref="D73:D75"/>
    <mergeCell ref="E75:G75"/>
    <mergeCell ref="D76:D77"/>
    <mergeCell ref="D79:D80"/>
    <mergeCell ref="C65:C67"/>
    <mergeCell ref="D65:D67"/>
    <mergeCell ref="F65:F67"/>
    <mergeCell ref="K66:K67"/>
    <mergeCell ref="E66:E67"/>
    <mergeCell ref="D56:D59"/>
    <mergeCell ref="K56:K58"/>
    <mergeCell ref="C60:C64"/>
    <mergeCell ref="D60:D64"/>
    <mergeCell ref="F60:F64"/>
    <mergeCell ref="E61:E64"/>
    <mergeCell ref="E57:E59"/>
    <mergeCell ref="C44:N44"/>
    <mergeCell ref="D48:D49"/>
    <mergeCell ref="K48:K49"/>
    <mergeCell ref="D52:D54"/>
    <mergeCell ref="D50:D51"/>
    <mergeCell ref="D46:D47"/>
    <mergeCell ref="E32:E34"/>
    <mergeCell ref="D37:D38"/>
    <mergeCell ref="D39:D40"/>
    <mergeCell ref="K39:K40"/>
    <mergeCell ref="D41:D42"/>
    <mergeCell ref="C43:G43"/>
    <mergeCell ref="K43:N43"/>
    <mergeCell ref="K41:K42"/>
    <mergeCell ref="C19:N19"/>
    <mergeCell ref="D20:D21"/>
    <mergeCell ref="K20:K21"/>
    <mergeCell ref="K23:K24"/>
    <mergeCell ref="D30:D31"/>
    <mergeCell ref="K30:K31"/>
    <mergeCell ref="F16:F17"/>
    <mergeCell ref="K16:K17"/>
    <mergeCell ref="L16:L17"/>
    <mergeCell ref="M16:M17"/>
    <mergeCell ref="N16:N17"/>
    <mergeCell ref="C18:G18"/>
    <mergeCell ref="K18:N18"/>
    <mergeCell ref="A16:A17"/>
    <mergeCell ref="B16:B17"/>
    <mergeCell ref="C16:C17"/>
    <mergeCell ref="D16:D17"/>
    <mergeCell ref="E16:E17"/>
    <mergeCell ref="F12:F13"/>
    <mergeCell ref="K12:K13"/>
    <mergeCell ref="A14:A15"/>
    <mergeCell ref="B14:B15"/>
    <mergeCell ref="C14:C15"/>
    <mergeCell ref="D14:D15"/>
    <mergeCell ref="E14:E15"/>
    <mergeCell ref="F14:F15"/>
    <mergeCell ref="A8:N8"/>
    <mergeCell ref="A9:N9"/>
    <mergeCell ref="B10:N10"/>
    <mergeCell ref="C11:N11"/>
    <mergeCell ref="A12:A13"/>
    <mergeCell ref="B12:B13"/>
    <mergeCell ref="C12:C13"/>
    <mergeCell ref="D12:D13"/>
    <mergeCell ref="E12:E13"/>
    <mergeCell ref="F5:F7"/>
    <mergeCell ref="G5:G7"/>
    <mergeCell ref="H5:H7"/>
    <mergeCell ref="I5:I7"/>
    <mergeCell ref="J5:J7"/>
    <mergeCell ref="K5:N5"/>
    <mergeCell ref="K6:K7"/>
    <mergeCell ref="L6:N6"/>
    <mergeCell ref="A1:N1"/>
    <mergeCell ref="A2:N2"/>
    <mergeCell ref="A3:N3"/>
    <mergeCell ref="L4:N4"/>
    <mergeCell ref="A5:A7"/>
    <mergeCell ref="B5:B7"/>
    <mergeCell ref="C5:C7"/>
    <mergeCell ref="D5:D7"/>
    <mergeCell ref="E5:E7"/>
  </mergeCells>
  <printOptions horizontalCentered="1"/>
  <pageMargins left="0.70866141732283472" right="0" top="0.35433070866141736" bottom="0.15748031496062992" header="0.31496062992125984" footer="0.31496062992125984"/>
  <pageSetup paperSize="9" scale="80" orientation="portrait" r:id="rId1"/>
  <rowBreaks count="2" manualBreakCount="2">
    <brk id="43" max="13" man="1"/>
    <brk id="89" max="1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3"/>
  <sheetViews>
    <sheetView zoomScaleNormal="100" zoomScaleSheetLayoutView="70" workbookViewId="0"/>
  </sheetViews>
  <sheetFormatPr defaultRowHeight="15" x14ac:dyDescent="0.25"/>
  <cols>
    <col min="1" max="3" width="3.140625" customWidth="1"/>
    <col min="4" max="4" width="28.7109375" customWidth="1"/>
    <col min="5" max="6" width="3" customWidth="1"/>
    <col min="7" max="7" width="7" customWidth="1"/>
    <col min="8" max="9" width="8.7109375" customWidth="1"/>
    <col min="10" max="10" width="7.85546875" customWidth="1"/>
    <col min="11" max="12" width="8.7109375" customWidth="1"/>
    <col min="13" max="13" width="7.85546875" customWidth="1"/>
    <col min="14" max="15" width="8.5703125" customWidth="1"/>
    <col min="16" max="16" width="7.85546875" customWidth="1"/>
    <col min="17" max="17" width="24.7109375" customWidth="1"/>
    <col min="18" max="20" width="4.85546875" customWidth="1"/>
    <col min="21" max="21" width="38" customWidth="1"/>
  </cols>
  <sheetData>
    <row r="1" spans="1:23" x14ac:dyDescent="0.25">
      <c r="A1" s="560"/>
      <c r="B1" s="560"/>
      <c r="C1" s="560"/>
      <c r="D1" s="560"/>
      <c r="E1" s="560"/>
      <c r="F1" s="560"/>
      <c r="G1" s="560"/>
      <c r="H1" s="560"/>
      <c r="I1" s="560"/>
      <c r="J1" s="560"/>
      <c r="K1" s="560"/>
      <c r="L1" s="560"/>
      <c r="M1" s="560"/>
      <c r="N1" s="560"/>
      <c r="O1" s="560"/>
      <c r="P1" s="560"/>
      <c r="Q1" s="968" t="s">
        <v>123</v>
      </c>
      <c r="R1" s="968"/>
      <c r="S1" s="968"/>
      <c r="T1" s="968"/>
      <c r="U1" s="968"/>
    </row>
    <row r="2" spans="1:23" s="351" customFormat="1" ht="15.75" customHeight="1" x14ac:dyDescent="0.2">
      <c r="A2" s="780" t="s">
        <v>0</v>
      </c>
      <c r="B2" s="780"/>
      <c r="C2" s="780"/>
      <c r="D2" s="780"/>
      <c r="E2" s="780"/>
      <c r="F2" s="780"/>
      <c r="G2" s="780"/>
      <c r="H2" s="780"/>
      <c r="I2" s="780"/>
      <c r="J2" s="780"/>
      <c r="K2" s="780"/>
      <c r="L2" s="780"/>
      <c r="M2" s="780"/>
      <c r="N2" s="780"/>
      <c r="O2" s="780"/>
      <c r="P2" s="780"/>
      <c r="Q2" s="780"/>
      <c r="R2" s="780"/>
      <c r="S2" s="780"/>
      <c r="T2" s="780"/>
      <c r="U2" s="780"/>
      <c r="V2" s="350"/>
    </row>
    <row r="3" spans="1:23" s="351" customFormat="1" ht="15.75" customHeight="1" x14ac:dyDescent="0.2">
      <c r="A3" s="781" t="s">
        <v>1</v>
      </c>
      <c r="B3" s="781"/>
      <c r="C3" s="781"/>
      <c r="D3" s="781"/>
      <c r="E3" s="781"/>
      <c r="F3" s="781"/>
      <c r="G3" s="781"/>
      <c r="H3" s="781"/>
      <c r="I3" s="781"/>
      <c r="J3" s="781"/>
      <c r="K3" s="781"/>
      <c r="L3" s="781"/>
      <c r="M3" s="781"/>
      <c r="N3" s="781"/>
      <c r="O3" s="781"/>
      <c r="P3" s="781"/>
      <c r="Q3" s="781"/>
      <c r="R3" s="781"/>
      <c r="S3" s="781"/>
      <c r="T3" s="781"/>
      <c r="U3" s="781"/>
      <c r="V3" s="350"/>
    </row>
    <row r="4" spans="1:23" s="351" customFormat="1" ht="15.75" x14ac:dyDescent="0.2">
      <c r="A4" s="782" t="s">
        <v>2</v>
      </c>
      <c r="B4" s="782"/>
      <c r="C4" s="782"/>
      <c r="D4" s="782"/>
      <c r="E4" s="782"/>
      <c r="F4" s="782"/>
      <c r="G4" s="782"/>
      <c r="H4" s="782"/>
      <c r="I4" s="782"/>
      <c r="J4" s="782"/>
      <c r="K4" s="782"/>
      <c r="L4" s="782"/>
      <c r="M4" s="782"/>
      <c r="N4" s="782"/>
      <c r="O4" s="782"/>
      <c r="P4" s="782"/>
      <c r="Q4" s="782"/>
      <c r="R4" s="782"/>
      <c r="S4" s="782"/>
      <c r="T4" s="782"/>
      <c r="U4" s="782"/>
      <c r="V4" s="352"/>
    </row>
    <row r="5" spans="1:23" s="1" customFormat="1" ht="18" customHeight="1" thickBot="1" x14ac:dyDescent="0.25">
      <c r="A5" s="2"/>
      <c r="B5" s="2"/>
      <c r="C5" s="2"/>
      <c r="D5" s="3"/>
      <c r="E5" s="3"/>
      <c r="F5" s="3"/>
      <c r="G5" s="3"/>
      <c r="H5" s="4"/>
      <c r="I5" s="4"/>
      <c r="J5" s="4"/>
      <c r="K5" s="4"/>
      <c r="L5" s="4"/>
      <c r="M5" s="4"/>
      <c r="N5" s="4"/>
      <c r="O5" s="4"/>
      <c r="P5" s="4"/>
      <c r="Q5" s="783" t="s">
        <v>3</v>
      </c>
      <c r="R5" s="783"/>
      <c r="S5" s="783"/>
      <c r="T5" s="783"/>
      <c r="U5" s="783"/>
      <c r="V5" s="3"/>
    </row>
    <row r="6" spans="1:23" s="1" customFormat="1" ht="15" customHeight="1" x14ac:dyDescent="0.2">
      <c r="A6" s="784" t="s">
        <v>4</v>
      </c>
      <c r="B6" s="787" t="s">
        <v>5</v>
      </c>
      <c r="C6" s="787" t="s">
        <v>6</v>
      </c>
      <c r="D6" s="952" t="s">
        <v>7</v>
      </c>
      <c r="E6" s="955" t="s">
        <v>8</v>
      </c>
      <c r="F6" s="958" t="s">
        <v>9</v>
      </c>
      <c r="G6" s="958" t="s">
        <v>10</v>
      </c>
      <c r="H6" s="769" t="s">
        <v>11</v>
      </c>
      <c r="I6" s="769" t="s">
        <v>122</v>
      </c>
      <c r="J6" s="769" t="s">
        <v>121</v>
      </c>
      <c r="K6" s="769" t="s">
        <v>145</v>
      </c>
      <c r="L6" s="769" t="s">
        <v>146</v>
      </c>
      <c r="M6" s="769" t="s">
        <v>121</v>
      </c>
      <c r="N6" s="769" t="s">
        <v>147</v>
      </c>
      <c r="O6" s="769" t="s">
        <v>148</v>
      </c>
      <c r="P6" s="769" t="s">
        <v>121</v>
      </c>
      <c r="Q6" s="772" t="s">
        <v>14</v>
      </c>
      <c r="R6" s="773"/>
      <c r="S6" s="773"/>
      <c r="T6" s="773"/>
      <c r="U6" s="1023" t="s">
        <v>133</v>
      </c>
    </row>
    <row r="7" spans="1:23" s="1" customFormat="1" ht="15" customHeight="1" x14ac:dyDescent="0.2">
      <c r="A7" s="785"/>
      <c r="B7" s="788"/>
      <c r="C7" s="788"/>
      <c r="D7" s="953"/>
      <c r="E7" s="956"/>
      <c r="F7" s="959"/>
      <c r="G7" s="959"/>
      <c r="H7" s="770"/>
      <c r="I7" s="770"/>
      <c r="J7" s="770"/>
      <c r="K7" s="770"/>
      <c r="L7" s="770"/>
      <c r="M7" s="770"/>
      <c r="N7" s="770"/>
      <c r="O7" s="770"/>
      <c r="P7" s="770"/>
      <c r="Q7" s="775" t="s">
        <v>7</v>
      </c>
      <c r="R7" s="777" t="s">
        <v>15</v>
      </c>
      <c r="S7" s="778"/>
      <c r="T7" s="778"/>
      <c r="U7" s="1024"/>
    </row>
    <row r="8" spans="1:23" s="1" customFormat="1" ht="93" customHeight="1" thickBot="1" x14ac:dyDescent="0.25">
      <c r="A8" s="786"/>
      <c r="B8" s="789"/>
      <c r="C8" s="789"/>
      <c r="D8" s="954"/>
      <c r="E8" s="957"/>
      <c r="F8" s="960"/>
      <c r="G8" s="960"/>
      <c r="H8" s="771"/>
      <c r="I8" s="771"/>
      <c r="J8" s="771"/>
      <c r="K8" s="771"/>
      <c r="L8" s="771"/>
      <c r="M8" s="771"/>
      <c r="N8" s="771"/>
      <c r="O8" s="771"/>
      <c r="P8" s="771"/>
      <c r="Q8" s="776"/>
      <c r="R8" s="6" t="s">
        <v>16</v>
      </c>
      <c r="S8" s="6" t="s">
        <v>17</v>
      </c>
      <c r="T8" s="765" t="s">
        <v>18</v>
      </c>
      <c r="U8" s="1025"/>
    </row>
    <row r="9" spans="1:23" s="1" customFormat="1" ht="16.5" customHeight="1" thickBot="1" x14ac:dyDescent="0.25">
      <c r="A9" s="949" t="s">
        <v>19</v>
      </c>
      <c r="B9" s="950"/>
      <c r="C9" s="950"/>
      <c r="D9" s="950"/>
      <c r="E9" s="950"/>
      <c r="F9" s="950"/>
      <c r="G9" s="950"/>
      <c r="H9" s="950"/>
      <c r="I9" s="950"/>
      <c r="J9" s="950"/>
      <c r="K9" s="950"/>
      <c r="L9" s="950"/>
      <c r="M9" s="950"/>
      <c r="N9" s="950"/>
      <c r="O9" s="950"/>
      <c r="P9" s="950"/>
      <c r="Q9" s="950"/>
      <c r="R9" s="950"/>
      <c r="S9" s="950"/>
      <c r="T9" s="950"/>
      <c r="U9" s="951"/>
    </row>
    <row r="10" spans="1:23" s="1" customFormat="1" ht="13.5" customHeight="1" thickBot="1" x14ac:dyDescent="0.25">
      <c r="A10" s="1032" t="s">
        <v>20</v>
      </c>
      <c r="B10" s="1033"/>
      <c r="C10" s="1033"/>
      <c r="D10" s="1033"/>
      <c r="E10" s="1033"/>
      <c r="F10" s="1033"/>
      <c r="G10" s="1033"/>
      <c r="H10" s="1033"/>
      <c r="I10" s="1033"/>
      <c r="J10" s="1033"/>
      <c r="K10" s="1033"/>
      <c r="L10" s="1033"/>
      <c r="M10" s="1033"/>
      <c r="N10" s="1033"/>
      <c r="O10" s="1033"/>
      <c r="P10" s="1033"/>
      <c r="Q10" s="1033"/>
      <c r="R10" s="1033"/>
      <c r="S10" s="1033"/>
      <c r="T10" s="1033"/>
      <c r="U10" s="1034"/>
    </row>
    <row r="11" spans="1:23" s="1" customFormat="1" ht="15" customHeight="1" thickBot="1" x14ac:dyDescent="0.25">
      <c r="A11" s="416" t="s">
        <v>21</v>
      </c>
      <c r="B11" s="1035" t="s">
        <v>22</v>
      </c>
      <c r="C11" s="1036"/>
      <c r="D11" s="1036"/>
      <c r="E11" s="1036"/>
      <c r="F11" s="1036"/>
      <c r="G11" s="1036"/>
      <c r="H11" s="1036"/>
      <c r="I11" s="1036"/>
      <c r="J11" s="1036"/>
      <c r="K11" s="1036"/>
      <c r="L11" s="1036"/>
      <c r="M11" s="1036"/>
      <c r="N11" s="1036"/>
      <c r="O11" s="1036"/>
      <c r="P11" s="1036"/>
      <c r="Q11" s="1036"/>
      <c r="R11" s="1036"/>
      <c r="S11" s="1036"/>
      <c r="T11" s="1036"/>
      <c r="U11" s="1037"/>
      <c r="W11" s="49"/>
    </row>
    <row r="12" spans="1:23" s="1" customFormat="1" ht="13.5" customHeight="1" thickBot="1" x14ac:dyDescent="0.25">
      <c r="A12" s="541" t="s">
        <v>21</v>
      </c>
      <c r="B12" s="417" t="s">
        <v>21</v>
      </c>
      <c r="C12" s="1038" t="s">
        <v>23</v>
      </c>
      <c r="D12" s="1039"/>
      <c r="E12" s="1039"/>
      <c r="F12" s="1039"/>
      <c r="G12" s="1039"/>
      <c r="H12" s="1039"/>
      <c r="I12" s="1039"/>
      <c r="J12" s="1039"/>
      <c r="K12" s="1039"/>
      <c r="L12" s="1039"/>
      <c r="M12" s="1039"/>
      <c r="N12" s="1039"/>
      <c r="O12" s="1039"/>
      <c r="P12" s="1039"/>
      <c r="Q12" s="1039"/>
      <c r="R12" s="1039"/>
      <c r="S12" s="1039"/>
      <c r="T12" s="1039"/>
      <c r="U12" s="1040"/>
    </row>
    <row r="13" spans="1:23" s="1" customFormat="1" ht="27.75" customHeight="1" x14ac:dyDescent="0.2">
      <c r="A13" s="800" t="s">
        <v>21</v>
      </c>
      <c r="B13" s="802" t="s">
        <v>21</v>
      </c>
      <c r="C13" s="804" t="s">
        <v>21</v>
      </c>
      <c r="D13" s="902" t="s">
        <v>24</v>
      </c>
      <c r="E13" s="808" t="s">
        <v>25</v>
      </c>
      <c r="F13" s="976" t="s">
        <v>26</v>
      </c>
      <c r="G13" s="72" t="s">
        <v>27</v>
      </c>
      <c r="H13" s="11">
        <v>4</v>
      </c>
      <c r="I13" s="384">
        <v>4</v>
      </c>
      <c r="J13" s="273"/>
      <c r="K13" s="11">
        <v>4</v>
      </c>
      <c r="L13" s="384">
        <v>4</v>
      </c>
      <c r="M13" s="273"/>
      <c r="N13" s="11">
        <v>4</v>
      </c>
      <c r="O13" s="384">
        <v>4</v>
      </c>
      <c r="P13" s="273"/>
      <c r="Q13" s="798" t="s">
        <v>28</v>
      </c>
      <c r="R13" s="537">
        <v>3</v>
      </c>
      <c r="S13" s="537">
        <v>3</v>
      </c>
      <c r="T13" s="537">
        <v>3</v>
      </c>
      <c r="U13" s="549"/>
    </row>
    <row r="14" spans="1:23" s="1" customFormat="1" ht="13.5" thickBot="1" x14ac:dyDescent="0.25">
      <c r="A14" s="801"/>
      <c r="B14" s="803"/>
      <c r="C14" s="805"/>
      <c r="D14" s="975"/>
      <c r="E14" s="809"/>
      <c r="F14" s="977"/>
      <c r="G14" s="561" t="s">
        <v>29</v>
      </c>
      <c r="H14" s="14">
        <f t="shared" ref="H14:J14" si="0">+H13</f>
        <v>4</v>
      </c>
      <c r="I14" s="385">
        <f t="shared" si="0"/>
        <v>4</v>
      </c>
      <c r="J14" s="382">
        <f t="shared" si="0"/>
        <v>0</v>
      </c>
      <c r="K14" s="14">
        <f t="shared" ref="K14:M14" si="1">+K13</f>
        <v>4</v>
      </c>
      <c r="L14" s="385">
        <f t="shared" si="1"/>
        <v>4</v>
      </c>
      <c r="M14" s="382">
        <f t="shared" si="1"/>
        <v>0</v>
      </c>
      <c r="N14" s="14">
        <f t="shared" ref="N14:P14" si="2">+N13</f>
        <v>4</v>
      </c>
      <c r="O14" s="385">
        <f t="shared" si="2"/>
        <v>4</v>
      </c>
      <c r="P14" s="382">
        <f t="shared" si="2"/>
        <v>0</v>
      </c>
      <c r="Q14" s="799"/>
      <c r="R14" s="16"/>
      <c r="S14" s="16"/>
      <c r="T14" s="16"/>
      <c r="U14" s="85"/>
    </row>
    <row r="15" spans="1:23" s="1" customFormat="1" ht="41.25" customHeight="1" x14ac:dyDescent="0.2">
      <c r="A15" s="800" t="s">
        <v>21</v>
      </c>
      <c r="B15" s="802" t="s">
        <v>21</v>
      </c>
      <c r="C15" s="804" t="s">
        <v>30</v>
      </c>
      <c r="D15" s="902" t="s">
        <v>115</v>
      </c>
      <c r="E15" s="808"/>
      <c r="F15" s="976" t="s">
        <v>26</v>
      </c>
      <c r="G15" s="340" t="s">
        <v>27</v>
      </c>
      <c r="H15" s="11">
        <v>2.9</v>
      </c>
      <c r="I15" s="384">
        <v>2.9</v>
      </c>
      <c r="J15" s="273"/>
      <c r="K15" s="11">
        <v>2.9</v>
      </c>
      <c r="L15" s="384">
        <v>2.9</v>
      </c>
      <c r="M15" s="273"/>
      <c r="N15" s="11">
        <v>2.9</v>
      </c>
      <c r="O15" s="384">
        <v>2.9</v>
      </c>
      <c r="P15" s="273"/>
      <c r="Q15" s="75" t="s">
        <v>31</v>
      </c>
      <c r="R15" s="537">
        <v>10</v>
      </c>
      <c r="S15" s="537">
        <v>10</v>
      </c>
      <c r="T15" s="537">
        <v>10</v>
      </c>
      <c r="U15" s="549"/>
    </row>
    <row r="16" spans="1:23" s="1" customFormat="1" ht="13.5" thickBot="1" x14ac:dyDescent="0.25">
      <c r="A16" s="801"/>
      <c r="B16" s="803"/>
      <c r="C16" s="805"/>
      <c r="D16" s="975"/>
      <c r="E16" s="809"/>
      <c r="F16" s="977"/>
      <c r="G16" s="562" t="s">
        <v>29</v>
      </c>
      <c r="H16" s="22">
        <f t="shared" ref="H16:J16" si="3">+H15</f>
        <v>2.9</v>
      </c>
      <c r="I16" s="386">
        <f t="shared" si="3"/>
        <v>2.9</v>
      </c>
      <c r="J16" s="383">
        <f t="shared" si="3"/>
        <v>0</v>
      </c>
      <c r="K16" s="22">
        <f t="shared" ref="K16:M16" si="4">+K15</f>
        <v>2.9</v>
      </c>
      <c r="L16" s="386">
        <f t="shared" si="4"/>
        <v>2.9</v>
      </c>
      <c r="M16" s="383">
        <f t="shared" si="4"/>
        <v>0</v>
      </c>
      <c r="N16" s="22">
        <f t="shared" ref="N16:P16" si="5">+N15</f>
        <v>2.9</v>
      </c>
      <c r="O16" s="386">
        <f t="shared" si="5"/>
        <v>2.9</v>
      </c>
      <c r="P16" s="383">
        <f t="shared" si="5"/>
        <v>0</v>
      </c>
      <c r="Q16" s="102"/>
      <c r="R16" s="538"/>
      <c r="S16" s="538"/>
      <c r="T16" s="538"/>
      <c r="U16" s="550"/>
    </row>
    <row r="17" spans="1:28" s="1" customFormat="1" ht="41.25" customHeight="1" x14ac:dyDescent="0.2">
      <c r="A17" s="800" t="s">
        <v>21</v>
      </c>
      <c r="B17" s="802" t="s">
        <v>21</v>
      </c>
      <c r="C17" s="804" t="s">
        <v>32</v>
      </c>
      <c r="D17" s="902" t="s">
        <v>33</v>
      </c>
      <c r="E17" s="1045"/>
      <c r="F17" s="1047" t="s">
        <v>26</v>
      </c>
      <c r="G17" s="72" t="s">
        <v>27</v>
      </c>
      <c r="H17" s="11">
        <v>8.6</v>
      </c>
      <c r="I17" s="384">
        <v>8.6</v>
      </c>
      <c r="J17" s="273"/>
      <c r="K17" s="11">
        <v>8.6</v>
      </c>
      <c r="L17" s="384">
        <v>8.6</v>
      </c>
      <c r="M17" s="273"/>
      <c r="N17" s="11">
        <v>8.6</v>
      </c>
      <c r="O17" s="384">
        <v>8.6</v>
      </c>
      <c r="P17" s="273"/>
      <c r="Q17" s="798" t="s">
        <v>34</v>
      </c>
      <c r="R17" s="824">
        <v>3</v>
      </c>
      <c r="S17" s="537">
        <v>4</v>
      </c>
      <c r="T17" s="537">
        <v>4</v>
      </c>
      <c r="U17" s="1041"/>
    </row>
    <row r="18" spans="1:28" s="1" customFormat="1" ht="13.5" thickBot="1" x14ac:dyDescent="0.25">
      <c r="A18" s="801"/>
      <c r="B18" s="803"/>
      <c r="C18" s="805"/>
      <c r="D18" s="975"/>
      <c r="E18" s="1046"/>
      <c r="F18" s="1048"/>
      <c r="G18" s="532" t="s">
        <v>29</v>
      </c>
      <c r="H18" s="14">
        <f>H17</f>
        <v>8.6</v>
      </c>
      <c r="I18" s="385">
        <f>+I17</f>
        <v>8.6</v>
      </c>
      <c r="J18" s="382">
        <f>+J17</f>
        <v>0</v>
      </c>
      <c r="K18" s="14">
        <f>K17</f>
        <v>8.6</v>
      </c>
      <c r="L18" s="385">
        <f>+L17</f>
        <v>8.6</v>
      </c>
      <c r="M18" s="382">
        <f>+M17</f>
        <v>0</v>
      </c>
      <c r="N18" s="14">
        <f>N17</f>
        <v>8.6</v>
      </c>
      <c r="O18" s="385">
        <f>+O17</f>
        <v>8.6</v>
      </c>
      <c r="P18" s="382">
        <f>+P17</f>
        <v>0</v>
      </c>
      <c r="Q18" s="799"/>
      <c r="R18" s="825"/>
      <c r="S18" s="538"/>
      <c r="T18" s="538"/>
      <c r="U18" s="1042"/>
    </row>
    <row r="19" spans="1:28" s="1" customFormat="1" ht="15.75" customHeight="1" thickBot="1" x14ac:dyDescent="0.25">
      <c r="A19" s="25" t="s">
        <v>21</v>
      </c>
      <c r="B19" s="26" t="s">
        <v>21</v>
      </c>
      <c r="C19" s="1043" t="s">
        <v>35</v>
      </c>
      <c r="D19" s="1044"/>
      <c r="E19" s="1044"/>
      <c r="F19" s="1044"/>
      <c r="G19" s="1027"/>
      <c r="H19" s="563">
        <f t="shared" ref="H19:J19" si="6">H18+H16+H14</f>
        <v>15.5</v>
      </c>
      <c r="I19" s="408">
        <f t="shared" si="6"/>
        <v>15.5</v>
      </c>
      <c r="J19" s="409">
        <f t="shared" si="6"/>
        <v>0</v>
      </c>
      <c r="K19" s="563">
        <f t="shared" ref="K19:M19" si="7">K18+K16+K14</f>
        <v>15.5</v>
      </c>
      <c r="L19" s="408">
        <f t="shared" si="7"/>
        <v>15.5</v>
      </c>
      <c r="M19" s="409">
        <f t="shared" si="7"/>
        <v>0</v>
      </c>
      <c r="N19" s="563">
        <f t="shared" ref="N19:P19" si="8">N18+N16+N14</f>
        <v>15.5</v>
      </c>
      <c r="O19" s="408">
        <f t="shared" si="8"/>
        <v>15.5</v>
      </c>
      <c r="P19" s="409">
        <f t="shared" si="8"/>
        <v>0</v>
      </c>
      <c r="Q19" s="833"/>
      <c r="R19" s="834"/>
      <c r="S19" s="834"/>
      <c r="T19" s="834"/>
      <c r="U19" s="835"/>
    </row>
    <row r="20" spans="1:28" s="1" customFormat="1" ht="13.5" customHeight="1" thickBot="1" x14ac:dyDescent="0.25">
      <c r="A20" s="540" t="s">
        <v>21</v>
      </c>
      <c r="B20" s="364" t="s">
        <v>30</v>
      </c>
      <c r="C20" s="819" t="s">
        <v>36</v>
      </c>
      <c r="D20" s="820"/>
      <c r="E20" s="820"/>
      <c r="F20" s="820"/>
      <c r="G20" s="820"/>
      <c r="H20" s="820"/>
      <c r="I20" s="820"/>
      <c r="J20" s="820"/>
      <c r="K20" s="820"/>
      <c r="L20" s="820"/>
      <c r="M20" s="820"/>
      <c r="N20" s="820"/>
      <c r="O20" s="820"/>
      <c r="P20" s="820"/>
      <c r="Q20" s="820"/>
      <c r="R20" s="820"/>
      <c r="S20" s="820"/>
      <c r="T20" s="820"/>
      <c r="U20" s="821"/>
    </row>
    <row r="21" spans="1:28" s="1" customFormat="1" ht="16.5" customHeight="1" x14ac:dyDescent="0.2">
      <c r="A21" s="31" t="s">
        <v>21</v>
      </c>
      <c r="B21" s="525" t="s">
        <v>30</v>
      </c>
      <c r="C21" s="32" t="s">
        <v>21</v>
      </c>
      <c r="D21" s="972" t="s">
        <v>37</v>
      </c>
      <c r="E21" s="33"/>
      <c r="F21" s="529">
        <v>2</v>
      </c>
      <c r="G21" s="365" t="s">
        <v>38</v>
      </c>
      <c r="H21" s="516">
        <v>279</v>
      </c>
      <c r="I21" s="391">
        <v>279</v>
      </c>
      <c r="J21" s="273"/>
      <c r="K21" s="670">
        <v>264.5</v>
      </c>
      <c r="L21" s="384">
        <v>264.5</v>
      </c>
      <c r="M21" s="273"/>
      <c r="N21" s="670">
        <v>264.5</v>
      </c>
      <c r="O21" s="384">
        <v>264.5</v>
      </c>
      <c r="P21" s="273"/>
      <c r="Q21" s="798" t="s">
        <v>39</v>
      </c>
      <c r="R21" s="537">
        <v>3350</v>
      </c>
      <c r="S21" s="537">
        <v>3350</v>
      </c>
      <c r="T21" s="537">
        <v>3350</v>
      </c>
      <c r="U21" s="993"/>
      <c r="V21" s="35"/>
    </row>
    <row r="22" spans="1:28" s="1" customFormat="1" ht="14.25" customHeight="1" x14ac:dyDescent="0.2">
      <c r="A22" s="36"/>
      <c r="B22" s="544"/>
      <c r="C22" s="37"/>
      <c r="D22" s="851"/>
      <c r="E22" s="38"/>
      <c r="F22" s="39"/>
      <c r="G22" s="34" t="s">
        <v>27</v>
      </c>
      <c r="H22" s="40">
        <f>3362+8.2</f>
        <v>3370.2</v>
      </c>
      <c r="I22" s="649">
        <f>3370.2+77.6+28.9+10.9+9.8</f>
        <v>3497.4</v>
      </c>
      <c r="J22" s="650">
        <f>I22-H22</f>
        <v>127.20000000000027</v>
      </c>
      <c r="K22" s="671">
        <v>3440.2</v>
      </c>
      <c r="L22" s="407">
        <v>3440.2</v>
      </c>
      <c r="M22" s="650"/>
      <c r="N22" s="671">
        <v>3421.6</v>
      </c>
      <c r="O22" s="407">
        <v>3421.6</v>
      </c>
      <c r="P22" s="650"/>
      <c r="Q22" s="844"/>
      <c r="R22" s="452"/>
      <c r="S22" s="452"/>
      <c r="T22" s="329"/>
      <c r="U22" s="964"/>
      <c r="V22" s="35"/>
    </row>
    <row r="23" spans="1:28" s="1" customFormat="1" ht="14.25" customHeight="1" x14ac:dyDescent="0.2">
      <c r="A23" s="36"/>
      <c r="B23" s="718"/>
      <c r="C23" s="37"/>
      <c r="D23" s="717"/>
      <c r="E23" s="38"/>
      <c r="F23" s="39"/>
      <c r="G23" s="34" t="s">
        <v>65</v>
      </c>
      <c r="H23" s="40"/>
      <c r="I23" s="649">
        <v>29.9</v>
      </c>
      <c r="J23" s="650">
        <f>I23-H23</f>
        <v>29.9</v>
      </c>
      <c r="K23" s="671"/>
      <c r="L23" s="407"/>
      <c r="M23" s="650"/>
      <c r="N23" s="671"/>
      <c r="O23" s="407"/>
      <c r="P23" s="650"/>
      <c r="Q23" s="852" t="s">
        <v>127</v>
      </c>
      <c r="R23" s="451">
        <v>1</v>
      </c>
      <c r="S23" s="451"/>
      <c r="T23" s="451"/>
      <c r="U23" s="964"/>
      <c r="V23" s="35"/>
    </row>
    <row r="24" spans="1:28" s="1" customFormat="1" ht="16.5" customHeight="1" x14ac:dyDescent="0.2">
      <c r="A24" s="36"/>
      <c r="B24" s="544"/>
      <c r="C24" s="37"/>
      <c r="D24" s="43" t="s">
        <v>40</v>
      </c>
      <c r="E24" s="38"/>
      <c r="F24" s="39"/>
      <c r="G24" s="34" t="s">
        <v>114</v>
      </c>
      <c r="H24" s="517">
        <v>68.900000000000006</v>
      </c>
      <c r="I24" s="407">
        <v>68.900000000000006</v>
      </c>
      <c r="J24" s="427">
        <f>I24-H24</f>
        <v>0</v>
      </c>
      <c r="K24" s="671"/>
      <c r="L24" s="407"/>
      <c r="M24" s="427"/>
      <c r="N24" s="671"/>
      <c r="O24" s="407"/>
      <c r="P24" s="427"/>
      <c r="Q24" s="844"/>
      <c r="R24" s="451"/>
      <c r="S24" s="451"/>
      <c r="T24" s="451"/>
      <c r="U24" s="964"/>
      <c r="V24" s="35"/>
    </row>
    <row r="25" spans="1:28" s="1" customFormat="1" ht="17.25" customHeight="1" x14ac:dyDescent="0.2">
      <c r="A25" s="36"/>
      <c r="B25" s="544"/>
      <c r="C25" s="37"/>
      <c r="D25" s="43" t="s">
        <v>41</v>
      </c>
      <c r="E25" s="38"/>
      <c r="F25" s="39"/>
      <c r="G25" s="706"/>
      <c r="H25" s="707"/>
      <c r="I25" s="519"/>
      <c r="J25" s="650"/>
      <c r="K25" s="671"/>
      <c r="L25" s="407"/>
      <c r="M25" s="427"/>
      <c r="N25" s="671"/>
      <c r="O25" s="407"/>
      <c r="P25" s="427"/>
      <c r="Q25" s="235"/>
      <c r="R25" s="17"/>
      <c r="S25" s="17"/>
      <c r="T25" s="17"/>
      <c r="U25" s="964"/>
      <c r="V25" s="35"/>
    </row>
    <row r="26" spans="1:28" s="1" customFormat="1" ht="28.5" customHeight="1" x14ac:dyDescent="0.2">
      <c r="A26" s="36"/>
      <c r="B26" s="544"/>
      <c r="C26" s="37"/>
      <c r="D26" s="736" t="s">
        <v>42</v>
      </c>
      <c r="E26" s="38"/>
      <c r="F26" s="39"/>
      <c r="G26" s="57"/>
      <c r="H26" s="244"/>
      <c r="I26" s="392"/>
      <c r="J26" s="388"/>
      <c r="K26" s="91"/>
      <c r="L26" s="392"/>
      <c r="M26" s="388"/>
      <c r="N26" s="91"/>
      <c r="O26" s="392"/>
      <c r="P26" s="388"/>
      <c r="Q26" s="536"/>
      <c r="R26" s="451"/>
      <c r="S26" s="451"/>
      <c r="T26" s="451"/>
      <c r="U26" s="964"/>
      <c r="V26" s="35"/>
      <c r="W26" s="49"/>
    </row>
    <row r="27" spans="1:28" s="1" customFormat="1" ht="27" customHeight="1" x14ac:dyDescent="0.2">
      <c r="A27" s="36"/>
      <c r="B27" s="662"/>
      <c r="C27" s="320"/>
      <c r="D27" s="354" t="s">
        <v>43</v>
      </c>
      <c r="E27" s="38"/>
      <c r="F27" s="39"/>
      <c r="G27" s="57"/>
      <c r="H27" s="244"/>
      <c r="I27" s="392"/>
      <c r="J27" s="388"/>
      <c r="K27" s="91"/>
      <c r="L27" s="392"/>
      <c r="M27" s="388"/>
      <c r="N27" s="91"/>
      <c r="O27" s="392"/>
      <c r="P27" s="388"/>
      <c r="Q27" s="554"/>
      <c r="R27" s="452"/>
      <c r="S27" s="452"/>
      <c r="T27" s="452"/>
      <c r="U27" s="556"/>
      <c r="V27" s="35"/>
      <c r="AB27" s="49"/>
    </row>
    <row r="28" spans="1:28" s="1" customFormat="1" ht="40.5" customHeight="1" x14ac:dyDescent="0.2">
      <c r="A28" s="36"/>
      <c r="B28" s="754"/>
      <c r="C28" s="320"/>
      <c r="D28" s="658" t="s">
        <v>44</v>
      </c>
      <c r="E28" s="50"/>
      <c r="F28" s="39"/>
      <c r="G28" s="57"/>
      <c r="H28" s="244"/>
      <c r="I28" s="392"/>
      <c r="J28" s="388"/>
      <c r="K28" s="91"/>
      <c r="L28" s="392"/>
      <c r="M28" s="388"/>
      <c r="N28" s="91"/>
      <c r="O28" s="392"/>
      <c r="P28" s="388"/>
      <c r="Q28" s="756" t="s">
        <v>117</v>
      </c>
      <c r="R28" s="647">
        <v>100</v>
      </c>
      <c r="S28" s="514">
        <v>100</v>
      </c>
      <c r="T28" s="452"/>
      <c r="U28" s="964" t="s">
        <v>155</v>
      </c>
      <c r="V28" s="35"/>
      <c r="W28" s="49"/>
    </row>
    <row r="29" spans="1:28" s="1" customFormat="1" ht="40.5" customHeight="1" x14ac:dyDescent="0.2">
      <c r="A29" s="36"/>
      <c r="B29" s="754"/>
      <c r="C29" s="37"/>
      <c r="D29" s="648" t="s">
        <v>116</v>
      </c>
      <c r="E29" s="50"/>
      <c r="F29" s="39"/>
      <c r="G29" s="57"/>
      <c r="H29" s="244"/>
      <c r="I29" s="392"/>
      <c r="J29" s="388"/>
      <c r="K29" s="91"/>
      <c r="L29" s="392"/>
      <c r="M29" s="388"/>
      <c r="N29" s="91"/>
      <c r="O29" s="392"/>
      <c r="P29" s="388"/>
      <c r="Q29" s="513" t="s">
        <v>141</v>
      </c>
      <c r="R29" s="514">
        <v>100</v>
      </c>
      <c r="S29" s="514"/>
      <c r="T29" s="452"/>
      <c r="U29" s="964"/>
      <c r="V29" s="35"/>
      <c r="W29" s="49"/>
    </row>
    <row r="30" spans="1:28" s="1" customFormat="1" ht="40.5" customHeight="1" x14ac:dyDescent="0.2">
      <c r="A30" s="345"/>
      <c r="B30" s="346"/>
      <c r="C30" s="757"/>
      <c r="D30" s="347"/>
      <c r="E30" s="758"/>
      <c r="F30" s="759"/>
      <c r="G30" s="335"/>
      <c r="H30" s="387"/>
      <c r="I30" s="414"/>
      <c r="J30" s="415"/>
      <c r="K30" s="670"/>
      <c r="L30" s="414"/>
      <c r="M30" s="415"/>
      <c r="N30" s="670"/>
      <c r="O30" s="414"/>
      <c r="P30" s="415"/>
      <c r="Q30" s="756" t="s">
        <v>45</v>
      </c>
      <c r="R30" s="514"/>
      <c r="S30" s="452">
        <v>50</v>
      </c>
      <c r="T30" s="452">
        <v>100</v>
      </c>
      <c r="U30" s="965"/>
      <c r="V30" s="35"/>
    </row>
    <row r="31" spans="1:28" s="1" customFormat="1" ht="117" customHeight="1" x14ac:dyDescent="0.2">
      <c r="A31" s="36"/>
      <c r="B31" s="544"/>
      <c r="C31" s="37"/>
      <c r="D31" s="973" t="s">
        <v>46</v>
      </c>
      <c r="E31" s="38"/>
      <c r="F31" s="39"/>
      <c r="G31" s="57"/>
      <c r="H31" s="387"/>
      <c r="I31" s="392"/>
      <c r="J31" s="388"/>
      <c r="K31" s="91"/>
      <c r="L31" s="392"/>
      <c r="M31" s="388"/>
      <c r="N31" s="91"/>
      <c r="O31" s="392"/>
      <c r="P31" s="388"/>
      <c r="Q31" s="844" t="s">
        <v>47</v>
      </c>
      <c r="R31" s="657">
        <v>13.5</v>
      </c>
      <c r="S31" s="657" t="s">
        <v>134</v>
      </c>
      <c r="T31" s="657" t="s">
        <v>134</v>
      </c>
      <c r="U31" s="966" t="s">
        <v>154</v>
      </c>
      <c r="W31" s="49"/>
      <c r="X31" s="49"/>
    </row>
    <row r="32" spans="1:28" s="1" customFormat="1" ht="15.75" customHeight="1" thickBot="1" x14ac:dyDescent="0.25">
      <c r="A32" s="60"/>
      <c r="B32" s="526"/>
      <c r="C32" s="61"/>
      <c r="D32" s="974"/>
      <c r="E32" s="62"/>
      <c r="F32" s="63"/>
      <c r="G32" s="64" t="s">
        <v>29</v>
      </c>
      <c r="H32" s="14">
        <f>SUM(H21:H31)</f>
        <v>3718.1</v>
      </c>
      <c r="I32" s="401">
        <f t="shared" ref="I32" si="9">SUM(I21:I31)</f>
        <v>3875.2000000000003</v>
      </c>
      <c r="J32" s="705">
        <f>SUM(J21:J31)</f>
        <v>157.10000000000028</v>
      </c>
      <c r="K32" s="14">
        <f t="shared" ref="K32:P32" si="10">SUM(K21:K31)</f>
        <v>3704.7</v>
      </c>
      <c r="L32" s="401">
        <f t="shared" si="10"/>
        <v>3704.7</v>
      </c>
      <c r="M32" s="705">
        <f t="shared" si="10"/>
        <v>0</v>
      </c>
      <c r="N32" s="14">
        <f t="shared" si="10"/>
        <v>3686.1</v>
      </c>
      <c r="O32" s="401">
        <f t="shared" si="10"/>
        <v>3686.1</v>
      </c>
      <c r="P32" s="705">
        <f t="shared" si="10"/>
        <v>0</v>
      </c>
      <c r="Q32" s="799"/>
      <c r="R32" s="453"/>
      <c r="S32" s="453"/>
      <c r="T32" s="453"/>
      <c r="U32" s="967"/>
      <c r="V32" s="35"/>
    </row>
    <row r="33" spans="1:27" s="1" customFormat="1" ht="28.5" customHeight="1" x14ac:dyDescent="0.2">
      <c r="A33" s="68" t="s">
        <v>21</v>
      </c>
      <c r="B33" s="69" t="s">
        <v>30</v>
      </c>
      <c r="C33" s="32" t="s">
        <v>30</v>
      </c>
      <c r="D33" s="70" t="s">
        <v>48</v>
      </c>
      <c r="E33" s="1049" t="s">
        <v>25</v>
      </c>
      <c r="F33" s="529" t="s">
        <v>26</v>
      </c>
      <c r="G33" s="72" t="s">
        <v>27</v>
      </c>
      <c r="H33" s="73">
        <v>406.9</v>
      </c>
      <c r="I33" s="393">
        <v>406.9</v>
      </c>
      <c r="J33" s="389"/>
      <c r="K33" s="672">
        <v>406.9</v>
      </c>
      <c r="L33" s="393">
        <v>406.9</v>
      </c>
      <c r="M33" s="389"/>
      <c r="N33" s="672">
        <v>406.9</v>
      </c>
      <c r="O33" s="393">
        <v>406.9</v>
      </c>
      <c r="P33" s="389"/>
      <c r="Q33" s="75" t="s">
        <v>49</v>
      </c>
      <c r="R33" s="537">
        <v>73</v>
      </c>
      <c r="S33" s="531">
        <v>73</v>
      </c>
      <c r="T33" s="531">
        <v>73</v>
      </c>
      <c r="U33" s="505"/>
      <c r="W33" s="49"/>
    </row>
    <row r="34" spans="1:27" s="1" customFormat="1" ht="28.5" customHeight="1" x14ac:dyDescent="0.2">
      <c r="A34" s="76"/>
      <c r="B34" s="77"/>
      <c r="C34" s="78"/>
      <c r="D34" s="79" t="s">
        <v>50</v>
      </c>
      <c r="E34" s="1050"/>
      <c r="F34" s="48"/>
      <c r="G34" s="57"/>
      <c r="H34" s="91"/>
      <c r="I34" s="565"/>
      <c r="J34" s="566"/>
      <c r="K34" s="673"/>
      <c r="L34" s="676"/>
      <c r="M34" s="566"/>
      <c r="N34" s="701"/>
      <c r="O34" s="676"/>
      <c r="P34" s="566"/>
      <c r="Q34" s="376"/>
      <c r="R34" s="16"/>
      <c r="S34" s="84"/>
      <c r="T34" s="84"/>
      <c r="U34" s="506"/>
    </row>
    <row r="35" spans="1:27" s="1" customFormat="1" ht="41.25" customHeight="1" x14ac:dyDescent="0.2">
      <c r="A35" s="86"/>
      <c r="B35" s="87"/>
      <c r="C35" s="88"/>
      <c r="D35" s="79" t="s">
        <v>51</v>
      </c>
      <c r="E35" s="1050"/>
      <c r="F35" s="39"/>
      <c r="G35" s="57"/>
      <c r="H35" s="91"/>
      <c r="I35" s="565"/>
      <c r="J35" s="566"/>
      <c r="K35" s="673"/>
      <c r="L35" s="676"/>
      <c r="M35" s="566"/>
      <c r="N35" s="673"/>
      <c r="O35" s="676"/>
      <c r="P35" s="566"/>
      <c r="Q35" s="376"/>
      <c r="R35" s="16"/>
      <c r="S35" s="84"/>
      <c r="T35" s="84"/>
      <c r="U35" s="506"/>
      <c r="W35" s="49"/>
    </row>
    <row r="36" spans="1:27" s="1" customFormat="1" ht="42.75" customHeight="1" x14ac:dyDescent="0.2">
      <c r="A36" s="86"/>
      <c r="B36" s="87"/>
      <c r="C36" s="37"/>
      <c r="D36" s="79" t="s">
        <v>52</v>
      </c>
      <c r="E36" s="567"/>
      <c r="F36" s="39"/>
      <c r="G36" s="57"/>
      <c r="H36" s="91"/>
      <c r="I36" s="565"/>
      <c r="J36" s="566"/>
      <c r="K36" s="673"/>
      <c r="L36" s="676"/>
      <c r="M36" s="566"/>
      <c r="N36" s="701"/>
      <c r="O36" s="676"/>
      <c r="P36" s="566"/>
      <c r="Q36" s="376"/>
      <c r="R36" s="16"/>
      <c r="S36" s="84"/>
      <c r="T36" s="84"/>
      <c r="U36" s="506"/>
      <c r="W36" s="49"/>
      <c r="X36" s="49"/>
    </row>
    <row r="37" spans="1:27" s="1" customFormat="1" ht="31.5" customHeight="1" x14ac:dyDescent="0.2">
      <c r="A37" s="86"/>
      <c r="B37" s="87"/>
      <c r="C37" s="37"/>
      <c r="D37" s="545" t="s">
        <v>53</v>
      </c>
      <c r="E37" s="568"/>
      <c r="F37" s="39"/>
      <c r="G37" s="57"/>
      <c r="H37" s="91"/>
      <c r="I37" s="565"/>
      <c r="J37" s="566"/>
      <c r="K37" s="673"/>
      <c r="L37" s="676"/>
      <c r="M37" s="566"/>
      <c r="N37" s="701"/>
      <c r="O37" s="676"/>
      <c r="P37" s="566"/>
      <c r="Q37" s="376"/>
      <c r="R37" s="16"/>
      <c r="S37" s="84"/>
      <c r="T37" s="84"/>
      <c r="U37" s="506"/>
      <c r="X37" s="49"/>
    </row>
    <row r="38" spans="1:27" s="1" customFormat="1" ht="16.5" customHeight="1" x14ac:dyDescent="0.2">
      <c r="A38" s="86"/>
      <c r="B38" s="87"/>
      <c r="C38" s="37"/>
      <c r="D38" s="868" t="s">
        <v>54</v>
      </c>
      <c r="E38" s="567"/>
      <c r="F38" s="39"/>
      <c r="G38" s="569" t="s">
        <v>78</v>
      </c>
      <c r="H38" s="570">
        <v>15.5</v>
      </c>
      <c r="I38" s="571">
        <v>15.5</v>
      </c>
      <c r="J38" s="572">
        <f>I38-H38</f>
        <v>0</v>
      </c>
      <c r="K38" s="369">
        <v>15.5</v>
      </c>
      <c r="L38" s="677">
        <v>15.5</v>
      </c>
      <c r="M38" s="572">
        <f>L38-K38</f>
        <v>0</v>
      </c>
      <c r="N38" s="369">
        <v>15.5</v>
      </c>
      <c r="O38" s="677">
        <v>15.5</v>
      </c>
      <c r="P38" s="572">
        <f>O38-N38</f>
        <v>0</v>
      </c>
      <c r="Q38" s="94"/>
      <c r="R38" s="95"/>
      <c r="S38" s="96"/>
      <c r="T38" s="96"/>
      <c r="U38" s="507"/>
      <c r="V38" s="374"/>
    </row>
    <row r="39" spans="1:27" s="1" customFormat="1" ht="13.5" thickBot="1" x14ac:dyDescent="0.25">
      <c r="A39" s="98"/>
      <c r="B39" s="99"/>
      <c r="C39" s="61"/>
      <c r="D39" s="870"/>
      <c r="E39" s="573"/>
      <c r="F39" s="63"/>
      <c r="G39" s="532" t="s">
        <v>29</v>
      </c>
      <c r="H39" s="14">
        <f>SUM(H33:H38)</f>
        <v>422.4</v>
      </c>
      <c r="I39" s="401">
        <f>SUM(I33:I38)</f>
        <v>422.4</v>
      </c>
      <c r="J39" s="564">
        <f t="shared" ref="J39:L39" si="11">SUM(J33:J38)</f>
        <v>0</v>
      </c>
      <c r="K39" s="65">
        <f t="shared" si="11"/>
        <v>422.4</v>
      </c>
      <c r="L39" s="675">
        <f t="shared" si="11"/>
        <v>422.4</v>
      </c>
      <c r="M39" s="564">
        <f t="shared" ref="M39:O39" si="12">SUM(M33:M38)</f>
        <v>0</v>
      </c>
      <c r="N39" s="65">
        <f t="shared" si="12"/>
        <v>422.4</v>
      </c>
      <c r="O39" s="675">
        <f t="shared" si="12"/>
        <v>422.4</v>
      </c>
      <c r="P39" s="564">
        <f t="shared" ref="P39" si="13">SUM(P33:P38)</f>
        <v>0</v>
      </c>
      <c r="Q39" s="102"/>
      <c r="R39" s="538"/>
      <c r="S39" s="368"/>
      <c r="T39" s="368"/>
      <c r="U39" s="508"/>
    </row>
    <row r="40" spans="1:27" s="1" customFormat="1" ht="30" customHeight="1" x14ac:dyDescent="0.2">
      <c r="A40" s="104" t="s">
        <v>21</v>
      </c>
      <c r="B40" s="87" t="s">
        <v>30</v>
      </c>
      <c r="C40" s="105" t="s">
        <v>32</v>
      </c>
      <c r="D40" s="879" t="s">
        <v>55</v>
      </c>
      <c r="E40" s="574"/>
      <c r="F40" s="575" t="s">
        <v>26</v>
      </c>
      <c r="G40" s="72" t="s">
        <v>27</v>
      </c>
      <c r="H40" s="107">
        <v>447</v>
      </c>
      <c r="I40" s="394">
        <v>447</v>
      </c>
      <c r="J40" s="390"/>
      <c r="K40" s="107">
        <v>447</v>
      </c>
      <c r="L40" s="394">
        <v>447</v>
      </c>
      <c r="M40" s="390"/>
      <c r="N40" s="107">
        <v>447</v>
      </c>
      <c r="O40" s="394">
        <v>447</v>
      </c>
      <c r="P40" s="390"/>
      <c r="Q40" s="798" t="s">
        <v>56</v>
      </c>
      <c r="R40" s="454">
        <v>2296</v>
      </c>
      <c r="S40" s="109">
        <v>2296</v>
      </c>
      <c r="T40" s="109">
        <v>2296</v>
      </c>
      <c r="U40" s="509"/>
    </row>
    <row r="41" spans="1:27" s="1" customFormat="1" ht="13.5" thickBot="1" x14ac:dyDescent="0.25">
      <c r="A41" s="104"/>
      <c r="B41" s="87"/>
      <c r="C41" s="105"/>
      <c r="D41" s="869"/>
      <c r="E41" s="574"/>
      <c r="F41" s="576"/>
      <c r="G41" s="561" t="s">
        <v>29</v>
      </c>
      <c r="H41" s="577">
        <f>H40</f>
        <v>447</v>
      </c>
      <c r="I41" s="386">
        <f t="shared" ref="I41:P41" si="14">+I40</f>
        <v>447</v>
      </c>
      <c r="J41" s="383">
        <f t="shared" si="14"/>
        <v>0</v>
      </c>
      <c r="K41" s="111">
        <f t="shared" si="14"/>
        <v>447</v>
      </c>
      <c r="L41" s="678">
        <f t="shared" si="14"/>
        <v>447</v>
      </c>
      <c r="M41" s="383">
        <f t="shared" si="14"/>
        <v>0</v>
      </c>
      <c r="N41" s="111">
        <f t="shared" si="14"/>
        <v>447</v>
      </c>
      <c r="O41" s="678">
        <f t="shared" si="14"/>
        <v>447</v>
      </c>
      <c r="P41" s="383">
        <f t="shared" si="14"/>
        <v>0</v>
      </c>
      <c r="Q41" s="844"/>
      <c r="R41" s="16"/>
      <c r="S41" s="367"/>
      <c r="T41" s="367"/>
      <c r="U41" s="506"/>
    </row>
    <row r="42" spans="1:27" s="1" customFormat="1" ht="32.25" customHeight="1" x14ac:dyDescent="0.2">
      <c r="A42" s="114" t="s">
        <v>21</v>
      </c>
      <c r="B42" s="69" t="s">
        <v>30</v>
      </c>
      <c r="C42" s="542" t="s">
        <v>57</v>
      </c>
      <c r="D42" s="879" t="s">
        <v>144</v>
      </c>
      <c r="E42" s="578"/>
      <c r="F42" s="575" t="s">
        <v>26</v>
      </c>
      <c r="G42" s="72" t="s">
        <v>27</v>
      </c>
      <c r="H42" s="107">
        <v>93.2</v>
      </c>
      <c r="I42" s="394">
        <f>93.2</f>
        <v>93.2</v>
      </c>
      <c r="J42" s="579">
        <f>I42-H42</f>
        <v>0</v>
      </c>
      <c r="K42" s="674">
        <v>187</v>
      </c>
      <c r="L42" s="679">
        <v>187</v>
      </c>
      <c r="M42" s="579">
        <f>L42-K42</f>
        <v>0</v>
      </c>
      <c r="N42" s="674">
        <v>187</v>
      </c>
      <c r="O42" s="679">
        <v>187</v>
      </c>
      <c r="P42" s="579">
        <f>O42-N42</f>
        <v>0</v>
      </c>
      <c r="Q42" s="798" t="s">
        <v>58</v>
      </c>
      <c r="R42" s="454">
        <v>792</v>
      </c>
      <c r="S42" s="109">
        <v>1580</v>
      </c>
      <c r="T42" s="109">
        <v>1589</v>
      </c>
      <c r="U42" s="509"/>
      <c r="W42" s="49"/>
      <c r="X42" s="49"/>
    </row>
    <row r="43" spans="1:27" s="1" customFormat="1" ht="13.5" thickBot="1" x14ac:dyDescent="0.25">
      <c r="A43" s="117"/>
      <c r="B43" s="99"/>
      <c r="C43" s="543"/>
      <c r="D43" s="870"/>
      <c r="E43" s="580"/>
      <c r="F43" s="581"/>
      <c r="G43" s="553" t="s">
        <v>29</v>
      </c>
      <c r="H43" s="288">
        <f>H42</f>
        <v>93.2</v>
      </c>
      <c r="I43" s="385">
        <f t="shared" ref="I43:P43" si="15">+I42</f>
        <v>93.2</v>
      </c>
      <c r="J43" s="382">
        <f t="shared" si="15"/>
        <v>0</v>
      </c>
      <c r="K43" s="119">
        <f t="shared" si="15"/>
        <v>187</v>
      </c>
      <c r="L43" s="680">
        <f t="shared" si="15"/>
        <v>187</v>
      </c>
      <c r="M43" s="382">
        <f t="shared" si="15"/>
        <v>0</v>
      </c>
      <c r="N43" s="119">
        <f t="shared" si="15"/>
        <v>187</v>
      </c>
      <c r="O43" s="680">
        <f t="shared" si="15"/>
        <v>187</v>
      </c>
      <c r="P43" s="382">
        <f t="shared" si="15"/>
        <v>0</v>
      </c>
      <c r="Q43" s="799"/>
      <c r="R43" s="538"/>
      <c r="S43" s="538"/>
      <c r="T43" s="538"/>
      <c r="U43" s="550"/>
      <c r="AA43" s="49"/>
    </row>
    <row r="44" spans="1:27" s="1" customFormat="1" ht="15.75" customHeight="1" thickBot="1" x14ac:dyDescent="0.25">
      <c r="A44" s="541" t="s">
        <v>21</v>
      </c>
      <c r="B44" s="526" t="s">
        <v>30</v>
      </c>
      <c r="C44" s="1027" t="s">
        <v>35</v>
      </c>
      <c r="D44" s="1027"/>
      <c r="E44" s="1027"/>
      <c r="F44" s="1027"/>
      <c r="G44" s="1027"/>
      <c r="H44" s="582">
        <f t="shared" ref="H44:J44" si="16">H41+H39+H32+H43</f>
        <v>4680.7</v>
      </c>
      <c r="I44" s="583">
        <f t="shared" si="16"/>
        <v>4837.8</v>
      </c>
      <c r="J44" s="584">
        <f t="shared" si="16"/>
        <v>157.10000000000028</v>
      </c>
      <c r="K44" s="582">
        <f t="shared" ref="K44:M44" si="17">K41+K39+K32+K43</f>
        <v>4761.0999999999995</v>
      </c>
      <c r="L44" s="681">
        <f t="shared" si="17"/>
        <v>4761.0999999999995</v>
      </c>
      <c r="M44" s="584">
        <f t="shared" si="17"/>
        <v>0</v>
      </c>
      <c r="N44" s="582">
        <f t="shared" ref="N44:P44" si="18">N41+N39+N32+N43</f>
        <v>4742.5</v>
      </c>
      <c r="O44" s="681">
        <f t="shared" si="18"/>
        <v>4742.5</v>
      </c>
      <c r="P44" s="584">
        <f t="shared" si="18"/>
        <v>0</v>
      </c>
      <c r="Q44" s="969"/>
      <c r="R44" s="970"/>
      <c r="S44" s="970"/>
      <c r="T44" s="970"/>
      <c r="U44" s="971"/>
    </row>
    <row r="45" spans="1:27" s="1" customFormat="1" ht="13.5" customHeight="1" thickBot="1" x14ac:dyDescent="0.25">
      <c r="A45" s="123" t="s">
        <v>21</v>
      </c>
      <c r="B45" s="411" t="s">
        <v>32</v>
      </c>
      <c r="C45" s="819" t="s">
        <v>59</v>
      </c>
      <c r="D45" s="820"/>
      <c r="E45" s="820"/>
      <c r="F45" s="820"/>
      <c r="G45" s="820"/>
      <c r="H45" s="820"/>
      <c r="I45" s="820"/>
      <c r="J45" s="820"/>
      <c r="K45" s="820"/>
      <c r="L45" s="820"/>
      <c r="M45" s="820"/>
      <c r="N45" s="820"/>
      <c r="O45" s="820"/>
      <c r="P45" s="820"/>
      <c r="Q45" s="820"/>
      <c r="R45" s="820"/>
      <c r="S45" s="820"/>
      <c r="T45" s="820"/>
      <c r="U45" s="821"/>
      <c r="Y45" s="49"/>
    </row>
    <row r="46" spans="1:27" s="1" customFormat="1" ht="16.5" customHeight="1" x14ac:dyDescent="0.2">
      <c r="A46" s="114" t="s">
        <v>21</v>
      </c>
      <c r="B46" s="69" t="s">
        <v>32</v>
      </c>
      <c r="C46" s="163" t="s">
        <v>21</v>
      </c>
      <c r="D46" s="585" t="s">
        <v>60</v>
      </c>
      <c r="E46" s="442"/>
      <c r="F46" s="586"/>
      <c r="G46" s="468"/>
      <c r="H46" s="249"/>
      <c r="I46" s="443"/>
      <c r="J46" s="444"/>
      <c r="K46" s="249"/>
      <c r="L46" s="443"/>
      <c r="M46" s="444"/>
      <c r="N46" s="249"/>
      <c r="O46" s="443"/>
      <c r="P46" s="444"/>
      <c r="Q46" s="445"/>
      <c r="R46" s="465"/>
      <c r="S46" s="504"/>
      <c r="T46" s="465"/>
      <c r="U46" s="412"/>
    </row>
    <row r="47" spans="1:27" s="1" customFormat="1" ht="19.5" customHeight="1" x14ac:dyDescent="0.2">
      <c r="A47" s="136"/>
      <c r="B47" s="137"/>
      <c r="C47" s="534"/>
      <c r="D47" s="868" t="s">
        <v>61</v>
      </c>
      <c r="E47" s="138" t="s">
        <v>62</v>
      </c>
      <c r="F47" s="587">
        <v>5</v>
      </c>
      <c r="G47" s="326" t="s">
        <v>27</v>
      </c>
      <c r="H47" s="588">
        <v>339</v>
      </c>
      <c r="I47" s="644">
        <f>339-10</f>
        <v>329</v>
      </c>
      <c r="J47" s="520">
        <f>I47-H47</f>
        <v>-10</v>
      </c>
      <c r="K47" s="588"/>
      <c r="L47" s="644"/>
      <c r="M47" s="520"/>
      <c r="N47" s="588"/>
      <c r="O47" s="644"/>
      <c r="P47" s="520"/>
      <c r="Q47" s="535" t="s">
        <v>63</v>
      </c>
      <c r="R47" s="518">
        <v>100</v>
      </c>
      <c r="S47" s="518"/>
      <c r="T47" s="518"/>
      <c r="U47" s="961" t="s">
        <v>153</v>
      </c>
      <c r="W47" s="49"/>
      <c r="Y47" s="49"/>
    </row>
    <row r="48" spans="1:27" s="1" customFormat="1" ht="29.25" customHeight="1" x14ac:dyDescent="0.2">
      <c r="A48" s="136"/>
      <c r="B48" s="137"/>
      <c r="C48" s="547"/>
      <c r="D48" s="871"/>
      <c r="E48" s="441"/>
      <c r="F48" s="590"/>
      <c r="G48" s="335"/>
      <c r="H48" s="256"/>
      <c r="I48" s="400"/>
      <c r="J48" s="591"/>
      <c r="K48" s="256"/>
      <c r="L48" s="400"/>
      <c r="M48" s="591"/>
      <c r="N48" s="256"/>
      <c r="O48" s="400"/>
      <c r="P48" s="591"/>
      <c r="Q48" s="659" t="s">
        <v>140</v>
      </c>
      <c r="R48" s="660">
        <v>2</v>
      </c>
      <c r="S48" s="322"/>
      <c r="T48" s="559"/>
      <c r="U48" s="962"/>
      <c r="W48" s="49"/>
    </row>
    <row r="49" spans="1:29" s="1" customFormat="1" ht="32.25" customHeight="1" x14ac:dyDescent="0.2">
      <c r="A49" s="136"/>
      <c r="B49" s="137"/>
      <c r="C49" s="547"/>
      <c r="D49" s="869" t="s">
        <v>64</v>
      </c>
      <c r="E49" s="144" t="s">
        <v>62</v>
      </c>
      <c r="F49" s="301">
        <v>5</v>
      </c>
      <c r="G49" s="57" t="s">
        <v>65</v>
      </c>
      <c r="H49" s="592">
        <v>115.8</v>
      </c>
      <c r="I49" s="593">
        <v>115.8</v>
      </c>
      <c r="J49" s="594">
        <f>I49-H49</f>
        <v>0</v>
      </c>
      <c r="K49" s="592"/>
      <c r="L49" s="593"/>
      <c r="M49" s="594"/>
      <c r="N49" s="697"/>
      <c r="O49" s="593"/>
      <c r="P49" s="594"/>
      <c r="Q49" s="844" t="s">
        <v>66</v>
      </c>
      <c r="R49" s="451">
        <v>100</v>
      </c>
      <c r="S49" s="451"/>
      <c r="T49" s="451"/>
      <c r="U49" s="962"/>
    </row>
    <row r="50" spans="1:29" s="1" customFormat="1" ht="17.25" customHeight="1" x14ac:dyDescent="0.2">
      <c r="A50" s="136"/>
      <c r="B50" s="137"/>
      <c r="C50" s="547"/>
      <c r="D50" s="869"/>
      <c r="E50" s="144"/>
      <c r="F50" s="301"/>
      <c r="G50" s="557" t="s">
        <v>27</v>
      </c>
      <c r="H50" s="645">
        <v>0</v>
      </c>
      <c r="I50" s="646">
        <v>10</v>
      </c>
      <c r="J50" s="558">
        <f>I50-H50</f>
        <v>10</v>
      </c>
      <c r="K50" s="645"/>
      <c r="L50" s="646"/>
      <c r="M50" s="558"/>
      <c r="N50" s="698"/>
      <c r="O50" s="646"/>
      <c r="P50" s="558"/>
      <c r="Q50" s="844"/>
      <c r="R50" s="451"/>
      <c r="S50" s="451"/>
      <c r="T50" s="451"/>
      <c r="U50" s="963"/>
      <c r="X50" s="49"/>
    </row>
    <row r="51" spans="1:29" s="1" customFormat="1" ht="33" customHeight="1" x14ac:dyDescent="0.2">
      <c r="A51" s="136"/>
      <c r="B51" s="137"/>
      <c r="C51" s="755"/>
      <c r="D51" s="868" t="s">
        <v>67</v>
      </c>
      <c r="E51" s="138"/>
      <c r="F51" s="226">
        <v>6</v>
      </c>
      <c r="G51" s="326" t="s">
        <v>27</v>
      </c>
      <c r="H51" s="517">
        <v>245.7</v>
      </c>
      <c r="I51" s="519">
        <f>245.7-77.6</f>
        <v>168.1</v>
      </c>
      <c r="J51" s="520">
        <f>I51-H51</f>
        <v>-77.599999999999994</v>
      </c>
      <c r="K51" s="517"/>
      <c r="L51" s="519"/>
      <c r="M51" s="520"/>
      <c r="N51" s="671"/>
      <c r="O51" s="519"/>
      <c r="P51" s="520"/>
      <c r="Q51" s="338" t="s">
        <v>68</v>
      </c>
      <c r="R51" s="518">
        <v>100</v>
      </c>
      <c r="S51" s="518"/>
      <c r="T51" s="366"/>
      <c r="U51" s="1030" t="s">
        <v>152</v>
      </c>
      <c r="AC51" s="49"/>
    </row>
    <row r="52" spans="1:29" s="1" customFormat="1" ht="33" customHeight="1" x14ac:dyDescent="0.2">
      <c r="A52" s="761"/>
      <c r="B52" s="762"/>
      <c r="C52" s="763"/>
      <c r="D52" s="871"/>
      <c r="E52" s="441"/>
      <c r="F52" s="590"/>
      <c r="G52" s="569" t="s">
        <v>69</v>
      </c>
      <c r="H52" s="708"/>
      <c r="I52" s="764">
        <v>25</v>
      </c>
      <c r="J52" s="558">
        <f>I52-H52</f>
        <v>25</v>
      </c>
      <c r="K52" s="708"/>
      <c r="L52" s="764"/>
      <c r="M52" s="558"/>
      <c r="N52" s="369"/>
      <c r="O52" s="764"/>
      <c r="P52" s="558"/>
      <c r="Q52" s="187"/>
      <c r="R52" s="452"/>
      <c r="S52" s="452"/>
      <c r="T52" s="452"/>
      <c r="U52" s="965"/>
      <c r="X52" s="49"/>
      <c r="AC52" s="49"/>
    </row>
    <row r="53" spans="1:29" s="1" customFormat="1" ht="27.75" customHeight="1" x14ac:dyDescent="0.2">
      <c r="A53" s="136"/>
      <c r="B53" s="137"/>
      <c r="C53" s="547"/>
      <c r="D53" s="869" t="s">
        <v>125</v>
      </c>
      <c r="E53" s="144"/>
      <c r="F53" s="301">
        <v>2</v>
      </c>
      <c r="G53" s="335" t="s">
        <v>69</v>
      </c>
      <c r="H53" s="760">
        <v>25</v>
      </c>
      <c r="I53" s="414">
        <v>25</v>
      </c>
      <c r="J53" s="591">
        <f>I53-H53</f>
        <v>0</v>
      </c>
      <c r="K53" s="760"/>
      <c r="L53" s="414"/>
      <c r="M53" s="591"/>
      <c r="N53" s="670"/>
      <c r="O53" s="414"/>
      <c r="P53" s="591"/>
      <c r="Q53" s="235" t="s">
        <v>126</v>
      </c>
      <c r="R53" s="451">
        <v>100</v>
      </c>
      <c r="S53" s="451"/>
      <c r="T53" s="451"/>
      <c r="U53" s="42"/>
      <c r="V53" s="373"/>
      <c r="Y53" s="49"/>
      <c r="AC53" s="49"/>
    </row>
    <row r="54" spans="1:29" s="1" customFormat="1" ht="15.75" customHeight="1" thickBot="1" x14ac:dyDescent="0.25">
      <c r="A54" s="236"/>
      <c r="B54" s="237"/>
      <c r="C54" s="334"/>
      <c r="D54" s="870"/>
      <c r="E54" s="466"/>
      <c r="F54" s="595"/>
      <c r="G54" s="339" t="s">
        <v>29</v>
      </c>
      <c r="H54" s="159">
        <f t="shared" ref="H54:P54" si="19">SUM(H47:H53)</f>
        <v>725.5</v>
      </c>
      <c r="I54" s="399">
        <f>SUM(I47:I53)</f>
        <v>672.9</v>
      </c>
      <c r="J54" s="436">
        <f>SUM(J47:J53)</f>
        <v>-52.599999999999994</v>
      </c>
      <c r="K54" s="159">
        <f t="shared" si="19"/>
        <v>0</v>
      </c>
      <c r="L54" s="399">
        <f t="shared" si="19"/>
        <v>0</v>
      </c>
      <c r="M54" s="436">
        <f t="shared" si="19"/>
        <v>0</v>
      </c>
      <c r="N54" s="159">
        <f t="shared" si="19"/>
        <v>0</v>
      </c>
      <c r="O54" s="399">
        <f t="shared" si="19"/>
        <v>0</v>
      </c>
      <c r="P54" s="436">
        <f t="shared" si="19"/>
        <v>0</v>
      </c>
      <c r="Q54" s="121"/>
      <c r="R54" s="455"/>
      <c r="S54" s="455"/>
      <c r="T54" s="455"/>
      <c r="U54" s="667"/>
      <c r="W54" s="49"/>
      <c r="AA54" s="49"/>
    </row>
    <row r="55" spans="1:29" s="1" customFormat="1" ht="29.25" customHeight="1" x14ac:dyDescent="0.2">
      <c r="A55" s="161" t="s">
        <v>21</v>
      </c>
      <c r="B55" s="162" t="s">
        <v>32</v>
      </c>
      <c r="C55" s="163" t="s">
        <v>30</v>
      </c>
      <c r="D55" s="70" t="s">
        <v>70</v>
      </c>
      <c r="E55" s="403"/>
      <c r="F55" s="166"/>
      <c r="G55" s="551"/>
      <c r="H55" s="168"/>
      <c r="I55" s="396"/>
      <c r="J55" s="596"/>
      <c r="K55" s="168"/>
      <c r="L55" s="396"/>
      <c r="M55" s="596"/>
      <c r="N55" s="168"/>
      <c r="O55" s="396"/>
      <c r="P55" s="596"/>
      <c r="Q55" s="132"/>
      <c r="R55" s="456"/>
      <c r="S55" s="456"/>
      <c r="T55" s="456"/>
      <c r="U55" s="439"/>
      <c r="W55" s="49"/>
    </row>
    <row r="56" spans="1:29" s="1" customFormat="1" ht="15.75" customHeight="1" x14ac:dyDescent="0.2">
      <c r="A56" s="136"/>
      <c r="B56" s="137"/>
      <c r="C56" s="733"/>
      <c r="D56" s="1028" t="s">
        <v>128</v>
      </c>
      <c r="E56" s="404" t="s">
        <v>62</v>
      </c>
      <c r="F56" s="226">
        <v>5</v>
      </c>
      <c r="G56" s="337" t="s">
        <v>71</v>
      </c>
      <c r="H56" s="597">
        <v>0</v>
      </c>
      <c r="I56" s="589">
        <v>0</v>
      </c>
      <c r="J56" s="520"/>
      <c r="K56" s="683">
        <f>681.5+1197.3+475.8</f>
        <v>2354.6</v>
      </c>
      <c r="L56" s="599">
        <f>681.5+1197.3+475.8</f>
        <v>2354.6</v>
      </c>
      <c r="M56" s="520"/>
      <c r="N56" s="683"/>
      <c r="O56" s="599"/>
      <c r="P56" s="520"/>
      <c r="Q56" s="857" t="s">
        <v>72</v>
      </c>
      <c r="R56" s="457">
        <v>10</v>
      </c>
      <c r="S56" s="457">
        <v>100</v>
      </c>
      <c r="T56" s="457"/>
      <c r="U56" s="961"/>
      <c r="V56" s="35"/>
    </row>
    <row r="57" spans="1:29" s="1" customFormat="1" ht="15.75" customHeight="1" x14ac:dyDescent="0.2">
      <c r="A57" s="136"/>
      <c r="B57" s="137"/>
      <c r="C57" s="733"/>
      <c r="D57" s="903"/>
      <c r="E57" s="946" t="s">
        <v>73</v>
      </c>
      <c r="F57" s="233"/>
      <c r="G57" s="331" t="s">
        <v>27</v>
      </c>
      <c r="H57" s="598">
        <v>883.6</v>
      </c>
      <c r="I57" s="599">
        <v>883.6</v>
      </c>
      <c r="J57" s="362"/>
      <c r="K57" s="683">
        <v>4330.8999999999996</v>
      </c>
      <c r="L57" s="599">
        <v>4330.8999999999996</v>
      </c>
      <c r="M57" s="362"/>
      <c r="N57" s="683"/>
      <c r="O57" s="599"/>
      <c r="P57" s="362"/>
      <c r="Q57" s="858"/>
      <c r="R57" s="16"/>
      <c r="S57" s="16"/>
      <c r="T57" s="16"/>
      <c r="U57" s="962"/>
      <c r="V57" s="35"/>
    </row>
    <row r="58" spans="1:29" s="1" customFormat="1" ht="15.75" customHeight="1" x14ac:dyDescent="0.2">
      <c r="A58" s="154"/>
      <c r="B58" s="155"/>
      <c r="C58" s="176"/>
      <c r="D58" s="903"/>
      <c r="E58" s="947"/>
      <c r="F58" s="233"/>
      <c r="G58" s="331" t="s">
        <v>74</v>
      </c>
      <c r="H58" s="600">
        <v>7233.6</v>
      </c>
      <c r="I58" s="601">
        <v>7233.6</v>
      </c>
      <c r="J58" s="362"/>
      <c r="K58" s="181">
        <v>1020.4</v>
      </c>
      <c r="L58" s="398">
        <v>1020.4</v>
      </c>
      <c r="M58" s="362"/>
      <c r="N58" s="181"/>
      <c r="O58" s="398"/>
      <c r="P58" s="362"/>
      <c r="Q58" s="858"/>
      <c r="R58" s="16"/>
      <c r="S58" s="16"/>
      <c r="T58" s="16"/>
      <c r="U58" s="962"/>
      <c r="V58" s="35"/>
      <c r="X58" s="49"/>
      <c r="Y58" s="49"/>
    </row>
    <row r="59" spans="1:29" s="1" customFormat="1" ht="15.75" customHeight="1" x14ac:dyDescent="0.2">
      <c r="A59" s="154"/>
      <c r="B59" s="155"/>
      <c r="C59" s="176"/>
      <c r="D59" s="903"/>
      <c r="E59" s="947"/>
      <c r="F59" s="233"/>
      <c r="G59" s="332" t="s">
        <v>65</v>
      </c>
      <c r="H59" s="45">
        <v>0</v>
      </c>
      <c r="I59" s="602">
        <v>0</v>
      </c>
      <c r="J59" s="428"/>
      <c r="K59" s="419">
        <v>0</v>
      </c>
      <c r="L59" s="601">
        <v>0</v>
      </c>
      <c r="M59" s="428"/>
      <c r="N59" s="419"/>
      <c r="O59" s="601"/>
      <c r="P59" s="428"/>
      <c r="Q59" s="182"/>
      <c r="R59" s="458"/>
      <c r="S59" s="458"/>
      <c r="T59" s="458"/>
      <c r="U59" s="962"/>
      <c r="V59" s="35"/>
      <c r="AA59" s="49"/>
      <c r="AB59" s="49"/>
    </row>
    <row r="60" spans="1:29" s="1" customFormat="1" ht="15.75" customHeight="1" x14ac:dyDescent="0.2">
      <c r="A60" s="154"/>
      <c r="B60" s="155"/>
      <c r="C60" s="176"/>
      <c r="D60" s="1029"/>
      <c r="E60" s="948"/>
      <c r="F60" s="603"/>
      <c r="G60" s="333" t="s">
        <v>29</v>
      </c>
      <c r="H60" s="430">
        <f t="shared" ref="H60:P60" si="20">SUM(H56:H59)</f>
        <v>8117.2000000000007</v>
      </c>
      <c r="I60" s="397">
        <f t="shared" si="20"/>
        <v>8117.2000000000007</v>
      </c>
      <c r="J60" s="358">
        <f t="shared" si="20"/>
        <v>0</v>
      </c>
      <c r="K60" s="185">
        <f t="shared" si="20"/>
        <v>7705.9</v>
      </c>
      <c r="L60" s="397">
        <f t="shared" si="20"/>
        <v>7705.9</v>
      </c>
      <c r="M60" s="358">
        <f t="shared" si="20"/>
        <v>0</v>
      </c>
      <c r="N60" s="185">
        <f t="shared" si="20"/>
        <v>0</v>
      </c>
      <c r="O60" s="397">
        <f t="shared" si="20"/>
        <v>0</v>
      </c>
      <c r="P60" s="358">
        <f t="shared" si="20"/>
        <v>0</v>
      </c>
      <c r="Q60" s="187"/>
      <c r="R60" s="459"/>
      <c r="S60" s="459"/>
      <c r="T60" s="459"/>
      <c r="U60" s="963"/>
    </row>
    <row r="61" spans="1:29" s="1" customFormat="1" ht="21" customHeight="1" x14ac:dyDescent="0.2">
      <c r="A61" s="104"/>
      <c r="B61" s="87"/>
      <c r="C61" s="859"/>
      <c r="D61" s="943" t="s">
        <v>135</v>
      </c>
      <c r="E61" s="446" t="s">
        <v>62</v>
      </c>
      <c r="F61" s="1051">
        <v>5</v>
      </c>
      <c r="G61" s="328" t="s">
        <v>27</v>
      </c>
      <c r="H61" s="437">
        <v>155.6</v>
      </c>
      <c r="I61" s="400">
        <v>155.6</v>
      </c>
      <c r="J61" s="431"/>
      <c r="K61" s="684">
        <v>43.4</v>
      </c>
      <c r="L61" s="691">
        <v>43.4</v>
      </c>
      <c r="M61" s="431"/>
      <c r="N61" s="194">
        <v>86.8</v>
      </c>
      <c r="O61" s="699">
        <v>86.8</v>
      </c>
      <c r="P61" s="431"/>
      <c r="Q61" s="377" t="s">
        <v>75</v>
      </c>
      <c r="R61" s="349">
        <v>1</v>
      </c>
      <c r="S61" s="349"/>
      <c r="T61" s="349"/>
      <c r="U61" s="196"/>
      <c r="Y61" s="49"/>
    </row>
    <row r="62" spans="1:29" s="1" customFormat="1" ht="21" customHeight="1" x14ac:dyDescent="0.2">
      <c r="A62" s="104"/>
      <c r="B62" s="87"/>
      <c r="C62" s="859"/>
      <c r="D62" s="943"/>
      <c r="E62" s="1052" t="s">
        <v>76</v>
      </c>
      <c r="F62" s="1051"/>
      <c r="G62" s="327" t="s">
        <v>74</v>
      </c>
      <c r="H62" s="598"/>
      <c r="I62" s="599"/>
      <c r="J62" s="431"/>
      <c r="K62" s="684">
        <v>932.2</v>
      </c>
      <c r="L62" s="691">
        <v>932.2</v>
      </c>
      <c r="M62" s="431"/>
      <c r="N62" s="199">
        <v>1864.4</v>
      </c>
      <c r="O62" s="700">
        <v>1864.4</v>
      </c>
      <c r="P62" s="431"/>
      <c r="Q62" s="200" t="s">
        <v>77</v>
      </c>
      <c r="R62" s="460">
        <v>1</v>
      </c>
      <c r="S62" s="460"/>
      <c r="T62" s="460"/>
      <c r="U62" s="202"/>
    </row>
    <row r="63" spans="1:29" s="1" customFormat="1" ht="21" customHeight="1" x14ac:dyDescent="0.2">
      <c r="A63" s="104"/>
      <c r="B63" s="87"/>
      <c r="C63" s="859"/>
      <c r="D63" s="943"/>
      <c r="E63" s="1053"/>
      <c r="F63" s="1051"/>
      <c r="G63" s="324" t="s">
        <v>78</v>
      </c>
      <c r="H63" s="598"/>
      <c r="I63" s="599"/>
      <c r="J63" s="432"/>
      <c r="K63" s="685">
        <v>82.3</v>
      </c>
      <c r="L63" s="692">
        <v>82.3</v>
      </c>
      <c r="M63" s="432"/>
      <c r="N63" s="205">
        <v>164.5</v>
      </c>
      <c r="O63" s="699">
        <v>164.5</v>
      </c>
      <c r="P63" s="432"/>
      <c r="Q63" s="375" t="s">
        <v>72</v>
      </c>
      <c r="R63" s="457"/>
      <c r="S63" s="457">
        <v>25</v>
      </c>
      <c r="T63" s="457">
        <v>75</v>
      </c>
      <c r="U63" s="143"/>
      <c r="X63" s="49"/>
    </row>
    <row r="64" spans="1:29" s="1" customFormat="1" ht="21" customHeight="1" x14ac:dyDescent="0.2">
      <c r="A64" s="104"/>
      <c r="B64" s="87"/>
      <c r="C64" s="859"/>
      <c r="D64" s="943"/>
      <c r="E64" s="1053"/>
      <c r="F64" s="1051"/>
      <c r="G64" s="321" t="s">
        <v>65</v>
      </c>
      <c r="H64" s="597"/>
      <c r="I64" s="589"/>
      <c r="J64" s="433"/>
      <c r="K64" s="686">
        <v>455.3</v>
      </c>
      <c r="L64" s="693">
        <v>455.3</v>
      </c>
      <c r="M64" s="682"/>
      <c r="N64" s="686"/>
      <c r="O64" s="693"/>
      <c r="P64" s="682"/>
      <c r="Q64" s="376"/>
      <c r="R64" s="16"/>
      <c r="S64" s="16"/>
      <c r="T64" s="16"/>
      <c r="U64" s="85"/>
      <c r="X64" s="49"/>
    </row>
    <row r="65" spans="1:30" s="1" customFormat="1" ht="21" customHeight="1" thickBot="1" x14ac:dyDescent="0.25">
      <c r="A65" s="104"/>
      <c r="B65" s="87"/>
      <c r="C65" s="859"/>
      <c r="D65" s="943"/>
      <c r="E65" s="1053"/>
      <c r="F65" s="1051"/>
      <c r="G65" s="532" t="s">
        <v>29</v>
      </c>
      <c r="H65" s="438">
        <f t="shared" ref="H65" si="21">SUM(H61:H63)</f>
        <v>155.6</v>
      </c>
      <c r="I65" s="401">
        <f t="shared" ref="I65:J65" si="22">SUM(I61:I63)</f>
        <v>155.6</v>
      </c>
      <c r="J65" s="564">
        <f t="shared" si="22"/>
        <v>0</v>
      </c>
      <c r="K65" s="14">
        <f>SUM(K61:K64)</f>
        <v>1513.2</v>
      </c>
      <c r="L65" s="401">
        <f>SUM(L61:L64)</f>
        <v>1513.2</v>
      </c>
      <c r="M65" s="564">
        <f t="shared" ref="M65" si="23">SUM(M61:M63)</f>
        <v>0</v>
      </c>
      <c r="N65" s="14">
        <f>SUM(N61:N64)</f>
        <v>2115.6999999999998</v>
      </c>
      <c r="O65" s="401">
        <f>SUM(O61:O64)</f>
        <v>2115.6999999999998</v>
      </c>
      <c r="P65" s="564">
        <f t="shared" ref="P65" si="24">SUM(P61:P63)</f>
        <v>0</v>
      </c>
      <c r="Q65" s="376"/>
      <c r="R65" s="461"/>
      <c r="S65" s="461"/>
      <c r="T65" s="461"/>
      <c r="U65" s="440"/>
      <c r="AD65" s="49"/>
    </row>
    <row r="66" spans="1:30" s="1" customFormat="1" ht="34.5" customHeight="1" x14ac:dyDescent="0.2">
      <c r="A66" s="104"/>
      <c r="B66" s="87"/>
      <c r="C66" s="502"/>
      <c r="D66" s="942" t="s">
        <v>119</v>
      </c>
      <c r="E66" s="503" t="s">
        <v>62</v>
      </c>
      <c r="F66" s="604">
        <v>5</v>
      </c>
      <c r="G66" s="468" t="s">
        <v>27</v>
      </c>
      <c r="H66" s="605">
        <v>39.799999999999997</v>
      </c>
      <c r="I66" s="394">
        <v>39.799999999999997</v>
      </c>
      <c r="J66" s="606"/>
      <c r="K66" s="107"/>
      <c r="L66" s="741">
        <f>1.2+100.6</f>
        <v>101.8</v>
      </c>
      <c r="M66" s="666">
        <f>L66-K66</f>
        <v>101.8</v>
      </c>
      <c r="N66" s="107"/>
      <c r="O66" s="741">
        <v>77.599999999999994</v>
      </c>
      <c r="P66" s="666">
        <f>O66-N66</f>
        <v>77.599999999999994</v>
      </c>
      <c r="Q66" s="940" t="s">
        <v>79</v>
      </c>
      <c r="R66" s="457">
        <v>1</v>
      </c>
      <c r="S66" s="457"/>
      <c r="T66" s="174"/>
      <c r="U66" s="961" t="s">
        <v>156</v>
      </c>
      <c r="W66" s="49"/>
      <c r="X66" s="49"/>
    </row>
    <row r="67" spans="1:30" s="1" customFormat="1" ht="34.5" customHeight="1" x14ac:dyDescent="0.2">
      <c r="A67" s="104"/>
      <c r="B67" s="87"/>
      <c r="C67" s="502"/>
      <c r="D67" s="943"/>
      <c r="E67" s="947" t="s">
        <v>80</v>
      </c>
      <c r="F67" s="608"/>
      <c r="G67" s="328" t="s">
        <v>74</v>
      </c>
      <c r="H67" s="437"/>
      <c r="I67" s="400"/>
      <c r="J67" s="591"/>
      <c r="K67" s="687">
        <v>680</v>
      </c>
      <c r="L67" s="745">
        <v>0</v>
      </c>
      <c r="M67" s="746">
        <f>L67-K67</f>
        <v>-680</v>
      </c>
      <c r="N67" s="687"/>
      <c r="O67" s="694"/>
      <c r="P67" s="591"/>
      <c r="Q67" s="941"/>
      <c r="R67" s="743"/>
      <c r="S67" s="743"/>
      <c r="T67" s="744"/>
      <c r="U67" s="962"/>
    </row>
    <row r="68" spans="1:30" s="1" customFormat="1" ht="34.5" customHeight="1" x14ac:dyDescent="0.2">
      <c r="A68" s="104"/>
      <c r="B68" s="87"/>
      <c r="C68" s="502"/>
      <c r="D68" s="607"/>
      <c r="E68" s="947"/>
      <c r="F68" s="608"/>
      <c r="G68" s="321" t="s">
        <v>65</v>
      </c>
      <c r="H68" s="597">
        <v>145</v>
      </c>
      <c r="I68" s="644">
        <v>0</v>
      </c>
      <c r="J68" s="520">
        <f>I68-H68</f>
        <v>-145</v>
      </c>
      <c r="K68" s="588"/>
      <c r="L68" s="644">
        <v>348</v>
      </c>
      <c r="M68" s="520">
        <f>L68-K68</f>
        <v>348</v>
      </c>
      <c r="N68" s="588"/>
      <c r="O68" s="644">
        <v>300</v>
      </c>
      <c r="P68" s="520">
        <f>O68-N68</f>
        <v>300</v>
      </c>
      <c r="Q68" s="936" t="s">
        <v>81</v>
      </c>
      <c r="R68" s="742" t="s">
        <v>149</v>
      </c>
      <c r="S68" s="938" t="s">
        <v>150</v>
      </c>
      <c r="T68" s="742">
        <v>100</v>
      </c>
      <c r="U68" s="962"/>
      <c r="V68" s="1010"/>
      <c r="W68" s="1010"/>
      <c r="X68" s="1010"/>
      <c r="Y68" s="1010"/>
    </row>
    <row r="69" spans="1:30" s="1" customFormat="1" ht="18" customHeight="1" x14ac:dyDescent="0.2">
      <c r="A69" s="104"/>
      <c r="B69" s="87"/>
      <c r="C69" s="502"/>
      <c r="D69" s="610"/>
      <c r="E69" s="948"/>
      <c r="F69" s="611"/>
      <c r="G69" s="612" t="s">
        <v>29</v>
      </c>
      <c r="H69" s="613">
        <f t="shared" ref="H69:P69" si="25">SUM(H66:H68)</f>
        <v>184.8</v>
      </c>
      <c r="I69" s="614">
        <f t="shared" si="25"/>
        <v>39.799999999999997</v>
      </c>
      <c r="J69" s="615">
        <f t="shared" si="25"/>
        <v>-145</v>
      </c>
      <c r="K69" s="688">
        <f t="shared" si="25"/>
        <v>680</v>
      </c>
      <c r="L69" s="614">
        <f t="shared" si="25"/>
        <v>449.8</v>
      </c>
      <c r="M69" s="615">
        <f t="shared" si="25"/>
        <v>-230.20000000000005</v>
      </c>
      <c r="N69" s="688">
        <f t="shared" si="25"/>
        <v>0</v>
      </c>
      <c r="O69" s="614">
        <f t="shared" si="25"/>
        <v>377.6</v>
      </c>
      <c r="P69" s="615">
        <f t="shared" si="25"/>
        <v>377.6</v>
      </c>
      <c r="Q69" s="937"/>
      <c r="R69" s="462"/>
      <c r="S69" s="939"/>
      <c r="T69" s="462"/>
      <c r="U69" s="963"/>
      <c r="V69" s="1010"/>
      <c r="W69" s="1010"/>
      <c r="X69" s="1010"/>
      <c r="Y69" s="1010"/>
      <c r="Z69" s="49"/>
    </row>
    <row r="70" spans="1:30" s="1" customFormat="1" ht="13.5" customHeight="1" x14ac:dyDescent="0.2">
      <c r="A70" s="136"/>
      <c r="B70" s="137"/>
      <c r="C70" s="534"/>
      <c r="D70" s="869" t="s">
        <v>82</v>
      </c>
      <c r="E70" s="405"/>
      <c r="F70" s="233">
        <v>5</v>
      </c>
      <c r="G70" s="332" t="s">
        <v>27</v>
      </c>
      <c r="H70" s="434">
        <v>2.5</v>
      </c>
      <c r="I70" s="398">
        <v>2.5</v>
      </c>
      <c r="J70" s="594"/>
      <c r="K70" s="181"/>
      <c r="L70" s="398"/>
      <c r="M70" s="594"/>
      <c r="N70" s="181"/>
      <c r="O70" s="398"/>
      <c r="P70" s="594"/>
      <c r="Q70" s="873" t="s">
        <v>83</v>
      </c>
      <c r="R70" s="16">
        <v>2</v>
      </c>
      <c r="S70" s="16"/>
      <c r="T70" s="16"/>
      <c r="U70" s="85"/>
    </row>
    <row r="71" spans="1:30" s="1" customFormat="1" ht="12.75" x14ac:dyDescent="0.2">
      <c r="A71" s="136"/>
      <c r="B71" s="137"/>
      <c r="C71" s="534"/>
      <c r="D71" s="869"/>
      <c r="E71" s="405"/>
      <c r="F71" s="233"/>
      <c r="G71" s="332"/>
      <c r="H71" s="434"/>
      <c r="I71" s="398"/>
      <c r="J71" s="594"/>
      <c r="K71" s="181"/>
      <c r="L71" s="398"/>
      <c r="M71" s="594"/>
      <c r="N71" s="181"/>
      <c r="O71" s="398"/>
      <c r="P71" s="594"/>
      <c r="Q71" s="873"/>
      <c r="R71" s="16"/>
      <c r="S71" s="16"/>
      <c r="T71" s="16"/>
      <c r="U71" s="85"/>
    </row>
    <row r="72" spans="1:30" s="1" customFormat="1" ht="12.75" x14ac:dyDescent="0.2">
      <c r="A72" s="154"/>
      <c r="B72" s="155"/>
      <c r="C72" s="176"/>
      <c r="D72" s="869"/>
      <c r="E72" s="405"/>
      <c r="F72" s="233"/>
      <c r="G72" s="332"/>
      <c r="H72" s="434"/>
      <c r="I72" s="398"/>
      <c r="J72" s="594"/>
      <c r="K72" s="181"/>
      <c r="L72" s="398"/>
      <c r="M72" s="594"/>
      <c r="N72" s="181"/>
      <c r="O72" s="398"/>
      <c r="P72" s="594"/>
      <c r="Q72" s="873"/>
      <c r="R72" s="16"/>
      <c r="S72" s="16"/>
      <c r="T72" s="16"/>
      <c r="U72" s="85"/>
      <c r="X72" s="49"/>
    </row>
    <row r="73" spans="1:30" s="1" customFormat="1" ht="12.75" x14ac:dyDescent="0.2">
      <c r="A73" s="154"/>
      <c r="B73" s="155"/>
      <c r="C73" s="176"/>
      <c r="D73" s="869"/>
      <c r="E73" s="405"/>
      <c r="F73" s="233"/>
      <c r="G73" s="332"/>
      <c r="H73" s="434"/>
      <c r="I73" s="398"/>
      <c r="J73" s="594"/>
      <c r="K73" s="181"/>
      <c r="L73" s="398"/>
      <c r="M73" s="594"/>
      <c r="N73" s="181"/>
      <c r="O73" s="398"/>
      <c r="P73" s="594"/>
      <c r="Q73" s="873"/>
      <c r="R73" s="16"/>
      <c r="S73" s="16"/>
      <c r="T73" s="16"/>
      <c r="U73" s="85"/>
      <c r="X73" s="49"/>
      <c r="AA73" s="49"/>
    </row>
    <row r="74" spans="1:30" s="1" customFormat="1" ht="12.75" x14ac:dyDescent="0.2">
      <c r="A74" s="154"/>
      <c r="B74" s="155"/>
      <c r="C74" s="176"/>
      <c r="D74" s="871"/>
      <c r="E74" s="499"/>
      <c r="F74" s="603"/>
      <c r="G74" s="333" t="s">
        <v>29</v>
      </c>
      <c r="H74" s="430">
        <f>SUM(H70:H73)</f>
        <v>2.5</v>
      </c>
      <c r="I74" s="397">
        <f>SUM(I70:I73)</f>
        <v>2.5</v>
      </c>
      <c r="J74" s="358"/>
      <c r="K74" s="224">
        <f>SUM(K70:K73)</f>
        <v>0</v>
      </c>
      <c r="L74" s="395">
        <f>SUM(L70:L73)</f>
        <v>0</v>
      </c>
      <c r="M74" s="358"/>
      <c r="N74" s="224">
        <f>SUM(N70:N73)</f>
        <v>0</v>
      </c>
      <c r="O74" s="395">
        <f>SUM(O70:O73)</f>
        <v>0</v>
      </c>
      <c r="P74" s="358"/>
      <c r="Q74" s="874"/>
      <c r="R74" s="349"/>
      <c r="S74" s="349"/>
      <c r="T74" s="349"/>
      <c r="U74" s="196"/>
      <c r="X74" s="49"/>
    </row>
    <row r="75" spans="1:30" s="1" customFormat="1" ht="13.5" customHeight="1" x14ac:dyDescent="0.2">
      <c r="A75" s="136"/>
      <c r="B75" s="137"/>
      <c r="C75" s="534"/>
      <c r="D75" s="869" t="s">
        <v>84</v>
      </c>
      <c r="E75" s="1021" t="s">
        <v>85</v>
      </c>
      <c r="F75" s="616">
        <v>5</v>
      </c>
      <c r="G75" s="332" t="s">
        <v>27</v>
      </c>
      <c r="H75" s="434"/>
      <c r="I75" s="398"/>
      <c r="J75" s="594"/>
      <c r="K75" s="695">
        <v>10</v>
      </c>
      <c r="L75" s="696">
        <v>10</v>
      </c>
      <c r="M75" s="594"/>
      <c r="N75" s="695">
        <v>50</v>
      </c>
      <c r="O75" s="696">
        <v>50</v>
      </c>
      <c r="P75" s="594"/>
      <c r="Q75" s="1026" t="s">
        <v>86</v>
      </c>
      <c r="R75" s="17"/>
      <c r="S75" s="17">
        <v>20</v>
      </c>
      <c r="T75" s="17">
        <v>100</v>
      </c>
      <c r="U75" s="143"/>
    </row>
    <row r="76" spans="1:30" s="1" customFormat="1" ht="15.75" customHeight="1" x14ac:dyDescent="0.2">
      <c r="A76" s="136"/>
      <c r="B76" s="137"/>
      <c r="C76" s="534"/>
      <c r="D76" s="869"/>
      <c r="E76" s="1021"/>
      <c r="F76" s="616"/>
      <c r="G76" s="332"/>
      <c r="H76" s="434"/>
      <c r="I76" s="398"/>
      <c r="J76" s="594"/>
      <c r="K76" s="181"/>
      <c r="L76" s="398"/>
      <c r="M76" s="594"/>
      <c r="N76" s="181"/>
      <c r="O76" s="398"/>
      <c r="P76" s="594"/>
      <c r="Q76" s="1026"/>
      <c r="R76" s="17"/>
      <c r="S76" s="17"/>
      <c r="T76" s="17"/>
      <c r="U76" s="85"/>
      <c r="Y76" s="49"/>
    </row>
    <row r="77" spans="1:30" s="1" customFormat="1" ht="12" customHeight="1" x14ac:dyDescent="0.2">
      <c r="A77" s="154"/>
      <c r="B77" s="155"/>
      <c r="C77" s="176"/>
      <c r="D77" s="869"/>
      <c r="E77" s="1021"/>
      <c r="F77" s="616"/>
      <c r="G77" s="332"/>
      <c r="H77" s="434"/>
      <c r="I77" s="398"/>
      <c r="J77" s="594"/>
      <c r="K77" s="181"/>
      <c r="L77" s="398"/>
      <c r="M77" s="594"/>
      <c r="N77" s="181"/>
      <c r="O77" s="398"/>
      <c r="P77" s="594"/>
      <c r="Q77" s="348"/>
      <c r="R77" s="17"/>
      <c r="S77" s="17"/>
      <c r="T77" s="17"/>
      <c r="U77" s="85"/>
      <c r="W77" s="49"/>
      <c r="X77" s="49"/>
    </row>
    <row r="78" spans="1:30" s="1" customFormat="1" ht="3" hidden="1" customHeight="1" x14ac:dyDescent="0.2">
      <c r="A78" s="154"/>
      <c r="B78" s="155"/>
      <c r="C78" s="176"/>
      <c r="D78" s="869"/>
      <c r="E78" s="1022"/>
      <c r="F78" s="616"/>
      <c r="G78" s="332"/>
      <c r="H78" s="434"/>
      <c r="I78" s="398"/>
      <c r="J78" s="594"/>
      <c r="K78" s="181"/>
      <c r="L78" s="398"/>
      <c r="M78" s="594"/>
      <c r="N78" s="181"/>
      <c r="O78" s="398"/>
      <c r="P78" s="594"/>
      <c r="Q78" s="230"/>
      <c r="R78" s="539"/>
      <c r="S78" s="17"/>
      <c r="T78" s="17"/>
      <c r="U78" s="85"/>
      <c r="X78" s="49"/>
    </row>
    <row r="79" spans="1:30" s="1" customFormat="1" ht="12.75" x14ac:dyDescent="0.2">
      <c r="A79" s="154"/>
      <c r="B79" s="155"/>
      <c r="C79" s="176"/>
      <c r="D79" s="869"/>
      <c r="E79" s="406" t="s">
        <v>62</v>
      </c>
      <c r="F79" s="617"/>
      <c r="G79" s="330" t="s">
        <v>29</v>
      </c>
      <c r="H79" s="234">
        <f>SUM(H75:H78)</f>
        <v>0</v>
      </c>
      <c r="I79" s="395">
        <f>SUM(I75:I78)</f>
        <v>0</v>
      </c>
      <c r="J79" s="357"/>
      <c r="K79" s="224">
        <f>SUM(K75:K78)</f>
        <v>10</v>
      </c>
      <c r="L79" s="395">
        <f>SUM(L75:L78)</f>
        <v>10</v>
      </c>
      <c r="M79" s="357"/>
      <c r="N79" s="224">
        <f>SUM(N75:N78)</f>
        <v>50</v>
      </c>
      <c r="O79" s="395">
        <f>SUM(O75:O78)</f>
        <v>50</v>
      </c>
      <c r="P79" s="357"/>
      <c r="Q79" s="348"/>
      <c r="R79" s="17"/>
      <c r="S79" s="17"/>
      <c r="T79" s="17"/>
      <c r="U79" s="85"/>
      <c r="X79" s="49"/>
      <c r="Z79" s="49"/>
    </row>
    <row r="80" spans="1:30" s="1" customFormat="1" ht="13.5" thickBot="1" x14ac:dyDescent="0.25">
      <c r="A80" s="236"/>
      <c r="B80" s="237"/>
      <c r="C80" s="238"/>
      <c r="D80" s="533"/>
      <c r="E80" s="877" t="s">
        <v>87</v>
      </c>
      <c r="F80" s="877"/>
      <c r="G80" s="877"/>
      <c r="H80" s="435">
        <f>H74+H69+H65+H60</f>
        <v>8460.1</v>
      </c>
      <c r="I80" s="399">
        <f>I74+I69+I65+I60</f>
        <v>8315.1</v>
      </c>
      <c r="J80" s="436">
        <f>J74+J69+J65+J60</f>
        <v>-145</v>
      </c>
      <c r="K80" s="159">
        <f>K74+K69+K65+K60+K79</f>
        <v>9909.0999999999985</v>
      </c>
      <c r="L80" s="399">
        <f>L74+L69+L65+L60+L79</f>
        <v>9678.9</v>
      </c>
      <c r="M80" s="436">
        <f>M74+M69+M65+M60</f>
        <v>-230.20000000000005</v>
      </c>
      <c r="N80" s="159">
        <f>N74+N69+N65+N60+N79</f>
        <v>2165.6999999999998</v>
      </c>
      <c r="O80" s="399">
        <f>O74+O69+O65+O60+O79</f>
        <v>2543.2999999999997</v>
      </c>
      <c r="P80" s="436">
        <f>P74+P69+P65+P60</f>
        <v>377.6</v>
      </c>
      <c r="Q80" s="410"/>
      <c r="R80" s="450"/>
      <c r="S80" s="450"/>
      <c r="T80" s="450"/>
      <c r="U80" s="381"/>
    </row>
    <row r="81" spans="1:30" s="1" customFormat="1" ht="95.25" customHeight="1" x14ac:dyDescent="0.2">
      <c r="A81" s="161" t="s">
        <v>21</v>
      </c>
      <c r="B81" s="162" t="s">
        <v>32</v>
      </c>
      <c r="C81" s="125" t="s">
        <v>32</v>
      </c>
      <c r="D81" s="879" t="s">
        <v>88</v>
      </c>
      <c r="E81" s="467"/>
      <c r="F81" s="360">
        <v>2</v>
      </c>
      <c r="G81" s="468" t="s">
        <v>27</v>
      </c>
      <c r="H81" s="469">
        <v>28.9</v>
      </c>
      <c r="I81" s="665">
        <f>28.9-28.9</f>
        <v>0</v>
      </c>
      <c r="J81" s="666">
        <f>I81-H81</f>
        <v>-28.9</v>
      </c>
      <c r="K81" s="689">
        <v>0</v>
      </c>
      <c r="L81" s="665">
        <v>70</v>
      </c>
      <c r="M81" s="666">
        <f>L81-K81</f>
        <v>70</v>
      </c>
      <c r="N81" s="689">
        <v>0</v>
      </c>
      <c r="O81" s="665">
        <v>100</v>
      </c>
      <c r="P81" s="666">
        <f>O81-N81</f>
        <v>100</v>
      </c>
      <c r="Q81" s="75" t="s">
        <v>120</v>
      </c>
      <c r="R81" s="668">
        <v>100</v>
      </c>
      <c r="S81" s="669">
        <v>40</v>
      </c>
      <c r="T81" s="669">
        <v>100</v>
      </c>
      <c r="U81" s="944" t="s">
        <v>151</v>
      </c>
    </row>
    <row r="82" spans="1:30" s="1" customFormat="1" ht="15.75" customHeight="1" thickBot="1" x14ac:dyDescent="0.25">
      <c r="A82" s="117"/>
      <c r="B82" s="99"/>
      <c r="C82" s="341"/>
      <c r="D82" s="870"/>
      <c r="E82" s="342"/>
      <c r="F82" s="343"/>
      <c r="G82" s="532" t="s">
        <v>29</v>
      </c>
      <c r="H82" s="438">
        <f t="shared" ref="H82:I82" si="26">SUM(H81)</f>
        <v>28.9</v>
      </c>
      <c r="I82" s="401">
        <f t="shared" si="26"/>
        <v>0</v>
      </c>
      <c r="J82" s="564">
        <f t="shared" ref="J82:L82" si="27">SUM(J81)</f>
        <v>-28.9</v>
      </c>
      <c r="K82" s="14">
        <f t="shared" si="27"/>
        <v>0</v>
      </c>
      <c r="L82" s="401">
        <f t="shared" si="27"/>
        <v>70</v>
      </c>
      <c r="M82" s="564">
        <f t="shared" ref="M82:O82" si="28">SUM(M81)</f>
        <v>70</v>
      </c>
      <c r="N82" s="14">
        <f t="shared" si="28"/>
        <v>0</v>
      </c>
      <c r="O82" s="401">
        <f t="shared" si="28"/>
        <v>100</v>
      </c>
      <c r="P82" s="564">
        <f t="shared" ref="P82" si="29">SUM(P81)</f>
        <v>100</v>
      </c>
      <c r="Q82" s="548"/>
      <c r="R82" s="546"/>
      <c r="S82" s="546"/>
      <c r="T82" s="546"/>
      <c r="U82" s="945"/>
      <c r="AA82" s="49"/>
    </row>
    <row r="83" spans="1:30" s="1" customFormat="1" ht="38.25" x14ac:dyDescent="0.2">
      <c r="A83" s="161" t="s">
        <v>21</v>
      </c>
      <c r="B83" s="162" t="s">
        <v>32</v>
      </c>
      <c r="C83" s="125" t="s">
        <v>57</v>
      </c>
      <c r="D83" s="245" t="s">
        <v>89</v>
      </c>
      <c r="E83" s="246"/>
      <c r="F83" s="247"/>
      <c r="G83" s="248"/>
      <c r="H83" s="618"/>
      <c r="I83" s="619"/>
      <c r="J83" s="606"/>
      <c r="K83" s="690"/>
      <c r="L83" s="619"/>
      <c r="M83" s="606"/>
      <c r="N83" s="690"/>
      <c r="O83" s="619"/>
      <c r="P83" s="606"/>
      <c r="Q83" s="413"/>
      <c r="R83" s="463"/>
      <c r="S83" s="463"/>
      <c r="T83" s="463"/>
      <c r="U83" s="254"/>
      <c r="X83" s="49"/>
    </row>
    <row r="84" spans="1:30" s="1" customFormat="1" ht="43.5" customHeight="1" x14ac:dyDescent="0.2">
      <c r="A84" s="136"/>
      <c r="B84" s="137"/>
      <c r="C84" s="547"/>
      <c r="D84" s="868" t="s">
        <v>90</v>
      </c>
      <c r="E84" s="242"/>
      <c r="F84" s="233">
        <v>6</v>
      </c>
      <c r="G84" s="255" t="s">
        <v>27</v>
      </c>
      <c r="H84" s="437">
        <v>31.8</v>
      </c>
      <c r="I84" s="400">
        <v>31.8</v>
      </c>
      <c r="J84" s="591"/>
      <c r="K84" s="256"/>
      <c r="L84" s="400"/>
      <c r="M84" s="591"/>
      <c r="N84" s="256"/>
      <c r="O84" s="400"/>
      <c r="P84" s="591"/>
      <c r="Q84" s="375" t="s">
        <v>91</v>
      </c>
      <c r="R84" s="457">
        <v>100</v>
      </c>
      <c r="S84" s="457"/>
      <c r="T84" s="457"/>
      <c r="U84" s="143"/>
      <c r="Z84" s="49"/>
    </row>
    <row r="85" spans="1:30" s="1" customFormat="1" ht="13.5" thickBot="1" x14ac:dyDescent="0.25">
      <c r="A85" s="98"/>
      <c r="B85" s="526"/>
      <c r="C85" s="527"/>
      <c r="D85" s="870"/>
      <c r="E85" s="528"/>
      <c r="F85" s="530"/>
      <c r="G85" s="339" t="s">
        <v>29</v>
      </c>
      <c r="H85" s="438">
        <f t="shared" ref="H85" si="30">SUM(H84:H84)</f>
        <v>31.8</v>
      </c>
      <c r="I85" s="401">
        <f t="shared" ref="I85:J85" si="31">SUM(I84:I84)</f>
        <v>31.8</v>
      </c>
      <c r="J85" s="382">
        <f t="shared" si="31"/>
        <v>0</v>
      </c>
      <c r="K85" s="14">
        <f t="shared" ref="K85" si="32">SUM(K84:K84)</f>
        <v>0</v>
      </c>
      <c r="L85" s="401">
        <f t="shared" ref="L85:M85" si="33">SUM(L84:L84)</f>
        <v>0</v>
      </c>
      <c r="M85" s="382">
        <f t="shared" si="33"/>
        <v>0</v>
      </c>
      <c r="N85" s="14">
        <f t="shared" ref="N85" si="34">SUM(N84:N84)</f>
        <v>0</v>
      </c>
      <c r="O85" s="401">
        <f t="shared" ref="O85:P85" si="35">SUM(O84:O84)</f>
        <v>0</v>
      </c>
      <c r="P85" s="382">
        <f t="shared" si="35"/>
        <v>0</v>
      </c>
      <c r="Q85" s="548"/>
      <c r="R85" s="464"/>
      <c r="S85" s="464"/>
      <c r="T85" s="464"/>
      <c r="U85" s="261"/>
      <c r="V85" s="262"/>
    </row>
    <row r="86" spans="1:30" s="1" customFormat="1" ht="15.75" customHeight="1" thickBot="1" x14ac:dyDescent="0.25">
      <c r="A86" s="25" t="s">
        <v>21</v>
      </c>
      <c r="B86" s="263" t="s">
        <v>32</v>
      </c>
      <c r="C86" s="990" t="s">
        <v>35</v>
      </c>
      <c r="D86" s="990"/>
      <c r="E86" s="990"/>
      <c r="F86" s="990"/>
      <c r="G86" s="990"/>
      <c r="H86" s="29">
        <f t="shared" ref="H86:P86" si="36">H85+H82+H80+H54</f>
        <v>9246.3000000000011</v>
      </c>
      <c r="I86" s="620">
        <f t="shared" si="36"/>
        <v>9019.7999999999993</v>
      </c>
      <c r="J86" s="621">
        <f t="shared" si="36"/>
        <v>-226.5</v>
      </c>
      <c r="K86" s="622">
        <f t="shared" si="36"/>
        <v>9909.0999999999985</v>
      </c>
      <c r="L86" s="620">
        <f t="shared" si="36"/>
        <v>9748.9</v>
      </c>
      <c r="M86" s="621">
        <f t="shared" si="36"/>
        <v>-160.20000000000005</v>
      </c>
      <c r="N86" s="622">
        <f t="shared" si="36"/>
        <v>2165.6999999999998</v>
      </c>
      <c r="O86" s="620">
        <f t="shared" si="36"/>
        <v>2643.2999999999997</v>
      </c>
      <c r="P86" s="621">
        <f t="shared" si="36"/>
        <v>477.6</v>
      </c>
      <c r="Q86" s="897"/>
      <c r="R86" s="898"/>
      <c r="S86" s="898"/>
      <c r="T86" s="898"/>
      <c r="U86" s="899"/>
    </row>
    <row r="87" spans="1:30" s="1" customFormat="1" ht="13.5" customHeight="1" thickBot="1" x14ac:dyDescent="0.25">
      <c r="A87" s="265" t="s">
        <v>21</v>
      </c>
      <c r="B87" s="30" t="s">
        <v>57</v>
      </c>
      <c r="C87" s="1018" t="s">
        <v>92</v>
      </c>
      <c r="D87" s="1019"/>
      <c r="E87" s="1019"/>
      <c r="F87" s="1019"/>
      <c r="G87" s="1019"/>
      <c r="H87" s="1019"/>
      <c r="I87" s="1019"/>
      <c r="J87" s="1019"/>
      <c r="K87" s="1019"/>
      <c r="L87" s="1019"/>
      <c r="M87" s="1019"/>
      <c r="N87" s="1019"/>
      <c r="O87" s="1019"/>
      <c r="P87" s="1019"/>
      <c r="Q87" s="1019"/>
      <c r="R87" s="1019"/>
      <c r="S87" s="1019"/>
      <c r="T87" s="1019"/>
      <c r="U87" s="1020"/>
      <c r="V87" s="268"/>
    </row>
    <row r="88" spans="1:30" s="1" customFormat="1" ht="21" customHeight="1" x14ac:dyDescent="0.2">
      <c r="A88" s="68" t="s">
        <v>21</v>
      </c>
      <c r="B88" s="69" t="s">
        <v>57</v>
      </c>
      <c r="C88" s="275" t="s">
        <v>21</v>
      </c>
      <c r="D88" s="903" t="s">
        <v>93</v>
      </c>
      <c r="E88" s="511"/>
      <c r="F88" s="512" t="s">
        <v>26</v>
      </c>
      <c r="G88" s="344" t="s">
        <v>27</v>
      </c>
      <c r="H88" s="414">
        <v>970.3</v>
      </c>
      <c r="I88" s="414">
        <v>970.3</v>
      </c>
      <c r="J88" s="415">
        <f>I88-H88</f>
        <v>0</v>
      </c>
      <c r="K88" s="11">
        <v>620.29999999999995</v>
      </c>
      <c r="L88" s="384">
        <v>620.29999999999995</v>
      </c>
      <c r="M88" s="415">
        <f>L88-K88</f>
        <v>0</v>
      </c>
      <c r="N88" s="11">
        <v>620.29999999999995</v>
      </c>
      <c r="O88" s="384">
        <v>620.29999999999995</v>
      </c>
      <c r="P88" s="415">
        <f>O88-N88</f>
        <v>0</v>
      </c>
      <c r="Q88" s="995" t="s">
        <v>94</v>
      </c>
      <c r="R88" s="824">
        <v>6</v>
      </c>
      <c r="S88" s="537">
        <v>6</v>
      </c>
      <c r="T88" s="537">
        <v>6</v>
      </c>
      <c r="U88" s="993"/>
      <c r="V88" s="885"/>
      <c r="Y88" s="49"/>
    </row>
    <row r="89" spans="1:30" s="1" customFormat="1" ht="21" customHeight="1" thickBot="1" x14ac:dyDescent="0.25">
      <c r="A89" s="86"/>
      <c r="B89" s="87"/>
      <c r="C89" s="275"/>
      <c r="D89" s="903"/>
      <c r="E89" s="511"/>
      <c r="F89" s="512"/>
      <c r="G89" s="223" t="s">
        <v>29</v>
      </c>
      <c r="H89" s="14">
        <f t="shared" ref="H89:J89" si="37">H88</f>
        <v>970.3</v>
      </c>
      <c r="I89" s="401">
        <f t="shared" si="37"/>
        <v>970.3</v>
      </c>
      <c r="J89" s="279">
        <f t="shared" si="37"/>
        <v>0</v>
      </c>
      <c r="K89" s="14">
        <f>K88</f>
        <v>620.29999999999995</v>
      </c>
      <c r="L89" s="401">
        <f>L88</f>
        <v>620.29999999999995</v>
      </c>
      <c r="M89" s="279">
        <f t="shared" ref="M89" si="38">M88</f>
        <v>0</v>
      </c>
      <c r="N89" s="14">
        <f>N88</f>
        <v>620.29999999999995</v>
      </c>
      <c r="O89" s="401">
        <f>O88</f>
        <v>620.29999999999995</v>
      </c>
      <c r="P89" s="279">
        <f t="shared" ref="P89" si="39">P88</f>
        <v>0</v>
      </c>
      <c r="Q89" s="996"/>
      <c r="R89" s="825"/>
      <c r="S89" s="538"/>
      <c r="T89" s="538"/>
      <c r="U89" s="994"/>
      <c r="V89" s="885"/>
    </row>
    <row r="90" spans="1:30" s="1" customFormat="1" ht="42" customHeight="1" x14ac:dyDescent="0.2">
      <c r="A90" s="68" t="s">
        <v>21</v>
      </c>
      <c r="B90" s="802" t="s">
        <v>57</v>
      </c>
      <c r="C90" s="886" t="s">
        <v>30</v>
      </c>
      <c r="D90" s="888" t="s">
        <v>95</v>
      </c>
      <c r="E90" s="890"/>
      <c r="F90" s="892" t="s">
        <v>26</v>
      </c>
      <c r="G90" s="280" t="s">
        <v>27</v>
      </c>
      <c r="H90" s="281">
        <v>14.5</v>
      </c>
      <c r="I90" s="391">
        <v>14.5</v>
      </c>
      <c r="J90" s="402"/>
      <c r="K90" s="272">
        <v>20</v>
      </c>
      <c r="L90" s="391">
        <v>20</v>
      </c>
      <c r="M90" s="402"/>
      <c r="N90" s="272">
        <v>20</v>
      </c>
      <c r="O90" s="391">
        <v>20</v>
      </c>
      <c r="P90" s="402"/>
      <c r="Q90" s="894" t="s">
        <v>96</v>
      </c>
      <c r="R90" s="984">
        <v>14</v>
      </c>
      <c r="S90" s="551">
        <v>14</v>
      </c>
      <c r="T90" s="551">
        <v>14</v>
      </c>
      <c r="U90" s="988"/>
      <c r="V90" s="286"/>
      <c r="W90" s="262"/>
      <c r="AD90" s="49"/>
    </row>
    <row r="91" spans="1:30" s="1" customFormat="1" ht="13.5" thickBot="1" x14ac:dyDescent="0.25">
      <c r="A91" s="98"/>
      <c r="B91" s="803"/>
      <c r="C91" s="887"/>
      <c r="D91" s="889"/>
      <c r="E91" s="891"/>
      <c r="F91" s="893"/>
      <c r="G91" s="287" t="s">
        <v>29</v>
      </c>
      <c r="H91" s="288">
        <f>SUM(H90)</f>
        <v>14.5</v>
      </c>
      <c r="I91" s="385">
        <f t="shared" ref="I91:J91" si="40">SUM(I90:I90)</f>
        <v>14.5</v>
      </c>
      <c r="J91" s="382">
        <f t="shared" si="40"/>
        <v>0</v>
      </c>
      <c r="K91" s="288">
        <f>SUM(K90)</f>
        <v>20</v>
      </c>
      <c r="L91" s="385">
        <f t="shared" ref="L91:M91" si="41">SUM(L90:L90)</f>
        <v>20</v>
      </c>
      <c r="M91" s="382">
        <f t="shared" si="41"/>
        <v>0</v>
      </c>
      <c r="N91" s="288">
        <f>SUM(N90)</f>
        <v>20</v>
      </c>
      <c r="O91" s="385">
        <f t="shared" ref="O91:P91" si="42">SUM(O90:O90)</f>
        <v>20</v>
      </c>
      <c r="P91" s="382">
        <f t="shared" si="42"/>
        <v>0</v>
      </c>
      <c r="Q91" s="875"/>
      <c r="R91" s="985"/>
      <c r="S91" s="546"/>
      <c r="T91" s="546"/>
      <c r="U91" s="989"/>
      <c r="V91" s="355"/>
      <c r="W91" s="262"/>
    </row>
    <row r="92" spans="1:30" s="1" customFormat="1" ht="15.75" customHeight="1" thickBot="1" x14ac:dyDescent="0.25">
      <c r="A92" s="25" t="s">
        <v>21</v>
      </c>
      <c r="B92" s="263" t="s">
        <v>57</v>
      </c>
      <c r="C92" s="990" t="s">
        <v>35</v>
      </c>
      <c r="D92" s="990"/>
      <c r="E92" s="990"/>
      <c r="F92" s="990"/>
      <c r="G92" s="990"/>
      <c r="H92" s="622">
        <f t="shared" ref="H92:J92" si="43">H91+H89</f>
        <v>984.8</v>
      </c>
      <c r="I92" s="620">
        <f t="shared" si="43"/>
        <v>984.8</v>
      </c>
      <c r="J92" s="623">
        <f t="shared" si="43"/>
        <v>0</v>
      </c>
      <c r="K92" s="622">
        <f t="shared" ref="K92:M92" si="44">K91+K89</f>
        <v>640.29999999999995</v>
      </c>
      <c r="L92" s="620">
        <f t="shared" si="44"/>
        <v>640.29999999999995</v>
      </c>
      <c r="M92" s="623">
        <f t="shared" si="44"/>
        <v>0</v>
      </c>
      <c r="N92" s="622">
        <f t="shared" ref="N92:P92" si="45">N91+N89</f>
        <v>640.29999999999995</v>
      </c>
      <c r="O92" s="620">
        <f t="shared" si="45"/>
        <v>640.29999999999995</v>
      </c>
      <c r="P92" s="623">
        <f t="shared" si="45"/>
        <v>0</v>
      </c>
      <c r="Q92" s="897"/>
      <c r="R92" s="898"/>
      <c r="S92" s="898"/>
      <c r="T92" s="898"/>
      <c r="U92" s="899"/>
    </row>
    <row r="93" spans="1:30" s="1" customFormat="1" ht="15.75" customHeight="1" thickBot="1" x14ac:dyDescent="0.25">
      <c r="A93" s="25" t="s">
        <v>21</v>
      </c>
      <c r="B93" s="991" t="s">
        <v>97</v>
      </c>
      <c r="C93" s="992"/>
      <c r="D93" s="992"/>
      <c r="E93" s="992"/>
      <c r="F93" s="992"/>
      <c r="G93" s="992"/>
      <c r="H93" s="624">
        <f t="shared" ref="H93:P93" si="46">H86+H44+H19+H92</f>
        <v>14927.3</v>
      </c>
      <c r="I93" s="625">
        <f t="shared" si="46"/>
        <v>14857.899999999998</v>
      </c>
      <c r="J93" s="626">
        <f t="shared" si="46"/>
        <v>-69.399999999999721</v>
      </c>
      <c r="K93" s="624">
        <f t="shared" si="46"/>
        <v>15325.999999999996</v>
      </c>
      <c r="L93" s="625">
        <f t="shared" si="46"/>
        <v>15165.8</v>
      </c>
      <c r="M93" s="626">
        <f t="shared" si="46"/>
        <v>-160.20000000000005</v>
      </c>
      <c r="N93" s="624">
        <f t="shared" si="46"/>
        <v>7564</v>
      </c>
      <c r="O93" s="625">
        <f t="shared" si="46"/>
        <v>8041.5999999999995</v>
      </c>
      <c r="P93" s="626">
        <f t="shared" si="46"/>
        <v>477.6</v>
      </c>
      <c r="Q93" s="978"/>
      <c r="R93" s="979"/>
      <c r="S93" s="979"/>
      <c r="T93" s="979"/>
      <c r="U93" s="980"/>
    </row>
    <row r="94" spans="1:30" s="1" customFormat="1" ht="15.75" customHeight="1" thickBot="1" x14ac:dyDescent="0.25">
      <c r="A94" s="292" t="s">
        <v>98</v>
      </c>
      <c r="B94" s="986" t="s">
        <v>99</v>
      </c>
      <c r="C94" s="987"/>
      <c r="D94" s="987"/>
      <c r="E94" s="987"/>
      <c r="F94" s="987"/>
      <c r="G94" s="987"/>
      <c r="H94" s="627">
        <f t="shared" ref="H94:I94" si="47">H93</f>
        <v>14927.3</v>
      </c>
      <c r="I94" s="628">
        <f t="shared" si="47"/>
        <v>14857.899999999998</v>
      </c>
      <c r="J94" s="629">
        <f>J93</f>
        <v>-69.399999999999721</v>
      </c>
      <c r="K94" s="627">
        <f t="shared" ref="K94:L94" si="48">K93</f>
        <v>15325.999999999996</v>
      </c>
      <c r="L94" s="628">
        <f t="shared" si="48"/>
        <v>15165.8</v>
      </c>
      <c r="M94" s="629">
        <f>M93</f>
        <v>-160.20000000000005</v>
      </c>
      <c r="N94" s="627">
        <f t="shared" ref="N94:O94" si="49">N93</f>
        <v>7564</v>
      </c>
      <c r="O94" s="628">
        <f t="shared" si="49"/>
        <v>8041.5999999999995</v>
      </c>
      <c r="P94" s="629">
        <f>P93</f>
        <v>477.6</v>
      </c>
      <c r="Q94" s="981"/>
      <c r="R94" s="982"/>
      <c r="S94" s="982"/>
      <c r="T94" s="982"/>
      <c r="U94" s="983"/>
    </row>
    <row r="95" spans="1:30" s="1" customFormat="1" ht="27" customHeight="1" thickBot="1" x14ac:dyDescent="0.25">
      <c r="A95" s="298"/>
      <c r="B95" s="1031" t="s">
        <v>100</v>
      </c>
      <c r="C95" s="1031"/>
      <c r="D95" s="1031"/>
      <c r="E95" s="1031"/>
      <c r="F95" s="1031"/>
      <c r="G95" s="1031"/>
      <c r="H95" s="1031"/>
      <c r="I95" s="1031"/>
      <c r="J95" s="1031"/>
      <c r="K95" s="1031"/>
      <c r="L95" s="1031"/>
      <c r="M95" s="1031"/>
      <c r="N95" s="1031"/>
      <c r="O95" s="1031"/>
      <c r="P95" s="1031"/>
      <c r="Q95" s="300"/>
      <c r="R95" s="301"/>
      <c r="S95" s="301"/>
      <c r="T95" s="301"/>
      <c r="U95" s="301"/>
    </row>
    <row r="96" spans="1:30" s="1" customFormat="1" ht="54.75" customHeight="1" x14ac:dyDescent="0.2">
      <c r="A96" s="299"/>
      <c r="B96" s="923" t="s">
        <v>101</v>
      </c>
      <c r="C96" s="924"/>
      <c r="D96" s="924"/>
      <c r="E96" s="924"/>
      <c r="F96" s="924"/>
      <c r="G96" s="925"/>
      <c r="H96" s="702" t="s">
        <v>102</v>
      </c>
      <c r="I96" s="703" t="s">
        <v>124</v>
      </c>
      <c r="J96" s="704" t="s">
        <v>121</v>
      </c>
      <c r="K96" s="702" t="s">
        <v>102</v>
      </c>
      <c r="L96" s="703" t="s">
        <v>124</v>
      </c>
      <c r="M96" s="704" t="s">
        <v>121</v>
      </c>
      <c r="N96" s="702" t="s">
        <v>102</v>
      </c>
      <c r="O96" s="703" t="s">
        <v>124</v>
      </c>
      <c r="P96" s="704" t="s">
        <v>121</v>
      </c>
      <c r="Q96" s="302"/>
      <c r="R96" s="524"/>
      <c r="S96" s="524"/>
      <c r="T96" s="524"/>
      <c r="U96" s="524"/>
    </row>
    <row r="97" spans="1:21" s="1" customFormat="1" ht="12.75" x14ac:dyDescent="0.2">
      <c r="A97" s="299"/>
      <c r="B97" s="1015" t="s">
        <v>105</v>
      </c>
      <c r="C97" s="1016"/>
      <c r="D97" s="1016"/>
      <c r="E97" s="1016"/>
      <c r="F97" s="1016"/>
      <c r="G97" s="1017"/>
      <c r="H97" s="630">
        <f t="shared" ref="H97:J97" ca="1" si="50">SUM(H98:H102)</f>
        <v>7653.2000000000007</v>
      </c>
      <c r="I97" s="631">
        <f t="shared" ca="1" si="50"/>
        <v>7558.8000000000011</v>
      </c>
      <c r="J97" s="632">
        <f t="shared" ca="1" si="50"/>
        <v>-94.39999999999975</v>
      </c>
      <c r="K97" s="630">
        <f>SUM(K98:K102)</f>
        <v>12595.599999999999</v>
      </c>
      <c r="L97" s="631">
        <f t="shared" ref="L97:M97" ca="1" si="51">SUM(L98:L102)</f>
        <v>13115.399999999998</v>
      </c>
      <c r="M97" s="632">
        <f t="shared" si="51"/>
        <v>519.79999999999995</v>
      </c>
      <c r="N97" s="630">
        <f>SUM(N98:N102)</f>
        <v>5519.6</v>
      </c>
      <c r="O97" s="631">
        <f ca="1">SUM(O98:O102)</f>
        <v>5997.2000000000007</v>
      </c>
      <c r="P97" s="632">
        <f t="shared" ref="P97" si="52">SUM(P98:P102)</f>
        <v>477.6</v>
      </c>
      <c r="Q97" s="305"/>
      <c r="R97" s="523"/>
      <c r="S97" s="523"/>
      <c r="T97" s="523"/>
      <c r="U97" s="523"/>
    </row>
    <row r="98" spans="1:21" s="1" customFormat="1" ht="12.75" x14ac:dyDescent="0.2">
      <c r="A98" s="299"/>
      <c r="B98" s="1000" t="s">
        <v>136</v>
      </c>
      <c r="C98" s="1001"/>
      <c r="D98" s="1001"/>
      <c r="E98" s="1001"/>
      <c r="F98" s="1001"/>
      <c r="G98" s="1002"/>
      <c r="H98" s="633">
        <f ca="1">SUMIF(G13:G90,"sb",H13:H86)</f>
        <v>7044.5000000000009</v>
      </c>
      <c r="I98" s="634">
        <f ca="1">SUMIF(G13:G90,"sb",I13:I86)</f>
        <v>7065.2000000000016</v>
      </c>
      <c r="J98" s="635">
        <f ca="1">SUMIF(G13:G90,"sb",J13:J85)</f>
        <v>20.70000000000028</v>
      </c>
      <c r="K98" s="633">
        <f>SUMIF(G13:G90,"sb",K13:K90)</f>
        <v>9521.1999999999989</v>
      </c>
      <c r="L98" s="634">
        <f ca="1">SUMIF(G13:G90,"sb",L13:L86)</f>
        <v>9692.9999999999982</v>
      </c>
      <c r="M98" s="635">
        <f>SUMIF(G13:G90,"sb",M13:M90)</f>
        <v>171.8</v>
      </c>
      <c r="N98" s="633">
        <f>SUMIF(G13:G90,"sb",N13:N90)</f>
        <v>5255.1</v>
      </c>
      <c r="O98" s="634">
        <f ca="1">SUMIF(G13:G90,"sb",O13:O86)</f>
        <v>5432.7000000000007</v>
      </c>
      <c r="P98" s="635">
        <f>SUMIF(G13:G90,"sb",P13:P90)</f>
        <v>177.6</v>
      </c>
      <c r="Q98" s="308"/>
      <c r="R98" s="521"/>
      <c r="S98" s="521"/>
      <c r="T98" s="521"/>
      <c r="U98" s="521"/>
    </row>
    <row r="99" spans="1:21" s="1" customFormat="1" ht="12.75" x14ac:dyDescent="0.2">
      <c r="A99" s="299"/>
      <c r="B99" s="1006" t="s">
        <v>137</v>
      </c>
      <c r="C99" s="1007"/>
      <c r="D99" s="1007"/>
      <c r="E99" s="1007"/>
      <c r="F99" s="1007"/>
      <c r="G99" s="1008"/>
      <c r="H99" s="309">
        <f ca="1">SUMIF(G13:G91,"sb(sp)",H13:H86)</f>
        <v>279</v>
      </c>
      <c r="I99" s="636">
        <f>SUMIF(G13:G85,"sb(sp)",I13:I85)</f>
        <v>279</v>
      </c>
      <c r="J99" s="637">
        <f>SUMIF(G13:G86,"sb(sp)",J13:J86)</f>
        <v>0</v>
      </c>
      <c r="K99" s="309">
        <f>SUMIF(G13:G90,"sb(sp)",K13:K90)</f>
        <v>264.5</v>
      </c>
      <c r="L99" s="636">
        <f>SUMIF(G13:G85,"sb(sp)",L13:L85)</f>
        <v>264.5</v>
      </c>
      <c r="M99" s="637">
        <f>SUMIF(J13:J86,"sb(sp)",M13:M86)</f>
        <v>0</v>
      </c>
      <c r="N99" s="309">
        <f>SUMIF(G13:G91,"sb(sp)",N13:N91)</f>
        <v>264.5</v>
      </c>
      <c r="O99" s="636">
        <f>SUMIF(G13:G85,"sb(sp)",O13:O85)</f>
        <v>264.5</v>
      </c>
      <c r="P99" s="637">
        <f>SUMIF(M13:M86,"sb(sp)",P13:P86)</f>
        <v>0</v>
      </c>
      <c r="Q99" s="308"/>
      <c r="R99" s="521"/>
      <c r="S99" s="521"/>
      <c r="T99" s="521"/>
      <c r="U99" s="521"/>
    </row>
    <row r="100" spans="1:21" s="1" customFormat="1" ht="12.75" x14ac:dyDescent="0.2">
      <c r="A100" s="299"/>
      <c r="B100" s="1006" t="s">
        <v>129</v>
      </c>
      <c r="C100" s="1007"/>
      <c r="D100" s="1007"/>
      <c r="E100" s="1007"/>
      <c r="F100" s="1007"/>
      <c r="G100" s="1008"/>
      <c r="H100" s="309">
        <f>SUMIF(G13:G90,"sb(spl)",H13:H90)</f>
        <v>68.900000000000006</v>
      </c>
      <c r="I100" s="636">
        <f>SUMIF(G13:G90,"sb(spl)",I13:I90)</f>
        <v>68.900000000000006</v>
      </c>
      <c r="J100" s="637">
        <f>SUMIF(G13:G90,"sb(spl)",J13:J90)</f>
        <v>0</v>
      </c>
      <c r="K100" s="309">
        <f>SUMIF(G13:G90,"sb(spl)",K13:K90)</f>
        <v>0</v>
      </c>
      <c r="L100" s="636">
        <f>SUMIF(G13:G90,"sb(spl)",L13:L90)</f>
        <v>0</v>
      </c>
      <c r="M100" s="637">
        <f>SUMIF(J13:J90,"sb(spl)",M13:M90)</f>
        <v>0</v>
      </c>
      <c r="N100" s="309">
        <f>SUMIF(G13:G90,"sb(spl)",N13:N90)</f>
        <v>0</v>
      </c>
      <c r="O100" s="636">
        <f>SUMIF(G13:G90,"sb(spl)",O13:O90)</f>
        <v>0</v>
      </c>
      <c r="P100" s="637">
        <f>SUMIF(M13:M90,"sb(spl)",P13:P90)</f>
        <v>0</v>
      </c>
      <c r="Q100" s="308"/>
      <c r="R100" s="521"/>
      <c r="S100" s="521"/>
      <c r="T100" s="521"/>
      <c r="U100" s="521"/>
    </row>
    <row r="101" spans="1:21" s="1" customFormat="1" ht="12.75" x14ac:dyDescent="0.2">
      <c r="A101" s="299"/>
      <c r="B101" s="1009" t="s">
        <v>138</v>
      </c>
      <c r="C101" s="1010"/>
      <c r="D101" s="1010"/>
      <c r="E101" s="1010"/>
      <c r="F101" s="1010"/>
      <c r="G101" s="1011"/>
      <c r="H101" s="309">
        <f ca="1">SUMIF(G13:G90,"sb(p)",H13:H86)</f>
        <v>0</v>
      </c>
      <c r="I101" s="636">
        <f>SUMIF(G13:G85,"sb(p)",I13:I85)</f>
        <v>0</v>
      </c>
      <c r="J101" s="637">
        <f>SUMIF(G13:G86,"sb(p)",J13:J86)</f>
        <v>0</v>
      </c>
      <c r="K101" s="309">
        <f>SUMIF(G13:G90,"sb(p)",K13:K90)</f>
        <v>2354.6</v>
      </c>
      <c r="L101" s="636">
        <f>SUMIF(G13:G85,"sb(p)",L13:L85)</f>
        <v>2354.6</v>
      </c>
      <c r="M101" s="637">
        <f>SUMIF(J13:J86,"sb(p)",M13:M86)</f>
        <v>0</v>
      </c>
      <c r="N101" s="309">
        <f>SUMIF(G13:G90,"sb(p)",N13:N90)</f>
        <v>0</v>
      </c>
      <c r="O101" s="636">
        <f>SUMIF(G13:G85,"sb(p)",O13:O85)</f>
        <v>0</v>
      </c>
      <c r="P101" s="637">
        <f>SUMIF(M13:M86,"sb(p)",P13:P86)</f>
        <v>0</v>
      </c>
      <c r="Q101" s="308"/>
      <c r="R101" s="521"/>
      <c r="S101" s="521"/>
      <c r="T101" s="521"/>
      <c r="U101" s="521"/>
    </row>
    <row r="102" spans="1:21" s="1" customFormat="1" ht="15.75" customHeight="1" x14ac:dyDescent="0.2">
      <c r="A102" s="299"/>
      <c r="B102" s="1006" t="s">
        <v>109</v>
      </c>
      <c r="C102" s="1007"/>
      <c r="D102" s="1007"/>
      <c r="E102" s="1007"/>
      <c r="F102" s="1007"/>
      <c r="G102" s="1008"/>
      <c r="H102" s="309">
        <f>SUMIF(G13:G90,"sb(vb)",H13:H90)</f>
        <v>260.8</v>
      </c>
      <c r="I102" s="636">
        <f>SUMIF(G13:G90,"SB(VB)",I13:I90)</f>
        <v>145.69999999999999</v>
      </c>
      <c r="J102" s="637">
        <f>I102-H102</f>
        <v>-115.10000000000002</v>
      </c>
      <c r="K102" s="309">
        <f>SUMIF(G13:G90,"sb(vb)",K13:K90)</f>
        <v>455.3</v>
      </c>
      <c r="L102" s="636">
        <f>SUMIF(G13:G90,"SB(VB)",L13:L90)</f>
        <v>803.3</v>
      </c>
      <c r="M102" s="637">
        <f>L102-K102</f>
        <v>347.99999999999994</v>
      </c>
      <c r="N102" s="309">
        <f>SUMIF(G13:G90,"sb(vb)",N13:N90)</f>
        <v>0</v>
      </c>
      <c r="O102" s="636">
        <f>SUMIF(G13:G90,"SB(VB)",O13:O90)</f>
        <v>300</v>
      </c>
      <c r="P102" s="637">
        <f>O102-N102</f>
        <v>300</v>
      </c>
      <c r="Q102" s="308"/>
      <c r="R102" s="521"/>
      <c r="S102" s="521"/>
      <c r="T102" s="521"/>
      <c r="U102" s="521"/>
    </row>
    <row r="103" spans="1:21" s="1" customFormat="1" ht="12.75" x14ac:dyDescent="0.2">
      <c r="A103" s="299"/>
      <c r="B103" s="1012" t="s">
        <v>110</v>
      </c>
      <c r="C103" s="1013"/>
      <c r="D103" s="1013"/>
      <c r="E103" s="1013"/>
      <c r="F103" s="1013"/>
      <c r="G103" s="1014"/>
      <c r="H103" s="638">
        <f t="shared" ref="H103:J103" si="53">SUM(H104:H106)</f>
        <v>7274.1</v>
      </c>
      <c r="I103" s="639">
        <f t="shared" si="53"/>
        <v>7299.1</v>
      </c>
      <c r="J103" s="640">
        <f t="shared" si="53"/>
        <v>25</v>
      </c>
      <c r="K103" s="638">
        <f>SUM(K104:K106)</f>
        <v>2730.4</v>
      </c>
      <c r="L103" s="639">
        <f t="shared" ref="L103:M103" si="54">SUM(L104:L106)</f>
        <v>2050.4</v>
      </c>
      <c r="M103" s="640">
        <f t="shared" si="54"/>
        <v>-680</v>
      </c>
      <c r="N103" s="638">
        <f t="shared" ref="N103:P103" si="55">SUM(N104:N106)</f>
        <v>2044.4</v>
      </c>
      <c r="O103" s="639">
        <f t="shared" si="55"/>
        <v>2044.4</v>
      </c>
      <c r="P103" s="640">
        <f t="shared" si="55"/>
        <v>0</v>
      </c>
      <c r="Q103" s="305"/>
      <c r="R103" s="523"/>
      <c r="S103" s="523"/>
      <c r="T103" s="523"/>
      <c r="U103" s="523"/>
    </row>
    <row r="104" spans="1:21" s="1" customFormat="1" ht="12.75" x14ac:dyDescent="0.2">
      <c r="A104" s="299"/>
      <c r="B104" s="997" t="s">
        <v>139</v>
      </c>
      <c r="C104" s="998"/>
      <c r="D104" s="998"/>
      <c r="E104" s="998"/>
      <c r="F104" s="998"/>
      <c r="G104" s="999"/>
      <c r="H104" s="641">
        <f>SUMIF(G13:G86,"es",H13:H86)</f>
        <v>7233.6</v>
      </c>
      <c r="I104" s="642">
        <f>SUMIF(G13:G86,"es",I13:I86)</f>
        <v>7233.6</v>
      </c>
      <c r="J104" s="643">
        <f>SUMIF(G13:G86,"es",J13:J86)</f>
        <v>0</v>
      </c>
      <c r="K104" s="641">
        <f>SUMIF(G13:G90,"es",K13:K90)</f>
        <v>2632.6</v>
      </c>
      <c r="L104" s="642">
        <f>SUMIF(G13:G86,"es",L13:L86)</f>
        <v>1952.6</v>
      </c>
      <c r="M104" s="643">
        <f>SUMIF(G13:G90,"es",M13:M90)</f>
        <v>-680</v>
      </c>
      <c r="N104" s="641">
        <f>SUMIF(G13:G86,"es",N13:N86)</f>
        <v>1864.4</v>
      </c>
      <c r="O104" s="642">
        <f>SUMIF(G13:G86,"es",O13:O86)</f>
        <v>1864.4</v>
      </c>
      <c r="P104" s="643">
        <f>SUMIF(M13:M86,"es",P13:P86)</f>
        <v>0</v>
      </c>
      <c r="Q104" s="308"/>
      <c r="R104" s="521"/>
      <c r="S104" s="510"/>
      <c r="T104" s="521"/>
      <c r="U104" s="521"/>
    </row>
    <row r="105" spans="1:21" s="1" customFormat="1" ht="12.75" x14ac:dyDescent="0.2">
      <c r="A105" s="299"/>
      <c r="B105" s="1000" t="s">
        <v>112</v>
      </c>
      <c r="C105" s="1001"/>
      <c r="D105" s="1001"/>
      <c r="E105" s="1001"/>
      <c r="F105" s="1001"/>
      <c r="G105" s="1002"/>
      <c r="H105" s="641">
        <f>SUMIF(G13:G85,"lrvb",H13:H85)</f>
        <v>15.5</v>
      </c>
      <c r="I105" s="642">
        <f>SUMIF(G13:G85,"lrvb",I13:I85)</f>
        <v>15.5</v>
      </c>
      <c r="J105" s="643">
        <f>SUMIF(G13:G85,"lrvb",J13:J85)</f>
        <v>0</v>
      </c>
      <c r="K105" s="641">
        <f>SUMIF(G13:G85,"lrvb",K13:K85)</f>
        <v>97.8</v>
      </c>
      <c r="L105" s="642">
        <f>SUMIF(G13:G85,"lrvb",L13:L85)</f>
        <v>97.8</v>
      </c>
      <c r="M105" s="643">
        <f>SUMIF(J13:J85,"lrvb",M13:M85)</f>
        <v>0</v>
      </c>
      <c r="N105" s="641">
        <f>SUMIF(G13:G85,"lrvb",N13:N85)</f>
        <v>180</v>
      </c>
      <c r="O105" s="642">
        <f>SUMIF(G13:G85,"lrvb",O13:O85)</f>
        <v>180</v>
      </c>
      <c r="P105" s="643">
        <f>SUMIF(M13:M85,"lrvb",P13:P85)</f>
        <v>0</v>
      </c>
      <c r="Q105" s="308"/>
      <c r="R105" s="521"/>
      <c r="S105" s="521"/>
      <c r="T105" s="521"/>
      <c r="U105" s="521"/>
    </row>
    <row r="106" spans="1:21" s="1" customFormat="1" ht="12.75" x14ac:dyDescent="0.2">
      <c r="A106" s="299"/>
      <c r="B106" s="997" t="s">
        <v>113</v>
      </c>
      <c r="C106" s="998"/>
      <c r="D106" s="998"/>
      <c r="E106" s="998"/>
      <c r="F106" s="998"/>
      <c r="G106" s="999"/>
      <c r="H106" s="641">
        <f>SUMIF(G13:G86,"kt",H13:H86)</f>
        <v>25</v>
      </c>
      <c r="I106" s="642">
        <f>SUMIF(G13:G86,"kt",I13:I86)</f>
        <v>50</v>
      </c>
      <c r="J106" s="643">
        <f>SUMIF(G13:G86,"kt",J13:J86)</f>
        <v>25</v>
      </c>
      <c r="K106" s="641">
        <f>SUMIF(G13:G86,"kt",K13:K86)</f>
        <v>0</v>
      </c>
      <c r="L106" s="642">
        <f>SUMIF(G13:G86,"kt",L13:L86)</f>
        <v>0</v>
      </c>
      <c r="M106" s="643">
        <f>SUMIF(J13:J86,"kt",M13:M86)</f>
        <v>0</v>
      </c>
      <c r="N106" s="641">
        <f>SUMIF(G13:G86,"kt",N13:N86)</f>
        <v>0</v>
      </c>
      <c r="O106" s="642">
        <f>SUMIF(G13:G86,"kt",O13:O86)</f>
        <v>0</v>
      </c>
      <c r="P106" s="643">
        <f>SUMIF(M13:M86,"kt",P13:P86)</f>
        <v>0</v>
      </c>
      <c r="Q106" s="308"/>
      <c r="R106" s="521"/>
      <c r="S106" s="521"/>
      <c r="T106" s="521"/>
      <c r="U106" s="521"/>
    </row>
    <row r="107" spans="1:21" s="1" customFormat="1" ht="13.5" thickBot="1" x14ac:dyDescent="0.25">
      <c r="A107" s="318"/>
      <c r="B107" s="1003" t="s">
        <v>29</v>
      </c>
      <c r="C107" s="1004"/>
      <c r="D107" s="1004"/>
      <c r="E107" s="1004"/>
      <c r="F107" s="1004"/>
      <c r="G107" s="1005"/>
      <c r="H107" s="14">
        <f t="shared" ref="H107:J107" ca="1" si="56">H103+H97</f>
        <v>14927.300000000001</v>
      </c>
      <c r="I107" s="401">
        <f t="shared" ca="1" si="56"/>
        <v>14857.900000000001</v>
      </c>
      <c r="J107" s="564">
        <f t="shared" ca="1" si="56"/>
        <v>-69.39999999999975</v>
      </c>
      <c r="K107" s="14">
        <f t="shared" ref="K107:M107" si="57">K103+K97</f>
        <v>15325.999999999998</v>
      </c>
      <c r="L107" s="401">
        <f t="shared" ca="1" si="57"/>
        <v>15165.799999999997</v>
      </c>
      <c r="M107" s="564">
        <f t="shared" si="57"/>
        <v>-160.20000000000005</v>
      </c>
      <c r="N107" s="14">
        <f t="shared" ref="N107:P107" si="58">N103+N97</f>
        <v>7564</v>
      </c>
      <c r="O107" s="401">
        <f t="shared" ca="1" si="58"/>
        <v>8041.6</v>
      </c>
      <c r="P107" s="564">
        <f t="shared" si="58"/>
        <v>477.6</v>
      </c>
      <c r="Q107" s="319"/>
      <c r="R107" s="522"/>
      <c r="S107" s="522"/>
      <c r="T107" s="522"/>
      <c r="U107" s="522"/>
    </row>
    <row r="108" spans="1:21" x14ac:dyDescent="0.25">
      <c r="I108" s="356"/>
      <c r="L108" s="356"/>
      <c r="O108" s="356"/>
    </row>
    <row r="109" spans="1:21" x14ac:dyDescent="0.25">
      <c r="G109" s="418"/>
      <c r="H109" s="380"/>
      <c r="I109" s="380"/>
      <c r="J109" s="418"/>
      <c r="K109" s="418"/>
      <c r="L109" s="378"/>
      <c r="O109" s="378"/>
    </row>
    <row r="110" spans="1:21" x14ac:dyDescent="0.25">
      <c r="G110" s="418"/>
      <c r="H110" s="418"/>
      <c r="I110" s="380"/>
      <c r="J110" s="418"/>
      <c r="K110" s="418"/>
      <c r="L110" s="378"/>
      <c r="O110" s="378"/>
    </row>
    <row r="111" spans="1:21" x14ac:dyDescent="0.25">
      <c r="G111" s="418"/>
      <c r="H111" s="380"/>
      <c r="I111" s="380"/>
      <c r="J111" s="380"/>
      <c r="K111" s="418"/>
      <c r="L111" s="378"/>
      <c r="M111" s="356"/>
      <c r="O111" s="378"/>
      <c r="P111" s="356"/>
    </row>
    <row r="112" spans="1:21" x14ac:dyDescent="0.25">
      <c r="G112" s="418"/>
      <c r="H112" s="418"/>
      <c r="I112" s="380"/>
      <c r="J112" s="418"/>
      <c r="K112" s="418"/>
    </row>
    <row r="113" spans="7:11" x14ac:dyDescent="0.25">
      <c r="G113" s="418"/>
      <c r="H113" s="418"/>
      <c r="I113" s="418"/>
      <c r="J113" s="418"/>
      <c r="K113" s="418"/>
    </row>
  </sheetData>
  <mergeCells count="137">
    <mergeCell ref="U66:U69"/>
    <mergeCell ref="U51:U52"/>
    <mergeCell ref="D51:D52"/>
    <mergeCell ref="U56:U60"/>
    <mergeCell ref="B95:P95"/>
    <mergeCell ref="V68:Y69"/>
    <mergeCell ref="Q13:Q14"/>
    <mergeCell ref="A10:U10"/>
    <mergeCell ref="B11:U11"/>
    <mergeCell ref="C12:U12"/>
    <mergeCell ref="Q17:Q18"/>
    <mergeCell ref="U17:U18"/>
    <mergeCell ref="C19:G19"/>
    <mergeCell ref="A17:A18"/>
    <mergeCell ref="B17:B18"/>
    <mergeCell ref="C17:C18"/>
    <mergeCell ref="D17:D18"/>
    <mergeCell ref="E17:E18"/>
    <mergeCell ref="F17:F18"/>
    <mergeCell ref="R17:R18"/>
    <mergeCell ref="E33:E35"/>
    <mergeCell ref="D61:D65"/>
    <mergeCell ref="F61:F65"/>
    <mergeCell ref="E62:E65"/>
    <mergeCell ref="C45:U45"/>
    <mergeCell ref="G6:G8"/>
    <mergeCell ref="C44:G44"/>
    <mergeCell ref="D49:D50"/>
    <mergeCell ref="Q49:Q50"/>
    <mergeCell ref="F15:F16"/>
    <mergeCell ref="C61:C65"/>
    <mergeCell ref="K6:K8"/>
    <mergeCell ref="L6:L8"/>
    <mergeCell ref="M6:M8"/>
    <mergeCell ref="N6:N8"/>
    <mergeCell ref="O6:O8"/>
    <mergeCell ref="P6:P8"/>
    <mergeCell ref="D56:D60"/>
    <mergeCell ref="D53:D54"/>
    <mergeCell ref="Q23:Q24"/>
    <mergeCell ref="C87:U87"/>
    <mergeCell ref="D75:D79"/>
    <mergeCell ref="E75:E78"/>
    <mergeCell ref="U6:U8"/>
    <mergeCell ref="V88:V89"/>
    <mergeCell ref="B90:B91"/>
    <mergeCell ref="C90:C91"/>
    <mergeCell ref="D90:D91"/>
    <mergeCell ref="E90:E91"/>
    <mergeCell ref="F90:F91"/>
    <mergeCell ref="B6:B8"/>
    <mergeCell ref="C6:C8"/>
    <mergeCell ref="U21:U26"/>
    <mergeCell ref="D81:D82"/>
    <mergeCell ref="D84:D85"/>
    <mergeCell ref="C86:G86"/>
    <mergeCell ref="E67:E69"/>
    <mergeCell ref="D70:D74"/>
    <mergeCell ref="Q70:Q74"/>
    <mergeCell ref="Q86:U86"/>
    <mergeCell ref="Q75:Q76"/>
    <mergeCell ref="H6:H8"/>
    <mergeCell ref="B13:B14"/>
    <mergeCell ref="C13:C14"/>
    <mergeCell ref="B104:G104"/>
    <mergeCell ref="B105:G105"/>
    <mergeCell ref="B106:G106"/>
    <mergeCell ref="B107:G107"/>
    <mergeCell ref="B99:G99"/>
    <mergeCell ref="B101:G101"/>
    <mergeCell ref="B102:G102"/>
    <mergeCell ref="B103:G103"/>
    <mergeCell ref="B96:G96"/>
    <mergeCell ref="B97:G97"/>
    <mergeCell ref="B98:G98"/>
    <mergeCell ref="B100:G100"/>
    <mergeCell ref="Q93:U93"/>
    <mergeCell ref="Q94:U94"/>
    <mergeCell ref="R88:R89"/>
    <mergeCell ref="R90:R91"/>
    <mergeCell ref="D88:D89"/>
    <mergeCell ref="B94:G94"/>
    <mergeCell ref="Q92:U92"/>
    <mergeCell ref="Q90:Q91"/>
    <mergeCell ref="U90:U91"/>
    <mergeCell ref="C92:G92"/>
    <mergeCell ref="B93:G93"/>
    <mergeCell ref="U88:U89"/>
    <mergeCell ref="Q88:Q89"/>
    <mergeCell ref="Q1:U1"/>
    <mergeCell ref="Q19:U19"/>
    <mergeCell ref="C20:U20"/>
    <mergeCell ref="Q44:U44"/>
    <mergeCell ref="D38:D39"/>
    <mergeCell ref="D40:D41"/>
    <mergeCell ref="Q40:Q41"/>
    <mergeCell ref="D42:D43"/>
    <mergeCell ref="Q42:Q43"/>
    <mergeCell ref="D21:D22"/>
    <mergeCell ref="Q21:Q22"/>
    <mergeCell ref="D31:D32"/>
    <mergeCell ref="Q31:Q32"/>
    <mergeCell ref="C15:C16"/>
    <mergeCell ref="D15:D16"/>
    <mergeCell ref="E15:E16"/>
    <mergeCell ref="D13:D14"/>
    <mergeCell ref="E13:E14"/>
    <mergeCell ref="F13:F14"/>
    <mergeCell ref="I6:I8"/>
    <mergeCell ref="J6:J8"/>
    <mergeCell ref="Q6:T6"/>
    <mergeCell ref="R7:T7"/>
    <mergeCell ref="Q7:Q8"/>
    <mergeCell ref="Q68:Q69"/>
    <mergeCell ref="S68:S69"/>
    <mergeCell ref="Q66:Q67"/>
    <mergeCell ref="D66:D67"/>
    <mergeCell ref="U81:U82"/>
    <mergeCell ref="Q5:U5"/>
    <mergeCell ref="A2:U2"/>
    <mergeCell ref="A3:U3"/>
    <mergeCell ref="A4:U4"/>
    <mergeCell ref="A15:A16"/>
    <mergeCell ref="B15:B16"/>
    <mergeCell ref="E80:G80"/>
    <mergeCell ref="A13:A14"/>
    <mergeCell ref="Q56:Q58"/>
    <mergeCell ref="E57:E60"/>
    <mergeCell ref="A9:U9"/>
    <mergeCell ref="A6:A8"/>
    <mergeCell ref="D6:D8"/>
    <mergeCell ref="E6:E8"/>
    <mergeCell ref="F6:F8"/>
    <mergeCell ref="D47:D48"/>
    <mergeCell ref="U47:U50"/>
    <mergeCell ref="U28:U30"/>
    <mergeCell ref="U31:U32"/>
  </mergeCells>
  <printOptions horizontalCentered="1"/>
  <pageMargins left="0" right="0" top="0.59055118110236227" bottom="0" header="0.31496062992125984" footer="0.31496062992125984"/>
  <pageSetup paperSize="9" scale="70" orientation="landscape" r:id="rId1"/>
  <rowBreaks count="3" manualBreakCount="3">
    <brk id="30" max="20" man="1"/>
    <brk id="52" max="20" man="1"/>
    <brk id="82" max="2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11 programa</vt:lpstr>
      <vt:lpstr>Lyginamasis</vt:lpstr>
      <vt:lpstr>'11 programa'!Print_Area</vt:lpstr>
      <vt:lpstr>Lyginamasis!Print_Area</vt:lpstr>
      <vt:lpstr>'11 programa'!Print_Titles</vt:lpstr>
      <vt:lpstr>Lyginamasis!Print_Titles</vt:lpstr>
    </vt:vector>
  </TitlesOfParts>
  <Company>valdyba.lan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Snieguole Kacerauskaite</dc:creator>
  <cp:lastModifiedBy>Snieguole Kacerauskaite</cp:lastModifiedBy>
  <cp:lastPrinted>2016-11-24T10:06:02Z</cp:lastPrinted>
  <dcterms:created xsi:type="dcterms:W3CDTF">2015-11-25T08:18:21Z</dcterms:created>
  <dcterms:modified xsi:type="dcterms:W3CDTF">2016-11-24T10:06:07Z</dcterms:modified>
</cp:coreProperties>
</file>