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95" windowWidth="19440" windowHeight="10440" activeTab="1"/>
  </bookViews>
  <sheets>
    <sheet name="1 pr. pajamos " sheetId="9" r:id="rId1"/>
    <sheet name="1 pr. asignavimai" sheetId="10" r:id="rId2"/>
    <sheet name="2 pr." sheetId="5" r:id="rId3"/>
    <sheet name="3 pr." sheetId="12" r:id="rId4"/>
  </sheets>
  <definedNames>
    <definedName name="_xlnm._FilterDatabase" localSheetId="1" hidden="1">'1 pr. asignavimai'!$B$3:$B$166</definedName>
    <definedName name="_xlnm._FilterDatabase" localSheetId="2" hidden="1">'2 pr.'!$C$3:$C$66</definedName>
    <definedName name="_xlnm.Print_Titles" localSheetId="1">'1 pr. asignavimai'!$5:$8</definedName>
    <definedName name="_xlnm.Print_Titles" localSheetId="0">'1 pr. pajamos '!$13:$14</definedName>
    <definedName name="_xlnm.Print_Titles" localSheetId="2">'2 pr.'!$14:$17</definedName>
    <definedName name="_xlnm.Print_Titles" localSheetId="3">'3 pr.'!$13:$15</definedName>
  </definedNames>
  <calcPr calcId="145621" fullPrecision="0"/>
</workbook>
</file>

<file path=xl/calcChain.xml><?xml version="1.0" encoding="utf-8"?>
<calcChain xmlns="http://schemas.openxmlformats.org/spreadsheetml/2006/main">
  <c r="R142" i="10" l="1"/>
  <c r="K56" i="12" l="1"/>
  <c r="L56" i="12"/>
  <c r="M56" i="12"/>
  <c r="N56" i="12"/>
  <c r="K57" i="12"/>
  <c r="L57" i="12"/>
  <c r="M57" i="12"/>
  <c r="N57" i="12"/>
  <c r="L55" i="12"/>
  <c r="N55" i="12"/>
  <c r="L54" i="12"/>
  <c r="N54" i="12"/>
  <c r="H55" i="12"/>
  <c r="H54" i="12" s="1"/>
  <c r="I55" i="12"/>
  <c r="M55" i="12" s="1"/>
  <c r="M54" i="12" s="1"/>
  <c r="J55" i="12"/>
  <c r="J54" i="12" s="1"/>
  <c r="G57" i="12"/>
  <c r="G56" i="12"/>
  <c r="I54" i="12" l="1"/>
  <c r="G55" i="12"/>
  <c r="G54" i="12" l="1"/>
  <c r="K55" i="12"/>
  <c r="K54" i="12" s="1"/>
  <c r="H66" i="9"/>
  <c r="I69" i="9"/>
  <c r="I68" i="9"/>
  <c r="H44" i="9" l="1"/>
  <c r="K63" i="12" l="1"/>
  <c r="K60" i="12"/>
  <c r="N59" i="12"/>
  <c r="N58" i="12" s="1"/>
  <c r="M59" i="12"/>
  <c r="M58" i="12" s="1"/>
  <c r="L59" i="12"/>
  <c r="K59" i="12"/>
  <c r="K58" i="12" s="1"/>
  <c r="L58" i="12"/>
  <c r="K53" i="12"/>
  <c r="K52" i="12" s="1"/>
  <c r="N52" i="12"/>
  <c r="M52" i="12"/>
  <c r="L52" i="12"/>
  <c r="K51" i="12"/>
  <c r="K50" i="12" s="1"/>
  <c r="N50" i="12"/>
  <c r="M50" i="12"/>
  <c r="L50" i="12"/>
  <c r="K49" i="12"/>
  <c r="N48" i="12"/>
  <c r="M48" i="12"/>
  <c r="M46" i="12" s="1"/>
  <c r="L48" i="12"/>
  <c r="K48" i="12"/>
  <c r="K45" i="12"/>
  <c r="K44" i="12" s="1"/>
  <c r="K43" i="12" s="1"/>
  <c r="N44" i="12"/>
  <c r="N43" i="12" s="1"/>
  <c r="M44" i="12"/>
  <c r="M43" i="12" s="1"/>
  <c r="L44" i="12"/>
  <c r="L43" i="12"/>
  <c r="K42" i="12"/>
  <c r="N41" i="12"/>
  <c r="M41" i="12"/>
  <c r="M40" i="12" s="1"/>
  <c r="L41" i="12"/>
  <c r="L40" i="12" s="1"/>
  <c r="K41" i="12"/>
  <c r="K40" i="12" s="1"/>
  <c r="N40" i="12"/>
  <c r="K39" i="12"/>
  <c r="N38" i="12"/>
  <c r="M38" i="12"/>
  <c r="L38" i="12"/>
  <c r="K38" i="12"/>
  <c r="K37" i="12"/>
  <c r="K36" i="12" s="1"/>
  <c r="N36" i="12"/>
  <c r="M36" i="12"/>
  <c r="L36" i="12"/>
  <c r="K35" i="12"/>
  <c r="K34" i="12" s="1"/>
  <c r="N34" i="12"/>
  <c r="M34" i="12"/>
  <c r="L34" i="12"/>
  <c r="K29" i="12"/>
  <c r="L28" i="12"/>
  <c r="K28" i="12" s="1"/>
  <c r="N27" i="12"/>
  <c r="M27" i="12"/>
  <c r="K26" i="12"/>
  <c r="K25" i="12"/>
  <c r="K24" i="12"/>
  <c r="N23" i="12"/>
  <c r="M23" i="12"/>
  <c r="L23" i="12"/>
  <c r="K22" i="12"/>
  <c r="K21" i="12" s="1"/>
  <c r="N21" i="12"/>
  <c r="M21" i="12"/>
  <c r="L21" i="12"/>
  <c r="K20" i="12"/>
  <c r="K19" i="12" s="1"/>
  <c r="N19" i="12"/>
  <c r="M19" i="12"/>
  <c r="L19" i="12"/>
  <c r="K18" i="12"/>
  <c r="G63" i="12"/>
  <c r="G60" i="12"/>
  <c r="G59" i="12" s="1"/>
  <c r="G58" i="12" s="1"/>
  <c r="J59" i="12"/>
  <c r="I59" i="12"/>
  <c r="I58" i="12" s="1"/>
  <c r="H59" i="12"/>
  <c r="H58" i="12" s="1"/>
  <c r="J58" i="12"/>
  <c r="G53" i="12"/>
  <c r="G52" i="12" s="1"/>
  <c r="J52" i="12"/>
  <c r="I52" i="12"/>
  <c r="H52" i="12"/>
  <c r="G51" i="12"/>
  <c r="G50" i="12" s="1"/>
  <c r="J50" i="12"/>
  <c r="I50" i="12"/>
  <c r="H50" i="12"/>
  <c r="G49" i="12"/>
  <c r="J48" i="12"/>
  <c r="I48" i="12"/>
  <c r="H48" i="12"/>
  <c r="H46" i="12" s="1"/>
  <c r="G48" i="12"/>
  <c r="G45" i="12"/>
  <c r="G44" i="12" s="1"/>
  <c r="G43" i="12" s="1"/>
  <c r="J44" i="12"/>
  <c r="J43" i="12" s="1"/>
  <c r="I44" i="12"/>
  <c r="I43" i="12" s="1"/>
  <c r="H44" i="12"/>
  <c r="H43" i="12" s="1"/>
  <c r="G42" i="12"/>
  <c r="G41" i="12" s="1"/>
  <c r="G40" i="12" s="1"/>
  <c r="J41" i="12"/>
  <c r="J40" i="12" s="1"/>
  <c r="I41" i="12"/>
  <c r="I40" i="12" s="1"/>
  <c r="H41" i="12"/>
  <c r="H40" i="12" s="1"/>
  <c r="G39" i="12"/>
  <c r="J38" i="12"/>
  <c r="I38" i="12"/>
  <c r="H38" i="12"/>
  <c r="G38" i="12"/>
  <c r="J36" i="12"/>
  <c r="I36" i="12"/>
  <c r="H36" i="12"/>
  <c r="G36" i="12"/>
  <c r="J34" i="12"/>
  <c r="I34" i="12"/>
  <c r="I32" i="12" s="1"/>
  <c r="H34" i="12"/>
  <c r="G34" i="12"/>
  <c r="G29" i="12"/>
  <c r="G28" i="12"/>
  <c r="J27" i="12"/>
  <c r="I27" i="12"/>
  <c r="H27" i="12"/>
  <c r="G26" i="12"/>
  <c r="G25" i="12"/>
  <c r="G24" i="12"/>
  <c r="J23" i="12"/>
  <c r="I23" i="12"/>
  <c r="H23" i="12"/>
  <c r="G22" i="12"/>
  <c r="J21" i="12"/>
  <c r="I21" i="12"/>
  <c r="H21" i="12"/>
  <c r="G21" i="12"/>
  <c r="G20" i="12"/>
  <c r="G19" i="12" s="1"/>
  <c r="J19" i="12"/>
  <c r="I19" i="12"/>
  <c r="H19" i="12"/>
  <c r="G18" i="12"/>
  <c r="H82" i="9"/>
  <c r="H81" i="9" s="1"/>
  <c r="I80" i="9"/>
  <c r="I76" i="9"/>
  <c r="I70" i="9" s="1"/>
  <c r="H70" i="9"/>
  <c r="H48" i="9"/>
  <c r="H26" i="9"/>
  <c r="H15" i="9"/>
  <c r="H25" i="9" l="1"/>
  <c r="H23" i="9" s="1"/>
  <c r="H85" i="9" s="1"/>
  <c r="J46" i="12"/>
  <c r="G23" i="12"/>
  <c r="L27" i="12"/>
  <c r="I30" i="12"/>
  <c r="I61" i="12" s="1"/>
  <c r="I64" i="12" s="1"/>
  <c r="K46" i="12"/>
  <c r="K32" i="12"/>
  <c r="K30" i="12" s="1"/>
  <c r="K23" i="12"/>
  <c r="L46" i="12"/>
  <c r="J17" i="12"/>
  <c r="H17" i="12"/>
  <c r="I46" i="12"/>
  <c r="N17" i="12"/>
  <c r="M17" i="12"/>
  <c r="N46" i="12"/>
  <c r="K27" i="12"/>
  <c r="L17" i="12"/>
  <c r="I17" i="12"/>
  <c r="N32" i="12"/>
  <c r="M32" i="12"/>
  <c r="M30" i="12" s="1"/>
  <c r="L32" i="12"/>
  <c r="L30" i="12" s="1"/>
  <c r="G46" i="12"/>
  <c r="G32" i="12"/>
  <c r="H32" i="12"/>
  <c r="H30" i="12" s="1"/>
  <c r="J32" i="12"/>
  <c r="J30" i="12" s="1"/>
  <c r="G27" i="12"/>
  <c r="G17" i="12"/>
  <c r="K17" i="12"/>
  <c r="L61" i="12"/>
  <c r="L64" i="12" s="1"/>
  <c r="F56" i="9"/>
  <c r="C56" i="9"/>
  <c r="G65" i="9"/>
  <c r="I65" i="9" s="1"/>
  <c r="G64" i="9"/>
  <c r="I64" i="9" s="1"/>
  <c r="N30" i="12" l="1"/>
  <c r="N61" i="12" s="1"/>
  <c r="N64" i="12" s="1"/>
  <c r="G30" i="12"/>
  <c r="J61" i="12"/>
  <c r="J64" i="12" s="1"/>
  <c r="H61" i="12"/>
  <c r="H64" i="12" s="1"/>
  <c r="M61" i="12"/>
  <c r="M64" i="12" s="1"/>
  <c r="K61" i="12"/>
  <c r="K64" i="12" s="1"/>
  <c r="G61" i="12"/>
  <c r="G64" i="12" s="1"/>
  <c r="F24" i="9" l="1"/>
  <c r="F82" i="9"/>
  <c r="F81" i="9" s="1"/>
  <c r="G80" i="9"/>
  <c r="G76" i="9"/>
  <c r="F70" i="9"/>
  <c r="F66" i="9"/>
  <c r="F48" i="9"/>
  <c r="F26" i="9"/>
  <c r="F15" i="9"/>
  <c r="F25" i="9" l="1"/>
  <c r="F23" i="9" s="1"/>
  <c r="F85" i="9" s="1"/>
  <c r="G70" i="9"/>
  <c r="D63" i="9"/>
  <c r="D56" i="9" s="1"/>
  <c r="E24" i="9"/>
  <c r="G24" i="9" s="1"/>
  <c r="I24" i="9" s="1"/>
  <c r="E55" i="9"/>
  <c r="G55" i="9" s="1"/>
  <c r="I55" i="9" s="1"/>
  <c r="E54" i="9" l="1"/>
  <c r="G54" i="9" s="1"/>
  <c r="I54" i="9" s="1"/>
  <c r="E63" i="9"/>
  <c r="G63" i="9" l="1"/>
  <c r="I63" i="9" s="1"/>
  <c r="E84" i="9"/>
  <c r="G84" i="9" s="1"/>
  <c r="I84" i="9" s="1"/>
  <c r="E83" i="9"/>
  <c r="G83" i="9" s="1"/>
  <c r="E67" i="9"/>
  <c r="E58" i="9"/>
  <c r="E59" i="9"/>
  <c r="G59" i="9" s="1"/>
  <c r="I59" i="9" s="1"/>
  <c r="E60" i="9"/>
  <c r="G60" i="9" s="1"/>
  <c r="I60" i="9" s="1"/>
  <c r="E61" i="9"/>
  <c r="G61" i="9" s="1"/>
  <c r="I61" i="9" s="1"/>
  <c r="E62" i="9"/>
  <c r="G62" i="9" s="1"/>
  <c r="I62" i="9" s="1"/>
  <c r="E57" i="9"/>
  <c r="G57" i="9" s="1"/>
  <c r="I57" i="9" s="1"/>
  <c r="E50" i="9"/>
  <c r="G50" i="9" s="1"/>
  <c r="I50" i="9" s="1"/>
  <c r="E51" i="9"/>
  <c r="G51" i="9" s="1"/>
  <c r="D48" i="9"/>
  <c r="E28" i="9"/>
  <c r="G28" i="9" s="1"/>
  <c r="I28" i="9" s="1"/>
  <c r="E29" i="9"/>
  <c r="G29" i="9" s="1"/>
  <c r="I29" i="9" s="1"/>
  <c r="E30" i="9"/>
  <c r="G30" i="9" s="1"/>
  <c r="I30" i="9" s="1"/>
  <c r="E31" i="9"/>
  <c r="G31" i="9" s="1"/>
  <c r="I31" i="9" s="1"/>
  <c r="E32" i="9"/>
  <c r="G32" i="9" s="1"/>
  <c r="I32" i="9" s="1"/>
  <c r="E33" i="9"/>
  <c r="G33" i="9" s="1"/>
  <c r="I33" i="9" s="1"/>
  <c r="E34" i="9"/>
  <c r="G34" i="9" s="1"/>
  <c r="I34" i="9" s="1"/>
  <c r="E35" i="9"/>
  <c r="G35" i="9" s="1"/>
  <c r="I35" i="9" s="1"/>
  <c r="E36" i="9"/>
  <c r="G36" i="9" s="1"/>
  <c r="I36" i="9" s="1"/>
  <c r="E37" i="9"/>
  <c r="G37" i="9" s="1"/>
  <c r="I37" i="9" s="1"/>
  <c r="E38" i="9"/>
  <c r="G38" i="9" s="1"/>
  <c r="I38" i="9" s="1"/>
  <c r="E40" i="9"/>
  <c r="G40" i="9" s="1"/>
  <c r="I40" i="9" s="1"/>
  <c r="E41" i="9"/>
  <c r="G41" i="9" s="1"/>
  <c r="I41" i="9" s="1"/>
  <c r="E42" i="9"/>
  <c r="G42" i="9" s="1"/>
  <c r="I42" i="9" s="1"/>
  <c r="E43" i="9"/>
  <c r="G43" i="9" s="1"/>
  <c r="I43" i="9" s="1"/>
  <c r="E44" i="9"/>
  <c r="G44" i="9" s="1"/>
  <c r="I44" i="9" s="1"/>
  <c r="E45" i="9"/>
  <c r="G45" i="9" s="1"/>
  <c r="I45" i="9" s="1"/>
  <c r="E46" i="9"/>
  <c r="G46" i="9" s="1"/>
  <c r="I46" i="9" s="1"/>
  <c r="E47" i="9"/>
  <c r="G47" i="9" s="1"/>
  <c r="I47" i="9" s="1"/>
  <c r="E27" i="9"/>
  <c r="G27" i="9" s="1"/>
  <c r="I27" i="9" s="1"/>
  <c r="E17" i="9"/>
  <c r="G17" i="9" s="1"/>
  <c r="I17" i="9" s="1"/>
  <c r="E18" i="9"/>
  <c r="G18" i="9" s="1"/>
  <c r="I18" i="9" s="1"/>
  <c r="E19" i="9"/>
  <c r="G19" i="9" s="1"/>
  <c r="I19" i="9" s="1"/>
  <c r="E20" i="9"/>
  <c r="G20" i="9" s="1"/>
  <c r="I20" i="9" s="1"/>
  <c r="E21" i="9"/>
  <c r="G21" i="9" s="1"/>
  <c r="I21" i="9" s="1"/>
  <c r="E22" i="9"/>
  <c r="G22" i="9" s="1"/>
  <c r="I22" i="9" s="1"/>
  <c r="E80" i="9"/>
  <c r="E76" i="9"/>
  <c r="E70" i="9"/>
  <c r="D82" i="9"/>
  <c r="D81" i="9" s="1"/>
  <c r="D70" i="9"/>
  <c r="D66" i="9"/>
  <c r="D26" i="9"/>
  <c r="D25" i="9" s="1"/>
  <c r="D15" i="9"/>
  <c r="G82" i="9" l="1"/>
  <c r="G81" i="9" s="1"/>
  <c r="I83" i="9"/>
  <c r="I82" i="9" s="1"/>
  <c r="I81" i="9" s="1"/>
  <c r="E66" i="9"/>
  <c r="G67" i="9"/>
  <c r="G58" i="9"/>
  <c r="E56" i="9"/>
  <c r="I51" i="9"/>
  <c r="E82" i="9"/>
  <c r="E81" i="9" s="1"/>
  <c r="D23" i="9"/>
  <c r="D85" i="9" s="1"/>
  <c r="C63" i="12"/>
  <c r="C60" i="12"/>
  <c r="F59" i="12"/>
  <c r="F58" i="12" s="1"/>
  <c r="E59" i="12"/>
  <c r="D59" i="12"/>
  <c r="D58" i="12" s="1"/>
  <c r="C59" i="12"/>
  <c r="C58" i="12" s="1"/>
  <c r="E58" i="12"/>
  <c r="C53" i="12"/>
  <c r="C52" i="12" s="1"/>
  <c r="F52" i="12"/>
  <c r="E52" i="12"/>
  <c r="D52" i="12"/>
  <c r="C51" i="12"/>
  <c r="C50" i="12" s="1"/>
  <c r="F50" i="12"/>
  <c r="E50" i="12"/>
  <c r="D50" i="12"/>
  <c r="C49" i="12"/>
  <c r="F48" i="12"/>
  <c r="E48" i="12"/>
  <c r="D48" i="12"/>
  <c r="D46" i="12" s="1"/>
  <c r="C48" i="12"/>
  <c r="C45" i="12"/>
  <c r="C44" i="12" s="1"/>
  <c r="C43" i="12" s="1"/>
  <c r="F44" i="12"/>
  <c r="F43" i="12" s="1"/>
  <c r="E44" i="12"/>
  <c r="E43" i="12" s="1"/>
  <c r="D44" i="12"/>
  <c r="D43" i="12" s="1"/>
  <c r="C42" i="12"/>
  <c r="C41" i="12" s="1"/>
  <c r="C40" i="12" s="1"/>
  <c r="F41" i="12"/>
  <c r="F40" i="12" s="1"/>
  <c r="E41" i="12"/>
  <c r="E40" i="12" s="1"/>
  <c r="D41" i="12"/>
  <c r="D40" i="12" s="1"/>
  <c r="C39" i="12"/>
  <c r="C38" i="12" s="1"/>
  <c r="F38" i="12"/>
  <c r="E38" i="12"/>
  <c r="D38" i="12"/>
  <c r="C37" i="12"/>
  <c r="C36" i="12" s="1"/>
  <c r="F36" i="12"/>
  <c r="E36" i="12"/>
  <c r="D36" i="12"/>
  <c r="C35" i="12"/>
  <c r="C34" i="12" s="1"/>
  <c r="F34" i="12"/>
  <c r="E34" i="12"/>
  <c r="E32" i="12" s="1"/>
  <c r="D34" i="12"/>
  <c r="D32" i="12" s="1"/>
  <c r="C29" i="12"/>
  <c r="D28" i="12"/>
  <c r="C28" i="12" s="1"/>
  <c r="F27" i="12"/>
  <c r="E27" i="12"/>
  <c r="C26" i="12"/>
  <c r="C25" i="12"/>
  <c r="C24" i="12"/>
  <c r="F23" i="12"/>
  <c r="E23" i="12"/>
  <c r="D23" i="12"/>
  <c r="C22" i="12"/>
  <c r="C21" i="12" s="1"/>
  <c r="F21" i="12"/>
  <c r="E21" i="12"/>
  <c r="D21" i="12"/>
  <c r="C20" i="12"/>
  <c r="C19" i="12" s="1"/>
  <c r="F19" i="12"/>
  <c r="E19" i="12"/>
  <c r="D19" i="12"/>
  <c r="C18" i="12"/>
  <c r="G66" i="9" l="1"/>
  <c r="I67" i="9"/>
  <c r="I66" i="9" s="1"/>
  <c r="I58" i="9"/>
  <c r="I56" i="9" s="1"/>
  <c r="G56" i="9"/>
  <c r="C27" i="12"/>
  <c r="E46" i="12"/>
  <c r="E30" i="12" s="1"/>
  <c r="D27" i="12"/>
  <c r="D17" i="12" s="1"/>
  <c r="E17" i="12"/>
  <c r="C23" i="12"/>
  <c r="C17" i="12" s="1"/>
  <c r="F17" i="12"/>
  <c r="C46" i="12"/>
  <c r="D30" i="12"/>
  <c r="F46" i="12"/>
  <c r="C32" i="12"/>
  <c r="F32" i="12"/>
  <c r="F30" i="12" l="1"/>
  <c r="C30" i="12"/>
  <c r="E61" i="12"/>
  <c r="E64" i="12" s="1"/>
  <c r="D61" i="12"/>
  <c r="D64" i="12" s="1"/>
  <c r="F61" i="12"/>
  <c r="F64" i="12" s="1"/>
  <c r="C61" i="12"/>
  <c r="C64" i="12" s="1"/>
  <c r="C82" i="9" l="1"/>
  <c r="C81" i="9" s="1"/>
  <c r="C80" i="9"/>
  <c r="C76" i="9"/>
  <c r="C66" i="9"/>
  <c r="C53" i="9"/>
  <c r="E53" i="9" s="1"/>
  <c r="G53" i="9" s="1"/>
  <c r="I53" i="9" s="1"/>
  <c r="C52" i="9"/>
  <c r="E52" i="9" s="1"/>
  <c r="G52" i="9" s="1"/>
  <c r="I52" i="9" s="1"/>
  <c r="C49" i="9"/>
  <c r="C39" i="9"/>
  <c r="C16" i="9"/>
  <c r="C26" i="9" l="1"/>
  <c r="E39" i="9"/>
  <c r="C48" i="9"/>
  <c r="E49" i="9"/>
  <c r="C15" i="9"/>
  <c r="E16" i="9"/>
  <c r="C70" i="9"/>
  <c r="C25" i="9" l="1"/>
  <c r="C23" i="9" s="1"/>
  <c r="G49" i="9"/>
  <c r="E48" i="9"/>
  <c r="G16" i="9"/>
  <c r="E15" i="9"/>
  <c r="G39" i="9"/>
  <c r="E26" i="9"/>
  <c r="E25" i="9" s="1"/>
  <c r="E23" i="9" s="1"/>
  <c r="C85" i="9"/>
  <c r="E85" i="9" l="1"/>
  <c r="I16" i="9"/>
  <c r="I15" i="9" s="1"/>
  <c r="G15" i="9"/>
  <c r="I39" i="9"/>
  <c r="I26" i="9" s="1"/>
  <c r="G26" i="9"/>
  <c r="I49" i="9"/>
  <c r="I48" i="9" s="1"/>
  <c r="G48" i="9"/>
  <c r="G25" i="9" l="1"/>
  <c r="G23" i="9" s="1"/>
  <c r="G85" i="9" s="1"/>
  <c r="I25" i="9"/>
  <c r="I23" i="9" s="1"/>
  <c r="I85" i="9" s="1"/>
</calcChain>
</file>

<file path=xl/sharedStrings.xml><?xml version="1.0" encoding="utf-8"?>
<sst xmlns="http://schemas.openxmlformats.org/spreadsheetml/2006/main" count="462" uniqueCount="252">
  <si>
    <t>Eil. Nr.</t>
  </si>
  <si>
    <t>Iš viso</t>
  </si>
  <si>
    <t>iš jų:</t>
  </si>
  <si>
    <t>Savivaldybės administracija</t>
  </si>
  <si>
    <t>Miesto ūkio departamentas</t>
  </si>
  <si>
    <t>Ugdymo ir kultūros departamentas</t>
  </si>
  <si>
    <t>Socialinių reikalų departamentas</t>
  </si>
  <si>
    <t>PAJAMOS</t>
  </si>
  <si>
    <t>Pavadinimas</t>
  </si>
  <si>
    <t>MOKESČIAI (2+...+8)</t>
  </si>
  <si>
    <t xml:space="preserve">Gyventojų pajamų mokestis </t>
  </si>
  <si>
    <t>Žemės mokestis</t>
  </si>
  <si>
    <t>Paveldimo turto mokestis</t>
  </si>
  <si>
    <t>Nekilnojamojo turto mokestis</t>
  </si>
  <si>
    <t>Mokestis už aplinkos teršimą</t>
  </si>
  <si>
    <t>Valstybės rinkliavos</t>
  </si>
  <si>
    <t>Vietinės rinkliavos</t>
  </si>
  <si>
    <t>Duomenų teikimas Suteiktos valstybės pagalbos registrui</t>
  </si>
  <si>
    <t xml:space="preserve">Dalyvavimas rengiant ir vykdant mobilizaciją </t>
  </si>
  <si>
    <t>Valstybinės kalbos vartojimo ir taisyklingumo kontrolė</t>
  </si>
  <si>
    <t>Civilinės būklės aktų registravimas</t>
  </si>
  <si>
    <t>Civilinės saugos organizavimas</t>
  </si>
  <si>
    <t>Gyventojų registro tvarkymas ir duomenų valstybės registrui teikimas</t>
  </si>
  <si>
    <t>Vaikų ir jaunimo teisių apsauga</t>
  </si>
  <si>
    <t>Darbo rinkos politikos priemonių ir gyventojų užimtumo programų rengimas ir įgyvendinimas</t>
  </si>
  <si>
    <t xml:space="preserve">Socialinės paslaugos </t>
  </si>
  <si>
    <t>Socialinėms išmokoms ir kompensacijoms skaičiuoti ir mokėti</t>
  </si>
  <si>
    <t>Socialinė parama mokiniams</t>
  </si>
  <si>
    <t>Mokinių visuomenės sveikatos priežiūra</t>
  </si>
  <si>
    <t>Visuomenės sveikatos stiprinimas ir stebėsena</t>
  </si>
  <si>
    <t>švietimo (be mokinio krepšelio)</t>
  </si>
  <si>
    <t>socialinės apsaugos</t>
  </si>
  <si>
    <t>sveikatos</t>
  </si>
  <si>
    <t>Savivaldybių mokykloms (klasėms), turinčioms specialiųjų ugdymosi poreikio mokinių, finansuoti</t>
  </si>
  <si>
    <t xml:space="preserve">Palūkanos už depozitus </t>
  </si>
  <si>
    <t>Dividendai</t>
  </si>
  <si>
    <t xml:space="preserve">Mokesčiai už valstybinius gamtos išteklius </t>
  </si>
  <si>
    <t>Pajamos už prekes ir paslaugas</t>
  </si>
  <si>
    <t>Pajamos už patalpų nuomą</t>
  </si>
  <si>
    <t>Įmokos už išlaikymą švietimo, socialinės apsaugos ir kitose įstaigose</t>
  </si>
  <si>
    <t>Pajamos iš baudų ir konfiskacijos</t>
  </si>
  <si>
    <t>Pajamos už leidimų ir kitų dokumentų išdavimą</t>
  </si>
  <si>
    <t>Žemė</t>
  </si>
  <si>
    <t>Pastatai ir statiniai</t>
  </si>
  <si>
    <t>ASIGNAVIMAI</t>
  </si>
  <si>
    <t>Asignavimų valdytojas / programos pavadinimas</t>
  </si>
  <si>
    <t>išlaidoms</t>
  </si>
  <si>
    <t>turtui įsigyti</t>
  </si>
  <si>
    <t>iš viso</t>
  </si>
  <si>
    <t>iš jų darbo užmokes-čiui</t>
  </si>
  <si>
    <t>Savivaldybės kontrolės ir audito  tarnyba</t>
  </si>
  <si>
    <r>
      <t>Savivaldybės valdymo 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</si>
  <si>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 xml:space="preserve">Miesto urbanistinio planavimo programa </t>
    </r>
    <r>
      <rPr>
        <sz val="12"/>
        <rFont val="Times New Roman"/>
        <family val="1"/>
        <charset val="186"/>
      </rPr>
      <t xml:space="preserve">(savivaldybės biudžeto lėšos) </t>
    </r>
  </si>
  <si>
    <t>Savivaldybės valdymo  programa</t>
  </si>
  <si>
    <t>Savivaldybės tarybos aptarnavimas (savivaldybės biudžeto lėšos)</t>
  </si>
  <si>
    <t>Savivaldybės sekretoriato aptarnavimas (savivaldybės biudžeto lėšos)</t>
  </si>
  <si>
    <t>Savivaldybės administracijos veiklos užtikrinimas ir kitų priemonių vykdymas (savivaldybės biudžeto lėšos)</t>
  </si>
  <si>
    <t xml:space="preserve">Savivaldybės administracijos direktoriaus rezervas (savivaldybės biudžeto lėšos) </t>
  </si>
  <si>
    <t>Savivaldybės valdymo  programa (asignavimų valdytojo pajamų įmokos)</t>
  </si>
  <si>
    <t>Savivaldybės valdymo  programa (specialios tikslinės dotacijos valstybinėms (valstybės perduotoms savivaldybėms) funkcijoms atlikti lėšos)</t>
  </si>
  <si>
    <t>Vaikų teisių apsauga</t>
  </si>
  <si>
    <t>Jaunimo teisių apsauga</t>
  </si>
  <si>
    <t>Darbo rinkos politikos priemonių ir gyventojų užimtumo programų rengimo ir įgyvendinimo administravimas</t>
  </si>
  <si>
    <t xml:space="preserve">Socialinių paslaugų administravimas </t>
  </si>
  <si>
    <t>Socialinėms išmokoms ir kompensacijoms skaičiuoti ir mokėti administravimas</t>
  </si>
  <si>
    <t>Socialinės paramos mokiniams administravimas</t>
  </si>
  <si>
    <t>Savivaldybės valdymo  programa (specialios tikslinės dotacijos savivaldybėms perduotoms įstaigoms išlaikyti lėšos)</t>
  </si>
  <si>
    <r>
      <rPr>
        <b/>
        <sz val="12"/>
        <rFont val="Times New Roman"/>
        <family val="1"/>
        <charset val="186"/>
      </rPr>
      <t>Susisiekimo sistemos priežiūros ir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</si>
  <si>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rPr>
        <b/>
        <sz val="12"/>
        <rFont val="Times New Roman"/>
        <family val="1"/>
        <charset val="186"/>
      </rPr>
      <t>Miesto infrastruktūros objektų priežiūros ir modernizavimo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</si>
  <si>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>Jaunimo politikos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</si>
  <si>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 xml:space="preserve">Socialinės atskirties mažinimo programa </t>
    </r>
    <r>
      <rPr>
        <sz val="12"/>
        <rFont val="Times New Roman"/>
        <family val="1"/>
        <charset val="186"/>
      </rPr>
      <t>(savivaldybės biudžeto lėšos)</t>
    </r>
  </si>
  <si>
    <t>Investicijų ir ekonomikos departamentas</t>
  </si>
  <si>
    <t>Savivaldybės valdymo  programa (savivaldybės biudžeto lėšos)</t>
  </si>
  <si>
    <r>
      <rPr>
        <sz val="12"/>
        <rFont val="Times New Roman"/>
        <family val="1"/>
        <charset val="186"/>
      </rPr>
      <t>Savivaldybės valdymo  programa</t>
    </r>
    <r>
      <rPr>
        <b/>
        <sz val="12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(specialios tikslinės dotacijos valstybinėms (valstybės perduotoms savivaldybėms) funkcijoms atlikti lėšos)</t>
    </r>
  </si>
  <si>
    <t xml:space="preserve">Aplinkos apsaugos programa </t>
  </si>
  <si>
    <t>Aplinkos apsaugos programa (savivaldybės biudžeto lėšos)</t>
  </si>
  <si>
    <t>Aplinkos apsaugos rėmimo specialioji programa</t>
  </si>
  <si>
    <t>Miesto infrastruktūros objektų priežiūros ir modernizavimo programa (savivaldybės biudžeto lėšos)</t>
  </si>
  <si>
    <t xml:space="preserve">Ugdymo proceso užtikrinimo programa </t>
  </si>
  <si>
    <t>Ugdymo proceso užtikrinimo programa (savivaldybės biudžeto lėšos)</t>
  </si>
  <si>
    <t xml:space="preserve">Kūno kultūros ir sporto plėtros programa </t>
  </si>
  <si>
    <t xml:space="preserve">Kūno kultūros ir sporto plėtros programa (savivaldybės biudžeto lėšos) </t>
  </si>
  <si>
    <t>Socialinės atskirties mažinimo programa (savivaldybės biudžeto lėšos)</t>
  </si>
  <si>
    <t>Urbanistinės plėtros departamentas</t>
  </si>
  <si>
    <t>Aplinkos apsaugos programa</t>
  </si>
  <si>
    <t xml:space="preserve">Miesto infrastruktūros objektų priežiūros ir modernizavimo programa </t>
  </si>
  <si>
    <t>Miesto infrastruktūros objektų priežiūros ir modernizavimo programa (asignavimų valdytojo pajamų įmokos)</t>
  </si>
  <si>
    <r>
      <t xml:space="preserve">Miesto kultūrinio savitumo puoselėjimo bei kultūrinių paslaugų gerinimo programa </t>
    </r>
    <r>
      <rPr>
        <sz val="12"/>
        <rFont val="Times New Roman"/>
        <family val="1"/>
        <charset val="186"/>
      </rPr>
      <t>(savivaldybės biudžeto lėšos)</t>
    </r>
  </si>
  <si>
    <t>Ugdymo proceso užtikrinimo programa (specialios tikslinės dotacijos savivaldybėms perduotoms įstaigoms išlaikyti lėšos)</t>
  </si>
  <si>
    <t xml:space="preserve">Miesto kultūrinio savitumo puoselėjimo bei kultūrinių paslaugų gerinimo programa </t>
  </si>
  <si>
    <t>Miesto kultūrinio savitumo puoselėjimo bei kultūrinių paslaugų gerinimo programa (savivaldybės biudžeto lėšos)</t>
  </si>
  <si>
    <t>Miesto kultūrinio savitumo puoselėjimo bei kultūrinių paslaugų gerinimo programa (asignavimų valdytojo pajamų įmokos)</t>
  </si>
  <si>
    <t>Ugdymo proceso užtikrinimo programa</t>
  </si>
  <si>
    <t>Ugdymo proceso užtikrinimo programa  (savivaldybės biudžeto lėšos)</t>
  </si>
  <si>
    <t>Ugdymo proceso užtikrinimo programa (specialios tikslinės dotacijos savivaldybių mokykloms (klasėms), turinčioms specialiųjų ugdymosi poreikio mokinių, finansuoti lėšos)</t>
  </si>
  <si>
    <t>Ugdymo proceso užtikrinimo programa (asignavimų valdytojo pajamų įmokos)</t>
  </si>
  <si>
    <t>Kūno kultūros ir sporto plėtros programa</t>
  </si>
  <si>
    <t>Kūno kultūros ir sporto plėtros programa (savivaldybės biudžeto lėšos)</t>
  </si>
  <si>
    <t>Kūno kultūros ir sporto plėtros programa (asignavimų valdytojo pajamų įmokos)</t>
  </si>
  <si>
    <t>Socialinės atskirties mažinimo programa</t>
  </si>
  <si>
    <t>Socialinės atskirties mažinimo programa (specialios tikslinės dotacijos valstybinėms (valstybės perduotoms savivaldybėms) funkcijoms atlikti lėšos)</t>
  </si>
  <si>
    <t>Socialinėms išmokoms ir kompensacijoms mokėti</t>
  </si>
  <si>
    <t>Socialinės atskirties mažinimo programa (specialios tikslinės dotacijos savivaldybėms perduotoms įstaigoms išlaikyti lėšos)</t>
  </si>
  <si>
    <t>Socialinės atskirties mažinimo programa (asignavimų valdytojo pajamų įmokos)</t>
  </si>
  <si>
    <t>Socialinės atskirties mažinimo programa (asignavimų valdytojo pajamų už gyvenamųjų patalpų nuomą įmokos)</t>
  </si>
  <si>
    <t>Sveikatos apsaugos programa</t>
  </si>
  <si>
    <t>Sveikatos apsaugos programa (specialios tikslinės dotacijos savivaldybėms perduotoms įstaigoms išlaikyti lėšos)</t>
  </si>
  <si>
    <t>Sveikatos apsaugos programa (specialios tikslinės dotacijos valstybinėms (valstybės perduotoms savivaldybėms) funkcijoms atlikti lėšos)</t>
  </si>
  <si>
    <t>Visuomenės sveikatos rėmimo specialioji programa</t>
  </si>
  <si>
    <t>Visuomenės sveikatos rėmimo specialioji programa (savivaldybės biudžeto lėšos)</t>
  </si>
  <si>
    <t xml:space="preserve">Iš viso </t>
  </si>
  <si>
    <t>Programos pavadinimas</t>
  </si>
  <si>
    <t>Asignavimų valdytojas</t>
  </si>
  <si>
    <t>Smulkiojo ir vidutinio verslo plėtros programa</t>
  </si>
  <si>
    <t>Susisiekimo sistemos priežiūros ir plėtros programa</t>
  </si>
  <si>
    <t xml:space="preserve">                                                            Klaipėdos miesto savivaldybės tarybos</t>
  </si>
  <si>
    <t>Klaipėdos miesto savivaldybės tarybos</t>
  </si>
  <si>
    <t>Piliečių prašymams atkurti nuosavybės teises į išlikusį nekilnojamąjį turtą nagrinėti ir sprendimams dėl nuosavybės teisių atkūrimo priimti</t>
  </si>
  <si>
    <t>Būsto nuomos ar išperkamosios būsto nuomos mokesčių dalies kompensacijos</t>
  </si>
  <si>
    <t>14.</t>
  </si>
  <si>
    <t>Būsto nuomos ar išperkamosios būsto nuomos mokesčių dalies kompensacijoms administruoti</t>
  </si>
  <si>
    <t>1.</t>
  </si>
  <si>
    <t>Miesto urbanistinio planavimo programa</t>
  </si>
  <si>
    <t>Iš viso programai</t>
  </si>
  <si>
    <t>2.</t>
  </si>
  <si>
    <t>Subalansuoto turizmo skatinimo ir vystymo programa</t>
  </si>
  <si>
    <t>3.</t>
  </si>
  <si>
    <t>4..</t>
  </si>
  <si>
    <t>5.</t>
  </si>
  <si>
    <t>6.</t>
  </si>
  <si>
    <t>7.</t>
  </si>
  <si>
    <t>Miesto kultūrinio savitumo puoselėjimo bei kultūrinių paslaugų gerinimo programa</t>
  </si>
  <si>
    <t>9.</t>
  </si>
  <si>
    <t>Jaunimo politikos plėtros programa</t>
  </si>
  <si>
    <t>10.</t>
  </si>
  <si>
    <t>11.</t>
  </si>
  <si>
    <t>12.</t>
  </si>
  <si>
    <t>Sveikatos apsaugos  programa</t>
  </si>
  <si>
    <t xml:space="preserve">Iš viso: </t>
  </si>
  <si>
    <t>8.</t>
  </si>
  <si>
    <t>KLAIPĖDOS MIESTO SAVIVALDYBĖS 2016 METŲ BIUDŽETAS</t>
  </si>
  <si>
    <t xml:space="preserve">Atliekų tvarkymo sistemos infrastruktūros plėtrai </t>
  </si>
  <si>
    <t>Gyvenamosios vietos deklaravimo ir gyvenamosios vietos neturinčių asmenų apskaitos duomenų tvarkymas</t>
  </si>
  <si>
    <t>Mokinio (klasės, grupės) krepšeliui finansuoti</t>
  </si>
  <si>
    <t>Klaipėdos „Vėtrungės“ gimnazijos sporto aikštyno atnaujinimas</t>
  </si>
  <si>
    <t>Dotacija krantotvarkos programos priemonėms įgyvendinti ir aplinkos teršimo šaltiniams pašalinti</t>
  </si>
  <si>
    <t>Irklavimo bazės modernizavimas Klaipėdos mieste</t>
  </si>
  <si>
    <t>3 priedas</t>
  </si>
  <si>
    <t xml:space="preserve">Europos Sąjungos finansinės paramos lėšos </t>
  </si>
  <si>
    <r>
      <t>Sveikatos apsaugos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</si>
  <si>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>Subalansuoto turizmo skatinimo ir vystymo programa</t>
    </r>
    <r>
      <rPr>
        <sz val="12"/>
        <rFont val="Times New Roman"/>
        <family val="1"/>
        <charset val="186"/>
      </rPr>
      <t xml:space="preserve"> (savivaldybės biudžeto lėšos)</t>
    </r>
  </si>
  <si>
    <r>
      <t xml:space="preserve">Smulkiojo ir vidutinio verslo plėtros programa </t>
    </r>
    <r>
      <rPr>
        <sz val="12"/>
        <rFont val="Times New Roman"/>
        <family val="1"/>
        <charset val="186"/>
      </rPr>
      <t>(savivaldybės biudžeto lėšos)</t>
    </r>
  </si>
  <si>
    <t xml:space="preserve">Aplinkos apsaugos programa (savivaldybės biudžeto lėšos) </t>
  </si>
  <si>
    <r>
      <t xml:space="preserve">Ugdymo proceso užtikrinimo programa </t>
    </r>
    <r>
      <rPr>
        <sz val="12"/>
        <rFont val="Times New Roman"/>
        <family val="1"/>
        <charset val="186"/>
      </rPr>
      <t>(savivaldybės biudžeto lėšos)</t>
    </r>
  </si>
  <si>
    <r>
      <rPr>
        <b/>
        <sz val="12"/>
        <rFont val="Times New Roman"/>
        <family val="1"/>
        <charset val="186"/>
      </rPr>
      <t>Kūno kultūros ir sporto plėtros programa</t>
    </r>
    <r>
      <rPr>
        <sz val="12"/>
        <rFont val="Times New Roman"/>
        <family val="1"/>
        <charset val="186"/>
      </rPr>
      <t xml:space="preserve"> (savivaldybės biudžeto lėšos)</t>
    </r>
  </si>
  <si>
    <t>Sveikatos apsaugos programa  (savivaldybės biudžeto lėšos)</t>
  </si>
  <si>
    <t>Sveikatos apsaugos programa (asignavimų valdytojo pajamų įmokos)</t>
  </si>
  <si>
    <t>Savivaldybei priskirtų archyvinių dokumentų tvarkymas</t>
  </si>
  <si>
    <t>Pirminės valstybės garantuojamos teisinės pagalbos teikimas</t>
  </si>
  <si>
    <t>Savivaldybei priskirtos valstybinės žemės ir kito valstybės turto valdymas, naudojimas ir disponavimas juo patikėjimo teise</t>
  </si>
  <si>
    <t>Žemės ūkio funkcijoms atlikti</t>
  </si>
  <si>
    <t xml:space="preserve">Kūno kultūros ir sporto plėtros programa (specialios tikslinės dotacijos valstybės kapitalo investicijų programoje numatytiems projektams finansuoti lėšos) </t>
  </si>
  <si>
    <t>Sveikatos apsaugos programa (savivaldybės biudžeto lėšos)</t>
  </si>
  <si>
    <r>
      <t>Sveikatos apsaugos programa</t>
    </r>
    <r>
      <rPr>
        <sz val="12"/>
        <rFont val="Times New Roman"/>
        <family val="1"/>
        <charset val="186"/>
      </rPr>
      <t xml:space="preserve"> </t>
    </r>
  </si>
  <si>
    <t>Sveikatos apsaugos programa (specialios tikslinės dotacijos valstybės kapitalo investicijų programoje numatytiems projektams finansuoti lėšos)</t>
  </si>
  <si>
    <t>Miesto infrastruktūros objektų priežiūros ir modernizavimo programa (specialios tikslinės dotacijos valstybės kapitalo investicijų programoje numatytiems projektams finansuoti lėšos)</t>
  </si>
  <si>
    <r>
      <t>Miesto infrastruktūros objektų priežiūros ir modernizavimo programa</t>
    </r>
    <r>
      <rPr>
        <sz val="12"/>
        <rFont val="Times New Roman"/>
        <family val="1"/>
        <charset val="186"/>
      </rPr>
      <t xml:space="preserve"> </t>
    </r>
  </si>
  <si>
    <t>Ugdymo proceso užtikrinimo programa (specialios tikslinės dotacijos mokinio (klasės, grupės) krepšeliui finansuoti lėšos)</t>
  </si>
  <si>
    <t>Aplinkos apsaugos programa (specialios tikslinės dotacijos atliekų tvarkymo sistemos infrastruktūros plėtrai lėšos)</t>
  </si>
  <si>
    <t>Aplinkos apsaugos programa (dotacijos krantotvarkos programos priemonėms įgyvendinti ir aplinkos teršimo šaltiniams pašalinti lėšos)</t>
  </si>
  <si>
    <t>13.</t>
  </si>
  <si>
    <t>Nuomos mokestis už valstybinę žemę</t>
  </si>
  <si>
    <t>Savivaldybėms perduotoms įstaigoms išlaikyti (35+36+37)</t>
  </si>
  <si>
    <t>Valstybinėms (valstybės perduotoms savivaldybėms) funkcijoms atlikti (13+...+32)</t>
  </si>
  <si>
    <t>Tūkst. Eur</t>
  </si>
  <si>
    <t>Iš viso:</t>
  </si>
  <si>
    <t>paskoloms grąžinti</t>
  </si>
  <si>
    <t>1. Asignavimų valdytojų pajamų įmokų likučio metų pradžioje lėšos</t>
  </si>
  <si>
    <t xml:space="preserve">Ugdymo ir kultūros departamentas </t>
  </si>
  <si>
    <t>2. Tikslinės paskirties lėšų likučio metų pradžioje lėšos</t>
  </si>
  <si>
    <t>2.1. Aplinkos apsaugos rėmimo specialiosios programos lėšų likučio metų pradžioje lėšos</t>
  </si>
  <si>
    <t xml:space="preserve">2.3. Vietinės rinkliavos už komunalinių atliekų surinkimą iš atliekų turėtojų ir atliekų tvarkytojų lėšų likučio metų pradžioje lėšos </t>
  </si>
  <si>
    <t xml:space="preserve">2.4. Už žemės pardavimą gautų lėšų likučio metų pradžioje lėšos </t>
  </si>
  <si>
    <t xml:space="preserve">Miesto urbanistinio planavimo programa </t>
  </si>
  <si>
    <t>15.</t>
  </si>
  <si>
    <t>16.</t>
  </si>
  <si>
    <t>17.</t>
  </si>
  <si>
    <t>Iš viso asignavimų (14-16):</t>
  </si>
  <si>
    <t>2.2. Visuomenės sveikatos rėmimo specialiosios programos lėšų likučio metų pradžioje lėšos</t>
  </si>
  <si>
    <t xml:space="preserve">ASIGNAVIMAI IŠ APYVARTINIŲ LĖŠŲ 2016 M. SAUSIO 1 D. LIKUČIO </t>
  </si>
  <si>
    <t>3. Savivaldybės biudžeto lėšų likučio metų pradžioje lėšos</t>
  </si>
  <si>
    <t>Miesto infrastruktūros objektų priežiūros ir modernizavimo programa</t>
  </si>
  <si>
    <t>VšĮ Klaipėdos universitetinės ligoninės centrinio korpuso operacinės rekonstrukcija Liepojos g. 41, Klaipėda</t>
  </si>
  <si>
    <t>VšĮ Klaipėdos universitetinės ligoninės dezinfekcijos sterilizacijos proceso modernizavimas Liepojos g. 39, Klaipėda</t>
  </si>
  <si>
    <t>VšĮ Klaipėdos medicininės slaugos ligoninės paliatyviosios pagalbos korpuso pritaikymas neįgaliųjų poreikiams, įrangos įsigijimas K. Donelaičio g. 15A, Klaipėda</t>
  </si>
  <si>
    <t>Socialinio kultūrinio klasterio „Vilties miestas“ Klaipėdoje aplinkos  sutvarkymas</t>
  </si>
  <si>
    <t>Kitos neišvardytos pajamos</t>
  </si>
  <si>
    <t>Finansavimo šaltinis / asignavimų valdytojas / programos pavadinimas</t>
  </si>
  <si>
    <t>2016 m. vasario 12 d. sprendimo Nr. T2-28</t>
  </si>
  <si>
    <t xml:space="preserve"> Tūkst. Eur</t>
  </si>
  <si>
    <t>Savivaldybėms vietinės reikšmės keliams (gatvėms) tiesti, taisyti, prižiūrėti ir saugaus eismo sąlygoms užtikrinti (einamiesiems tikslams finansuoti)</t>
  </si>
  <si>
    <t xml:space="preserve">Savivaldybėms vietinės reikšmės keliams (gatvėms) tiesti, taisyti, prižiūrėti ir saugaus eismo sąlygoms užtikrinti </t>
  </si>
  <si>
    <t>Susisiekimo sistemos priežiūros ir plėtros programa (savivaldybės biudžeto lėšos)</t>
  </si>
  <si>
    <t>Susisiekimo sistemos priežiūros ir plėtros programa (specialios tikslinės dotacijos savivaldybėms vietinės reikšmės keliams (gatvėms) tiesti, taisyti, prižiūrėti ir saugaus eismo sąlygoms užtikrinti lėšos)</t>
  </si>
  <si>
    <t xml:space="preserve">Aplinkos apsaugos programa (specialios tikslinės dotacijos savivaldybėms vietinės reikšmės keliams (gatvėms) tiesti, taisyti, prižiūrėti ir saugaus eismo sąlygoms užtikrinti lėšos) </t>
  </si>
  <si>
    <t>Savivaldybės valdymo  programa (specialios tikslinės dotacijos savivaldybėms vietinės reikšmės keliams (gatvėms) tiesti, taisyti, prižiūrėti ir saugaus eismo sąlygoms užtikrinti lėšos)</t>
  </si>
  <si>
    <t>Valstybės finansinei paramai parvežant į Lietuvą užsienyje mirusių (žuvusių) Lietuvos Respublikos piliečių palaikus teikti, t. y. kompensuoti savivaldybėms išmokėtas sumas</t>
  </si>
  <si>
    <t>Socialinės atskirties mažinimo programa (specialios tikslinės dotacijos valstybės finansinei paramai parvežant į Lietuvą užsienyje mirusių (žuvusių) Lietuvos Respublikos piliečių palaikus teikti lėšos)</t>
  </si>
  <si>
    <t xml:space="preserve">Miesto infrastruktūros objektų priežiūros ir modernizavimo programa (specialios tikslinės dotacijos savivaldybėms vietinės reikšmės keliams (gatvėms) tiesti, taisyti, prižiūrėti ir saugaus eismo sąlygoms užtikrinti lėšos) </t>
  </si>
  <si>
    <t>pakeitimas 2016-03-31</t>
  </si>
  <si>
    <t>patvirtinta 2016-02-12</t>
  </si>
  <si>
    <t>projektas 2016-03-31</t>
  </si>
  <si>
    <t xml:space="preserve">Susisiekimo sistemos priežiūros ir plėtros programa </t>
  </si>
  <si>
    <r>
      <t>Susisiekimo sistemos priežiūros ir plėtros programa</t>
    </r>
    <r>
      <rPr>
        <sz val="12"/>
        <rFont val="Times New Roman"/>
        <family val="1"/>
        <charset val="186"/>
      </rPr>
      <t xml:space="preserve"> </t>
    </r>
  </si>
  <si>
    <t>Socialinės atskirties mažinimo programa (Europos Sąjungos finansinės paramos lėšos)</t>
  </si>
  <si>
    <t>Ugdymo proceso užtikrinimo programa (Europos Sąjungos finansinės paramos lėšos)</t>
  </si>
  <si>
    <t>Klaipėdos Vytauto Didžiojo gimnazijos, S. Daukanto g. 31, Klaipėdos m., modernizavimas</t>
  </si>
  <si>
    <t>Klaipėdos Hermano Zudermano gimnazijos, Debreceno g. 29, Klaipėdos m., modernizavimas</t>
  </si>
  <si>
    <t>Ugdymo proceso užtikrinimo programa  (specialios tikslinės dotacijos valstybės kapitalo investicijų programoje numatytiems projektams finansuoti lėšos)</t>
  </si>
  <si>
    <t>pakeitimas 2016-05-26</t>
  </si>
  <si>
    <t xml:space="preserve">Dotacija kultūros ir meno darbuotojų darbo užmokesčiui padidinti </t>
  </si>
  <si>
    <t>Miesto kultūrinio savitumo puoselėjimo bei kultūrinių paslaugų gerinimo programa (dotacijos kultūros ir meno darbuotojų darbo užmokesčiui padidinti lėšos)</t>
  </si>
  <si>
    <t>Dotacija išlaidoms, susijusioms su savivaldybių mokyklų bendrojo ugdymo mokytojų skaičiaus optimizavimu, apmokėti</t>
  </si>
  <si>
    <t>Ugdymo proceso užtikrinimo programa (dotacijos išlaidoms, susijusioms su savivaldybių mokyklų bendrojo ugdymo mokytojų skaičiaus optimizavimu, apmokėti lėšos)</t>
  </si>
  <si>
    <t xml:space="preserve">Savivaldybės valdymo  programa </t>
  </si>
  <si>
    <t>2.5. Vietinės rinkliavos už naudojimąsi nustatytomis mokamomis vietomis automobiliams statyti Klaipėdos mieste lėšos</t>
  </si>
  <si>
    <t>(Klaipėdos miesto savivaldybės tarybos</t>
  </si>
  <si>
    <t>redakcija)</t>
  </si>
  <si>
    <t xml:space="preserve">                                                                   2016 m. vasario 12 d. sprendimo Nr. T2-28</t>
  </si>
  <si>
    <t xml:space="preserve">                  1 priedas</t>
  </si>
  <si>
    <t xml:space="preserve">                                                              (Klaipėdos miesto savivaldybės tarybos</t>
  </si>
  <si>
    <t xml:space="preserve">                                                               2016 m.                 d. sprendimo Nr. T2-</t>
  </si>
  <si>
    <t xml:space="preserve">                 redakcija)</t>
  </si>
  <si>
    <t>Patvirtinta</t>
  </si>
  <si>
    <t xml:space="preserve">Pakeitimas </t>
  </si>
  <si>
    <t>Projektas</t>
  </si>
  <si>
    <t>Pakeitimas</t>
  </si>
  <si>
    <t>Lyginamasis variantas</t>
  </si>
  <si>
    <t>KLAIPĖDOS MIESTO SAVIVALDYBĖS 2016 METŲ BIUDŽETO ASIGNAVIMAI PAGAL PROGRAMAS</t>
  </si>
  <si>
    <t>2 priedas</t>
  </si>
  <si>
    <t>2016 m.                d. sprendimo Nr. T2-</t>
  </si>
  <si>
    <t xml:space="preserve">                                                                                   Lyginamasis variantas</t>
  </si>
  <si>
    <t>DOTACIJOS (10+11+52)</t>
  </si>
  <si>
    <t>Specialios tikslinės dotacijos (12+33+34+38+39+40+41+42)</t>
  </si>
  <si>
    <t>Valstybės kapitalo investicijų programoje numatytiems projektams finansuoti (43+...+51)</t>
  </si>
  <si>
    <t>Kitos dotacijos ir lėšos iš kitų valdymo lygių (53+54+55)</t>
  </si>
  <si>
    <t>KITOS PAJAMOS (57+...+66)</t>
  </si>
  <si>
    <t>MATERIALIOJO IR NEMATERIALIOJO TURTO REALIZAVIMO PAJAMOS (68)</t>
  </si>
  <si>
    <t>Ilgalaikio materialiojo turto realizavimo pajamos (69+70)</t>
  </si>
  <si>
    <t>Iš viso (1+9+56+67)</t>
  </si>
  <si>
    <t>Iš viso asignavimų (45-47):</t>
  </si>
  <si>
    <t>Iš viso asignavimų (152-154):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</si>
</sst>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General\."/>
    <numFmt numFmtId="166" formatCode="#,##0.0"/>
  </numFmts>
  <fonts count="12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10"/>
      <name val="Arial"/>
      <family val="2"/>
      <charset val="186"/>
    </font>
    <font>
      <sz val="12"/>
      <color indexed="8"/>
      <name val="Times New Roman"/>
      <family val="1"/>
      <charset val="186"/>
    </font>
    <font>
      <sz val="12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1" fillId="0" borderId="0" applyFont="0" applyFill="0" applyBorder="0" applyAlignment="0" applyProtection="0"/>
  </cellStyleXfs>
  <cellXfs count="127">
    <xf numFmtId="0" fontId="0" fillId="0" borderId="0" xfId="0"/>
    <xf numFmtId="0" fontId="2" fillId="0" borderId="0" xfId="1" applyFont="1"/>
    <xf numFmtId="0" fontId="2" fillId="0" borderId="0" xfId="2" applyFont="1"/>
    <xf numFmtId="0" fontId="1" fillId="0" borderId="0" xfId="1"/>
    <xf numFmtId="0" fontId="4" fillId="0" borderId="0" xfId="1" applyFont="1"/>
    <xf numFmtId="0" fontId="2" fillId="0" borderId="2" xfId="1" applyFont="1" applyBorder="1" applyAlignment="1">
      <alignment horizontal="center"/>
    </xf>
    <xf numFmtId="49" fontId="4" fillId="0" borderId="2" xfId="3" applyNumberFormat="1" applyFont="1" applyFill="1" applyBorder="1" applyAlignment="1" applyProtection="1">
      <alignment horizontal="left" wrapText="1"/>
      <protection hidden="1"/>
    </xf>
    <xf numFmtId="49" fontId="2" fillId="0" borderId="2" xfId="3" applyNumberFormat="1" applyFont="1" applyFill="1" applyBorder="1" applyAlignment="1" applyProtection="1">
      <alignment horizontal="left" wrapText="1"/>
      <protection hidden="1"/>
    </xf>
    <xf numFmtId="0" fontId="5" fillId="0" borderId="0" xfId="1" applyFont="1"/>
    <xf numFmtId="0" fontId="2" fillId="0" borderId="2" xfId="1" applyFont="1" applyFill="1" applyBorder="1" applyAlignment="1">
      <alignment horizontal="left" wrapText="1"/>
    </xf>
    <xf numFmtId="0" fontId="4" fillId="0" borderId="2" xfId="1" applyFont="1" applyFill="1" applyBorder="1" applyAlignment="1">
      <alignment horizontal="left" wrapText="1"/>
    </xf>
    <xf numFmtId="0" fontId="2" fillId="0" borderId="0" xfId="1" applyFont="1" applyFill="1"/>
    <xf numFmtId="0" fontId="1" fillId="0" borderId="0" xfId="1" applyFont="1"/>
    <xf numFmtId="0" fontId="2" fillId="0" borderId="2" xfId="1" applyFont="1" applyBorder="1" applyAlignment="1">
      <alignment wrapText="1"/>
    </xf>
    <xf numFmtId="0" fontId="4" fillId="0" borderId="2" xfId="1" applyFont="1" applyFill="1" applyBorder="1" applyAlignment="1">
      <alignment wrapText="1"/>
    </xf>
    <xf numFmtId="0" fontId="2" fillId="0" borderId="2" xfId="1" applyFont="1" applyFill="1" applyBorder="1" applyAlignment="1">
      <alignment wrapText="1"/>
    </xf>
    <xf numFmtId="0" fontId="4" fillId="0" borderId="0" xfId="1" applyFont="1" applyAlignment="1">
      <alignment horizontal="left"/>
    </xf>
    <xf numFmtId="165" fontId="2" fillId="0" borderId="2" xfId="1" applyNumberFormat="1" applyFont="1" applyFill="1" applyBorder="1" applyAlignment="1">
      <alignment horizontal="center"/>
    </xf>
    <xf numFmtId="164" fontId="6" fillId="0" borderId="2" xfId="1" applyNumberFormat="1" applyFont="1" applyFill="1" applyBorder="1" applyAlignment="1">
      <alignment horizontal="left" wrapText="1"/>
    </xf>
    <xf numFmtId="164" fontId="4" fillId="0" borderId="2" xfId="1" applyNumberFormat="1" applyFont="1" applyFill="1" applyBorder="1" applyAlignment="1">
      <alignment horizontal="left" wrapText="1"/>
    </xf>
    <xf numFmtId="0" fontId="2" fillId="0" borderId="2" xfId="1" applyFont="1" applyFill="1" applyBorder="1" applyAlignment="1">
      <alignment horizontal="center" vertical="top" wrapText="1"/>
    </xf>
    <xf numFmtId="0" fontId="7" fillId="0" borderId="0" xfId="1" applyFont="1" applyAlignment="1">
      <alignment horizontal="center"/>
    </xf>
    <xf numFmtId="0" fontId="2" fillId="0" borderId="0" xfId="2" applyFont="1" applyAlignment="1">
      <alignment horizontal="left"/>
    </xf>
    <xf numFmtId="0" fontId="1" fillId="0" borderId="1" xfId="1" applyBorder="1"/>
    <xf numFmtId="164" fontId="4" fillId="0" borderId="2" xfId="1" applyNumberFormat="1" applyFont="1" applyFill="1" applyBorder="1"/>
    <xf numFmtId="164" fontId="2" fillId="0" borderId="2" xfId="1" applyNumberFormat="1" applyFont="1" applyFill="1" applyBorder="1"/>
    <xf numFmtId="164" fontId="2" fillId="0" borderId="2" xfId="1" applyNumberFormat="1" applyFont="1" applyFill="1" applyBorder="1" applyAlignment="1">
      <alignment horizontal="left" wrapText="1"/>
    </xf>
    <xf numFmtId="0" fontId="2" fillId="0" borderId="2" xfId="1" applyFont="1" applyBorder="1" applyAlignment="1">
      <alignment horizont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1" applyFont="1" applyFill="1" applyAlignment="1">
      <alignment horizontal="center"/>
    </xf>
    <xf numFmtId="0" fontId="2" fillId="0" borderId="0" xfId="1" applyFont="1" applyFill="1" applyAlignment="1">
      <alignment horizontal="justify" vertical="justify"/>
    </xf>
    <xf numFmtId="0" fontId="4" fillId="0" borderId="0" xfId="1" applyFont="1" applyFill="1" applyAlignment="1">
      <alignment horizontal="center"/>
    </xf>
    <xf numFmtId="0" fontId="4" fillId="0" borderId="0" xfId="1" applyFont="1" applyFill="1" applyAlignment="1"/>
    <xf numFmtId="22" fontId="2" fillId="0" borderId="0" xfId="1" applyNumberFormat="1" applyFont="1" applyFill="1"/>
    <xf numFmtId="0" fontId="4" fillId="0" borderId="0" xfId="1" applyFont="1" applyFill="1"/>
    <xf numFmtId="0" fontId="4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0" xfId="1" applyFont="1" applyFill="1" applyAlignment="1">
      <alignment horizontal="center" wrapText="1"/>
    </xf>
    <xf numFmtId="0" fontId="2" fillId="0" borderId="2" xfId="1" applyFont="1" applyFill="1" applyBorder="1" applyAlignment="1">
      <alignment horizontal="center" vertical="center"/>
    </xf>
    <xf numFmtId="164" fontId="2" fillId="0" borderId="2" xfId="1" applyNumberFormat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>
      <alignment horizontal="right" wrapText="1"/>
    </xf>
    <xf numFmtId="164" fontId="4" fillId="0" borderId="2" xfId="1" applyNumberFormat="1" applyFont="1" applyFill="1" applyBorder="1" applyAlignment="1">
      <alignment horizontal="right"/>
    </xf>
    <xf numFmtId="164" fontId="2" fillId="0" borderId="2" xfId="1" applyNumberFormat="1" applyFont="1" applyFill="1" applyBorder="1" applyAlignment="1"/>
    <xf numFmtId="164" fontId="4" fillId="0" borderId="2" xfId="1" applyNumberFormat="1" applyFont="1" applyFill="1" applyBorder="1" applyAlignment="1"/>
    <xf numFmtId="0" fontId="2" fillId="0" borderId="2" xfId="1" applyFont="1" applyFill="1" applyBorder="1" applyAlignment="1">
      <alignment horizontal="center" wrapText="1"/>
    </xf>
    <xf numFmtId="165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 wrapText="1"/>
    </xf>
    <xf numFmtId="3" fontId="10" fillId="0" borderId="0" xfId="1" applyNumberFormat="1" applyFont="1" applyFill="1" applyBorder="1"/>
    <xf numFmtId="0" fontId="4" fillId="0" borderId="2" xfId="1" applyFont="1" applyBorder="1" applyAlignment="1">
      <alignment wrapText="1"/>
    </xf>
    <xf numFmtId="49" fontId="2" fillId="0" borderId="2" xfId="3" applyNumberFormat="1" applyFont="1" applyFill="1" applyBorder="1" applyAlignment="1" applyProtection="1">
      <alignment horizontal="center" wrapText="1"/>
      <protection hidden="1"/>
    </xf>
    <xf numFmtId="0" fontId="8" fillId="0" borderId="0" xfId="0" applyFont="1"/>
    <xf numFmtId="0" fontId="9" fillId="0" borderId="0" xfId="0" applyFont="1"/>
    <xf numFmtId="0" fontId="1" fillId="0" borderId="2" xfId="1" applyBorder="1" applyAlignment="1">
      <alignment horizontal="center"/>
    </xf>
    <xf numFmtId="0" fontId="1" fillId="0" borderId="2" xfId="1" applyBorder="1"/>
    <xf numFmtId="0" fontId="2" fillId="0" borderId="2" xfId="1" applyFont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4" fillId="0" borderId="0" xfId="1" applyFont="1" applyAlignment="1">
      <alignment horizontal="center"/>
    </xf>
    <xf numFmtId="0" fontId="0" fillId="0" borderId="1" xfId="0" applyBorder="1"/>
    <xf numFmtId="9" fontId="2" fillId="0" borderId="0" xfId="8" applyFont="1" applyFill="1" applyBorder="1" applyAlignment="1">
      <alignment horizontal="center"/>
    </xf>
    <xf numFmtId="9" fontId="2" fillId="0" borderId="0" xfId="8" applyFont="1" applyFill="1" applyBorder="1" applyAlignment="1">
      <alignment horizontal="center" wrapText="1"/>
    </xf>
    <xf numFmtId="9" fontId="1" fillId="0" borderId="0" xfId="8" applyFont="1"/>
    <xf numFmtId="164" fontId="2" fillId="0" borderId="0" xfId="1" applyNumberFormat="1" applyFont="1"/>
    <xf numFmtId="0" fontId="2" fillId="0" borderId="1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166" fontId="10" fillId="0" borderId="0" xfId="1" applyNumberFormat="1" applyFont="1" applyFill="1" applyBorder="1"/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4" fillId="0" borderId="0" xfId="1" applyFont="1" applyFill="1" applyAlignment="1">
      <alignment horizont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4" fillId="0" borderId="2" xfId="0" applyFont="1" applyBorder="1" applyAlignment="1">
      <alignment wrapText="1"/>
    </xf>
    <xf numFmtId="0" fontId="2" fillId="0" borderId="0" xfId="1" applyFont="1" applyFill="1" applyAlignment="1">
      <alignment horizontal="left"/>
    </xf>
    <xf numFmtId="0" fontId="2" fillId="0" borderId="0" xfId="1" applyFont="1" applyFill="1" applyAlignment="1"/>
    <xf numFmtId="9" fontId="2" fillId="0" borderId="9" xfId="8" applyFont="1" applyBorder="1"/>
    <xf numFmtId="0" fontId="1" fillId="0" borderId="0" xfId="1" applyBorder="1"/>
    <xf numFmtId="164" fontId="2" fillId="0" borderId="0" xfId="1" applyNumberFormat="1" applyFont="1" applyFill="1"/>
    <xf numFmtId="0" fontId="2" fillId="0" borderId="0" xfId="0" applyFont="1" applyAlignment="1">
      <alignment horizontal="center" vertical="justify"/>
    </xf>
    <xf numFmtId="0" fontId="2" fillId="0" borderId="0" xfId="0" applyFont="1" applyFill="1" applyAlignment="1">
      <alignment horizontal="center" vertical="justify"/>
    </xf>
    <xf numFmtId="0" fontId="2" fillId="0" borderId="2" xfId="1" applyFont="1" applyBorder="1" applyAlignment="1">
      <alignment horizontal="center" wrapText="1"/>
    </xf>
    <xf numFmtId="0" fontId="2" fillId="0" borderId="6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0" fontId="2" fillId="0" borderId="2" xfId="1" applyFont="1" applyFill="1" applyBorder="1" applyAlignment="1">
      <alignment horizontal="center" wrapText="1"/>
    </xf>
    <xf numFmtId="0" fontId="2" fillId="0" borderId="2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left" wrapText="1"/>
    </xf>
    <xf numFmtId="0" fontId="4" fillId="0" borderId="8" xfId="1" applyFont="1" applyFill="1" applyBorder="1" applyAlignment="1">
      <alignment horizontal="left" wrapText="1"/>
    </xf>
    <xf numFmtId="165" fontId="2" fillId="0" borderId="2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wrapText="1"/>
    </xf>
    <xf numFmtId="164" fontId="2" fillId="0" borderId="2" xfId="1" applyNumberFormat="1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9" fontId="2" fillId="0" borderId="6" xfId="8" applyFont="1" applyFill="1" applyBorder="1" applyAlignment="1">
      <alignment horizontal="center"/>
    </xf>
    <xf numFmtId="9" fontId="2" fillId="0" borderId="7" xfId="8" applyFont="1" applyFill="1" applyBorder="1" applyAlignment="1">
      <alignment horizontal="center"/>
    </xf>
    <xf numFmtId="9" fontId="2" fillId="0" borderId="8" xfId="8" applyFont="1" applyFill="1" applyBorder="1" applyAlignment="1">
      <alignment horizontal="center"/>
    </xf>
    <xf numFmtId="9" fontId="1" fillId="0" borderId="6" xfId="8" applyFont="1" applyFill="1" applyBorder="1" applyAlignment="1">
      <alignment horizontal="center"/>
    </xf>
    <xf numFmtId="9" fontId="1" fillId="0" borderId="7" xfId="8" applyFont="1" applyFill="1" applyBorder="1" applyAlignment="1">
      <alignment horizontal="center"/>
    </xf>
    <xf numFmtId="9" fontId="1" fillId="0" borderId="8" xfId="8" applyFont="1" applyFill="1" applyBorder="1" applyAlignment="1">
      <alignment horizontal="center"/>
    </xf>
    <xf numFmtId="9" fontId="1" fillId="0" borderId="6" xfId="8" applyFont="1" applyBorder="1" applyAlignment="1">
      <alignment horizontal="center"/>
    </xf>
    <xf numFmtId="9" fontId="1" fillId="0" borderId="7" xfId="8" applyFont="1" applyBorder="1" applyAlignment="1">
      <alignment horizontal="center"/>
    </xf>
    <xf numFmtId="9" fontId="1" fillId="0" borderId="8" xfId="8" applyFont="1" applyBorder="1" applyAlignment="1">
      <alignment horizontal="center"/>
    </xf>
    <xf numFmtId="164" fontId="1" fillId="0" borderId="0" xfId="1" applyNumberFormat="1"/>
  </cellXfs>
  <cellStyles count="9">
    <cellStyle name="Įprastas" xfId="0" builtinId="0"/>
    <cellStyle name="Įprastas 2" xfId="1"/>
    <cellStyle name="Įprastas 3" xfId="2"/>
    <cellStyle name="Įprastas 3 2" xfId="7"/>
    <cellStyle name="Normal 2" xfId="4"/>
    <cellStyle name="Normal_SAVAPYSsssss" xfId="3"/>
    <cellStyle name="Procentai" xfId="8" builtinId="5"/>
    <cellStyle name="Procentai 2" xfId="5"/>
    <cellStyle name="Procentai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opLeftCell="A64" zoomScale="96" zoomScaleNormal="96" workbookViewId="0">
      <selection activeCell="M64" sqref="M64"/>
    </sheetView>
  </sheetViews>
  <sheetFormatPr defaultRowHeight="12.75" x14ac:dyDescent="0.2"/>
  <cols>
    <col min="1" max="1" width="9.140625" style="3"/>
    <col min="2" max="2" width="60" style="3" customWidth="1"/>
    <col min="3" max="3" width="13.85546875" style="3" hidden="1" customWidth="1"/>
    <col min="4" max="6" width="12.28515625" style="3" hidden="1" customWidth="1"/>
    <col min="7" max="9" width="12.28515625" style="3" customWidth="1"/>
    <col min="10" max="224" width="9.140625" style="3"/>
    <col min="225" max="225" width="60" style="3" customWidth="1"/>
    <col min="226" max="226" width="17.28515625" style="3" customWidth="1"/>
    <col min="227" max="227" width="13.28515625" style="3" customWidth="1"/>
    <col min="228" max="228" width="12" style="3" customWidth="1"/>
    <col min="229" max="480" width="9.140625" style="3"/>
    <col min="481" max="481" width="60" style="3" customWidth="1"/>
    <col min="482" max="482" width="17.28515625" style="3" customWidth="1"/>
    <col min="483" max="483" width="13.28515625" style="3" customWidth="1"/>
    <col min="484" max="484" width="12" style="3" customWidth="1"/>
    <col min="485" max="736" width="9.140625" style="3"/>
    <col min="737" max="737" width="60" style="3" customWidth="1"/>
    <col min="738" max="738" width="17.28515625" style="3" customWidth="1"/>
    <col min="739" max="739" width="13.28515625" style="3" customWidth="1"/>
    <col min="740" max="740" width="12" style="3" customWidth="1"/>
    <col min="741" max="992" width="9.140625" style="3"/>
    <col min="993" max="993" width="60" style="3" customWidth="1"/>
    <col min="994" max="994" width="17.28515625" style="3" customWidth="1"/>
    <col min="995" max="995" width="13.28515625" style="3" customWidth="1"/>
    <col min="996" max="996" width="12" style="3" customWidth="1"/>
    <col min="997" max="1248" width="9.140625" style="3"/>
    <col min="1249" max="1249" width="60" style="3" customWidth="1"/>
    <col min="1250" max="1250" width="17.28515625" style="3" customWidth="1"/>
    <col min="1251" max="1251" width="13.28515625" style="3" customWidth="1"/>
    <col min="1252" max="1252" width="12" style="3" customWidth="1"/>
    <col min="1253" max="1504" width="9.140625" style="3"/>
    <col min="1505" max="1505" width="60" style="3" customWidth="1"/>
    <col min="1506" max="1506" width="17.28515625" style="3" customWidth="1"/>
    <col min="1507" max="1507" width="13.28515625" style="3" customWidth="1"/>
    <col min="1508" max="1508" width="12" style="3" customWidth="1"/>
    <col min="1509" max="1760" width="9.140625" style="3"/>
    <col min="1761" max="1761" width="60" style="3" customWidth="1"/>
    <col min="1762" max="1762" width="17.28515625" style="3" customWidth="1"/>
    <col min="1763" max="1763" width="13.28515625" style="3" customWidth="1"/>
    <col min="1764" max="1764" width="12" style="3" customWidth="1"/>
    <col min="1765" max="2016" width="9.140625" style="3"/>
    <col min="2017" max="2017" width="60" style="3" customWidth="1"/>
    <col min="2018" max="2018" width="17.28515625" style="3" customWidth="1"/>
    <col min="2019" max="2019" width="13.28515625" style="3" customWidth="1"/>
    <col min="2020" max="2020" width="12" style="3" customWidth="1"/>
    <col min="2021" max="2272" width="9.140625" style="3"/>
    <col min="2273" max="2273" width="60" style="3" customWidth="1"/>
    <col min="2274" max="2274" width="17.28515625" style="3" customWidth="1"/>
    <col min="2275" max="2275" width="13.28515625" style="3" customWidth="1"/>
    <col min="2276" max="2276" width="12" style="3" customWidth="1"/>
    <col min="2277" max="2528" width="9.140625" style="3"/>
    <col min="2529" max="2529" width="60" style="3" customWidth="1"/>
    <col min="2530" max="2530" width="17.28515625" style="3" customWidth="1"/>
    <col min="2531" max="2531" width="13.28515625" style="3" customWidth="1"/>
    <col min="2532" max="2532" width="12" style="3" customWidth="1"/>
    <col min="2533" max="2784" width="9.140625" style="3"/>
    <col min="2785" max="2785" width="60" style="3" customWidth="1"/>
    <col min="2786" max="2786" width="17.28515625" style="3" customWidth="1"/>
    <col min="2787" max="2787" width="13.28515625" style="3" customWidth="1"/>
    <col min="2788" max="2788" width="12" style="3" customWidth="1"/>
    <col min="2789" max="3040" width="9.140625" style="3"/>
    <col min="3041" max="3041" width="60" style="3" customWidth="1"/>
    <col min="3042" max="3042" width="17.28515625" style="3" customWidth="1"/>
    <col min="3043" max="3043" width="13.28515625" style="3" customWidth="1"/>
    <col min="3044" max="3044" width="12" style="3" customWidth="1"/>
    <col min="3045" max="3296" width="9.140625" style="3"/>
    <col min="3297" max="3297" width="60" style="3" customWidth="1"/>
    <col min="3298" max="3298" width="17.28515625" style="3" customWidth="1"/>
    <col min="3299" max="3299" width="13.28515625" style="3" customWidth="1"/>
    <col min="3300" max="3300" width="12" style="3" customWidth="1"/>
    <col min="3301" max="3552" width="9.140625" style="3"/>
    <col min="3553" max="3553" width="60" style="3" customWidth="1"/>
    <col min="3554" max="3554" width="17.28515625" style="3" customWidth="1"/>
    <col min="3555" max="3555" width="13.28515625" style="3" customWidth="1"/>
    <col min="3556" max="3556" width="12" style="3" customWidth="1"/>
    <col min="3557" max="3808" width="9.140625" style="3"/>
    <col min="3809" max="3809" width="60" style="3" customWidth="1"/>
    <col min="3810" max="3810" width="17.28515625" style="3" customWidth="1"/>
    <col min="3811" max="3811" width="13.28515625" style="3" customWidth="1"/>
    <col min="3812" max="3812" width="12" style="3" customWidth="1"/>
    <col min="3813" max="4064" width="9.140625" style="3"/>
    <col min="4065" max="4065" width="60" style="3" customWidth="1"/>
    <col min="4066" max="4066" width="17.28515625" style="3" customWidth="1"/>
    <col min="4067" max="4067" width="13.28515625" style="3" customWidth="1"/>
    <col min="4068" max="4068" width="12" style="3" customWidth="1"/>
    <col min="4069" max="4320" width="9.140625" style="3"/>
    <col min="4321" max="4321" width="60" style="3" customWidth="1"/>
    <col min="4322" max="4322" width="17.28515625" style="3" customWidth="1"/>
    <col min="4323" max="4323" width="13.28515625" style="3" customWidth="1"/>
    <col min="4324" max="4324" width="12" style="3" customWidth="1"/>
    <col min="4325" max="4576" width="9.140625" style="3"/>
    <col min="4577" max="4577" width="60" style="3" customWidth="1"/>
    <col min="4578" max="4578" width="17.28515625" style="3" customWidth="1"/>
    <col min="4579" max="4579" width="13.28515625" style="3" customWidth="1"/>
    <col min="4580" max="4580" width="12" style="3" customWidth="1"/>
    <col min="4581" max="4832" width="9.140625" style="3"/>
    <col min="4833" max="4833" width="60" style="3" customWidth="1"/>
    <col min="4834" max="4834" width="17.28515625" style="3" customWidth="1"/>
    <col min="4835" max="4835" width="13.28515625" style="3" customWidth="1"/>
    <col min="4836" max="4836" width="12" style="3" customWidth="1"/>
    <col min="4837" max="5088" width="9.140625" style="3"/>
    <col min="5089" max="5089" width="60" style="3" customWidth="1"/>
    <col min="5090" max="5090" width="17.28515625" style="3" customWidth="1"/>
    <col min="5091" max="5091" width="13.28515625" style="3" customWidth="1"/>
    <col min="5092" max="5092" width="12" style="3" customWidth="1"/>
    <col min="5093" max="5344" width="9.140625" style="3"/>
    <col min="5345" max="5345" width="60" style="3" customWidth="1"/>
    <col min="5346" max="5346" width="17.28515625" style="3" customWidth="1"/>
    <col min="5347" max="5347" width="13.28515625" style="3" customWidth="1"/>
    <col min="5348" max="5348" width="12" style="3" customWidth="1"/>
    <col min="5349" max="5600" width="9.140625" style="3"/>
    <col min="5601" max="5601" width="60" style="3" customWidth="1"/>
    <col min="5602" max="5602" width="17.28515625" style="3" customWidth="1"/>
    <col min="5603" max="5603" width="13.28515625" style="3" customWidth="1"/>
    <col min="5604" max="5604" width="12" style="3" customWidth="1"/>
    <col min="5605" max="5856" width="9.140625" style="3"/>
    <col min="5857" max="5857" width="60" style="3" customWidth="1"/>
    <col min="5858" max="5858" width="17.28515625" style="3" customWidth="1"/>
    <col min="5859" max="5859" width="13.28515625" style="3" customWidth="1"/>
    <col min="5860" max="5860" width="12" style="3" customWidth="1"/>
    <col min="5861" max="6112" width="9.140625" style="3"/>
    <col min="6113" max="6113" width="60" style="3" customWidth="1"/>
    <col min="6114" max="6114" width="17.28515625" style="3" customWidth="1"/>
    <col min="6115" max="6115" width="13.28515625" style="3" customWidth="1"/>
    <col min="6116" max="6116" width="12" style="3" customWidth="1"/>
    <col min="6117" max="6368" width="9.140625" style="3"/>
    <col min="6369" max="6369" width="60" style="3" customWidth="1"/>
    <col min="6370" max="6370" width="17.28515625" style="3" customWidth="1"/>
    <col min="6371" max="6371" width="13.28515625" style="3" customWidth="1"/>
    <col min="6372" max="6372" width="12" style="3" customWidth="1"/>
    <col min="6373" max="6624" width="9.140625" style="3"/>
    <col min="6625" max="6625" width="60" style="3" customWidth="1"/>
    <col min="6626" max="6626" width="17.28515625" style="3" customWidth="1"/>
    <col min="6627" max="6627" width="13.28515625" style="3" customWidth="1"/>
    <col min="6628" max="6628" width="12" style="3" customWidth="1"/>
    <col min="6629" max="6880" width="9.140625" style="3"/>
    <col min="6881" max="6881" width="60" style="3" customWidth="1"/>
    <col min="6882" max="6882" width="17.28515625" style="3" customWidth="1"/>
    <col min="6883" max="6883" width="13.28515625" style="3" customWidth="1"/>
    <col min="6884" max="6884" width="12" style="3" customWidth="1"/>
    <col min="6885" max="7136" width="9.140625" style="3"/>
    <col min="7137" max="7137" width="60" style="3" customWidth="1"/>
    <col min="7138" max="7138" width="17.28515625" style="3" customWidth="1"/>
    <col min="7139" max="7139" width="13.28515625" style="3" customWidth="1"/>
    <col min="7140" max="7140" width="12" style="3" customWidth="1"/>
    <col min="7141" max="7392" width="9.140625" style="3"/>
    <col min="7393" max="7393" width="60" style="3" customWidth="1"/>
    <col min="7394" max="7394" width="17.28515625" style="3" customWidth="1"/>
    <col min="7395" max="7395" width="13.28515625" style="3" customWidth="1"/>
    <col min="7396" max="7396" width="12" style="3" customWidth="1"/>
    <col min="7397" max="7648" width="9.140625" style="3"/>
    <col min="7649" max="7649" width="60" style="3" customWidth="1"/>
    <col min="7650" max="7650" width="17.28515625" style="3" customWidth="1"/>
    <col min="7651" max="7651" width="13.28515625" style="3" customWidth="1"/>
    <col min="7652" max="7652" width="12" style="3" customWidth="1"/>
    <col min="7653" max="7904" width="9.140625" style="3"/>
    <col min="7905" max="7905" width="60" style="3" customWidth="1"/>
    <col min="7906" max="7906" width="17.28515625" style="3" customWidth="1"/>
    <col min="7907" max="7907" width="13.28515625" style="3" customWidth="1"/>
    <col min="7908" max="7908" width="12" style="3" customWidth="1"/>
    <col min="7909" max="8160" width="9.140625" style="3"/>
    <col min="8161" max="8161" width="60" style="3" customWidth="1"/>
    <col min="8162" max="8162" width="17.28515625" style="3" customWidth="1"/>
    <col min="8163" max="8163" width="13.28515625" style="3" customWidth="1"/>
    <col min="8164" max="8164" width="12" style="3" customWidth="1"/>
    <col min="8165" max="8416" width="9.140625" style="3"/>
    <col min="8417" max="8417" width="60" style="3" customWidth="1"/>
    <col min="8418" max="8418" width="17.28515625" style="3" customWidth="1"/>
    <col min="8419" max="8419" width="13.28515625" style="3" customWidth="1"/>
    <col min="8420" max="8420" width="12" style="3" customWidth="1"/>
    <col min="8421" max="8672" width="9.140625" style="3"/>
    <col min="8673" max="8673" width="60" style="3" customWidth="1"/>
    <col min="8674" max="8674" width="17.28515625" style="3" customWidth="1"/>
    <col min="8675" max="8675" width="13.28515625" style="3" customWidth="1"/>
    <col min="8676" max="8676" width="12" style="3" customWidth="1"/>
    <col min="8677" max="8928" width="9.140625" style="3"/>
    <col min="8929" max="8929" width="60" style="3" customWidth="1"/>
    <col min="8930" max="8930" width="17.28515625" style="3" customWidth="1"/>
    <col min="8931" max="8931" width="13.28515625" style="3" customWidth="1"/>
    <col min="8932" max="8932" width="12" style="3" customWidth="1"/>
    <col min="8933" max="9184" width="9.140625" style="3"/>
    <col min="9185" max="9185" width="60" style="3" customWidth="1"/>
    <col min="9186" max="9186" width="17.28515625" style="3" customWidth="1"/>
    <col min="9187" max="9187" width="13.28515625" style="3" customWidth="1"/>
    <col min="9188" max="9188" width="12" style="3" customWidth="1"/>
    <col min="9189" max="9440" width="9.140625" style="3"/>
    <col min="9441" max="9441" width="60" style="3" customWidth="1"/>
    <col min="9442" max="9442" width="17.28515625" style="3" customWidth="1"/>
    <col min="9443" max="9443" width="13.28515625" style="3" customWidth="1"/>
    <col min="9444" max="9444" width="12" style="3" customWidth="1"/>
    <col min="9445" max="9696" width="9.140625" style="3"/>
    <col min="9697" max="9697" width="60" style="3" customWidth="1"/>
    <col min="9698" max="9698" width="17.28515625" style="3" customWidth="1"/>
    <col min="9699" max="9699" width="13.28515625" style="3" customWidth="1"/>
    <col min="9700" max="9700" width="12" style="3" customWidth="1"/>
    <col min="9701" max="9952" width="9.140625" style="3"/>
    <col min="9953" max="9953" width="60" style="3" customWidth="1"/>
    <col min="9954" max="9954" width="17.28515625" style="3" customWidth="1"/>
    <col min="9955" max="9955" width="13.28515625" style="3" customWidth="1"/>
    <col min="9956" max="9956" width="12" style="3" customWidth="1"/>
    <col min="9957" max="10208" width="9.140625" style="3"/>
    <col min="10209" max="10209" width="60" style="3" customWidth="1"/>
    <col min="10210" max="10210" width="17.28515625" style="3" customWidth="1"/>
    <col min="10211" max="10211" width="13.28515625" style="3" customWidth="1"/>
    <col min="10212" max="10212" width="12" style="3" customWidth="1"/>
    <col min="10213" max="10464" width="9.140625" style="3"/>
    <col min="10465" max="10465" width="60" style="3" customWidth="1"/>
    <col min="10466" max="10466" width="17.28515625" style="3" customWidth="1"/>
    <col min="10467" max="10467" width="13.28515625" style="3" customWidth="1"/>
    <col min="10468" max="10468" width="12" style="3" customWidth="1"/>
    <col min="10469" max="10720" width="9.140625" style="3"/>
    <col min="10721" max="10721" width="60" style="3" customWidth="1"/>
    <col min="10722" max="10722" width="17.28515625" style="3" customWidth="1"/>
    <col min="10723" max="10723" width="13.28515625" style="3" customWidth="1"/>
    <col min="10724" max="10724" width="12" style="3" customWidth="1"/>
    <col min="10725" max="10976" width="9.140625" style="3"/>
    <col min="10977" max="10977" width="60" style="3" customWidth="1"/>
    <col min="10978" max="10978" width="17.28515625" style="3" customWidth="1"/>
    <col min="10979" max="10979" width="13.28515625" style="3" customWidth="1"/>
    <col min="10980" max="10980" width="12" style="3" customWidth="1"/>
    <col min="10981" max="11232" width="9.140625" style="3"/>
    <col min="11233" max="11233" width="60" style="3" customWidth="1"/>
    <col min="11234" max="11234" width="17.28515625" style="3" customWidth="1"/>
    <col min="11235" max="11235" width="13.28515625" style="3" customWidth="1"/>
    <col min="11236" max="11236" width="12" style="3" customWidth="1"/>
    <col min="11237" max="11488" width="9.140625" style="3"/>
    <col min="11489" max="11489" width="60" style="3" customWidth="1"/>
    <col min="11490" max="11490" width="17.28515625" style="3" customWidth="1"/>
    <col min="11491" max="11491" width="13.28515625" style="3" customWidth="1"/>
    <col min="11492" max="11492" width="12" style="3" customWidth="1"/>
    <col min="11493" max="11744" width="9.140625" style="3"/>
    <col min="11745" max="11745" width="60" style="3" customWidth="1"/>
    <col min="11746" max="11746" width="17.28515625" style="3" customWidth="1"/>
    <col min="11747" max="11747" width="13.28515625" style="3" customWidth="1"/>
    <col min="11748" max="11748" width="12" style="3" customWidth="1"/>
    <col min="11749" max="12000" width="9.140625" style="3"/>
    <col min="12001" max="12001" width="60" style="3" customWidth="1"/>
    <col min="12002" max="12002" width="17.28515625" style="3" customWidth="1"/>
    <col min="12003" max="12003" width="13.28515625" style="3" customWidth="1"/>
    <col min="12004" max="12004" width="12" style="3" customWidth="1"/>
    <col min="12005" max="12256" width="9.140625" style="3"/>
    <col min="12257" max="12257" width="60" style="3" customWidth="1"/>
    <col min="12258" max="12258" width="17.28515625" style="3" customWidth="1"/>
    <col min="12259" max="12259" width="13.28515625" style="3" customWidth="1"/>
    <col min="12260" max="12260" width="12" style="3" customWidth="1"/>
    <col min="12261" max="12512" width="9.140625" style="3"/>
    <col min="12513" max="12513" width="60" style="3" customWidth="1"/>
    <col min="12514" max="12514" width="17.28515625" style="3" customWidth="1"/>
    <col min="12515" max="12515" width="13.28515625" style="3" customWidth="1"/>
    <col min="12516" max="12516" width="12" style="3" customWidth="1"/>
    <col min="12517" max="12768" width="9.140625" style="3"/>
    <col min="12769" max="12769" width="60" style="3" customWidth="1"/>
    <col min="12770" max="12770" width="17.28515625" style="3" customWidth="1"/>
    <col min="12771" max="12771" width="13.28515625" style="3" customWidth="1"/>
    <col min="12772" max="12772" width="12" style="3" customWidth="1"/>
    <col min="12773" max="13024" width="9.140625" style="3"/>
    <col min="13025" max="13025" width="60" style="3" customWidth="1"/>
    <col min="13026" max="13026" width="17.28515625" style="3" customWidth="1"/>
    <col min="13027" max="13027" width="13.28515625" style="3" customWidth="1"/>
    <col min="13028" max="13028" width="12" style="3" customWidth="1"/>
    <col min="13029" max="13280" width="9.140625" style="3"/>
    <col min="13281" max="13281" width="60" style="3" customWidth="1"/>
    <col min="13282" max="13282" width="17.28515625" style="3" customWidth="1"/>
    <col min="13283" max="13283" width="13.28515625" style="3" customWidth="1"/>
    <col min="13284" max="13284" width="12" style="3" customWidth="1"/>
    <col min="13285" max="13536" width="9.140625" style="3"/>
    <col min="13537" max="13537" width="60" style="3" customWidth="1"/>
    <col min="13538" max="13538" width="17.28515625" style="3" customWidth="1"/>
    <col min="13539" max="13539" width="13.28515625" style="3" customWidth="1"/>
    <col min="13540" max="13540" width="12" style="3" customWidth="1"/>
    <col min="13541" max="13792" width="9.140625" style="3"/>
    <col min="13793" max="13793" width="60" style="3" customWidth="1"/>
    <col min="13794" max="13794" width="17.28515625" style="3" customWidth="1"/>
    <col min="13795" max="13795" width="13.28515625" style="3" customWidth="1"/>
    <col min="13796" max="13796" width="12" style="3" customWidth="1"/>
    <col min="13797" max="14048" width="9.140625" style="3"/>
    <col min="14049" max="14049" width="60" style="3" customWidth="1"/>
    <col min="14050" max="14050" width="17.28515625" style="3" customWidth="1"/>
    <col min="14051" max="14051" width="13.28515625" style="3" customWidth="1"/>
    <col min="14052" max="14052" width="12" style="3" customWidth="1"/>
    <col min="14053" max="14304" width="9.140625" style="3"/>
    <col min="14305" max="14305" width="60" style="3" customWidth="1"/>
    <col min="14306" max="14306" width="17.28515625" style="3" customWidth="1"/>
    <col min="14307" max="14307" width="13.28515625" style="3" customWidth="1"/>
    <col min="14308" max="14308" width="12" style="3" customWidth="1"/>
    <col min="14309" max="14560" width="9.140625" style="3"/>
    <col min="14561" max="14561" width="60" style="3" customWidth="1"/>
    <col min="14562" max="14562" width="17.28515625" style="3" customWidth="1"/>
    <col min="14563" max="14563" width="13.28515625" style="3" customWidth="1"/>
    <col min="14564" max="14564" width="12" style="3" customWidth="1"/>
    <col min="14565" max="14816" width="9.140625" style="3"/>
    <col min="14817" max="14817" width="60" style="3" customWidth="1"/>
    <col min="14818" max="14818" width="17.28515625" style="3" customWidth="1"/>
    <col min="14819" max="14819" width="13.28515625" style="3" customWidth="1"/>
    <col min="14820" max="14820" width="12" style="3" customWidth="1"/>
    <col min="14821" max="15072" width="9.140625" style="3"/>
    <col min="15073" max="15073" width="60" style="3" customWidth="1"/>
    <col min="15074" max="15074" width="17.28515625" style="3" customWidth="1"/>
    <col min="15075" max="15075" width="13.28515625" style="3" customWidth="1"/>
    <col min="15076" max="15076" width="12" style="3" customWidth="1"/>
    <col min="15077" max="15328" width="9.140625" style="3"/>
    <col min="15329" max="15329" width="60" style="3" customWidth="1"/>
    <col min="15330" max="15330" width="17.28515625" style="3" customWidth="1"/>
    <col min="15331" max="15331" width="13.28515625" style="3" customWidth="1"/>
    <col min="15332" max="15332" width="12" style="3" customWidth="1"/>
    <col min="15333" max="15584" width="9.140625" style="3"/>
    <col min="15585" max="15585" width="60" style="3" customWidth="1"/>
    <col min="15586" max="15586" width="17.28515625" style="3" customWidth="1"/>
    <col min="15587" max="15587" width="13.28515625" style="3" customWidth="1"/>
    <col min="15588" max="15588" width="12" style="3" customWidth="1"/>
    <col min="15589" max="15840" width="9.140625" style="3"/>
    <col min="15841" max="15841" width="60" style="3" customWidth="1"/>
    <col min="15842" max="15842" width="17.28515625" style="3" customWidth="1"/>
    <col min="15843" max="15843" width="13.28515625" style="3" customWidth="1"/>
    <col min="15844" max="15844" width="12" style="3" customWidth="1"/>
    <col min="15845" max="16096" width="9.140625" style="3"/>
    <col min="16097" max="16097" width="60" style="3" customWidth="1"/>
    <col min="16098" max="16098" width="17.28515625" style="3" customWidth="1"/>
    <col min="16099" max="16099" width="13.28515625" style="3" customWidth="1"/>
    <col min="16100" max="16100" width="12" style="3" customWidth="1"/>
    <col min="16101" max="16384" width="9.140625" style="3"/>
  </cols>
  <sheetData>
    <row r="1" spans="1:9" ht="15.75" x14ac:dyDescent="0.25">
      <c r="B1" s="4" t="s">
        <v>241</v>
      </c>
    </row>
    <row r="3" spans="1:9" customFormat="1" ht="16.5" customHeight="1" x14ac:dyDescent="0.25">
      <c r="A3" s="31"/>
      <c r="B3" s="91" t="s">
        <v>115</v>
      </c>
      <c r="C3" s="91"/>
      <c r="D3" s="91"/>
      <c r="E3" s="91"/>
      <c r="F3" s="91"/>
      <c r="G3" s="91"/>
      <c r="H3" s="91"/>
      <c r="I3" s="91"/>
    </row>
    <row r="4" spans="1:9" customFormat="1" ht="14.25" customHeight="1" x14ac:dyDescent="0.25">
      <c r="A4" s="31"/>
      <c r="B4" s="91" t="s">
        <v>228</v>
      </c>
      <c r="C4" s="91"/>
      <c r="D4" s="91"/>
      <c r="E4" s="91"/>
      <c r="F4" s="91"/>
      <c r="G4" s="91"/>
      <c r="H4" s="91"/>
      <c r="I4" s="91"/>
    </row>
    <row r="5" spans="1:9" customFormat="1" ht="15.75" x14ac:dyDescent="0.25">
      <c r="A5" s="32"/>
      <c r="B5" s="91" t="s">
        <v>229</v>
      </c>
      <c r="C5" s="91"/>
      <c r="D5" s="91"/>
      <c r="E5" s="91"/>
      <c r="F5" s="91"/>
      <c r="G5" s="91"/>
      <c r="H5" s="91"/>
      <c r="I5" s="91"/>
    </row>
    <row r="6" spans="1:9" customFormat="1" ht="15.75" x14ac:dyDescent="0.25">
      <c r="A6" s="32"/>
      <c r="B6" s="90" t="s">
        <v>230</v>
      </c>
      <c r="C6" s="90"/>
      <c r="D6" s="90"/>
      <c r="E6" s="90"/>
      <c r="F6" s="90"/>
      <c r="G6" s="90"/>
      <c r="H6" s="90"/>
      <c r="I6" s="90"/>
    </row>
    <row r="7" spans="1:9" customFormat="1" ht="15.75" x14ac:dyDescent="0.25">
      <c r="A7" s="32"/>
      <c r="B7" s="90" t="s">
        <v>231</v>
      </c>
      <c r="C7" s="90"/>
      <c r="D7" s="90"/>
      <c r="E7" s="90"/>
      <c r="F7" s="90"/>
      <c r="G7" s="90"/>
      <c r="H7" s="90"/>
      <c r="I7" s="90"/>
    </row>
    <row r="8" spans="1:9" customFormat="1" ht="15.75" x14ac:dyDescent="0.25">
      <c r="A8" s="32"/>
      <c r="B8" s="90" t="s">
        <v>232</v>
      </c>
      <c r="C8" s="90"/>
      <c r="D8" s="90"/>
      <c r="E8" s="90"/>
      <c r="F8" s="90"/>
      <c r="G8" s="90"/>
      <c r="H8" s="90"/>
      <c r="I8" s="90"/>
    </row>
    <row r="9" spans="1:9" ht="12.75" customHeight="1" x14ac:dyDescent="0.25">
      <c r="A9" s="33"/>
      <c r="B9" s="34"/>
      <c r="C9" s="34"/>
      <c r="D9" s="34"/>
      <c r="E9" s="34"/>
      <c r="F9" s="34"/>
      <c r="G9" s="34"/>
      <c r="H9" s="34"/>
      <c r="I9" s="34"/>
    </row>
    <row r="10" spans="1:9" ht="15.75" x14ac:dyDescent="0.25">
      <c r="A10" s="35"/>
      <c r="B10" s="36" t="s">
        <v>140</v>
      </c>
      <c r="C10" s="11"/>
      <c r="D10" s="11"/>
      <c r="E10" s="11"/>
      <c r="F10" s="11"/>
      <c r="G10" s="11"/>
      <c r="H10" s="11"/>
      <c r="I10" s="11"/>
    </row>
    <row r="11" spans="1:9" ht="11.25" customHeight="1" x14ac:dyDescent="0.25">
      <c r="A11" s="33"/>
      <c r="B11" s="36"/>
      <c r="C11" s="37"/>
      <c r="D11" s="37"/>
      <c r="E11" s="37"/>
      <c r="F11" s="37"/>
      <c r="G11" s="37"/>
      <c r="H11" s="37"/>
      <c r="I11" s="37"/>
    </row>
    <row r="12" spans="1:9" ht="15.75" x14ac:dyDescent="0.25">
      <c r="A12" s="33"/>
      <c r="B12" s="38" t="s">
        <v>7</v>
      </c>
      <c r="C12" s="11"/>
      <c r="D12" s="11"/>
      <c r="E12" s="11" t="s">
        <v>199</v>
      </c>
      <c r="F12" s="11"/>
      <c r="G12" s="11"/>
      <c r="H12" s="11"/>
      <c r="I12" s="11" t="s">
        <v>199</v>
      </c>
    </row>
    <row r="13" spans="1:9" ht="42.75" customHeight="1" x14ac:dyDescent="0.2">
      <c r="A13" s="28" t="s">
        <v>0</v>
      </c>
      <c r="B13" s="28" t="s">
        <v>8</v>
      </c>
      <c r="C13" s="28" t="s">
        <v>210</v>
      </c>
      <c r="D13" s="70" t="s">
        <v>209</v>
      </c>
      <c r="E13" s="70" t="s">
        <v>211</v>
      </c>
      <c r="F13" s="74" t="s">
        <v>219</v>
      </c>
      <c r="G13" s="82" t="s">
        <v>233</v>
      </c>
      <c r="H13" s="83" t="s">
        <v>234</v>
      </c>
      <c r="I13" s="83" t="s">
        <v>235</v>
      </c>
    </row>
    <row r="14" spans="1:9" s="12" customFormat="1" ht="15.75" x14ac:dyDescent="0.25">
      <c r="A14" s="29">
        <v>1</v>
      </c>
      <c r="B14" s="29">
        <v>2</v>
      </c>
      <c r="C14" s="29">
        <v>3</v>
      </c>
      <c r="D14" s="69">
        <v>3</v>
      </c>
      <c r="E14" s="69">
        <v>3</v>
      </c>
      <c r="F14" s="72">
        <v>3</v>
      </c>
      <c r="G14" s="72">
        <v>3</v>
      </c>
      <c r="H14" s="76">
        <v>3</v>
      </c>
      <c r="I14" s="76">
        <v>3</v>
      </c>
    </row>
    <row r="15" spans="1:9" ht="15.75" customHeight="1" x14ac:dyDescent="0.25">
      <c r="A15" s="17">
        <v>1</v>
      </c>
      <c r="B15" s="14" t="s">
        <v>9</v>
      </c>
      <c r="C15" s="44">
        <f t="shared" ref="C15:I15" si="0">SUM(C16:C22)</f>
        <v>83854.3</v>
      </c>
      <c r="D15" s="44">
        <f t="shared" si="0"/>
        <v>0</v>
      </c>
      <c r="E15" s="44">
        <f t="shared" si="0"/>
        <v>83854.3</v>
      </c>
      <c r="F15" s="44">
        <f t="shared" si="0"/>
        <v>0</v>
      </c>
      <c r="G15" s="44">
        <f t="shared" si="0"/>
        <v>83854.3</v>
      </c>
      <c r="H15" s="44">
        <f t="shared" si="0"/>
        <v>0</v>
      </c>
      <c r="I15" s="44">
        <f t="shared" si="0"/>
        <v>83854.3</v>
      </c>
    </row>
    <row r="16" spans="1:9" ht="15" customHeight="1" x14ac:dyDescent="0.25">
      <c r="A16" s="17">
        <v>2</v>
      </c>
      <c r="B16" s="15" t="s">
        <v>10</v>
      </c>
      <c r="C16" s="45">
        <f>61755+6611</f>
        <v>68366</v>
      </c>
      <c r="D16" s="45"/>
      <c r="E16" s="45">
        <f>+C16+D16</f>
        <v>68366</v>
      </c>
      <c r="F16" s="45"/>
      <c r="G16" s="45">
        <f>+E16+F16</f>
        <v>68366</v>
      </c>
      <c r="H16" s="45"/>
      <c r="I16" s="45">
        <f>+G16+H16</f>
        <v>68366</v>
      </c>
    </row>
    <row r="17" spans="1:9" ht="15" customHeight="1" x14ac:dyDescent="0.25">
      <c r="A17" s="17">
        <v>3</v>
      </c>
      <c r="B17" s="15" t="s">
        <v>11</v>
      </c>
      <c r="C17" s="45">
        <v>337</v>
      </c>
      <c r="D17" s="45"/>
      <c r="E17" s="45">
        <f t="shared" ref="E17:E22" si="1">+C17+D17</f>
        <v>337</v>
      </c>
      <c r="F17" s="45"/>
      <c r="G17" s="45">
        <f t="shared" ref="G17:G22" si="2">+E17+F17</f>
        <v>337</v>
      </c>
      <c r="H17" s="45"/>
      <c r="I17" s="45">
        <f t="shared" ref="I17:I22" si="3">+G17+H17</f>
        <v>337</v>
      </c>
    </row>
    <row r="18" spans="1:9" ht="15" customHeight="1" x14ac:dyDescent="0.25">
      <c r="A18" s="17">
        <v>4</v>
      </c>
      <c r="B18" s="15" t="s">
        <v>12</v>
      </c>
      <c r="C18" s="45">
        <v>61</v>
      </c>
      <c r="D18" s="45"/>
      <c r="E18" s="45">
        <f t="shared" si="1"/>
        <v>61</v>
      </c>
      <c r="F18" s="45"/>
      <c r="G18" s="45">
        <f t="shared" si="2"/>
        <v>61</v>
      </c>
      <c r="H18" s="45"/>
      <c r="I18" s="45">
        <f t="shared" si="3"/>
        <v>61</v>
      </c>
    </row>
    <row r="19" spans="1:9" ht="15" customHeight="1" x14ac:dyDescent="0.25">
      <c r="A19" s="17">
        <v>5</v>
      </c>
      <c r="B19" s="15" t="s">
        <v>13</v>
      </c>
      <c r="C19" s="45">
        <v>7779</v>
      </c>
      <c r="D19" s="45"/>
      <c r="E19" s="45">
        <f t="shared" si="1"/>
        <v>7779</v>
      </c>
      <c r="F19" s="45"/>
      <c r="G19" s="45">
        <f t="shared" si="2"/>
        <v>7779</v>
      </c>
      <c r="H19" s="45"/>
      <c r="I19" s="45">
        <f t="shared" si="3"/>
        <v>7779</v>
      </c>
    </row>
    <row r="20" spans="1:9" ht="15" customHeight="1" x14ac:dyDescent="0.25">
      <c r="A20" s="17">
        <v>6</v>
      </c>
      <c r="B20" s="15" t="s">
        <v>14</v>
      </c>
      <c r="C20" s="45">
        <v>405.5</v>
      </c>
      <c r="D20" s="45"/>
      <c r="E20" s="45">
        <f t="shared" si="1"/>
        <v>405.5</v>
      </c>
      <c r="F20" s="45"/>
      <c r="G20" s="45">
        <f t="shared" si="2"/>
        <v>405.5</v>
      </c>
      <c r="H20" s="45"/>
      <c r="I20" s="45">
        <f t="shared" si="3"/>
        <v>405.5</v>
      </c>
    </row>
    <row r="21" spans="1:9" ht="15" customHeight="1" x14ac:dyDescent="0.25">
      <c r="A21" s="17">
        <v>7</v>
      </c>
      <c r="B21" s="15" t="s">
        <v>15</v>
      </c>
      <c r="C21" s="45">
        <v>120</v>
      </c>
      <c r="D21" s="45"/>
      <c r="E21" s="45">
        <f t="shared" si="1"/>
        <v>120</v>
      </c>
      <c r="F21" s="45"/>
      <c r="G21" s="45">
        <f t="shared" si="2"/>
        <v>120</v>
      </c>
      <c r="H21" s="45"/>
      <c r="I21" s="45">
        <f t="shared" si="3"/>
        <v>120</v>
      </c>
    </row>
    <row r="22" spans="1:9" ht="15.75" x14ac:dyDescent="0.25">
      <c r="A22" s="17">
        <v>8</v>
      </c>
      <c r="B22" s="15" t="s">
        <v>16</v>
      </c>
      <c r="C22" s="45">
        <v>6785.8</v>
      </c>
      <c r="D22" s="45"/>
      <c r="E22" s="45">
        <f t="shared" si="1"/>
        <v>6785.8</v>
      </c>
      <c r="F22" s="45"/>
      <c r="G22" s="45">
        <f t="shared" si="2"/>
        <v>6785.8</v>
      </c>
      <c r="H22" s="45"/>
      <c r="I22" s="45">
        <f t="shared" si="3"/>
        <v>6785.8</v>
      </c>
    </row>
    <row r="23" spans="1:9" ht="15.75" x14ac:dyDescent="0.25">
      <c r="A23" s="17">
        <v>9</v>
      </c>
      <c r="B23" s="14" t="s">
        <v>242</v>
      </c>
      <c r="C23" s="44">
        <f t="shared" ref="C23:I23" si="4">+C24+C25+C66</f>
        <v>42251.4</v>
      </c>
      <c r="D23" s="44">
        <f t="shared" si="4"/>
        <v>3841.2</v>
      </c>
      <c r="E23" s="44">
        <f t="shared" si="4"/>
        <v>46092.6</v>
      </c>
      <c r="F23" s="44">
        <f t="shared" si="4"/>
        <v>684.6</v>
      </c>
      <c r="G23" s="44">
        <f t="shared" si="4"/>
        <v>46777.2</v>
      </c>
      <c r="H23" s="44">
        <f t="shared" si="4"/>
        <v>-247.9</v>
      </c>
      <c r="I23" s="44">
        <f t="shared" si="4"/>
        <v>46529.3</v>
      </c>
    </row>
    <row r="24" spans="1:9" ht="15.75" x14ac:dyDescent="0.25">
      <c r="A24" s="17">
        <v>10</v>
      </c>
      <c r="B24" s="14" t="s">
        <v>148</v>
      </c>
      <c r="C24" s="44">
        <v>1597.9</v>
      </c>
      <c r="D24" s="44"/>
      <c r="E24" s="44">
        <f>+C24+D24</f>
        <v>1597.9</v>
      </c>
      <c r="F24" s="44">
        <f>402+97.8</f>
        <v>499.8</v>
      </c>
      <c r="G24" s="44">
        <f>+E24+F24</f>
        <v>2097.6999999999998</v>
      </c>
      <c r="H24" s="44"/>
      <c r="I24" s="44">
        <f>+G24+H24</f>
        <v>2097.6999999999998</v>
      </c>
    </row>
    <row r="25" spans="1:9" ht="35.25" customHeight="1" x14ac:dyDescent="0.25">
      <c r="A25" s="17">
        <v>11</v>
      </c>
      <c r="B25" s="14" t="s">
        <v>243</v>
      </c>
      <c r="C25" s="44">
        <f>+C26+C47+C48+C52+C53+C56+C54+C55</f>
        <v>40588.5</v>
      </c>
      <c r="D25" s="44">
        <f t="shared" ref="D25:E25" si="5">+D26+D47+D48+D52+D53+D56+D54+D55</f>
        <v>3841.2</v>
      </c>
      <c r="E25" s="44">
        <f t="shared" si="5"/>
        <v>44429.7</v>
      </c>
      <c r="F25" s="44">
        <f t="shared" ref="F25:G25" si="6">+F26+F47+F48+F52+F53+F56+F54+F55</f>
        <v>134.80000000000001</v>
      </c>
      <c r="G25" s="44">
        <f t="shared" si="6"/>
        <v>44564.5</v>
      </c>
      <c r="H25" s="44">
        <f t="shared" ref="H25:I25" si="7">+H26+H47+H48+H52+H53+H56+H54+H55</f>
        <v>-430.7</v>
      </c>
      <c r="I25" s="44">
        <f t="shared" si="7"/>
        <v>44133.8</v>
      </c>
    </row>
    <row r="26" spans="1:9" ht="33.75" customHeight="1" x14ac:dyDescent="0.25">
      <c r="A26" s="17">
        <v>12</v>
      </c>
      <c r="B26" s="15" t="s">
        <v>173</v>
      </c>
      <c r="C26" s="46">
        <f t="shared" ref="C26:D26" si="8">SUM(C27:C46)</f>
        <v>5237.8999999999996</v>
      </c>
      <c r="D26" s="46">
        <f t="shared" si="8"/>
        <v>0</v>
      </c>
      <c r="E26" s="46">
        <f t="shared" ref="E26:F26" si="9">SUM(E27:E46)</f>
        <v>5237.8999999999996</v>
      </c>
      <c r="F26" s="46">
        <f t="shared" si="9"/>
        <v>0</v>
      </c>
      <c r="G26" s="46">
        <f t="shared" ref="G26:H26" si="10">SUM(G27:G46)</f>
        <v>5237.8999999999996</v>
      </c>
      <c r="H26" s="46">
        <f t="shared" si="10"/>
        <v>-436.8</v>
      </c>
      <c r="I26" s="46">
        <f t="shared" ref="I26" si="11">SUM(I27:I46)</f>
        <v>4801.1000000000004</v>
      </c>
    </row>
    <row r="27" spans="1:9" ht="15.75" x14ac:dyDescent="0.25">
      <c r="A27" s="17">
        <v>13</v>
      </c>
      <c r="B27" s="9" t="s">
        <v>17</v>
      </c>
      <c r="C27" s="45">
        <v>0.6</v>
      </c>
      <c r="D27" s="45"/>
      <c r="E27" s="45">
        <f>+C27+D27</f>
        <v>0.6</v>
      </c>
      <c r="F27" s="45"/>
      <c r="G27" s="45">
        <f>+E27+F27</f>
        <v>0.6</v>
      </c>
      <c r="H27" s="45"/>
      <c r="I27" s="45">
        <f>+G27+H27</f>
        <v>0.6</v>
      </c>
    </row>
    <row r="28" spans="1:9" ht="15.75" customHeight="1" x14ac:dyDescent="0.25">
      <c r="A28" s="17">
        <v>14</v>
      </c>
      <c r="B28" s="9" t="s">
        <v>18</v>
      </c>
      <c r="C28" s="45">
        <v>17.3</v>
      </c>
      <c r="D28" s="45"/>
      <c r="E28" s="45">
        <f t="shared" ref="E28:E47" si="12">+C28+D28</f>
        <v>17.3</v>
      </c>
      <c r="F28" s="45"/>
      <c r="G28" s="45">
        <f t="shared" ref="G28:G47" si="13">+E28+F28</f>
        <v>17.3</v>
      </c>
      <c r="H28" s="45"/>
      <c r="I28" s="45">
        <f t="shared" ref="I28:I47" si="14">+G28+H28</f>
        <v>17.3</v>
      </c>
    </row>
    <row r="29" spans="1:9" ht="15.75" customHeight="1" x14ac:dyDescent="0.25">
      <c r="A29" s="17">
        <v>15</v>
      </c>
      <c r="B29" s="9" t="s">
        <v>21</v>
      </c>
      <c r="C29" s="45">
        <v>64.400000000000006</v>
      </c>
      <c r="D29" s="45"/>
      <c r="E29" s="45">
        <f t="shared" si="12"/>
        <v>64.400000000000006</v>
      </c>
      <c r="F29" s="45"/>
      <c r="G29" s="45">
        <f t="shared" si="13"/>
        <v>64.400000000000006</v>
      </c>
      <c r="H29" s="45"/>
      <c r="I29" s="45">
        <f t="shared" si="14"/>
        <v>64.400000000000006</v>
      </c>
    </row>
    <row r="30" spans="1:9" ht="15.75" customHeight="1" x14ac:dyDescent="0.25">
      <c r="A30" s="17">
        <v>16</v>
      </c>
      <c r="B30" s="9" t="s">
        <v>19</v>
      </c>
      <c r="C30" s="45">
        <v>10.4</v>
      </c>
      <c r="D30" s="45"/>
      <c r="E30" s="45">
        <f t="shared" si="12"/>
        <v>10.4</v>
      </c>
      <c r="F30" s="45"/>
      <c r="G30" s="45">
        <f t="shared" si="13"/>
        <v>10.4</v>
      </c>
      <c r="H30" s="45"/>
      <c r="I30" s="45">
        <f t="shared" si="14"/>
        <v>10.4</v>
      </c>
    </row>
    <row r="31" spans="1:9" ht="15.75" customHeight="1" x14ac:dyDescent="0.25">
      <c r="A31" s="17">
        <v>17</v>
      </c>
      <c r="B31" s="9" t="s">
        <v>157</v>
      </c>
      <c r="C31" s="45">
        <v>68.7</v>
      </c>
      <c r="D31" s="45"/>
      <c r="E31" s="45">
        <f t="shared" si="12"/>
        <v>68.7</v>
      </c>
      <c r="F31" s="45"/>
      <c r="G31" s="45">
        <f t="shared" si="13"/>
        <v>68.7</v>
      </c>
      <c r="H31" s="45"/>
      <c r="I31" s="45">
        <f t="shared" si="14"/>
        <v>68.7</v>
      </c>
    </row>
    <row r="32" spans="1:9" ht="15.75" customHeight="1" x14ac:dyDescent="0.25">
      <c r="A32" s="17">
        <v>18</v>
      </c>
      <c r="B32" s="9" t="s">
        <v>158</v>
      </c>
      <c r="C32" s="45">
        <v>30.5</v>
      </c>
      <c r="D32" s="45"/>
      <c r="E32" s="45">
        <f t="shared" si="12"/>
        <v>30.5</v>
      </c>
      <c r="F32" s="45"/>
      <c r="G32" s="45">
        <f t="shared" si="13"/>
        <v>30.5</v>
      </c>
      <c r="H32" s="45"/>
      <c r="I32" s="45">
        <f t="shared" si="14"/>
        <v>30.5</v>
      </c>
    </row>
    <row r="33" spans="1:9" ht="15.75" customHeight="1" x14ac:dyDescent="0.25">
      <c r="A33" s="17">
        <v>19</v>
      </c>
      <c r="B33" s="9" t="s">
        <v>20</v>
      </c>
      <c r="C33" s="45">
        <v>84.9</v>
      </c>
      <c r="D33" s="45"/>
      <c r="E33" s="45">
        <f t="shared" si="12"/>
        <v>84.9</v>
      </c>
      <c r="F33" s="45"/>
      <c r="G33" s="45">
        <f t="shared" si="13"/>
        <v>84.9</v>
      </c>
      <c r="H33" s="45"/>
      <c r="I33" s="45">
        <f t="shared" si="14"/>
        <v>84.9</v>
      </c>
    </row>
    <row r="34" spans="1:9" ht="32.25" customHeight="1" x14ac:dyDescent="0.25">
      <c r="A34" s="17">
        <v>20</v>
      </c>
      <c r="B34" s="9" t="s">
        <v>142</v>
      </c>
      <c r="C34" s="45">
        <v>22.1</v>
      </c>
      <c r="D34" s="45"/>
      <c r="E34" s="45">
        <f t="shared" si="12"/>
        <v>22.1</v>
      </c>
      <c r="F34" s="45"/>
      <c r="G34" s="45">
        <f t="shared" si="13"/>
        <v>22.1</v>
      </c>
      <c r="H34" s="45"/>
      <c r="I34" s="45">
        <f t="shared" si="14"/>
        <v>22.1</v>
      </c>
    </row>
    <row r="35" spans="1:9" ht="34.5" customHeight="1" x14ac:dyDescent="0.25">
      <c r="A35" s="17">
        <v>21</v>
      </c>
      <c r="B35" s="9" t="s">
        <v>22</v>
      </c>
      <c r="C35" s="45">
        <v>2.7</v>
      </c>
      <c r="D35" s="45"/>
      <c r="E35" s="45">
        <f t="shared" si="12"/>
        <v>2.7</v>
      </c>
      <c r="F35" s="45"/>
      <c r="G35" s="45">
        <f t="shared" si="13"/>
        <v>2.7</v>
      </c>
      <c r="H35" s="45"/>
      <c r="I35" s="45">
        <f t="shared" si="14"/>
        <v>2.7</v>
      </c>
    </row>
    <row r="36" spans="1:9" ht="35.25" customHeight="1" x14ac:dyDescent="0.25">
      <c r="A36" s="17">
        <v>22</v>
      </c>
      <c r="B36" s="9" t="s">
        <v>159</v>
      </c>
      <c r="C36" s="45">
        <v>0.4</v>
      </c>
      <c r="D36" s="45"/>
      <c r="E36" s="45">
        <f t="shared" si="12"/>
        <v>0.4</v>
      </c>
      <c r="F36" s="45"/>
      <c r="G36" s="45">
        <f t="shared" si="13"/>
        <v>0.4</v>
      </c>
      <c r="H36" s="45"/>
      <c r="I36" s="45">
        <f t="shared" si="14"/>
        <v>0.4</v>
      </c>
    </row>
    <row r="37" spans="1:9" ht="15.75" customHeight="1" x14ac:dyDescent="0.25">
      <c r="A37" s="17">
        <v>23</v>
      </c>
      <c r="B37" s="9" t="s">
        <v>160</v>
      </c>
      <c r="C37" s="45">
        <v>7.1</v>
      </c>
      <c r="D37" s="45"/>
      <c r="E37" s="45">
        <f t="shared" si="12"/>
        <v>7.1</v>
      </c>
      <c r="F37" s="45"/>
      <c r="G37" s="45">
        <f t="shared" si="13"/>
        <v>7.1</v>
      </c>
      <c r="H37" s="45"/>
      <c r="I37" s="45">
        <f t="shared" si="14"/>
        <v>7.1</v>
      </c>
    </row>
    <row r="38" spans="1:9" ht="48" customHeight="1" x14ac:dyDescent="0.25">
      <c r="A38" s="17">
        <v>24</v>
      </c>
      <c r="B38" s="9" t="s">
        <v>117</v>
      </c>
      <c r="C38" s="45">
        <v>0.7</v>
      </c>
      <c r="D38" s="45"/>
      <c r="E38" s="45">
        <f t="shared" si="12"/>
        <v>0.7</v>
      </c>
      <c r="F38" s="45"/>
      <c r="G38" s="45">
        <f t="shared" si="13"/>
        <v>0.7</v>
      </c>
      <c r="H38" s="45"/>
      <c r="I38" s="45">
        <f t="shared" si="14"/>
        <v>0.7</v>
      </c>
    </row>
    <row r="39" spans="1:9" ht="19.5" customHeight="1" x14ac:dyDescent="0.25">
      <c r="A39" s="17">
        <v>25</v>
      </c>
      <c r="B39" s="15" t="s">
        <v>23</v>
      </c>
      <c r="C39" s="45">
        <f>284.2+14.1</f>
        <v>298.3</v>
      </c>
      <c r="D39" s="45"/>
      <c r="E39" s="45">
        <f t="shared" si="12"/>
        <v>298.3</v>
      </c>
      <c r="F39" s="45"/>
      <c r="G39" s="45">
        <f t="shared" si="13"/>
        <v>298.3</v>
      </c>
      <c r="H39" s="45"/>
      <c r="I39" s="45">
        <f t="shared" si="14"/>
        <v>298.3</v>
      </c>
    </row>
    <row r="40" spans="1:9" ht="31.5" x14ac:dyDescent="0.25">
      <c r="A40" s="17">
        <v>26</v>
      </c>
      <c r="B40" s="9" t="s">
        <v>24</v>
      </c>
      <c r="C40" s="45">
        <v>285</v>
      </c>
      <c r="D40" s="45"/>
      <c r="E40" s="45">
        <f t="shared" si="12"/>
        <v>285</v>
      </c>
      <c r="F40" s="45"/>
      <c r="G40" s="45">
        <f t="shared" si="13"/>
        <v>285</v>
      </c>
      <c r="H40" s="45"/>
      <c r="I40" s="45">
        <f t="shared" si="14"/>
        <v>285</v>
      </c>
    </row>
    <row r="41" spans="1:9" ht="15.75" customHeight="1" x14ac:dyDescent="0.25">
      <c r="A41" s="17">
        <v>27</v>
      </c>
      <c r="B41" s="9" t="s">
        <v>25</v>
      </c>
      <c r="C41" s="45">
        <v>2114.1</v>
      </c>
      <c r="D41" s="45"/>
      <c r="E41" s="45">
        <f t="shared" si="12"/>
        <v>2114.1</v>
      </c>
      <c r="F41" s="45"/>
      <c r="G41" s="45">
        <f t="shared" si="13"/>
        <v>2114.1</v>
      </c>
      <c r="H41" s="45"/>
      <c r="I41" s="45">
        <f t="shared" si="14"/>
        <v>2114.1</v>
      </c>
    </row>
    <row r="42" spans="1:9" ht="15.75" x14ac:dyDescent="0.25">
      <c r="A42" s="17">
        <v>28</v>
      </c>
      <c r="B42" s="9" t="s">
        <v>26</v>
      </c>
      <c r="C42" s="45">
        <v>736.3</v>
      </c>
      <c r="D42" s="45"/>
      <c r="E42" s="45">
        <f t="shared" si="12"/>
        <v>736.3</v>
      </c>
      <c r="F42" s="45"/>
      <c r="G42" s="45">
        <f t="shared" si="13"/>
        <v>736.3</v>
      </c>
      <c r="H42" s="45"/>
      <c r="I42" s="45">
        <f t="shared" si="14"/>
        <v>736.3</v>
      </c>
    </row>
    <row r="43" spans="1:9" ht="15.75" customHeight="1" x14ac:dyDescent="0.25">
      <c r="A43" s="17">
        <v>29</v>
      </c>
      <c r="B43" s="9" t="s">
        <v>27</v>
      </c>
      <c r="C43" s="45">
        <v>588.9</v>
      </c>
      <c r="D43" s="45"/>
      <c r="E43" s="45">
        <f t="shared" si="12"/>
        <v>588.9</v>
      </c>
      <c r="F43" s="45"/>
      <c r="G43" s="45">
        <f t="shared" si="13"/>
        <v>588.9</v>
      </c>
      <c r="H43" s="45"/>
      <c r="I43" s="45">
        <f t="shared" si="14"/>
        <v>588.9</v>
      </c>
    </row>
    <row r="44" spans="1:9" ht="31.5" x14ac:dyDescent="0.25">
      <c r="A44" s="17">
        <v>30</v>
      </c>
      <c r="B44" s="9" t="s">
        <v>118</v>
      </c>
      <c r="C44" s="45">
        <v>454.8</v>
      </c>
      <c r="D44" s="45"/>
      <c r="E44" s="45">
        <f t="shared" si="12"/>
        <v>454.8</v>
      </c>
      <c r="F44" s="45"/>
      <c r="G44" s="45">
        <f t="shared" si="13"/>
        <v>454.8</v>
      </c>
      <c r="H44" s="45">
        <f>-454.8+18</f>
        <v>-436.8</v>
      </c>
      <c r="I44" s="45">
        <f t="shared" si="14"/>
        <v>18</v>
      </c>
    </row>
    <row r="45" spans="1:9" ht="15.75" customHeight="1" x14ac:dyDescent="0.25">
      <c r="A45" s="17">
        <v>31</v>
      </c>
      <c r="B45" s="9" t="s">
        <v>28</v>
      </c>
      <c r="C45" s="45">
        <v>278.5</v>
      </c>
      <c r="D45" s="45"/>
      <c r="E45" s="45">
        <f t="shared" si="12"/>
        <v>278.5</v>
      </c>
      <c r="F45" s="45"/>
      <c r="G45" s="45">
        <f t="shared" si="13"/>
        <v>278.5</v>
      </c>
      <c r="H45" s="45"/>
      <c r="I45" s="45">
        <f t="shared" si="14"/>
        <v>278.5</v>
      </c>
    </row>
    <row r="46" spans="1:9" ht="18" customHeight="1" x14ac:dyDescent="0.25">
      <c r="A46" s="17">
        <v>32</v>
      </c>
      <c r="B46" s="9" t="s">
        <v>29</v>
      </c>
      <c r="C46" s="45">
        <v>172.2</v>
      </c>
      <c r="D46" s="45"/>
      <c r="E46" s="45">
        <f t="shared" si="12"/>
        <v>172.2</v>
      </c>
      <c r="F46" s="45"/>
      <c r="G46" s="45">
        <f t="shared" si="13"/>
        <v>172.2</v>
      </c>
      <c r="H46" s="45"/>
      <c r="I46" s="45">
        <f t="shared" si="14"/>
        <v>172.2</v>
      </c>
    </row>
    <row r="47" spans="1:9" ht="15" customHeight="1" x14ac:dyDescent="0.25">
      <c r="A47" s="17">
        <v>33</v>
      </c>
      <c r="B47" s="15" t="s">
        <v>143</v>
      </c>
      <c r="C47" s="45">
        <v>31946</v>
      </c>
      <c r="D47" s="45"/>
      <c r="E47" s="45">
        <f t="shared" si="12"/>
        <v>31946</v>
      </c>
      <c r="F47" s="45"/>
      <c r="G47" s="45">
        <f t="shared" si="13"/>
        <v>31946</v>
      </c>
      <c r="H47" s="45"/>
      <c r="I47" s="45">
        <f t="shared" si="14"/>
        <v>31946</v>
      </c>
    </row>
    <row r="48" spans="1:9" ht="15" customHeight="1" x14ac:dyDescent="0.25">
      <c r="A48" s="17">
        <v>34</v>
      </c>
      <c r="B48" s="15" t="s">
        <v>172</v>
      </c>
      <c r="C48" s="46">
        <f>+C51+C50+C49</f>
        <v>1983.1</v>
      </c>
      <c r="D48" s="46">
        <f t="shared" ref="D48:E48" si="15">+D51+D50+D49</f>
        <v>0</v>
      </c>
      <c r="E48" s="46">
        <f t="shared" si="15"/>
        <v>1983.1</v>
      </c>
      <c r="F48" s="46">
        <f t="shared" ref="F48:G48" si="16">+F51+F50+F49</f>
        <v>0</v>
      </c>
      <c r="G48" s="46">
        <f t="shared" si="16"/>
        <v>1983.1</v>
      </c>
      <c r="H48" s="46">
        <f t="shared" ref="H48:I48" si="17">+H51+H50+H49</f>
        <v>0</v>
      </c>
      <c r="I48" s="46">
        <f t="shared" si="17"/>
        <v>1983.1</v>
      </c>
    </row>
    <row r="49" spans="1:9" ht="16.5" customHeight="1" x14ac:dyDescent="0.25">
      <c r="A49" s="17">
        <v>35</v>
      </c>
      <c r="B49" s="15" t="s">
        <v>30</v>
      </c>
      <c r="C49" s="45">
        <f>148.6+559.4</f>
        <v>708</v>
      </c>
      <c r="D49" s="45"/>
      <c r="E49" s="45">
        <f>+C49+D49</f>
        <v>708</v>
      </c>
      <c r="F49" s="45"/>
      <c r="G49" s="45">
        <f>+E49+F49</f>
        <v>708</v>
      </c>
      <c r="H49" s="45"/>
      <c r="I49" s="45">
        <f>+G49+H49</f>
        <v>708</v>
      </c>
    </row>
    <row r="50" spans="1:9" ht="14.25" customHeight="1" x14ac:dyDescent="0.25">
      <c r="A50" s="17">
        <v>36</v>
      </c>
      <c r="B50" s="15" t="s">
        <v>31</v>
      </c>
      <c r="C50" s="45">
        <v>374.1</v>
      </c>
      <c r="D50" s="45"/>
      <c r="E50" s="45">
        <f t="shared" ref="E50:E55" si="18">+C50+D50</f>
        <v>374.1</v>
      </c>
      <c r="F50" s="45"/>
      <c r="G50" s="45">
        <f t="shared" ref="G50:G55" si="19">+E50+F50</f>
        <v>374.1</v>
      </c>
      <c r="H50" s="45"/>
      <c r="I50" s="45">
        <f t="shared" ref="I50:I55" si="20">+G50+H50</f>
        <v>374.1</v>
      </c>
    </row>
    <row r="51" spans="1:9" ht="15" customHeight="1" x14ac:dyDescent="0.25">
      <c r="A51" s="17">
        <v>37</v>
      </c>
      <c r="B51" s="15" t="s">
        <v>32</v>
      </c>
      <c r="C51" s="45">
        <v>901</v>
      </c>
      <c r="D51" s="45"/>
      <c r="E51" s="45">
        <f t="shared" si="18"/>
        <v>901</v>
      </c>
      <c r="F51" s="45"/>
      <c r="G51" s="45">
        <f t="shared" si="19"/>
        <v>901</v>
      </c>
      <c r="H51" s="45"/>
      <c r="I51" s="45">
        <f t="shared" si="20"/>
        <v>901</v>
      </c>
    </row>
    <row r="52" spans="1:9" ht="31.5" x14ac:dyDescent="0.25">
      <c r="A52" s="17">
        <v>38</v>
      </c>
      <c r="B52" s="15" t="s">
        <v>33</v>
      </c>
      <c r="C52" s="45">
        <f>7+1+1.1+0.2</f>
        <v>9.3000000000000007</v>
      </c>
      <c r="D52" s="45"/>
      <c r="E52" s="45">
        <f t="shared" si="18"/>
        <v>9.3000000000000007</v>
      </c>
      <c r="F52" s="45"/>
      <c r="G52" s="45">
        <f t="shared" si="19"/>
        <v>9.3000000000000007</v>
      </c>
      <c r="H52" s="45"/>
      <c r="I52" s="45">
        <f t="shared" si="20"/>
        <v>9.3000000000000007</v>
      </c>
    </row>
    <row r="53" spans="1:9" ht="16.5" customHeight="1" x14ac:dyDescent="0.25">
      <c r="A53" s="17">
        <v>39</v>
      </c>
      <c r="B53" s="15" t="s">
        <v>141</v>
      </c>
      <c r="C53" s="45">
        <f>31.5+6.9</f>
        <v>38.4</v>
      </c>
      <c r="D53" s="45"/>
      <c r="E53" s="45">
        <f t="shared" si="18"/>
        <v>38.4</v>
      </c>
      <c r="F53" s="45"/>
      <c r="G53" s="45">
        <f t="shared" si="19"/>
        <v>38.4</v>
      </c>
      <c r="H53" s="45"/>
      <c r="I53" s="45">
        <f t="shared" si="20"/>
        <v>38.4</v>
      </c>
    </row>
    <row r="54" spans="1:9" ht="47.25" x14ac:dyDescent="0.25">
      <c r="A54" s="17">
        <v>40</v>
      </c>
      <c r="B54" s="13" t="s">
        <v>200</v>
      </c>
      <c r="C54" s="45"/>
      <c r="D54" s="45">
        <v>1619.5</v>
      </c>
      <c r="E54" s="45">
        <f t="shared" si="18"/>
        <v>1619.5</v>
      </c>
      <c r="F54" s="45"/>
      <c r="G54" s="45">
        <f t="shared" si="19"/>
        <v>1619.5</v>
      </c>
      <c r="H54" s="45"/>
      <c r="I54" s="45">
        <f t="shared" si="20"/>
        <v>1619.5</v>
      </c>
    </row>
    <row r="55" spans="1:9" ht="47.25" x14ac:dyDescent="0.25">
      <c r="A55" s="17">
        <v>41</v>
      </c>
      <c r="B55" s="13" t="s">
        <v>206</v>
      </c>
      <c r="C55" s="45"/>
      <c r="D55" s="45">
        <v>2.1</v>
      </c>
      <c r="E55" s="45">
        <f t="shared" si="18"/>
        <v>2.1</v>
      </c>
      <c r="F55" s="45"/>
      <c r="G55" s="45">
        <f t="shared" si="19"/>
        <v>2.1</v>
      </c>
      <c r="H55" s="45">
        <v>6.1</v>
      </c>
      <c r="I55" s="45">
        <f t="shared" si="20"/>
        <v>8.1999999999999993</v>
      </c>
    </row>
    <row r="56" spans="1:9" ht="31.5" x14ac:dyDescent="0.25">
      <c r="A56" s="17">
        <v>42</v>
      </c>
      <c r="B56" s="15" t="s">
        <v>244</v>
      </c>
      <c r="C56" s="46">
        <f>SUM(C57:C65)</f>
        <v>1373.8</v>
      </c>
      <c r="D56" s="46">
        <f t="shared" ref="D56:G56" si="21">SUM(D57:D65)</f>
        <v>2219.6</v>
      </c>
      <c r="E56" s="46">
        <f t="shared" si="21"/>
        <v>3593.4</v>
      </c>
      <c r="F56" s="46">
        <f t="shared" si="21"/>
        <v>134.80000000000001</v>
      </c>
      <c r="G56" s="46">
        <f t="shared" si="21"/>
        <v>3728.2</v>
      </c>
      <c r="H56" s="46"/>
      <c r="I56" s="46">
        <f t="shared" ref="I56" si="22">SUM(I57:I65)</f>
        <v>3728.2</v>
      </c>
    </row>
    <row r="57" spans="1:9" ht="15.75" x14ac:dyDescent="0.25">
      <c r="A57" s="17">
        <v>43</v>
      </c>
      <c r="B57" s="15" t="s">
        <v>146</v>
      </c>
      <c r="C57" s="45">
        <v>145</v>
      </c>
      <c r="D57" s="45"/>
      <c r="E57" s="45">
        <f>+C57+D57</f>
        <v>145</v>
      </c>
      <c r="F57" s="45"/>
      <c r="G57" s="45">
        <f>+E57+F57</f>
        <v>145</v>
      </c>
      <c r="H57" s="45"/>
      <c r="I57" s="45">
        <f>+G57+H57</f>
        <v>145</v>
      </c>
    </row>
    <row r="58" spans="1:9" ht="31.5" x14ac:dyDescent="0.25">
      <c r="A58" s="17">
        <v>44</v>
      </c>
      <c r="B58" s="15" t="s">
        <v>192</v>
      </c>
      <c r="C58" s="45">
        <v>125</v>
      </c>
      <c r="D58" s="45"/>
      <c r="E58" s="45">
        <f t="shared" ref="E58:E63" si="23">+C58+D58</f>
        <v>125</v>
      </c>
      <c r="F58" s="45"/>
      <c r="G58" s="45">
        <f t="shared" ref="G58:G65" si="24">+E58+F58</f>
        <v>125</v>
      </c>
      <c r="H58" s="45"/>
      <c r="I58" s="45">
        <f t="shared" ref="I58:I65" si="25">+G58+H58</f>
        <v>125</v>
      </c>
    </row>
    <row r="59" spans="1:9" ht="31.5" x14ac:dyDescent="0.25">
      <c r="A59" s="17">
        <v>45</v>
      </c>
      <c r="B59" s="15" t="s">
        <v>193</v>
      </c>
      <c r="C59" s="45">
        <v>365</v>
      </c>
      <c r="D59" s="45"/>
      <c r="E59" s="45">
        <f t="shared" si="23"/>
        <v>365</v>
      </c>
      <c r="F59" s="45"/>
      <c r="G59" s="45">
        <f t="shared" si="24"/>
        <v>365</v>
      </c>
      <c r="H59" s="45"/>
      <c r="I59" s="45">
        <f t="shared" si="25"/>
        <v>365</v>
      </c>
    </row>
    <row r="60" spans="1:9" ht="47.25" x14ac:dyDescent="0.25">
      <c r="A60" s="17">
        <v>46</v>
      </c>
      <c r="B60" s="15" t="s">
        <v>194</v>
      </c>
      <c r="C60" s="45">
        <v>123</v>
      </c>
      <c r="D60" s="45"/>
      <c r="E60" s="45">
        <f t="shared" si="23"/>
        <v>123</v>
      </c>
      <c r="F60" s="45"/>
      <c r="G60" s="45">
        <f t="shared" si="24"/>
        <v>123</v>
      </c>
      <c r="H60" s="45"/>
      <c r="I60" s="45">
        <f t="shared" si="25"/>
        <v>123</v>
      </c>
    </row>
    <row r="61" spans="1:9" ht="15.75" x14ac:dyDescent="0.25">
      <c r="A61" s="17">
        <v>47</v>
      </c>
      <c r="B61" s="15" t="s">
        <v>144</v>
      </c>
      <c r="C61" s="45">
        <v>115.8</v>
      </c>
      <c r="D61" s="45"/>
      <c r="E61" s="45">
        <f t="shared" si="23"/>
        <v>115.8</v>
      </c>
      <c r="F61" s="45"/>
      <c r="G61" s="45">
        <f t="shared" si="24"/>
        <v>115.8</v>
      </c>
      <c r="H61" s="45"/>
      <c r="I61" s="45">
        <f t="shared" si="25"/>
        <v>115.8</v>
      </c>
    </row>
    <row r="62" spans="1:9" ht="31.5" x14ac:dyDescent="0.25">
      <c r="A62" s="17">
        <v>48</v>
      </c>
      <c r="B62" s="15" t="s">
        <v>195</v>
      </c>
      <c r="C62" s="45">
        <v>500</v>
      </c>
      <c r="D62" s="45"/>
      <c r="E62" s="45">
        <f t="shared" si="23"/>
        <v>500</v>
      </c>
      <c r="F62" s="45"/>
      <c r="G62" s="45">
        <f t="shared" si="24"/>
        <v>500</v>
      </c>
      <c r="H62" s="45"/>
      <c r="I62" s="45">
        <f t="shared" si="25"/>
        <v>500</v>
      </c>
    </row>
    <row r="63" spans="1:9" ht="31.5" x14ac:dyDescent="0.25">
      <c r="A63" s="17">
        <v>49</v>
      </c>
      <c r="B63" s="13" t="s">
        <v>201</v>
      </c>
      <c r="C63" s="45"/>
      <c r="D63" s="45">
        <f>1619.6+600</f>
        <v>2219.6</v>
      </c>
      <c r="E63" s="45">
        <f t="shared" si="23"/>
        <v>2219.6</v>
      </c>
      <c r="F63" s="45"/>
      <c r="G63" s="45">
        <f t="shared" si="24"/>
        <v>2219.6</v>
      </c>
      <c r="H63" s="45"/>
      <c r="I63" s="45">
        <f t="shared" si="25"/>
        <v>2219.6</v>
      </c>
    </row>
    <row r="64" spans="1:9" s="8" customFormat="1" ht="31.5" x14ac:dyDescent="0.25">
      <c r="A64" s="17">
        <v>50</v>
      </c>
      <c r="B64" s="13" t="s">
        <v>216</v>
      </c>
      <c r="C64" s="45"/>
      <c r="D64" s="45"/>
      <c r="E64" s="45"/>
      <c r="F64" s="45">
        <v>103</v>
      </c>
      <c r="G64" s="45">
        <f t="shared" si="24"/>
        <v>103</v>
      </c>
      <c r="H64" s="45"/>
      <c r="I64" s="45">
        <f t="shared" si="25"/>
        <v>103</v>
      </c>
    </row>
    <row r="65" spans="1:9" s="8" customFormat="1" ht="31.5" x14ac:dyDescent="0.25">
      <c r="A65" s="17">
        <v>51</v>
      </c>
      <c r="B65" s="13" t="s">
        <v>217</v>
      </c>
      <c r="C65" s="45"/>
      <c r="D65" s="45"/>
      <c r="E65" s="45"/>
      <c r="F65" s="45">
        <v>31.8</v>
      </c>
      <c r="G65" s="45">
        <f t="shared" si="24"/>
        <v>31.8</v>
      </c>
      <c r="H65" s="45"/>
      <c r="I65" s="45">
        <f t="shared" si="25"/>
        <v>31.8</v>
      </c>
    </row>
    <row r="66" spans="1:9" ht="15.75" x14ac:dyDescent="0.25">
      <c r="A66" s="17">
        <v>52</v>
      </c>
      <c r="B66" s="39" t="s">
        <v>245</v>
      </c>
      <c r="C66" s="44">
        <f t="shared" ref="C66:F66" si="26">+C67</f>
        <v>65</v>
      </c>
      <c r="D66" s="44">
        <f t="shared" si="26"/>
        <v>0</v>
      </c>
      <c r="E66" s="44">
        <f t="shared" si="26"/>
        <v>65</v>
      </c>
      <c r="F66" s="44">
        <f t="shared" si="26"/>
        <v>50</v>
      </c>
      <c r="G66" s="44">
        <f>SUM(G67:G69)</f>
        <v>115</v>
      </c>
      <c r="H66" s="44">
        <f t="shared" ref="H66:I66" si="27">SUM(H67:H69)</f>
        <v>182.8</v>
      </c>
      <c r="I66" s="44">
        <f t="shared" si="27"/>
        <v>297.8</v>
      </c>
    </row>
    <row r="67" spans="1:9" ht="31.5" x14ac:dyDescent="0.25">
      <c r="A67" s="17">
        <v>53</v>
      </c>
      <c r="B67" s="40" t="s">
        <v>145</v>
      </c>
      <c r="C67" s="45">
        <v>65</v>
      </c>
      <c r="D67" s="45"/>
      <c r="E67" s="45">
        <f>+C67+D67</f>
        <v>65</v>
      </c>
      <c r="F67" s="45">
        <v>50</v>
      </c>
      <c r="G67" s="45">
        <f>+E67+F67</f>
        <v>115</v>
      </c>
      <c r="H67" s="45"/>
      <c r="I67" s="45">
        <f>+G67+H67</f>
        <v>115</v>
      </c>
    </row>
    <row r="68" spans="1:9" ht="31.5" x14ac:dyDescent="0.25">
      <c r="A68" s="17">
        <v>54</v>
      </c>
      <c r="B68" s="84" t="s">
        <v>220</v>
      </c>
      <c r="C68" s="47"/>
      <c r="D68" s="47"/>
      <c r="E68" s="47"/>
      <c r="F68" s="47"/>
      <c r="G68" s="47"/>
      <c r="H68" s="47">
        <v>92.1</v>
      </c>
      <c r="I68" s="47">
        <f>+G68+H68</f>
        <v>92.1</v>
      </c>
    </row>
    <row r="69" spans="1:9" ht="47.25" x14ac:dyDescent="0.25">
      <c r="A69" s="17">
        <v>55</v>
      </c>
      <c r="B69" s="84" t="s">
        <v>222</v>
      </c>
      <c r="C69" s="47"/>
      <c r="D69" s="47"/>
      <c r="E69" s="47"/>
      <c r="F69" s="47"/>
      <c r="G69" s="47"/>
      <c r="H69" s="47">
        <v>90.7</v>
      </c>
      <c r="I69" s="47">
        <f>+G69+H69</f>
        <v>90.7</v>
      </c>
    </row>
    <row r="70" spans="1:9" ht="15.75" x14ac:dyDescent="0.25">
      <c r="A70" s="17">
        <v>56</v>
      </c>
      <c r="B70" s="14" t="s">
        <v>246</v>
      </c>
      <c r="C70" s="44">
        <f t="shared" ref="C70:I70" si="28">SUM(C71:C80)</f>
        <v>11625.8</v>
      </c>
      <c r="D70" s="44">
        <f t="shared" si="28"/>
        <v>0</v>
      </c>
      <c r="E70" s="44">
        <f t="shared" si="28"/>
        <v>11625.8</v>
      </c>
      <c r="F70" s="44">
        <f t="shared" si="28"/>
        <v>0</v>
      </c>
      <c r="G70" s="44">
        <f t="shared" si="28"/>
        <v>11625.8</v>
      </c>
      <c r="H70" s="44">
        <f t="shared" si="28"/>
        <v>0</v>
      </c>
      <c r="I70" s="44">
        <f t="shared" si="28"/>
        <v>11625.8</v>
      </c>
    </row>
    <row r="71" spans="1:9" ht="17.25" customHeight="1" x14ac:dyDescent="0.25">
      <c r="A71" s="17">
        <v>57</v>
      </c>
      <c r="B71" s="15" t="s">
        <v>34</v>
      </c>
      <c r="C71" s="45">
        <v>5</v>
      </c>
      <c r="D71" s="45"/>
      <c r="E71" s="45">
        <v>5</v>
      </c>
      <c r="F71" s="45"/>
      <c r="G71" s="45">
        <v>5</v>
      </c>
      <c r="H71" s="45"/>
      <c r="I71" s="45">
        <v>5</v>
      </c>
    </row>
    <row r="72" spans="1:9" ht="15.75" x14ac:dyDescent="0.25">
      <c r="A72" s="17">
        <v>58</v>
      </c>
      <c r="B72" s="15" t="s">
        <v>35</v>
      </c>
      <c r="C72" s="45">
        <v>1154</v>
      </c>
      <c r="D72" s="45"/>
      <c r="E72" s="45">
        <v>1154</v>
      </c>
      <c r="F72" s="45"/>
      <c r="G72" s="45">
        <v>1154</v>
      </c>
      <c r="H72" s="45"/>
      <c r="I72" s="45">
        <v>1154</v>
      </c>
    </row>
    <row r="73" spans="1:9" ht="13.5" customHeight="1" x14ac:dyDescent="0.25">
      <c r="A73" s="17">
        <v>59</v>
      </c>
      <c r="B73" s="15" t="s">
        <v>171</v>
      </c>
      <c r="C73" s="45">
        <v>2056</v>
      </c>
      <c r="D73" s="45"/>
      <c r="E73" s="45">
        <v>2056</v>
      </c>
      <c r="F73" s="45"/>
      <c r="G73" s="45">
        <v>2056</v>
      </c>
      <c r="H73" s="45"/>
      <c r="I73" s="45">
        <v>2056</v>
      </c>
    </row>
    <row r="74" spans="1:9" ht="16.5" customHeight="1" x14ac:dyDescent="0.25">
      <c r="A74" s="17">
        <v>60</v>
      </c>
      <c r="B74" s="15" t="s">
        <v>36</v>
      </c>
      <c r="C74" s="45">
        <v>72.5</v>
      </c>
      <c r="D74" s="45"/>
      <c r="E74" s="45">
        <v>72.5</v>
      </c>
      <c r="F74" s="45"/>
      <c r="G74" s="45">
        <v>72.5</v>
      </c>
      <c r="H74" s="45"/>
      <c r="I74" s="45">
        <v>72.5</v>
      </c>
    </row>
    <row r="75" spans="1:9" ht="15.75" x14ac:dyDescent="0.25">
      <c r="A75" s="17">
        <v>61</v>
      </c>
      <c r="B75" s="15" t="s">
        <v>37</v>
      </c>
      <c r="C75" s="45">
        <v>1649</v>
      </c>
      <c r="D75" s="45"/>
      <c r="E75" s="45">
        <v>1649</v>
      </c>
      <c r="F75" s="45"/>
      <c r="G75" s="45">
        <v>1649</v>
      </c>
      <c r="H75" s="45"/>
      <c r="I75" s="45">
        <v>1649</v>
      </c>
    </row>
    <row r="76" spans="1:9" ht="15.75" x14ac:dyDescent="0.25">
      <c r="A76" s="17">
        <v>62</v>
      </c>
      <c r="B76" s="15" t="s">
        <v>38</v>
      </c>
      <c r="C76" s="45">
        <f>866.9+241.6</f>
        <v>1108.5</v>
      </c>
      <c r="D76" s="45"/>
      <c r="E76" s="45">
        <f>866.9+241.6</f>
        <v>1108.5</v>
      </c>
      <c r="F76" s="45"/>
      <c r="G76" s="45">
        <f>866.9+241.6</f>
        <v>1108.5</v>
      </c>
      <c r="H76" s="45"/>
      <c r="I76" s="45">
        <f>866.9+241.6</f>
        <v>1108.5</v>
      </c>
    </row>
    <row r="77" spans="1:9" ht="31.5" x14ac:dyDescent="0.25">
      <c r="A77" s="17">
        <v>63</v>
      </c>
      <c r="B77" s="15" t="s">
        <v>39</v>
      </c>
      <c r="C77" s="45">
        <v>5208.8</v>
      </c>
      <c r="D77" s="45"/>
      <c r="E77" s="45">
        <v>5208.8</v>
      </c>
      <c r="F77" s="45"/>
      <c r="G77" s="45">
        <v>5208.8</v>
      </c>
      <c r="H77" s="45"/>
      <c r="I77" s="45">
        <v>5208.8</v>
      </c>
    </row>
    <row r="78" spans="1:9" ht="15" customHeight="1" x14ac:dyDescent="0.25">
      <c r="A78" s="17">
        <v>64</v>
      </c>
      <c r="B78" s="15" t="s">
        <v>40</v>
      </c>
      <c r="C78" s="45">
        <v>250</v>
      </c>
      <c r="D78" s="45"/>
      <c r="E78" s="45">
        <v>250</v>
      </c>
      <c r="F78" s="45"/>
      <c r="G78" s="45">
        <v>250</v>
      </c>
      <c r="H78" s="45"/>
      <c r="I78" s="45">
        <v>250</v>
      </c>
    </row>
    <row r="79" spans="1:9" ht="15" customHeight="1" x14ac:dyDescent="0.25">
      <c r="A79" s="17">
        <v>65</v>
      </c>
      <c r="B79" s="15" t="s">
        <v>41</v>
      </c>
      <c r="C79" s="45">
        <v>3</v>
      </c>
      <c r="D79" s="45"/>
      <c r="E79" s="45">
        <v>3</v>
      </c>
      <c r="F79" s="45"/>
      <c r="G79" s="45">
        <v>3</v>
      </c>
      <c r="H79" s="45"/>
      <c r="I79" s="45">
        <v>3</v>
      </c>
    </row>
    <row r="80" spans="1:9" ht="15.75" customHeight="1" x14ac:dyDescent="0.25">
      <c r="A80" s="17">
        <v>66</v>
      </c>
      <c r="B80" s="15" t="s">
        <v>196</v>
      </c>
      <c r="C80" s="45">
        <f>35+84</f>
        <v>119</v>
      </c>
      <c r="D80" s="45"/>
      <c r="E80" s="45">
        <f>35+84</f>
        <v>119</v>
      </c>
      <c r="F80" s="45"/>
      <c r="G80" s="45">
        <f>35+84</f>
        <v>119</v>
      </c>
      <c r="H80" s="45"/>
      <c r="I80" s="45">
        <f>35+84</f>
        <v>119</v>
      </c>
    </row>
    <row r="81" spans="1:9" ht="31.5" x14ac:dyDescent="0.25">
      <c r="A81" s="17">
        <v>67</v>
      </c>
      <c r="B81" s="14" t="s">
        <v>247</v>
      </c>
      <c r="C81" s="47">
        <f t="shared" ref="C81:I81" si="29">+C82</f>
        <v>1624</v>
      </c>
      <c r="D81" s="47">
        <f t="shared" si="29"/>
        <v>0</v>
      </c>
      <c r="E81" s="47">
        <f t="shared" si="29"/>
        <v>1624</v>
      </c>
      <c r="F81" s="47">
        <f t="shared" si="29"/>
        <v>0</v>
      </c>
      <c r="G81" s="47">
        <f t="shared" si="29"/>
        <v>1624</v>
      </c>
      <c r="H81" s="47">
        <f t="shared" si="29"/>
        <v>0</v>
      </c>
      <c r="I81" s="47">
        <f t="shared" si="29"/>
        <v>1624</v>
      </c>
    </row>
    <row r="82" spans="1:9" ht="15.75" x14ac:dyDescent="0.25">
      <c r="A82" s="17">
        <v>68</v>
      </c>
      <c r="B82" s="14" t="s">
        <v>248</v>
      </c>
      <c r="C82" s="47">
        <f t="shared" ref="C82:I82" si="30">+C83+C84</f>
        <v>1624</v>
      </c>
      <c r="D82" s="47">
        <f t="shared" si="30"/>
        <v>0</v>
      </c>
      <c r="E82" s="47">
        <f t="shared" si="30"/>
        <v>1624</v>
      </c>
      <c r="F82" s="47">
        <f t="shared" si="30"/>
        <v>0</v>
      </c>
      <c r="G82" s="47">
        <f t="shared" si="30"/>
        <v>1624</v>
      </c>
      <c r="H82" s="47">
        <f t="shared" si="30"/>
        <v>0</v>
      </c>
      <c r="I82" s="47">
        <f t="shared" si="30"/>
        <v>1624</v>
      </c>
    </row>
    <row r="83" spans="1:9" ht="15.75" x14ac:dyDescent="0.25">
      <c r="A83" s="17">
        <v>69</v>
      </c>
      <c r="B83" s="15" t="s">
        <v>42</v>
      </c>
      <c r="C83" s="45">
        <v>1450</v>
      </c>
      <c r="D83" s="45"/>
      <c r="E83" s="45">
        <f>+C83+D83</f>
        <v>1450</v>
      </c>
      <c r="F83" s="45"/>
      <c r="G83" s="45">
        <f>+E83+F83</f>
        <v>1450</v>
      </c>
      <c r="H83" s="45"/>
      <c r="I83" s="45">
        <f>+G83+H83</f>
        <v>1450</v>
      </c>
    </row>
    <row r="84" spans="1:9" ht="15.75" x14ac:dyDescent="0.25">
      <c r="A84" s="17">
        <v>70</v>
      </c>
      <c r="B84" s="15" t="s">
        <v>43</v>
      </c>
      <c r="C84" s="45">
        <v>174</v>
      </c>
      <c r="D84" s="45"/>
      <c r="E84" s="45">
        <f>+C84+D84</f>
        <v>174</v>
      </c>
      <c r="F84" s="45"/>
      <c r="G84" s="45">
        <f>+E84+F84</f>
        <v>174</v>
      </c>
      <c r="H84" s="45"/>
      <c r="I84" s="45">
        <f>+G84+H84</f>
        <v>174</v>
      </c>
    </row>
    <row r="85" spans="1:9" ht="15.75" x14ac:dyDescent="0.25">
      <c r="A85" s="17">
        <v>71</v>
      </c>
      <c r="B85" s="14" t="s">
        <v>249</v>
      </c>
      <c r="C85" s="47">
        <f t="shared" ref="C85:I85" si="31">+C15+C23+C70+C81</f>
        <v>139355.5</v>
      </c>
      <c r="D85" s="47">
        <f t="shared" si="31"/>
        <v>3841.2</v>
      </c>
      <c r="E85" s="47">
        <f t="shared" si="31"/>
        <v>143196.70000000001</v>
      </c>
      <c r="F85" s="47">
        <f t="shared" si="31"/>
        <v>684.6</v>
      </c>
      <c r="G85" s="47">
        <f t="shared" si="31"/>
        <v>143881.29999999999</v>
      </c>
      <c r="H85" s="47">
        <f t="shared" si="31"/>
        <v>-247.9</v>
      </c>
      <c r="I85" s="47">
        <f t="shared" si="31"/>
        <v>143633.4</v>
      </c>
    </row>
  </sheetData>
  <mergeCells count="6">
    <mergeCell ref="B8:I8"/>
    <mergeCell ref="B3:I3"/>
    <mergeCell ref="B4:I4"/>
    <mergeCell ref="B5:I5"/>
    <mergeCell ref="B6:I6"/>
    <mergeCell ref="B7:I7"/>
  </mergeCells>
  <pageMargins left="0.9055118110236221" right="0.31496062992125984" top="0.74803149606299213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5"/>
  <sheetViews>
    <sheetView showZeros="0" tabSelected="1" zoomScale="84" zoomScaleNormal="84" workbookViewId="0">
      <pane xSplit="2" ySplit="8" topLeftCell="C75" activePane="bottomRight" state="frozen"/>
      <selection pane="topRight" activeCell="D1" sqref="D1"/>
      <selection pane="bottomLeft" activeCell="A7" sqref="A7"/>
      <selection pane="bottomRight" activeCell="D168" sqref="D168"/>
    </sheetView>
  </sheetViews>
  <sheetFormatPr defaultColWidth="10.140625" defaultRowHeight="15" x14ac:dyDescent="0.2"/>
  <cols>
    <col min="1" max="1" width="6" style="21" customWidth="1"/>
    <col min="2" max="2" width="44" style="3" customWidth="1"/>
    <col min="3" max="3" width="10.7109375" style="3" customWidth="1"/>
    <col min="4" max="4" width="10.140625" style="3" customWidth="1"/>
    <col min="5" max="5" width="10.7109375" style="3" customWidth="1"/>
    <col min="6" max="6" width="11.85546875" style="3" customWidth="1"/>
    <col min="7" max="7" width="10.7109375" style="3" customWidth="1"/>
    <col min="8" max="8" width="10.140625" style="3" customWidth="1"/>
    <col min="9" max="9" width="10.7109375" style="3" customWidth="1"/>
    <col min="10" max="10" width="11.85546875" style="3" customWidth="1"/>
    <col min="11" max="11" width="10.7109375" style="3" customWidth="1"/>
    <col min="12" max="12" width="10.140625" style="3" customWidth="1"/>
    <col min="13" max="13" width="10.7109375" style="3" customWidth="1"/>
    <col min="14" max="14" width="11.85546875" style="3" customWidth="1"/>
    <col min="15" max="202" width="10.140625" style="3"/>
    <col min="203" max="203" width="6" style="3" customWidth="1"/>
    <col min="204" max="204" width="44" style="3" customWidth="1"/>
    <col min="205" max="205" width="10.7109375" style="3" customWidth="1"/>
    <col min="206" max="206" width="10.140625" style="3" customWidth="1"/>
    <col min="207" max="207" width="10.7109375" style="3" customWidth="1"/>
    <col min="208" max="208" width="11.85546875" style="3" customWidth="1"/>
    <col min="209" max="458" width="10.140625" style="3"/>
    <col min="459" max="459" width="6" style="3" customWidth="1"/>
    <col min="460" max="460" width="44" style="3" customWidth="1"/>
    <col min="461" max="461" width="10.7109375" style="3" customWidth="1"/>
    <col min="462" max="462" width="10.140625" style="3" customWidth="1"/>
    <col min="463" max="463" width="10.7109375" style="3" customWidth="1"/>
    <col min="464" max="464" width="11.85546875" style="3" customWidth="1"/>
    <col min="465" max="714" width="10.140625" style="3"/>
    <col min="715" max="715" width="6" style="3" customWidth="1"/>
    <col min="716" max="716" width="44" style="3" customWidth="1"/>
    <col min="717" max="717" width="10.7109375" style="3" customWidth="1"/>
    <col min="718" max="718" width="10.140625" style="3" customWidth="1"/>
    <col min="719" max="719" width="10.7109375" style="3" customWidth="1"/>
    <col min="720" max="720" width="11.85546875" style="3" customWidth="1"/>
    <col min="721" max="970" width="10.140625" style="3"/>
    <col min="971" max="971" width="6" style="3" customWidth="1"/>
    <col min="972" max="972" width="44" style="3" customWidth="1"/>
    <col min="973" max="973" width="10.7109375" style="3" customWidth="1"/>
    <col min="974" max="974" width="10.140625" style="3" customWidth="1"/>
    <col min="975" max="975" width="10.7109375" style="3" customWidth="1"/>
    <col min="976" max="976" width="11.85546875" style="3" customWidth="1"/>
    <col min="977" max="1226" width="10.140625" style="3"/>
    <col min="1227" max="1227" width="6" style="3" customWidth="1"/>
    <col min="1228" max="1228" width="44" style="3" customWidth="1"/>
    <col min="1229" max="1229" width="10.7109375" style="3" customWidth="1"/>
    <col min="1230" max="1230" width="10.140625" style="3" customWidth="1"/>
    <col min="1231" max="1231" width="10.7109375" style="3" customWidth="1"/>
    <col min="1232" max="1232" width="11.85546875" style="3" customWidth="1"/>
    <col min="1233" max="1482" width="10.140625" style="3"/>
    <col min="1483" max="1483" width="6" style="3" customWidth="1"/>
    <col min="1484" max="1484" width="44" style="3" customWidth="1"/>
    <col min="1485" max="1485" width="10.7109375" style="3" customWidth="1"/>
    <col min="1486" max="1486" width="10.140625" style="3" customWidth="1"/>
    <col min="1487" max="1487" width="10.7109375" style="3" customWidth="1"/>
    <col min="1488" max="1488" width="11.85546875" style="3" customWidth="1"/>
    <col min="1489" max="1738" width="10.140625" style="3"/>
    <col min="1739" max="1739" width="6" style="3" customWidth="1"/>
    <col min="1740" max="1740" width="44" style="3" customWidth="1"/>
    <col min="1741" max="1741" width="10.7109375" style="3" customWidth="1"/>
    <col min="1742" max="1742" width="10.140625" style="3" customWidth="1"/>
    <col min="1743" max="1743" width="10.7109375" style="3" customWidth="1"/>
    <col min="1744" max="1744" width="11.85546875" style="3" customWidth="1"/>
    <col min="1745" max="1994" width="10.140625" style="3"/>
    <col min="1995" max="1995" width="6" style="3" customWidth="1"/>
    <col min="1996" max="1996" width="44" style="3" customWidth="1"/>
    <col min="1997" max="1997" width="10.7109375" style="3" customWidth="1"/>
    <col min="1998" max="1998" width="10.140625" style="3" customWidth="1"/>
    <col min="1999" max="1999" width="10.7109375" style="3" customWidth="1"/>
    <col min="2000" max="2000" width="11.85546875" style="3" customWidth="1"/>
    <col min="2001" max="2250" width="10.140625" style="3"/>
    <col min="2251" max="2251" width="6" style="3" customWidth="1"/>
    <col min="2252" max="2252" width="44" style="3" customWidth="1"/>
    <col min="2253" max="2253" width="10.7109375" style="3" customWidth="1"/>
    <col min="2254" max="2254" width="10.140625" style="3" customWidth="1"/>
    <col min="2255" max="2255" width="10.7109375" style="3" customWidth="1"/>
    <col min="2256" max="2256" width="11.85546875" style="3" customWidth="1"/>
    <col min="2257" max="2506" width="10.140625" style="3"/>
    <col min="2507" max="2507" width="6" style="3" customWidth="1"/>
    <col min="2508" max="2508" width="44" style="3" customWidth="1"/>
    <col min="2509" max="2509" width="10.7109375" style="3" customWidth="1"/>
    <col min="2510" max="2510" width="10.140625" style="3" customWidth="1"/>
    <col min="2511" max="2511" width="10.7109375" style="3" customWidth="1"/>
    <col min="2512" max="2512" width="11.85546875" style="3" customWidth="1"/>
    <col min="2513" max="2762" width="10.140625" style="3"/>
    <col min="2763" max="2763" width="6" style="3" customWidth="1"/>
    <col min="2764" max="2764" width="44" style="3" customWidth="1"/>
    <col min="2765" max="2765" width="10.7109375" style="3" customWidth="1"/>
    <col min="2766" max="2766" width="10.140625" style="3" customWidth="1"/>
    <col min="2767" max="2767" width="10.7109375" style="3" customWidth="1"/>
    <col min="2768" max="2768" width="11.85546875" style="3" customWidth="1"/>
    <col min="2769" max="3018" width="10.140625" style="3"/>
    <col min="3019" max="3019" width="6" style="3" customWidth="1"/>
    <col min="3020" max="3020" width="44" style="3" customWidth="1"/>
    <col min="3021" max="3021" width="10.7109375" style="3" customWidth="1"/>
    <col min="3022" max="3022" width="10.140625" style="3" customWidth="1"/>
    <col min="3023" max="3023" width="10.7109375" style="3" customWidth="1"/>
    <col min="3024" max="3024" width="11.85546875" style="3" customWidth="1"/>
    <col min="3025" max="3274" width="10.140625" style="3"/>
    <col min="3275" max="3275" width="6" style="3" customWidth="1"/>
    <col min="3276" max="3276" width="44" style="3" customWidth="1"/>
    <col min="3277" max="3277" width="10.7109375" style="3" customWidth="1"/>
    <col min="3278" max="3278" width="10.140625" style="3" customWidth="1"/>
    <col min="3279" max="3279" width="10.7109375" style="3" customWidth="1"/>
    <col min="3280" max="3280" width="11.85546875" style="3" customWidth="1"/>
    <col min="3281" max="3530" width="10.140625" style="3"/>
    <col min="3531" max="3531" width="6" style="3" customWidth="1"/>
    <col min="3532" max="3532" width="44" style="3" customWidth="1"/>
    <col min="3533" max="3533" width="10.7109375" style="3" customWidth="1"/>
    <col min="3534" max="3534" width="10.140625" style="3" customWidth="1"/>
    <col min="3535" max="3535" width="10.7109375" style="3" customWidth="1"/>
    <col min="3536" max="3536" width="11.85546875" style="3" customWidth="1"/>
    <col min="3537" max="3786" width="10.140625" style="3"/>
    <col min="3787" max="3787" width="6" style="3" customWidth="1"/>
    <col min="3788" max="3788" width="44" style="3" customWidth="1"/>
    <col min="3789" max="3789" width="10.7109375" style="3" customWidth="1"/>
    <col min="3790" max="3790" width="10.140625" style="3" customWidth="1"/>
    <col min="3791" max="3791" width="10.7109375" style="3" customWidth="1"/>
    <col min="3792" max="3792" width="11.85546875" style="3" customWidth="1"/>
    <col min="3793" max="4042" width="10.140625" style="3"/>
    <col min="4043" max="4043" width="6" style="3" customWidth="1"/>
    <col min="4044" max="4044" width="44" style="3" customWidth="1"/>
    <col min="4045" max="4045" width="10.7109375" style="3" customWidth="1"/>
    <col min="4046" max="4046" width="10.140625" style="3" customWidth="1"/>
    <col min="4047" max="4047" width="10.7109375" style="3" customWidth="1"/>
    <col min="4048" max="4048" width="11.85546875" style="3" customWidth="1"/>
    <col min="4049" max="4298" width="10.140625" style="3"/>
    <col min="4299" max="4299" width="6" style="3" customWidth="1"/>
    <col min="4300" max="4300" width="44" style="3" customWidth="1"/>
    <col min="4301" max="4301" width="10.7109375" style="3" customWidth="1"/>
    <col min="4302" max="4302" width="10.140625" style="3" customWidth="1"/>
    <col min="4303" max="4303" width="10.7109375" style="3" customWidth="1"/>
    <col min="4304" max="4304" width="11.85546875" style="3" customWidth="1"/>
    <col min="4305" max="4554" width="10.140625" style="3"/>
    <col min="4555" max="4555" width="6" style="3" customWidth="1"/>
    <col min="4556" max="4556" width="44" style="3" customWidth="1"/>
    <col min="4557" max="4557" width="10.7109375" style="3" customWidth="1"/>
    <col min="4558" max="4558" width="10.140625" style="3" customWidth="1"/>
    <col min="4559" max="4559" width="10.7109375" style="3" customWidth="1"/>
    <col min="4560" max="4560" width="11.85546875" style="3" customWidth="1"/>
    <col min="4561" max="4810" width="10.140625" style="3"/>
    <col min="4811" max="4811" width="6" style="3" customWidth="1"/>
    <col min="4812" max="4812" width="44" style="3" customWidth="1"/>
    <col min="4813" max="4813" width="10.7109375" style="3" customWidth="1"/>
    <col min="4814" max="4814" width="10.140625" style="3" customWidth="1"/>
    <col min="4815" max="4815" width="10.7109375" style="3" customWidth="1"/>
    <col min="4816" max="4816" width="11.85546875" style="3" customWidth="1"/>
    <col min="4817" max="5066" width="10.140625" style="3"/>
    <col min="5067" max="5067" width="6" style="3" customWidth="1"/>
    <col min="5068" max="5068" width="44" style="3" customWidth="1"/>
    <col min="5069" max="5069" width="10.7109375" style="3" customWidth="1"/>
    <col min="5070" max="5070" width="10.140625" style="3" customWidth="1"/>
    <col min="5071" max="5071" width="10.7109375" style="3" customWidth="1"/>
    <col min="5072" max="5072" width="11.85546875" style="3" customWidth="1"/>
    <col min="5073" max="5322" width="10.140625" style="3"/>
    <col min="5323" max="5323" width="6" style="3" customWidth="1"/>
    <col min="5324" max="5324" width="44" style="3" customWidth="1"/>
    <col min="5325" max="5325" width="10.7109375" style="3" customWidth="1"/>
    <col min="5326" max="5326" width="10.140625" style="3" customWidth="1"/>
    <col min="5327" max="5327" width="10.7109375" style="3" customWidth="1"/>
    <col min="5328" max="5328" width="11.85546875" style="3" customWidth="1"/>
    <col min="5329" max="5578" width="10.140625" style="3"/>
    <col min="5579" max="5579" width="6" style="3" customWidth="1"/>
    <col min="5580" max="5580" width="44" style="3" customWidth="1"/>
    <col min="5581" max="5581" width="10.7109375" style="3" customWidth="1"/>
    <col min="5582" max="5582" width="10.140625" style="3" customWidth="1"/>
    <col min="5583" max="5583" width="10.7109375" style="3" customWidth="1"/>
    <col min="5584" max="5584" width="11.85546875" style="3" customWidth="1"/>
    <col min="5585" max="5834" width="10.140625" style="3"/>
    <col min="5835" max="5835" width="6" style="3" customWidth="1"/>
    <col min="5836" max="5836" width="44" style="3" customWidth="1"/>
    <col min="5837" max="5837" width="10.7109375" style="3" customWidth="1"/>
    <col min="5838" max="5838" width="10.140625" style="3" customWidth="1"/>
    <col min="5839" max="5839" width="10.7109375" style="3" customWidth="1"/>
    <col min="5840" max="5840" width="11.85546875" style="3" customWidth="1"/>
    <col min="5841" max="6090" width="10.140625" style="3"/>
    <col min="6091" max="6091" width="6" style="3" customWidth="1"/>
    <col min="6092" max="6092" width="44" style="3" customWidth="1"/>
    <col min="6093" max="6093" width="10.7109375" style="3" customWidth="1"/>
    <col min="6094" max="6094" width="10.140625" style="3" customWidth="1"/>
    <col min="6095" max="6095" width="10.7109375" style="3" customWidth="1"/>
    <col min="6096" max="6096" width="11.85546875" style="3" customWidth="1"/>
    <col min="6097" max="6346" width="10.140625" style="3"/>
    <col min="6347" max="6347" width="6" style="3" customWidth="1"/>
    <col min="6348" max="6348" width="44" style="3" customWidth="1"/>
    <col min="6349" max="6349" width="10.7109375" style="3" customWidth="1"/>
    <col min="6350" max="6350" width="10.140625" style="3" customWidth="1"/>
    <col min="6351" max="6351" width="10.7109375" style="3" customWidth="1"/>
    <col min="6352" max="6352" width="11.85546875" style="3" customWidth="1"/>
    <col min="6353" max="6602" width="10.140625" style="3"/>
    <col min="6603" max="6603" width="6" style="3" customWidth="1"/>
    <col min="6604" max="6604" width="44" style="3" customWidth="1"/>
    <col min="6605" max="6605" width="10.7109375" style="3" customWidth="1"/>
    <col min="6606" max="6606" width="10.140625" style="3" customWidth="1"/>
    <col min="6607" max="6607" width="10.7109375" style="3" customWidth="1"/>
    <col min="6608" max="6608" width="11.85546875" style="3" customWidth="1"/>
    <col min="6609" max="6858" width="10.140625" style="3"/>
    <col min="6859" max="6859" width="6" style="3" customWidth="1"/>
    <col min="6860" max="6860" width="44" style="3" customWidth="1"/>
    <col min="6861" max="6861" width="10.7109375" style="3" customWidth="1"/>
    <col min="6862" max="6862" width="10.140625" style="3" customWidth="1"/>
    <col min="6863" max="6863" width="10.7109375" style="3" customWidth="1"/>
    <col min="6864" max="6864" width="11.85546875" style="3" customWidth="1"/>
    <col min="6865" max="7114" width="10.140625" style="3"/>
    <col min="7115" max="7115" width="6" style="3" customWidth="1"/>
    <col min="7116" max="7116" width="44" style="3" customWidth="1"/>
    <col min="7117" max="7117" width="10.7109375" style="3" customWidth="1"/>
    <col min="7118" max="7118" width="10.140625" style="3" customWidth="1"/>
    <col min="7119" max="7119" width="10.7109375" style="3" customWidth="1"/>
    <col min="7120" max="7120" width="11.85546875" style="3" customWidth="1"/>
    <col min="7121" max="7370" width="10.140625" style="3"/>
    <col min="7371" max="7371" width="6" style="3" customWidth="1"/>
    <col min="7372" max="7372" width="44" style="3" customWidth="1"/>
    <col min="7373" max="7373" width="10.7109375" style="3" customWidth="1"/>
    <col min="7374" max="7374" width="10.140625" style="3" customWidth="1"/>
    <col min="7375" max="7375" width="10.7109375" style="3" customWidth="1"/>
    <col min="7376" max="7376" width="11.85546875" style="3" customWidth="1"/>
    <col min="7377" max="7626" width="10.140625" style="3"/>
    <col min="7627" max="7627" width="6" style="3" customWidth="1"/>
    <col min="7628" max="7628" width="44" style="3" customWidth="1"/>
    <col min="7629" max="7629" width="10.7109375" style="3" customWidth="1"/>
    <col min="7630" max="7630" width="10.140625" style="3" customWidth="1"/>
    <col min="7631" max="7631" width="10.7109375" style="3" customWidth="1"/>
    <col min="7632" max="7632" width="11.85546875" style="3" customWidth="1"/>
    <col min="7633" max="7882" width="10.140625" style="3"/>
    <col min="7883" max="7883" width="6" style="3" customWidth="1"/>
    <col min="7884" max="7884" width="44" style="3" customWidth="1"/>
    <col min="7885" max="7885" width="10.7109375" style="3" customWidth="1"/>
    <col min="7886" max="7886" width="10.140625" style="3" customWidth="1"/>
    <col min="7887" max="7887" width="10.7109375" style="3" customWidth="1"/>
    <col min="7888" max="7888" width="11.85546875" style="3" customWidth="1"/>
    <col min="7889" max="8138" width="10.140625" style="3"/>
    <col min="8139" max="8139" width="6" style="3" customWidth="1"/>
    <col min="8140" max="8140" width="44" style="3" customWidth="1"/>
    <col min="8141" max="8141" width="10.7109375" style="3" customWidth="1"/>
    <col min="8142" max="8142" width="10.140625" style="3" customWidth="1"/>
    <col min="8143" max="8143" width="10.7109375" style="3" customWidth="1"/>
    <col min="8144" max="8144" width="11.85546875" style="3" customWidth="1"/>
    <col min="8145" max="8394" width="10.140625" style="3"/>
    <col min="8395" max="8395" width="6" style="3" customWidth="1"/>
    <col min="8396" max="8396" width="44" style="3" customWidth="1"/>
    <col min="8397" max="8397" width="10.7109375" style="3" customWidth="1"/>
    <col min="8398" max="8398" width="10.140625" style="3" customWidth="1"/>
    <col min="8399" max="8399" width="10.7109375" style="3" customWidth="1"/>
    <col min="8400" max="8400" width="11.85546875" style="3" customWidth="1"/>
    <col min="8401" max="8650" width="10.140625" style="3"/>
    <col min="8651" max="8651" width="6" style="3" customWidth="1"/>
    <col min="8652" max="8652" width="44" style="3" customWidth="1"/>
    <col min="8653" max="8653" width="10.7109375" style="3" customWidth="1"/>
    <col min="8654" max="8654" width="10.140625" style="3" customWidth="1"/>
    <col min="8655" max="8655" width="10.7109375" style="3" customWidth="1"/>
    <col min="8656" max="8656" width="11.85546875" style="3" customWidth="1"/>
    <col min="8657" max="8906" width="10.140625" style="3"/>
    <col min="8907" max="8907" width="6" style="3" customWidth="1"/>
    <col min="8908" max="8908" width="44" style="3" customWidth="1"/>
    <col min="8909" max="8909" width="10.7109375" style="3" customWidth="1"/>
    <col min="8910" max="8910" width="10.140625" style="3" customWidth="1"/>
    <col min="8911" max="8911" width="10.7109375" style="3" customWidth="1"/>
    <col min="8912" max="8912" width="11.85546875" style="3" customWidth="1"/>
    <col min="8913" max="9162" width="10.140625" style="3"/>
    <col min="9163" max="9163" width="6" style="3" customWidth="1"/>
    <col min="9164" max="9164" width="44" style="3" customWidth="1"/>
    <col min="9165" max="9165" width="10.7109375" style="3" customWidth="1"/>
    <col min="9166" max="9166" width="10.140625" style="3" customWidth="1"/>
    <col min="9167" max="9167" width="10.7109375" style="3" customWidth="1"/>
    <col min="9168" max="9168" width="11.85546875" style="3" customWidth="1"/>
    <col min="9169" max="9418" width="10.140625" style="3"/>
    <col min="9419" max="9419" width="6" style="3" customWidth="1"/>
    <col min="9420" max="9420" width="44" style="3" customWidth="1"/>
    <col min="9421" max="9421" width="10.7109375" style="3" customWidth="1"/>
    <col min="9422" max="9422" width="10.140625" style="3" customWidth="1"/>
    <col min="9423" max="9423" width="10.7109375" style="3" customWidth="1"/>
    <col min="9424" max="9424" width="11.85546875" style="3" customWidth="1"/>
    <col min="9425" max="9674" width="10.140625" style="3"/>
    <col min="9675" max="9675" width="6" style="3" customWidth="1"/>
    <col min="9676" max="9676" width="44" style="3" customWidth="1"/>
    <col min="9677" max="9677" width="10.7109375" style="3" customWidth="1"/>
    <col min="9678" max="9678" width="10.140625" style="3" customWidth="1"/>
    <col min="9679" max="9679" width="10.7109375" style="3" customWidth="1"/>
    <col min="9680" max="9680" width="11.85546875" style="3" customWidth="1"/>
    <col min="9681" max="9930" width="10.140625" style="3"/>
    <col min="9931" max="9931" width="6" style="3" customWidth="1"/>
    <col min="9932" max="9932" width="44" style="3" customWidth="1"/>
    <col min="9933" max="9933" width="10.7109375" style="3" customWidth="1"/>
    <col min="9934" max="9934" width="10.140625" style="3" customWidth="1"/>
    <col min="9935" max="9935" width="10.7109375" style="3" customWidth="1"/>
    <col min="9936" max="9936" width="11.85546875" style="3" customWidth="1"/>
    <col min="9937" max="10186" width="10.140625" style="3"/>
    <col min="10187" max="10187" width="6" style="3" customWidth="1"/>
    <col min="10188" max="10188" width="44" style="3" customWidth="1"/>
    <col min="10189" max="10189" width="10.7109375" style="3" customWidth="1"/>
    <col min="10190" max="10190" width="10.140625" style="3" customWidth="1"/>
    <col min="10191" max="10191" width="10.7109375" style="3" customWidth="1"/>
    <col min="10192" max="10192" width="11.85546875" style="3" customWidth="1"/>
    <col min="10193" max="10442" width="10.140625" style="3"/>
    <col min="10443" max="10443" width="6" style="3" customWidth="1"/>
    <col min="10444" max="10444" width="44" style="3" customWidth="1"/>
    <col min="10445" max="10445" width="10.7109375" style="3" customWidth="1"/>
    <col min="10446" max="10446" width="10.140625" style="3" customWidth="1"/>
    <col min="10447" max="10447" width="10.7109375" style="3" customWidth="1"/>
    <col min="10448" max="10448" width="11.85546875" style="3" customWidth="1"/>
    <col min="10449" max="10698" width="10.140625" style="3"/>
    <col min="10699" max="10699" width="6" style="3" customWidth="1"/>
    <col min="10700" max="10700" width="44" style="3" customWidth="1"/>
    <col min="10701" max="10701" width="10.7109375" style="3" customWidth="1"/>
    <col min="10702" max="10702" width="10.140625" style="3" customWidth="1"/>
    <col min="10703" max="10703" width="10.7109375" style="3" customWidth="1"/>
    <col min="10704" max="10704" width="11.85546875" style="3" customWidth="1"/>
    <col min="10705" max="10954" width="10.140625" style="3"/>
    <col min="10955" max="10955" width="6" style="3" customWidth="1"/>
    <col min="10956" max="10956" width="44" style="3" customWidth="1"/>
    <col min="10957" max="10957" width="10.7109375" style="3" customWidth="1"/>
    <col min="10958" max="10958" width="10.140625" style="3" customWidth="1"/>
    <col min="10959" max="10959" width="10.7109375" style="3" customWidth="1"/>
    <col min="10960" max="10960" width="11.85546875" style="3" customWidth="1"/>
    <col min="10961" max="11210" width="10.140625" style="3"/>
    <col min="11211" max="11211" width="6" style="3" customWidth="1"/>
    <col min="11212" max="11212" width="44" style="3" customWidth="1"/>
    <col min="11213" max="11213" width="10.7109375" style="3" customWidth="1"/>
    <col min="11214" max="11214" width="10.140625" style="3" customWidth="1"/>
    <col min="11215" max="11215" width="10.7109375" style="3" customWidth="1"/>
    <col min="11216" max="11216" width="11.85546875" style="3" customWidth="1"/>
    <col min="11217" max="11466" width="10.140625" style="3"/>
    <col min="11467" max="11467" width="6" style="3" customWidth="1"/>
    <col min="11468" max="11468" width="44" style="3" customWidth="1"/>
    <col min="11469" max="11469" width="10.7109375" style="3" customWidth="1"/>
    <col min="11470" max="11470" width="10.140625" style="3" customWidth="1"/>
    <col min="11471" max="11471" width="10.7109375" style="3" customWidth="1"/>
    <col min="11472" max="11472" width="11.85546875" style="3" customWidth="1"/>
    <col min="11473" max="11722" width="10.140625" style="3"/>
    <col min="11723" max="11723" width="6" style="3" customWidth="1"/>
    <col min="11724" max="11724" width="44" style="3" customWidth="1"/>
    <col min="11725" max="11725" width="10.7109375" style="3" customWidth="1"/>
    <col min="11726" max="11726" width="10.140625" style="3" customWidth="1"/>
    <col min="11727" max="11727" width="10.7109375" style="3" customWidth="1"/>
    <col min="11728" max="11728" width="11.85546875" style="3" customWidth="1"/>
    <col min="11729" max="11978" width="10.140625" style="3"/>
    <col min="11979" max="11979" width="6" style="3" customWidth="1"/>
    <col min="11980" max="11980" width="44" style="3" customWidth="1"/>
    <col min="11981" max="11981" width="10.7109375" style="3" customWidth="1"/>
    <col min="11982" max="11982" width="10.140625" style="3" customWidth="1"/>
    <col min="11983" max="11983" width="10.7109375" style="3" customWidth="1"/>
    <col min="11984" max="11984" width="11.85546875" style="3" customWidth="1"/>
    <col min="11985" max="12234" width="10.140625" style="3"/>
    <col min="12235" max="12235" width="6" style="3" customWidth="1"/>
    <col min="12236" max="12236" width="44" style="3" customWidth="1"/>
    <col min="12237" max="12237" width="10.7109375" style="3" customWidth="1"/>
    <col min="12238" max="12238" width="10.140625" style="3" customWidth="1"/>
    <col min="12239" max="12239" width="10.7109375" style="3" customWidth="1"/>
    <col min="12240" max="12240" width="11.85546875" style="3" customWidth="1"/>
    <col min="12241" max="12490" width="10.140625" style="3"/>
    <col min="12491" max="12491" width="6" style="3" customWidth="1"/>
    <col min="12492" max="12492" width="44" style="3" customWidth="1"/>
    <col min="12493" max="12493" width="10.7109375" style="3" customWidth="1"/>
    <col min="12494" max="12494" width="10.140625" style="3" customWidth="1"/>
    <col min="12495" max="12495" width="10.7109375" style="3" customWidth="1"/>
    <col min="12496" max="12496" width="11.85546875" style="3" customWidth="1"/>
    <col min="12497" max="12746" width="10.140625" style="3"/>
    <col min="12747" max="12747" width="6" style="3" customWidth="1"/>
    <col min="12748" max="12748" width="44" style="3" customWidth="1"/>
    <col min="12749" max="12749" width="10.7109375" style="3" customWidth="1"/>
    <col min="12750" max="12750" width="10.140625" style="3" customWidth="1"/>
    <col min="12751" max="12751" width="10.7109375" style="3" customWidth="1"/>
    <col min="12752" max="12752" width="11.85546875" style="3" customWidth="1"/>
    <col min="12753" max="13002" width="10.140625" style="3"/>
    <col min="13003" max="13003" width="6" style="3" customWidth="1"/>
    <col min="13004" max="13004" width="44" style="3" customWidth="1"/>
    <col min="13005" max="13005" width="10.7109375" style="3" customWidth="1"/>
    <col min="13006" max="13006" width="10.140625" style="3" customWidth="1"/>
    <col min="13007" max="13007" width="10.7109375" style="3" customWidth="1"/>
    <col min="13008" max="13008" width="11.85546875" style="3" customWidth="1"/>
    <col min="13009" max="13258" width="10.140625" style="3"/>
    <col min="13259" max="13259" width="6" style="3" customWidth="1"/>
    <col min="13260" max="13260" width="44" style="3" customWidth="1"/>
    <col min="13261" max="13261" width="10.7109375" style="3" customWidth="1"/>
    <col min="13262" max="13262" width="10.140625" style="3" customWidth="1"/>
    <col min="13263" max="13263" width="10.7109375" style="3" customWidth="1"/>
    <col min="13264" max="13264" width="11.85546875" style="3" customWidth="1"/>
    <col min="13265" max="13514" width="10.140625" style="3"/>
    <col min="13515" max="13515" width="6" style="3" customWidth="1"/>
    <col min="13516" max="13516" width="44" style="3" customWidth="1"/>
    <col min="13517" max="13517" width="10.7109375" style="3" customWidth="1"/>
    <col min="13518" max="13518" width="10.140625" style="3" customWidth="1"/>
    <col min="13519" max="13519" width="10.7109375" style="3" customWidth="1"/>
    <col min="13520" max="13520" width="11.85546875" style="3" customWidth="1"/>
    <col min="13521" max="13770" width="10.140625" style="3"/>
    <col min="13771" max="13771" width="6" style="3" customWidth="1"/>
    <col min="13772" max="13772" width="44" style="3" customWidth="1"/>
    <col min="13773" max="13773" width="10.7109375" style="3" customWidth="1"/>
    <col min="13774" max="13774" width="10.140625" style="3" customWidth="1"/>
    <col min="13775" max="13775" width="10.7109375" style="3" customWidth="1"/>
    <col min="13776" max="13776" width="11.85546875" style="3" customWidth="1"/>
    <col min="13777" max="14026" width="10.140625" style="3"/>
    <col min="14027" max="14027" width="6" style="3" customWidth="1"/>
    <col min="14028" max="14028" width="44" style="3" customWidth="1"/>
    <col min="14029" max="14029" width="10.7109375" style="3" customWidth="1"/>
    <col min="14030" max="14030" width="10.140625" style="3" customWidth="1"/>
    <col min="14031" max="14031" width="10.7109375" style="3" customWidth="1"/>
    <col min="14032" max="14032" width="11.85546875" style="3" customWidth="1"/>
    <col min="14033" max="14282" width="10.140625" style="3"/>
    <col min="14283" max="14283" width="6" style="3" customWidth="1"/>
    <col min="14284" max="14284" width="44" style="3" customWidth="1"/>
    <col min="14285" max="14285" width="10.7109375" style="3" customWidth="1"/>
    <col min="14286" max="14286" width="10.140625" style="3" customWidth="1"/>
    <col min="14287" max="14287" width="10.7109375" style="3" customWidth="1"/>
    <col min="14288" max="14288" width="11.85546875" style="3" customWidth="1"/>
    <col min="14289" max="14538" width="10.140625" style="3"/>
    <col min="14539" max="14539" width="6" style="3" customWidth="1"/>
    <col min="14540" max="14540" width="44" style="3" customWidth="1"/>
    <col min="14541" max="14541" width="10.7109375" style="3" customWidth="1"/>
    <col min="14542" max="14542" width="10.140625" style="3" customWidth="1"/>
    <col min="14543" max="14543" width="10.7109375" style="3" customWidth="1"/>
    <col min="14544" max="14544" width="11.85546875" style="3" customWidth="1"/>
    <col min="14545" max="14794" width="10.140625" style="3"/>
    <col min="14795" max="14795" width="6" style="3" customWidth="1"/>
    <col min="14796" max="14796" width="44" style="3" customWidth="1"/>
    <col min="14797" max="14797" width="10.7109375" style="3" customWidth="1"/>
    <col min="14798" max="14798" width="10.140625" style="3" customWidth="1"/>
    <col min="14799" max="14799" width="10.7109375" style="3" customWidth="1"/>
    <col min="14800" max="14800" width="11.85546875" style="3" customWidth="1"/>
    <col min="14801" max="15050" width="10.140625" style="3"/>
    <col min="15051" max="15051" width="6" style="3" customWidth="1"/>
    <col min="15052" max="15052" width="44" style="3" customWidth="1"/>
    <col min="15053" max="15053" width="10.7109375" style="3" customWidth="1"/>
    <col min="15054" max="15054" width="10.140625" style="3" customWidth="1"/>
    <col min="15055" max="15055" width="10.7109375" style="3" customWidth="1"/>
    <col min="15056" max="15056" width="11.85546875" style="3" customWidth="1"/>
    <col min="15057" max="15306" width="10.140625" style="3"/>
    <col min="15307" max="15307" width="6" style="3" customWidth="1"/>
    <col min="15308" max="15308" width="44" style="3" customWidth="1"/>
    <col min="15309" max="15309" width="10.7109375" style="3" customWidth="1"/>
    <col min="15310" max="15310" width="10.140625" style="3" customWidth="1"/>
    <col min="15311" max="15311" width="10.7109375" style="3" customWidth="1"/>
    <col min="15312" max="15312" width="11.85546875" style="3" customWidth="1"/>
    <col min="15313" max="15562" width="10.140625" style="3"/>
    <col min="15563" max="15563" width="6" style="3" customWidth="1"/>
    <col min="15564" max="15564" width="44" style="3" customWidth="1"/>
    <col min="15565" max="15565" width="10.7109375" style="3" customWidth="1"/>
    <col min="15566" max="15566" width="10.140625" style="3" customWidth="1"/>
    <col min="15567" max="15567" width="10.7109375" style="3" customWidth="1"/>
    <col min="15568" max="15568" width="11.85546875" style="3" customWidth="1"/>
    <col min="15569" max="15818" width="10.140625" style="3"/>
    <col min="15819" max="15819" width="6" style="3" customWidth="1"/>
    <col min="15820" max="15820" width="44" style="3" customWidth="1"/>
    <col min="15821" max="15821" width="10.7109375" style="3" customWidth="1"/>
    <col min="15822" max="15822" width="10.140625" style="3" customWidth="1"/>
    <col min="15823" max="15823" width="10.7109375" style="3" customWidth="1"/>
    <col min="15824" max="15824" width="11.85546875" style="3" customWidth="1"/>
    <col min="15825" max="16074" width="10.140625" style="3"/>
    <col min="16075" max="16075" width="6" style="3" customWidth="1"/>
    <col min="16076" max="16076" width="44" style="3" customWidth="1"/>
    <col min="16077" max="16077" width="10.7109375" style="3" customWidth="1"/>
    <col min="16078" max="16078" width="10.140625" style="3" customWidth="1"/>
    <col min="16079" max="16079" width="10.7109375" style="3" customWidth="1"/>
    <col min="16080" max="16080" width="11.85546875" style="3" customWidth="1"/>
    <col min="16081" max="16384" width="10.140625" style="3"/>
  </cols>
  <sheetData>
    <row r="1" spans="1:14" x14ac:dyDescent="0.2">
      <c r="K1" s="8" t="s">
        <v>237</v>
      </c>
    </row>
    <row r="2" spans="1:14" ht="7.5" customHeight="1" x14ac:dyDescent="0.2"/>
    <row r="3" spans="1:14" ht="15.75" x14ac:dyDescent="0.25">
      <c r="A3" s="16" t="s">
        <v>44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174</v>
      </c>
    </row>
    <row r="4" spans="1:14" ht="15.75" x14ac:dyDescent="0.25">
      <c r="A4" s="16"/>
      <c r="B4" s="1"/>
      <c r="C4" s="93" t="s">
        <v>233</v>
      </c>
      <c r="D4" s="94"/>
      <c r="E4" s="94"/>
      <c r="F4" s="95"/>
      <c r="G4" s="98" t="s">
        <v>236</v>
      </c>
      <c r="H4" s="99"/>
      <c r="I4" s="99"/>
      <c r="J4" s="100"/>
      <c r="K4" s="93" t="s">
        <v>235</v>
      </c>
      <c r="L4" s="94"/>
      <c r="M4" s="94"/>
      <c r="N4" s="95"/>
    </row>
    <row r="5" spans="1:14" ht="13.5" customHeight="1" x14ac:dyDescent="0.25">
      <c r="A5" s="92" t="s">
        <v>0</v>
      </c>
      <c r="B5" s="92" t="s">
        <v>45</v>
      </c>
      <c r="C5" s="96" t="s">
        <v>1</v>
      </c>
      <c r="D5" s="97" t="s">
        <v>2</v>
      </c>
      <c r="E5" s="97"/>
      <c r="F5" s="97"/>
      <c r="G5" s="96" t="s">
        <v>1</v>
      </c>
      <c r="H5" s="97" t="s">
        <v>2</v>
      </c>
      <c r="I5" s="97"/>
      <c r="J5" s="97"/>
      <c r="K5" s="96" t="s">
        <v>1</v>
      </c>
      <c r="L5" s="97" t="s">
        <v>2</v>
      </c>
      <c r="M5" s="97"/>
      <c r="N5" s="97"/>
    </row>
    <row r="6" spans="1:14" ht="15.75" customHeight="1" x14ac:dyDescent="0.25">
      <c r="A6" s="92"/>
      <c r="B6" s="92"/>
      <c r="C6" s="96"/>
      <c r="D6" s="96" t="s">
        <v>46</v>
      </c>
      <c r="E6" s="96"/>
      <c r="F6" s="96" t="s">
        <v>47</v>
      </c>
      <c r="G6" s="96"/>
      <c r="H6" s="96" t="s">
        <v>46</v>
      </c>
      <c r="I6" s="96"/>
      <c r="J6" s="96" t="s">
        <v>47</v>
      </c>
      <c r="K6" s="96"/>
      <c r="L6" s="96" t="s">
        <v>46</v>
      </c>
      <c r="M6" s="96"/>
      <c r="N6" s="96" t="s">
        <v>47</v>
      </c>
    </row>
    <row r="7" spans="1:14" ht="48" customHeight="1" x14ac:dyDescent="0.25">
      <c r="A7" s="92"/>
      <c r="B7" s="92"/>
      <c r="C7" s="96"/>
      <c r="D7" s="15" t="s">
        <v>48</v>
      </c>
      <c r="E7" s="15" t="s">
        <v>49</v>
      </c>
      <c r="F7" s="96"/>
      <c r="G7" s="96"/>
      <c r="H7" s="15" t="s">
        <v>48</v>
      </c>
      <c r="I7" s="15" t="s">
        <v>49</v>
      </c>
      <c r="J7" s="96"/>
      <c r="K7" s="96"/>
      <c r="L7" s="15" t="s">
        <v>48</v>
      </c>
      <c r="M7" s="15" t="s">
        <v>49</v>
      </c>
      <c r="N7" s="96"/>
    </row>
    <row r="8" spans="1:14" ht="15.75" x14ac:dyDescent="0.25">
      <c r="A8" s="5">
        <v>1</v>
      </c>
      <c r="B8" s="27">
        <v>2</v>
      </c>
      <c r="C8" s="73">
        <v>3</v>
      </c>
      <c r="D8" s="73">
        <v>4</v>
      </c>
      <c r="E8" s="73">
        <v>5</v>
      </c>
      <c r="F8" s="73">
        <v>6</v>
      </c>
      <c r="G8" s="80">
        <v>3</v>
      </c>
      <c r="H8" s="80">
        <v>4</v>
      </c>
      <c r="I8" s="80">
        <v>5</v>
      </c>
      <c r="J8" s="80">
        <v>6</v>
      </c>
      <c r="K8" s="77">
        <v>3</v>
      </c>
      <c r="L8" s="77">
        <v>4</v>
      </c>
      <c r="M8" s="77">
        <v>5</v>
      </c>
      <c r="N8" s="77">
        <v>6</v>
      </c>
    </row>
    <row r="9" spans="1:14" ht="15.75" x14ac:dyDescent="0.25">
      <c r="A9" s="17">
        <v>1</v>
      </c>
      <c r="B9" s="10" t="s">
        <v>50</v>
      </c>
      <c r="C9" s="24">
        <v>156.30000000000001</v>
      </c>
      <c r="D9" s="24">
        <v>155.30000000000001</v>
      </c>
      <c r="E9" s="24">
        <v>110.8</v>
      </c>
      <c r="F9" s="24">
        <v>1</v>
      </c>
      <c r="G9" s="24">
        <v>0</v>
      </c>
      <c r="H9" s="24">
        <v>0</v>
      </c>
      <c r="I9" s="24">
        <v>0</v>
      </c>
      <c r="J9" s="24">
        <v>0</v>
      </c>
      <c r="K9" s="24">
        <v>156.30000000000001</v>
      </c>
      <c r="L9" s="24">
        <v>155.30000000000001</v>
      </c>
      <c r="M9" s="24">
        <v>110.8</v>
      </c>
      <c r="N9" s="24">
        <v>1</v>
      </c>
    </row>
    <row r="10" spans="1:14" ht="35.25" customHeight="1" x14ac:dyDescent="0.25">
      <c r="A10" s="17">
        <v>2</v>
      </c>
      <c r="B10" s="10" t="s">
        <v>51</v>
      </c>
      <c r="C10" s="24">
        <v>156.30000000000001</v>
      </c>
      <c r="D10" s="24">
        <v>155.30000000000001</v>
      </c>
      <c r="E10" s="24">
        <v>110.8</v>
      </c>
      <c r="F10" s="24">
        <v>1</v>
      </c>
      <c r="G10" s="24">
        <v>0</v>
      </c>
      <c r="H10" s="24"/>
      <c r="I10" s="24"/>
      <c r="J10" s="24"/>
      <c r="K10" s="24">
        <v>156.30000000000001</v>
      </c>
      <c r="L10" s="24">
        <v>155.30000000000001</v>
      </c>
      <c r="M10" s="24">
        <v>110.8</v>
      </c>
      <c r="N10" s="24">
        <v>1</v>
      </c>
    </row>
    <row r="11" spans="1:14" ht="15.75" x14ac:dyDescent="0.25">
      <c r="A11" s="17">
        <v>3</v>
      </c>
      <c r="B11" s="10" t="s">
        <v>3</v>
      </c>
      <c r="C11" s="24">
        <v>14745.8</v>
      </c>
      <c r="D11" s="24">
        <v>10337.5</v>
      </c>
      <c r="E11" s="24">
        <v>4692.5</v>
      </c>
      <c r="F11" s="24">
        <v>4408.3</v>
      </c>
      <c r="G11" s="24">
        <v>-531.4</v>
      </c>
      <c r="H11" s="24">
        <v>-693.2</v>
      </c>
      <c r="I11" s="24">
        <v>-2.6</v>
      </c>
      <c r="J11" s="24">
        <v>161.80000000000001</v>
      </c>
      <c r="K11" s="24">
        <v>14214.4</v>
      </c>
      <c r="L11" s="24">
        <v>9644.2999999999993</v>
      </c>
      <c r="M11" s="24">
        <v>4689.8999999999996</v>
      </c>
      <c r="N11" s="24">
        <v>4570.1000000000004</v>
      </c>
    </row>
    <row r="12" spans="1:14" ht="31.5" x14ac:dyDescent="0.25">
      <c r="A12" s="17">
        <v>4</v>
      </c>
      <c r="B12" s="10" t="s">
        <v>52</v>
      </c>
      <c r="C12" s="24">
        <v>83.5</v>
      </c>
      <c r="D12" s="24">
        <v>83.5</v>
      </c>
      <c r="E12" s="24">
        <v>0</v>
      </c>
      <c r="F12" s="24">
        <v>0</v>
      </c>
      <c r="G12" s="24">
        <v>0</v>
      </c>
      <c r="H12" s="24"/>
      <c r="I12" s="24"/>
      <c r="J12" s="24"/>
      <c r="K12" s="24">
        <v>83.5</v>
      </c>
      <c r="L12" s="24">
        <v>83.5</v>
      </c>
      <c r="M12" s="24">
        <v>0</v>
      </c>
      <c r="N12" s="24">
        <v>0</v>
      </c>
    </row>
    <row r="13" spans="1:14" ht="15.75" x14ac:dyDescent="0.25">
      <c r="A13" s="17">
        <v>5</v>
      </c>
      <c r="B13" s="10" t="s">
        <v>53</v>
      </c>
      <c r="C13" s="24">
        <v>14162.6</v>
      </c>
      <c r="D13" s="24">
        <v>9832.5</v>
      </c>
      <c r="E13" s="24">
        <v>4692.5</v>
      </c>
      <c r="F13" s="24">
        <v>4330.1000000000004</v>
      </c>
      <c r="G13" s="24">
        <v>-699.8</v>
      </c>
      <c r="H13" s="24">
        <v>-700.8</v>
      </c>
      <c r="I13" s="24">
        <v>-6.7</v>
      </c>
      <c r="J13" s="24">
        <v>1</v>
      </c>
      <c r="K13" s="24">
        <v>13462.8</v>
      </c>
      <c r="L13" s="24">
        <v>9131.7000000000007</v>
      </c>
      <c r="M13" s="24">
        <v>4685.8</v>
      </c>
      <c r="N13" s="24">
        <v>4331.1000000000004</v>
      </c>
    </row>
    <row r="14" spans="1:14" ht="15.75" x14ac:dyDescent="0.25">
      <c r="A14" s="17">
        <v>6</v>
      </c>
      <c r="B14" s="29" t="s">
        <v>2</v>
      </c>
      <c r="C14" s="24">
        <v>0</v>
      </c>
      <c r="D14" s="25"/>
      <c r="E14" s="25"/>
      <c r="F14" s="25"/>
      <c r="G14" s="24">
        <v>0</v>
      </c>
      <c r="H14" s="25"/>
      <c r="I14" s="25"/>
      <c r="J14" s="25"/>
      <c r="K14" s="24">
        <v>0</v>
      </c>
      <c r="L14" s="25"/>
      <c r="M14" s="25"/>
      <c r="N14" s="25"/>
    </row>
    <row r="15" spans="1:14" ht="31.5" x14ac:dyDescent="0.25">
      <c r="A15" s="17">
        <v>7</v>
      </c>
      <c r="B15" s="9" t="s">
        <v>54</v>
      </c>
      <c r="C15" s="25">
        <v>311.3</v>
      </c>
      <c r="D15" s="25">
        <v>311.3</v>
      </c>
      <c r="E15" s="25">
        <v>104.9</v>
      </c>
      <c r="F15" s="25">
        <v>0</v>
      </c>
      <c r="G15" s="25">
        <v>0</v>
      </c>
      <c r="H15" s="25"/>
      <c r="I15" s="25"/>
      <c r="J15" s="25"/>
      <c r="K15" s="25">
        <v>311.3</v>
      </c>
      <c r="L15" s="25">
        <v>311.3</v>
      </c>
      <c r="M15" s="25">
        <v>104.9</v>
      </c>
      <c r="N15" s="25">
        <v>0</v>
      </c>
    </row>
    <row r="16" spans="1:14" ht="31.5" x14ac:dyDescent="0.25">
      <c r="A16" s="17">
        <v>8</v>
      </c>
      <c r="B16" s="9" t="s">
        <v>55</v>
      </c>
      <c r="C16" s="25">
        <v>155.6</v>
      </c>
      <c r="D16" s="25">
        <v>153.6</v>
      </c>
      <c r="E16" s="25">
        <v>110.3</v>
      </c>
      <c r="F16" s="25">
        <v>2</v>
      </c>
      <c r="G16" s="25">
        <v>0</v>
      </c>
      <c r="H16" s="25"/>
      <c r="I16" s="25"/>
      <c r="J16" s="25"/>
      <c r="K16" s="25">
        <v>155.6</v>
      </c>
      <c r="L16" s="25">
        <v>153.6</v>
      </c>
      <c r="M16" s="25">
        <v>110.3</v>
      </c>
      <c r="N16" s="25">
        <v>2</v>
      </c>
    </row>
    <row r="17" spans="1:14" ht="47.25" x14ac:dyDescent="0.25">
      <c r="A17" s="17">
        <v>9</v>
      </c>
      <c r="B17" s="9" t="s">
        <v>56</v>
      </c>
      <c r="C17" s="25">
        <v>12764.2</v>
      </c>
      <c r="D17" s="25">
        <v>8532.4</v>
      </c>
      <c r="E17" s="25">
        <v>3976.8</v>
      </c>
      <c r="F17" s="25">
        <v>4231.8</v>
      </c>
      <c r="G17" s="25">
        <v>-683</v>
      </c>
      <c r="H17" s="25">
        <v>-683</v>
      </c>
      <c r="I17" s="25"/>
      <c r="J17" s="25"/>
      <c r="K17" s="25">
        <v>12081.2</v>
      </c>
      <c r="L17" s="25">
        <v>7849.4</v>
      </c>
      <c r="M17" s="25">
        <v>3976.8</v>
      </c>
      <c r="N17" s="25">
        <v>4231.8</v>
      </c>
    </row>
    <row r="18" spans="1:14" ht="31.5" x14ac:dyDescent="0.25">
      <c r="A18" s="17">
        <v>10</v>
      </c>
      <c r="B18" s="9" t="s">
        <v>57</v>
      </c>
      <c r="C18" s="25">
        <v>29</v>
      </c>
      <c r="D18" s="25">
        <v>29</v>
      </c>
      <c r="E18" s="25">
        <v>0</v>
      </c>
      <c r="F18" s="25">
        <v>0</v>
      </c>
      <c r="G18" s="25">
        <v>0</v>
      </c>
      <c r="H18" s="25"/>
      <c r="I18" s="25"/>
      <c r="J18" s="25"/>
      <c r="K18" s="25">
        <v>29</v>
      </c>
      <c r="L18" s="25">
        <v>29</v>
      </c>
      <c r="M18" s="25">
        <v>0</v>
      </c>
      <c r="N18" s="25">
        <v>0</v>
      </c>
    </row>
    <row r="19" spans="1:14" ht="31.5" x14ac:dyDescent="0.25">
      <c r="A19" s="17">
        <v>11</v>
      </c>
      <c r="B19" s="9" t="s">
        <v>58</v>
      </c>
      <c r="C19" s="25">
        <v>151.80000000000001</v>
      </c>
      <c r="D19" s="25">
        <v>56.5</v>
      </c>
      <c r="E19" s="25">
        <v>0</v>
      </c>
      <c r="F19" s="25">
        <v>95.3</v>
      </c>
      <c r="G19" s="25">
        <v>0</v>
      </c>
      <c r="H19" s="25"/>
      <c r="I19" s="25"/>
      <c r="J19" s="25"/>
      <c r="K19" s="25">
        <v>151.80000000000001</v>
      </c>
      <c r="L19" s="25">
        <v>56.5</v>
      </c>
      <c r="M19" s="25">
        <v>0</v>
      </c>
      <c r="N19" s="25">
        <v>95.3</v>
      </c>
    </row>
    <row r="20" spans="1:14" ht="63" x14ac:dyDescent="0.25">
      <c r="A20" s="17">
        <v>12</v>
      </c>
      <c r="B20" s="9" t="s">
        <v>59</v>
      </c>
      <c r="C20" s="25">
        <v>735.6</v>
      </c>
      <c r="D20" s="25">
        <v>734.6</v>
      </c>
      <c r="E20" s="25">
        <v>491.3</v>
      </c>
      <c r="F20" s="25">
        <v>1</v>
      </c>
      <c r="G20" s="25">
        <v>-16.8</v>
      </c>
      <c r="H20" s="25">
        <v>-17.8</v>
      </c>
      <c r="I20" s="25">
        <v>-6.7</v>
      </c>
      <c r="J20" s="25">
        <v>1</v>
      </c>
      <c r="K20" s="25">
        <v>718.8</v>
      </c>
      <c r="L20" s="25">
        <v>716.8</v>
      </c>
      <c r="M20" s="25">
        <v>484.6</v>
      </c>
      <c r="N20" s="25">
        <v>2</v>
      </c>
    </row>
    <row r="21" spans="1:14" ht="15.75" x14ac:dyDescent="0.25">
      <c r="A21" s="17">
        <v>13</v>
      </c>
      <c r="B21" s="29" t="s">
        <v>2</v>
      </c>
      <c r="C21" s="24">
        <v>0</v>
      </c>
      <c r="D21" s="25"/>
      <c r="E21" s="25"/>
      <c r="F21" s="25"/>
      <c r="G21" s="24">
        <v>0</v>
      </c>
      <c r="H21" s="25"/>
      <c r="I21" s="25"/>
      <c r="J21" s="25"/>
      <c r="K21" s="24">
        <v>0</v>
      </c>
      <c r="L21" s="25"/>
      <c r="M21" s="25"/>
      <c r="N21" s="25"/>
    </row>
    <row r="22" spans="1:14" ht="31.5" x14ac:dyDescent="0.25">
      <c r="A22" s="17">
        <v>14</v>
      </c>
      <c r="B22" s="9" t="s">
        <v>17</v>
      </c>
      <c r="C22" s="25">
        <v>0.6</v>
      </c>
      <c r="D22" s="25">
        <v>0.6</v>
      </c>
      <c r="E22" s="25">
        <v>0.4</v>
      </c>
      <c r="F22" s="25">
        <v>0</v>
      </c>
      <c r="G22" s="25">
        <v>0</v>
      </c>
      <c r="H22" s="25"/>
      <c r="I22" s="25"/>
      <c r="J22" s="25"/>
      <c r="K22" s="25">
        <v>0.6</v>
      </c>
      <c r="L22" s="25">
        <v>0.6</v>
      </c>
      <c r="M22" s="25">
        <v>0.4</v>
      </c>
      <c r="N22" s="25">
        <v>0</v>
      </c>
    </row>
    <row r="23" spans="1:14" ht="15.75" x14ac:dyDescent="0.25">
      <c r="A23" s="17">
        <v>15</v>
      </c>
      <c r="B23" s="9" t="s">
        <v>18</v>
      </c>
      <c r="C23" s="25">
        <v>17.3</v>
      </c>
      <c r="D23" s="25">
        <v>17.3</v>
      </c>
      <c r="E23" s="25">
        <v>11.8</v>
      </c>
      <c r="F23" s="25">
        <v>0</v>
      </c>
      <c r="G23" s="25">
        <v>0</v>
      </c>
      <c r="H23" s="25"/>
      <c r="I23" s="25"/>
      <c r="J23" s="25"/>
      <c r="K23" s="25">
        <v>17.3</v>
      </c>
      <c r="L23" s="25">
        <v>17.3</v>
      </c>
      <c r="M23" s="25">
        <v>11.8</v>
      </c>
      <c r="N23" s="25">
        <v>0</v>
      </c>
    </row>
    <row r="24" spans="1:14" ht="31.5" x14ac:dyDescent="0.25">
      <c r="A24" s="17">
        <v>16</v>
      </c>
      <c r="B24" s="9" t="s">
        <v>19</v>
      </c>
      <c r="C24" s="25">
        <v>10.4</v>
      </c>
      <c r="D24" s="25">
        <v>10.4</v>
      </c>
      <c r="E24" s="25">
        <v>8</v>
      </c>
      <c r="F24" s="25">
        <v>0</v>
      </c>
      <c r="G24" s="25">
        <v>0</v>
      </c>
      <c r="H24" s="25"/>
      <c r="I24" s="25"/>
      <c r="J24" s="25"/>
      <c r="K24" s="25">
        <v>10.4</v>
      </c>
      <c r="L24" s="25">
        <v>10.4</v>
      </c>
      <c r="M24" s="25">
        <v>8</v>
      </c>
      <c r="N24" s="25">
        <v>0</v>
      </c>
    </row>
    <row r="25" spans="1:14" ht="31.5" x14ac:dyDescent="0.25">
      <c r="A25" s="17">
        <v>17</v>
      </c>
      <c r="B25" s="9" t="s">
        <v>157</v>
      </c>
      <c r="C25" s="25">
        <v>68.7</v>
      </c>
      <c r="D25" s="25">
        <v>68.7</v>
      </c>
      <c r="E25" s="25">
        <v>41</v>
      </c>
      <c r="F25" s="25">
        <v>0</v>
      </c>
      <c r="G25" s="25">
        <v>0</v>
      </c>
      <c r="H25" s="25"/>
      <c r="I25" s="25"/>
      <c r="J25" s="25"/>
      <c r="K25" s="25">
        <v>68.7</v>
      </c>
      <c r="L25" s="25">
        <v>68.7</v>
      </c>
      <c r="M25" s="25">
        <v>41</v>
      </c>
      <c r="N25" s="25">
        <v>0</v>
      </c>
    </row>
    <row r="26" spans="1:14" ht="31.5" x14ac:dyDescent="0.25">
      <c r="A26" s="17">
        <v>18</v>
      </c>
      <c r="B26" s="9" t="s">
        <v>158</v>
      </c>
      <c r="C26" s="25">
        <v>30.5</v>
      </c>
      <c r="D26" s="25">
        <v>30.5</v>
      </c>
      <c r="E26" s="25">
        <v>20</v>
      </c>
      <c r="F26" s="25">
        <v>0</v>
      </c>
      <c r="G26" s="25">
        <v>0</v>
      </c>
      <c r="H26" s="25"/>
      <c r="I26" s="25"/>
      <c r="J26" s="25"/>
      <c r="K26" s="25">
        <v>30.5</v>
      </c>
      <c r="L26" s="25">
        <v>30.5</v>
      </c>
      <c r="M26" s="25">
        <v>20</v>
      </c>
      <c r="N26" s="25">
        <v>0</v>
      </c>
    </row>
    <row r="27" spans="1:14" ht="15.75" x14ac:dyDescent="0.25">
      <c r="A27" s="17">
        <v>19</v>
      </c>
      <c r="B27" s="9" t="s">
        <v>20</v>
      </c>
      <c r="C27" s="25">
        <v>84.9</v>
      </c>
      <c r="D27" s="25">
        <v>84.9</v>
      </c>
      <c r="E27" s="25">
        <v>64.8</v>
      </c>
      <c r="F27" s="25">
        <v>0</v>
      </c>
      <c r="G27" s="25">
        <v>0</v>
      </c>
      <c r="H27" s="25"/>
      <c r="I27" s="25"/>
      <c r="J27" s="25"/>
      <c r="K27" s="25">
        <v>84.9</v>
      </c>
      <c r="L27" s="25">
        <v>84.9</v>
      </c>
      <c r="M27" s="25">
        <v>64.8</v>
      </c>
      <c r="N27" s="25">
        <v>0</v>
      </c>
    </row>
    <row r="28" spans="1:14" ht="47.25" x14ac:dyDescent="0.25">
      <c r="A28" s="17">
        <v>20</v>
      </c>
      <c r="B28" s="9" t="s">
        <v>142</v>
      </c>
      <c r="C28" s="25">
        <v>22.1</v>
      </c>
      <c r="D28" s="25">
        <v>22.1</v>
      </c>
      <c r="E28" s="25">
        <v>16.899999999999999</v>
      </c>
      <c r="F28" s="25">
        <v>0</v>
      </c>
      <c r="G28" s="25">
        <v>0</v>
      </c>
      <c r="H28" s="25"/>
      <c r="I28" s="25"/>
      <c r="J28" s="25"/>
      <c r="K28" s="25">
        <v>22.1</v>
      </c>
      <c r="L28" s="25">
        <v>22.1</v>
      </c>
      <c r="M28" s="25">
        <v>16.899999999999999</v>
      </c>
      <c r="N28" s="25">
        <v>0</v>
      </c>
    </row>
    <row r="29" spans="1:14" ht="15.75" x14ac:dyDescent="0.25">
      <c r="A29" s="17">
        <v>21</v>
      </c>
      <c r="B29" s="9" t="s">
        <v>21</v>
      </c>
      <c r="C29" s="25">
        <v>64.400000000000006</v>
      </c>
      <c r="D29" s="25">
        <v>64.400000000000006</v>
      </c>
      <c r="E29" s="25">
        <v>31.8</v>
      </c>
      <c r="F29" s="25">
        <v>0</v>
      </c>
      <c r="G29" s="25">
        <v>0</v>
      </c>
      <c r="H29" s="25"/>
      <c r="I29" s="25"/>
      <c r="J29" s="25"/>
      <c r="K29" s="25">
        <v>64.400000000000006</v>
      </c>
      <c r="L29" s="25">
        <v>64.400000000000006</v>
      </c>
      <c r="M29" s="25">
        <v>31.8</v>
      </c>
      <c r="N29" s="25">
        <v>0</v>
      </c>
    </row>
    <row r="30" spans="1:14" ht="31.5" x14ac:dyDescent="0.25">
      <c r="A30" s="17">
        <v>22</v>
      </c>
      <c r="B30" s="9" t="s">
        <v>22</v>
      </c>
      <c r="C30" s="25">
        <v>2.7</v>
      </c>
      <c r="D30" s="25">
        <v>2.7</v>
      </c>
      <c r="E30" s="25">
        <v>0</v>
      </c>
      <c r="F30" s="25">
        <v>0</v>
      </c>
      <c r="G30" s="25">
        <v>0</v>
      </c>
      <c r="H30" s="25"/>
      <c r="I30" s="25"/>
      <c r="J30" s="25"/>
      <c r="K30" s="25">
        <v>2.7</v>
      </c>
      <c r="L30" s="25">
        <v>2.7</v>
      </c>
      <c r="M30" s="25">
        <v>0</v>
      </c>
      <c r="N30" s="25">
        <v>0</v>
      </c>
    </row>
    <row r="31" spans="1:14" ht="47.25" x14ac:dyDescent="0.25">
      <c r="A31" s="17">
        <v>23</v>
      </c>
      <c r="B31" s="9" t="s">
        <v>159</v>
      </c>
      <c r="C31" s="25">
        <v>0.4</v>
      </c>
      <c r="D31" s="25">
        <v>0.4</v>
      </c>
      <c r="E31" s="25">
        <v>0.3</v>
      </c>
      <c r="F31" s="25">
        <v>0</v>
      </c>
      <c r="G31" s="25">
        <v>0</v>
      </c>
      <c r="H31" s="25"/>
      <c r="I31" s="25"/>
      <c r="J31" s="25"/>
      <c r="K31" s="25">
        <v>0.4</v>
      </c>
      <c r="L31" s="25">
        <v>0.4</v>
      </c>
      <c r="M31" s="25">
        <v>0.3</v>
      </c>
      <c r="N31" s="25">
        <v>0</v>
      </c>
    </row>
    <row r="32" spans="1:14" ht="67.5" customHeight="1" x14ac:dyDescent="0.25">
      <c r="A32" s="17">
        <v>24</v>
      </c>
      <c r="B32" s="9" t="s">
        <v>117</v>
      </c>
      <c r="C32" s="25">
        <v>0.7</v>
      </c>
      <c r="D32" s="25">
        <v>0.7</v>
      </c>
      <c r="E32" s="25">
        <v>0.5</v>
      </c>
      <c r="F32" s="25">
        <v>0</v>
      </c>
      <c r="G32" s="25">
        <v>0</v>
      </c>
      <c r="H32" s="25"/>
      <c r="I32" s="25"/>
      <c r="J32" s="25"/>
      <c r="K32" s="25">
        <v>0.7</v>
      </c>
      <c r="L32" s="25">
        <v>0.7</v>
      </c>
      <c r="M32" s="25">
        <v>0.5</v>
      </c>
      <c r="N32" s="25">
        <v>0</v>
      </c>
    </row>
    <row r="33" spans="1:14" ht="15.75" x14ac:dyDescent="0.25">
      <c r="A33" s="17">
        <v>25</v>
      </c>
      <c r="B33" s="9" t="s">
        <v>60</v>
      </c>
      <c r="C33" s="25">
        <v>284.2</v>
      </c>
      <c r="D33" s="25">
        <v>284.2</v>
      </c>
      <c r="E33" s="25">
        <v>205.3</v>
      </c>
      <c r="F33" s="25">
        <v>0</v>
      </c>
      <c r="G33" s="25">
        <v>0</v>
      </c>
      <c r="H33" s="25"/>
      <c r="I33" s="25"/>
      <c r="J33" s="25"/>
      <c r="K33" s="25">
        <v>284.2</v>
      </c>
      <c r="L33" s="25">
        <v>284.2</v>
      </c>
      <c r="M33" s="25">
        <v>205.3</v>
      </c>
      <c r="N33" s="25">
        <v>0</v>
      </c>
    </row>
    <row r="34" spans="1:14" ht="15.75" x14ac:dyDescent="0.25">
      <c r="A34" s="17">
        <v>26</v>
      </c>
      <c r="B34" s="15" t="s">
        <v>61</v>
      </c>
      <c r="C34" s="25">
        <v>14.1</v>
      </c>
      <c r="D34" s="25">
        <v>14.1</v>
      </c>
      <c r="E34" s="25">
        <v>10.199999999999999</v>
      </c>
      <c r="F34" s="25">
        <v>0</v>
      </c>
      <c r="G34" s="25">
        <v>0</v>
      </c>
      <c r="H34" s="25"/>
      <c r="I34" s="25"/>
      <c r="J34" s="25"/>
      <c r="K34" s="25">
        <v>14.1</v>
      </c>
      <c r="L34" s="25">
        <v>14.1</v>
      </c>
      <c r="M34" s="25">
        <v>10.199999999999999</v>
      </c>
      <c r="N34" s="25">
        <v>0</v>
      </c>
    </row>
    <row r="35" spans="1:14" ht="47.25" x14ac:dyDescent="0.25">
      <c r="A35" s="17">
        <v>27</v>
      </c>
      <c r="B35" s="9" t="s">
        <v>62</v>
      </c>
      <c r="C35" s="25">
        <v>18.600000000000001</v>
      </c>
      <c r="D35" s="25">
        <v>18.600000000000001</v>
      </c>
      <c r="E35" s="25">
        <v>12</v>
      </c>
      <c r="F35" s="25">
        <v>0</v>
      </c>
      <c r="G35" s="25">
        <v>0</v>
      </c>
      <c r="H35" s="25"/>
      <c r="I35" s="25"/>
      <c r="J35" s="25"/>
      <c r="K35" s="25">
        <v>18.600000000000001</v>
      </c>
      <c r="L35" s="25">
        <v>18.600000000000001</v>
      </c>
      <c r="M35" s="25">
        <v>12</v>
      </c>
      <c r="N35" s="25">
        <v>0</v>
      </c>
    </row>
    <row r="36" spans="1:14" ht="15.75" x14ac:dyDescent="0.25">
      <c r="A36" s="17">
        <v>28</v>
      </c>
      <c r="B36" s="9" t="s">
        <v>63</v>
      </c>
      <c r="C36" s="25">
        <v>55.3</v>
      </c>
      <c r="D36" s="25">
        <v>54.3</v>
      </c>
      <c r="E36" s="25">
        <v>35</v>
      </c>
      <c r="F36" s="25">
        <v>1</v>
      </c>
      <c r="G36" s="25">
        <v>0</v>
      </c>
      <c r="H36" s="25">
        <v>-1</v>
      </c>
      <c r="I36" s="25">
        <v>2.2999999999999998</v>
      </c>
      <c r="J36" s="25">
        <v>1</v>
      </c>
      <c r="K36" s="25">
        <v>55.3</v>
      </c>
      <c r="L36" s="25">
        <v>53.3</v>
      </c>
      <c r="M36" s="25">
        <v>37.299999999999997</v>
      </c>
      <c r="N36" s="25">
        <v>2</v>
      </c>
    </row>
    <row r="37" spans="1:14" ht="31.5" x14ac:dyDescent="0.25">
      <c r="A37" s="17">
        <v>29</v>
      </c>
      <c r="B37" s="9" t="s">
        <v>64</v>
      </c>
      <c r="C37" s="25">
        <v>18</v>
      </c>
      <c r="D37" s="25">
        <v>18</v>
      </c>
      <c r="E37" s="25">
        <v>7</v>
      </c>
      <c r="F37" s="25">
        <v>0</v>
      </c>
      <c r="G37" s="25">
        <v>0</v>
      </c>
      <c r="H37" s="25"/>
      <c r="I37" s="25"/>
      <c r="J37" s="25"/>
      <c r="K37" s="25">
        <v>18</v>
      </c>
      <c r="L37" s="25">
        <v>18</v>
      </c>
      <c r="M37" s="25">
        <v>7</v>
      </c>
      <c r="N37" s="25">
        <v>0</v>
      </c>
    </row>
    <row r="38" spans="1:14" ht="15.75" x14ac:dyDescent="0.25">
      <c r="A38" s="17">
        <v>30</v>
      </c>
      <c r="B38" s="9" t="s">
        <v>65</v>
      </c>
      <c r="C38" s="25">
        <v>22.6</v>
      </c>
      <c r="D38" s="25">
        <v>22.6</v>
      </c>
      <c r="E38" s="25">
        <v>15</v>
      </c>
      <c r="F38" s="25">
        <v>0</v>
      </c>
      <c r="G38" s="25">
        <v>0</v>
      </c>
      <c r="H38" s="25"/>
      <c r="I38" s="25"/>
      <c r="J38" s="25"/>
      <c r="K38" s="25">
        <v>22.6</v>
      </c>
      <c r="L38" s="25">
        <v>22.6</v>
      </c>
      <c r="M38" s="25">
        <v>15</v>
      </c>
      <c r="N38" s="25">
        <v>0</v>
      </c>
    </row>
    <row r="39" spans="1:14" ht="31.5" x14ac:dyDescent="0.25">
      <c r="A39" s="17">
        <v>31</v>
      </c>
      <c r="B39" s="9" t="s">
        <v>120</v>
      </c>
      <c r="C39" s="25">
        <v>17.5</v>
      </c>
      <c r="D39" s="25">
        <v>17.5</v>
      </c>
      <c r="E39" s="25">
        <v>9.3000000000000007</v>
      </c>
      <c r="F39" s="25">
        <v>0</v>
      </c>
      <c r="G39" s="25">
        <v>-16.8</v>
      </c>
      <c r="H39" s="25">
        <v>-16.8</v>
      </c>
      <c r="I39" s="25">
        <v>-9</v>
      </c>
      <c r="J39" s="25"/>
      <c r="K39" s="25">
        <v>0.7</v>
      </c>
      <c r="L39" s="25">
        <v>0.7</v>
      </c>
      <c r="M39" s="25">
        <v>0.3</v>
      </c>
      <c r="N39" s="25">
        <v>0</v>
      </c>
    </row>
    <row r="40" spans="1:14" ht="15.75" x14ac:dyDescent="0.25">
      <c r="A40" s="17">
        <v>32</v>
      </c>
      <c r="B40" s="9" t="s">
        <v>29</v>
      </c>
      <c r="C40" s="25">
        <v>2.6</v>
      </c>
      <c r="D40" s="25">
        <v>2.6</v>
      </c>
      <c r="E40" s="25">
        <v>2</v>
      </c>
      <c r="F40" s="25">
        <v>0</v>
      </c>
      <c r="G40" s="25">
        <v>0</v>
      </c>
      <c r="H40" s="25"/>
      <c r="I40" s="25"/>
      <c r="J40" s="25"/>
      <c r="K40" s="25">
        <v>2.6</v>
      </c>
      <c r="L40" s="25">
        <v>2.6</v>
      </c>
      <c r="M40" s="25">
        <v>2</v>
      </c>
      <c r="N40" s="25">
        <v>0</v>
      </c>
    </row>
    <row r="41" spans="1:14" ht="47.25" x14ac:dyDescent="0.25">
      <c r="A41" s="17">
        <v>33</v>
      </c>
      <c r="B41" s="18" t="s">
        <v>66</v>
      </c>
      <c r="C41" s="25">
        <v>12.1</v>
      </c>
      <c r="D41" s="25">
        <v>12.1</v>
      </c>
      <c r="E41" s="25">
        <v>9.1999999999999993</v>
      </c>
      <c r="F41" s="24">
        <v>0</v>
      </c>
      <c r="G41" s="25">
        <v>0</v>
      </c>
      <c r="H41" s="25">
        <v>0</v>
      </c>
      <c r="I41" s="25">
        <v>0</v>
      </c>
      <c r="J41" s="24">
        <v>0</v>
      </c>
      <c r="K41" s="25">
        <v>12.1</v>
      </c>
      <c r="L41" s="25">
        <v>12.1</v>
      </c>
      <c r="M41" s="25">
        <v>9.1999999999999993</v>
      </c>
      <c r="N41" s="24">
        <v>0</v>
      </c>
    </row>
    <row r="42" spans="1:14" ht="15.75" x14ac:dyDescent="0.25">
      <c r="A42" s="17">
        <v>34</v>
      </c>
      <c r="B42" s="29" t="s">
        <v>2</v>
      </c>
      <c r="C42" s="24">
        <v>0</v>
      </c>
      <c r="D42" s="25"/>
      <c r="E42" s="25"/>
      <c r="F42" s="25"/>
      <c r="G42" s="24">
        <v>0</v>
      </c>
      <c r="H42" s="25"/>
      <c r="I42" s="25"/>
      <c r="J42" s="25"/>
      <c r="K42" s="24">
        <v>0</v>
      </c>
      <c r="L42" s="25"/>
      <c r="M42" s="25"/>
      <c r="N42" s="25"/>
    </row>
    <row r="43" spans="1:14" ht="15.75" x14ac:dyDescent="0.25">
      <c r="A43" s="17">
        <v>35</v>
      </c>
      <c r="B43" s="15" t="s">
        <v>30</v>
      </c>
      <c r="C43" s="25">
        <v>6.2</v>
      </c>
      <c r="D43" s="25">
        <v>6.2</v>
      </c>
      <c r="E43" s="25">
        <v>4.7</v>
      </c>
      <c r="F43" s="25">
        <v>0</v>
      </c>
      <c r="G43" s="25">
        <v>0</v>
      </c>
      <c r="H43" s="25"/>
      <c r="I43" s="25"/>
      <c r="J43" s="25"/>
      <c r="K43" s="25">
        <v>6.2</v>
      </c>
      <c r="L43" s="25">
        <v>6.2</v>
      </c>
      <c r="M43" s="25">
        <v>4.7</v>
      </c>
      <c r="N43" s="25">
        <v>0</v>
      </c>
    </row>
    <row r="44" spans="1:14" ht="15.75" x14ac:dyDescent="0.25">
      <c r="A44" s="17">
        <v>36</v>
      </c>
      <c r="B44" s="15" t="s">
        <v>31</v>
      </c>
      <c r="C44" s="25">
        <v>2</v>
      </c>
      <c r="D44" s="25">
        <v>2</v>
      </c>
      <c r="E44" s="25">
        <v>1.5</v>
      </c>
      <c r="F44" s="25">
        <v>0</v>
      </c>
      <c r="G44" s="25">
        <v>0</v>
      </c>
      <c r="H44" s="25"/>
      <c r="I44" s="25"/>
      <c r="J44" s="25"/>
      <c r="K44" s="25">
        <v>2</v>
      </c>
      <c r="L44" s="25">
        <v>2</v>
      </c>
      <c r="M44" s="25">
        <v>1.5</v>
      </c>
      <c r="N44" s="25">
        <v>0</v>
      </c>
    </row>
    <row r="45" spans="1:14" ht="15.75" x14ac:dyDescent="0.25">
      <c r="A45" s="17">
        <v>37</v>
      </c>
      <c r="B45" s="15" t="s">
        <v>32</v>
      </c>
      <c r="C45" s="25">
        <v>3.9</v>
      </c>
      <c r="D45" s="25">
        <v>3.9</v>
      </c>
      <c r="E45" s="25">
        <v>3</v>
      </c>
      <c r="F45" s="25">
        <v>0</v>
      </c>
      <c r="G45" s="25">
        <v>0</v>
      </c>
      <c r="H45" s="25"/>
      <c r="I45" s="25"/>
      <c r="J45" s="25"/>
      <c r="K45" s="25">
        <v>3.9</v>
      </c>
      <c r="L45" s="25">
        <v>3.9</v>
      </c>
      <c r="M45" s="25">
        <v>3</v>
      </c>
      <c r="N45" s="25">
        <v>0</v>
      </c>
    </row>
    <row r="46" spans="1:14" ht="78.75" x14ac:dyDescent="0.25">
      <c r="A46" s="17">
        <v>38</v>
      </c>
      <c r="B46" s="9" t="s">
        <v>205</v>
      </c>
      <c r="C46" s="25">
        <v>3</v>
      </c>
      <c r="D46" s="25">
        <v>3</v>
      </c>
      <c r="E46" s="25">
        <v>0</v>
      </c>
      <c r="F46" s="24">
        <v>0</v>
      </c>
      <c r="G46" s="24">
        <v>0</v>
      </c>
      <c r="H46" s="24"/>
      <c r="I46" s="24"/>
      <c r="J46" s="24"/>
      <c r="K46" s="25">
        <v>3</v>
      </c>
      <c r="L46" s="25">
        <v>3</v>
      </c>
      <c r="M46" s="25">
        <v>0</v>
      </c>
      <c r="N46" s="24">
        <v>0</v>
      </c>
    </row>
    <row r="47" spans="1:14" ht="31.5" x14ac:dyDescent="0.25">
      <c r="A47" s="17">
        <v>39</v>
      </c>
      <c r="B47" s="9" t="s">
        <v>67</v>
      </c>
      <c r="C47" s="24">
        <v>148.19999999999999</v>
      </c>
      <c r="D47" s="24">
        <v>148.19999999999999</v>
      </c>
      <c r="E47" s="24">
        <v>0</v>
      </c>
      <c r="F47" s="24">
        <v>0</v>
      </c>
      <c r="G47" s="24">
        <v>0</v>
      </c>
      <c r="H47" s="24"/>
      <c r="I47" s="24"/>
      <c r="J47" s="24"/>
      <c r="K47" s="24">
        <v>148.19999999999999</v>
      </c>
      <c r="L47" s="24">
        <v>148.19999999999999</v>
      </c>
      <c r="M47" s="24">
        <v>0</v>
      </c>
      <c r="N47" s="24">
        <v>0</v>
      </c>
    </row>
    <row r="48" spans="1:14" ht="47.25" x14ac:dyDescent="0.25">
      <c r="A48" s="17">
        <v>40</v>
      </c>
      <c r="B48" s="15" t="s">
        <v>68</v>
      </c>
      <c r="C48" s="24">
        <v>230.2</v>
      </c>
      <c r="D48" s="24">
        <v>230.2</v>
      </c>
      <c r="E48" s="24">
        <v>0</v>
      </c>
      <c r="F48" s="24">
        <v>0</v>
      </c>
      <c r="G48" s="24">
        <v>0</v>
      </c>
      <c r="H48" s="24"/>
      <c r="I48" s="24"/>
      <c r="J48" s="24"/>
      <c r="K48" s="24">
        <v>230.2</v>
      </c>
      <c r="L48" s="24">
        <v>230.2</v>
      </c>
      <c r="M48" s="24">
        <v>0</v>
      </c>
      <c r="N48" s="24">
        <v>0</v>
      </c>
    </row>
    <row r="49" spans="1:14" ht="31.5" x14ac:dyDescent="0.25">
      <c r="A49" s="17">
        <v>41</v>
      </c>
      <c r="B49" s="19" t="s">
        <v>69</v>
      </c>
      <c r="C49" s="24">
        <v>43.1</v>
      </c>
      <c r="D49" s="24">
        <v>43.1</v>
      </c>
      <c r="E49" s="24">
        <v>0</v>
      </c>
      <c r="F49" s="24">
        <v>0</v>
      </c>
      <c r="G49" s="24">
        <v>7.6</v>
      </c>
      <c r="H49" s="24">
        <v>7.6</v>
      </c>
      <c r="I49" s="24">
        <v>4.0999999999999996</v>
      </c>
      <c r="J49" s="24"/>
      <c r="K49" s="24">
        <v>50.7</v>
      </c>
      <c r="L49" s="24">
        <v>50.7</v>
      </c>
      <c r="M49" s="24">
        <v>4.0999999999999996</v>
      </c>
      <c r="N49" s="24">
        <v>0</v>
      </c>
    </row>
    <row r="50" spans="1:14" s="8" customFormat="1" ht="31.5" x14ac:dyDescent="0.25">
      <c r="A50" s="17">
        <v>42</v>
      </c>
      <c r="B50" s="14" t="s">
        <v>82</v>
      </c>
      <c r="C50" s="24"/>
      <c r="D50" s="24"/>
      <c r="E50" s="24"/>
      <c r="F50" s="24"/>
      <c r="G50" s="24">
        <v>160</v>
      </c>
      <c r="H50" s="24"/>
      <c r="I50" s="24"/>
      <c r="J50" s="24">
        <v>160</v>
      </c>
      <c r="K50" s="24">
        <v>160</v>
      </c>
      <c r="L50" s="24">
        <v>0</v>
      </c>
      <c r="M50" s="24">
        <v>0</v>
      </c>
      <c r="N50" s="24">
        <v>160</v>
      </c>
    </row>
    <row r="51" spans="1:14" ht="31.5" x14ac:dyDescent="0.25">
      <c r="A51" s="17">
        <v>43</v>
      </c>
      <c r="B51" s="14" t="s">
        <v>149</v>
      </c>
      <c r="C51" s="24">
        <v>78.2</v>
      </c>
      <c r="D51" s="24">
        <v>0</v>
      </c>
      <c r="E51" s="24">
        <v>0</v>
      </c>
      <c r="F51" s="24">
        <v>78.2</v>
      </c>
      <c r="G51" s="24">
        <v>0.8</v>
      </c>
      <c r="H51" s="24"/>
      <c r="I51" s="24"/>
      <c r="J51" s="24">
        <v>0.8</v>
      </c>
      <c r="K51" s="24">
        <v>79</v>
      </c>
      <c r="L51" s="24">
        <v>0</v>
      </c>
      <c r="M51" s="24">
        <v>0</v>
      </c>
      <c r="N51" s="24">
        <v>79</v>
      </c>
    </row>
    <row r="52" spans="1:14" ht="15.75" x14ac:dyDescent="0.25">
      <c r="A52" s="17">
        <v>44</v>
      </c>
      <c r="B52" s="19" t="s">
        <v>71</v>
      </c>
      <c r="C52" s="24">
        <v>12169.3</v>
      </c>
      <c r="D52" s="24">
        <v>1029.5</v>
      </c>
      <c r="E52" s="24">
        <v>2.4</v>
      </c>
      <c r="F52" s="24">
        <v>11139.8</v>
      </c>
      <c r="G52" s="24">
        <v>24.8</v>
      </c>
      <c r="H52" s="24">
        <v>54</v>
      </c>
      <c r="I52" s="24">
        <v>0</v>
      </c>
      <c r="J52" s="24">
        <v>-29.2</v>
      </c>
      <c r="K52" s="24">
        <v>12194.1</v>
      </c>
      <c r="L52" s="24">
        <v>1083.5</v>
      </c>
      <c r="M52" s="24">
        <v>2.4</v>
      </c>
      <c r="N52" s="24">
        <v>11110.6</v>
      </c>
    </row>
    <row r="53" spans="1:14" ht="31.5" x14ac:dyDescent="0.25">
      <c r="A53" s="17">
        <v>45</v>
      </c>
      <c r="B53" s="14" t="s">
        <v>150</v>
      </c>
      <c r="C53" s="24">
        <v>2171.6999999999998</v>
      </c>
      <c r="D53" s="24">
        <v>354.9</v>
      </c>
      <c r="E53" s="24">
        <v>0</v>
      </c>
      <c r="F53" s="24">
        <v>1816.8</v>
      </c>
      <c r="G53" s="24">
        <v>146.5</v>
      </c>
      <c r="H53" s="24"/>
      <c r="I53" s="24"/>
      <c r="J53" s="24">
        <v>146.5</v>
      </c>
      <c r="K53" s="24">
        <v>2318.1999999999998</v>
      </c>
      <c r="L53" s="24">
        <v>354.9</v>
      </c>
      <c r="M53" s="24">
        <v>0</v>
      </c>
      <c r="N53" s="24">
        <v>1963.3</v>
      </c>
    </row>
    <row r="54" spans="1:14" ht="15.75" x14ac:dyDescent="0.25">
      <c r="A54" s="17">
        <v>46</v>
      </c>
      <c r="B54" s="10" t="s">
        <v>224</v>
      </c>
      <c r="C54" s="24">
        <v>414.6</v>
      </c>
      <c r="D54" s="24">
        <v>414.6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414.6</v>
      </c>
      <c r="L54" s="24">
        <v>414.6</v>
      </c>
      <c r="M54" s="24">
        <v>0</v>
      </c>
      <c r="N54" s="24">
        <v>0</v>
      </c>
    </row>
    <row r="55" spans="1:14" ht="15.75" x14ac:dyDescent="0.25">
      <c r="A55" s="17">
        <v>47</v>
      </c>
      <c r="B55" s="20" t="s">
        <v>2</v>
      </c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</row>
    <row r="56" spans="1:14" ht="31.5" x14ac:dyDescent="0.25">
      <c r="A56" s="17">
        <v>48</v>
      </c>
      <c r="B56" s="9" t="s">
        <v>72</v>
      </c>
      <c r="C56" s="25">
        <v>141.1</v>
      </c>
      <c r="D56" s="25">
        <v>141.1</v>
      </c>
      <c r="E56" s="25">
        <v>0</v>
      </c>
      <c r="F56" s="25">
        <v>0</v>
      </c>
      <c r="G56" s="25">
        <v>0</v>
      </c>
      <c r="H56" s="25"/>
      <c r="I56" s="25"/>
      <c r="J56" s="25"/>
      <c r="K56" s="25">
        <v>141.1</v>
      </c>
      <c r="L56" s="25">
        <v>141.1</v>
      </c>
      <c r="M56" s="25">
        <v>0</v>
      </c>
      <c r="N56" s="25">
        <v>0</v>
      </c>
    </row>
    <row r="57" spans="1:14" ht="63" x14ac:dyDescent="0.25">
      <c r="A57" s="17">
        <v>49</v>
      </c>
      <c r="B57" s="10" t="s">
        <v>73</v>
      </c>
      <c r="C57" s="25">
        <v>273.5</v>
      </c>
      <c r="D57" s="25">
        <v>273.5</v>
      </c>
      <c r="E57" s="2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273.5</v>
      </c>
      <c r="L57" s="25">
        <v>273.5</v>
      </c>
      <c r="M57" s="25">
        <v>0</v>
      </c>
      <c r="N57" s="25">
        <v>0</v>
      </c>
    </row>
    <row r="58" spans="1:14" ht="15.75" x14ac:dyDescent="0.25">
      <c r="A58" s="17">
        <v>50</v>
      </c>
      <c r="B58" s="20" t="s">
        <v>2</v>
      </c>
      <c r="C58" s="25">
        <v>0</v>
      </c>
      <c r="D58" s="25"/>
      <c r="E58" s="25"/>
      <c r="F58" s="25"/>
      <c r="G58" s="25">
        <v>0</v>
      </c>
      <c r="H58" s="25"/>
      <c r="I58" s="25"/>
      <c r="J58" s="25"/>
      <c r="K58" s="25">
        <v>0</v>
      </c>
      <c r="L58" s="25"/>
      <c r="M58" s="25"/>
      <c r="N58" s="25"/>
    </row>
    <row r="59" spans="1:14" ht="31.5" x14ac:dyDescent="0.25">
      <c r="A59" s="17">
        <v>51</v>
      </c>
      <c r="B59" s="9" t="s">
        <v>24</v>
      </c>
      <c r="C59" s="25">
        <v>266.39999999999998</v>
      </c>
      <c r="D59" s="25">
        <v>266.39999999999998</v>
      </c>
      <c r="E59" s="25">
        <v>0</v>
      </c>
      <c r="F59" s="25">
        <v>0</v>
      </c>
      <c r="G59" s="25">
        <v>0</v>
      </c>
      <c r="H59" s="25"/>
      <c r="I59" s="25"/>
      <c r="J59" s="25"/>
      <c r="K59" s="25">
        <v>266.39999999999998</v>
      </c>
      <c r="L59" s="25">
        <v>266.39999999999998</v>
      </c>
      <c r="M59" s="25">
        <v>0</v>
      </c>
      <c r="N59" s="25">
        <v>0</v>
      </c>
    </row>
    <row r="60" spans="1:14" ht="15.75" x14ac:dyDescent="0.25">
      <c r="A60" s="17">
        <v>52</v>
      </c>
      <c r="B60" s="9" t="s">
        <v>160</v>
      </c>
      <c r="C60" s="25">
        <v>7.1</v>
      </c>
      <c r="D60" s="25">
        <v>7.1</v>
      </c>
      <c r="E60" s="25">
        <v>0</v>
      </c>
      <c r="F60" s="25">
        <v>0</v>
      </c>
      <c r="G60" s="25">
        <v>0</v>
      </c>
      <c r="H60" s="25"/>
      <c r="I60" s="25"/>
      <c r="J60" s="25"/>
      <c r="K60" s="25">
        <v>7.1</v>
      </c>
      <c r="L60" s="25">
        <v>7.1</v>
      </c>
      <c r="M60" s="25">
        <v>0</v>
      </c>
      <c r="N60" s="25">
        <v>0</v>
      </c>
    </row>
    <row r="61" spans="1:14" ht="31.5" x14ac:dyDescent="0.25">
      <c r="A61" s="17">
        <v>53</v>
      </c>
      <c r="B61" s="10" t="s">
        <v>151</v>
      </c>
      <c r="C61" s="24">
        <v>232.9</v>
      </c>
      <c r="D61" s="24">
        <v>232.9</v>
      </c>
      <c r="E61" s="24">
        <v>0</v>
      </c>
      <c r="F61" s="24">
        <v>0</v>
      </c>
      <c r="G61" s="24">
        <v>54</v>
      </c>
      <c r="H61" s="24">
        <v>54</v>
      </c>
      <c r="I61" s="24"/>
      <c r="J61" s="24"/>
      <c r="K61" s="24">
        <v>286.89999999999998</v>
      </c>
      <c r="L61" s="24">
        <v>286.89999999999998</v>
      </c>
      <c r="M61" s="24">
        <v>0</v>
      </c>
      <c r="N61" s="24">
        <v>0</v>
      </c>
    </row>
    <row r="62" spans="1:14" ht="15.75" x14ac:dyDescent="0.25">
      <c r="A62" s="17">
        <v>54</v>
      </c>
      <c r="B62" s="14" t="s">
        <v>74</v>
      </c>
      <c r="C62" s="24">
        <v>560.79999999999995</v>
      </c>
      <c r="D62" s="24">
        <v>0</v>
      </c>
      <c r="E62" s="24">
        <v>0</v>
      </c>
      <c r="F62" s="24">
        <v>560.79999999999995</v>
      </c>
      <c r="G62" s="24">
        <v>3.1</v>
      </c>
      <c r="H62" s="24">
        <v>0</v>
      </c>
      <c r="I62" s="24">
        <v>0</v>
      </c>
      <c r="J62" s="24">
        <v>3.1</v>
      </c>
      <c r="K62" s="24">
        <v>563.9</v>
      </c>
      <c r="L62" s="24">
        <v>0</v>
      </c>
      <c r="M62" s="24">
        <v>0</v>
      </c>
      <c r="N62" s="24">
        <v>563.9</v>
      </c>
    </row>
    <row r="63" spans="1:14" ht="15.75" x14ac:dyDescent="0.25">
      <c r="A63" s="17">
        <v>55</v>
      </c>
      <c r="B63" s="29" t="s">
        <v>2</v>
      </c>
      <c r="C63" s="24">
        <v>0</v>
      </c>
      <c r="D63" s="25"/>
      <c r="E63" s="25"/>
      <c r="F63" s="25"/>
      <c r="G63" s="24">
        <v>0</v>
      </c>
      <c r="H63" s="25"/>
      <c r="I63" s="25"/>
      <c r="J63" s="25"/>
      <c r="K63" s="24">
        <v>0</v>
      </c>
      <c r="L63" s="25"/>
      <c r="M63" s="25"/>
      <c r="N63" s="25"/>
    </row>
    <row r="64" spans="1:14" ht="31.5" x14ac:dyDescent="0.25">
      <c r="A64" s="17">
        <v>56</v>
      </c>
      <c r="B64" s="15" t="s">
        <v>152</v>
      </c>
      <c r="C64" s="25">
        <v>460.8</v>
      </c>
      <c r="D64" s="25">
        <v>0</v>
      </c>
      <c r="E64" s="25">
        <v>0</v>
      </c>
      <c r="F64" s="25">
        <v>460.8</v>
      </c>
      <c r="G64" s="25">
        <v>3.1</v>
      </c>
      <c r="H64" s="25"/>
      <c r="I64" s="25"/>
      <c r="J64" s="25">
        <v>3.1</v>
      </c>
      <c r="K64" s="25">
        <v>463.9</v>
      </c>
      <c r="L64" s="25">
        <v>0</v>
      </c>
      <c r="M64" s="25">
        <v>0</v>
      </c>
      <c r="N64" s="25">
        <v>463.9</v>
      </c>
    </row>
    <row r="65" spans="1:14" s="12" customFormat="1" ht="78.75" x14ac:dyDescent="0.25">
      <c r="A65" s="17">
        <v>57</v>
      </c>
      <c r="B65" s="15" t="s">
        <v>204</v>
      </c>
      <c r="C65" s="25">
        <v>50</v>
      </c>
      <c r="D65" s="25">
        <v>0</v>
      </c>
      <c r="E65" s="25">
        <v>0</v>
      </c>
      <c r="F65" s="25">
        <v>50</v>
      </c>
      <c r="G65" s="25">
        <v>0</v>
      </c>
      <c r="H65" s="25"/>
      <c r="I65" s="25"/>
      <c r="J65" s="25"/>
      <c r="K65" s="25">
        <v>50</v>
      </c>
      <c r="L65" s="25">
        <v>0</v>
      </c>
      <c r="M65" s="25">
        <v>0</v>
      </c>
      <c r="N65" s="25">
        <v>50</v>
      </c>
    </row>
    <row r="66" spans="1:14" ht="15.75" x14ac:dyDescent="0.25">
      <c r="A66" s="17">
        <v>58</v>
      </c>
      <c r="B66" s="9" t="s">
        <v>76</v>
      </c>
      <c r="C66" s="25">
        <v>50</v>
      </c>
      <c r="D66" s="25">
        <v>0</v>
      </c>
      <c r="E66" s="25">
        <v>0</v>
      </c>
      <c r="F66" s="25">
        <v>50</v>
      </c>
      <c r="G66" s="25">
        <v>0</v>
      </c>
      <c r="H66" s="25"/>
      <c r="I66" s="25"/>
      <c r="J66" s="25"/>
      <c r="K66" s="25">
        <v>50</v>
      </c>
      <c r="L66" s="25">
        <v>0</v>
      </c>
      <c r="M66" s="25">
        <v>0</v>
      </c>
      <c r="N66" s="25">
        <v>50</v>
      </c>
    </row>
    <row r="67" spans="1:14" ht="31.5" x14ac:dyDescent="0.25">
      <c r="A67" s="17">
        <v>59</v>
      </c>
      <c r="B67" s="10" t="s">
        <v>212</v>
      </c>
      <c r="C67" s="24">
        <v>4529.1000000000004</v>
      </c>
      <c r="D67" s="24">
        <v>0</v>
      </c>
      <c r="E67" s="24">
        <v>0</v>
      </c>
      <c r="F67" s="24">
        <v>4529.1000000000004</v>
      </c>
      <c r="G67" s="24">
        <v>-156.19999999999999</v>
      </c>
      <c r="H67" s="24">
        <v>0</v>
      </c>
      <c r="I67" s="24">
        <v>0</v>
      </c>
      <c r="J67" s="24">
        <v>-156.19999999999999</v>
      </c>
      <c r="K67" s="24">
        <v>4372.8999999999996</v>
      </c>
      <c r="L67" s="24">
        <v>0</v>
      </c>
      <c r="M67" s="24">
        <v>0</v>
      </c>
      <c r="N67" s="24">
        <v>4372.8999999999996</v>
      </c>
    </row>
    <row r="68" spans="1:14" s="8" customFormat="1" ht="15.75" x14ac:dyDescent="0.25">
      <c r="A68" s="17">
        <v>60</v>
      </c>
      <c r="B68" s="71" t="s">
        <v>2</v>
      </c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1:14" s="12" customFormat="1" ht="31.5" x14ac:dyDescent="0.25">
      <c r="A69" s="17">
        <v>61</v>
      </c>
      <c r="B69" s="9" t="s">
        <v>202</v>
      </c>
      <c r="C69" s="25">
        <v>2441.8000000000002</v>
      </c>
      <c r="D69" s="25">
        <v>0</v>
      </c>
      <c r="E69" s="25">
        <v>0</v>
      </c>
      <c r="F69" s="25">
        <v>2441.8000000000002</v>
      </c>
      <c r="G69" s="25">
        <v>-156.19999999999999</v>
      </c>
      <c r="H69" s="25"/>
      <c r="I69" s="25"/>
      <c r="J69" s="25">
        <v>-156.19999999999999</v>
      </c>
      <c r="K69" s="25">
        <v>2285.6</v>
      </c>
      <c r="L69" s="25">
        <v>0</v>
      </c>
      <c r="M69" s="25">
        <v>0</v>
      </c>
      <c r="N69" s="25">
        <v>2285.6</v>
      </c>
    </row>
    <row r="70" spans="1:14" s="12" customFormat="1" ht="81.75" customHeight="1" x14ac:dyDescent="0.25">
      <c r="A70" s="17">
        <v>62</v>
      </c>
      <c r="B70" s="9" t="s">
        <v>203</v>
      </c>
      <c r="C70" s="25">
        <v>2087.3000000000002</v>
      </c>
      <c r="D70" s="25">
        <v>0</v>
      </c>
      <c r="E70" s="25">
        <v>0</v>
      </c>
      <c r="F70" s="25">
        <v>2087.3000000000002</v>
      </c>
      <c r="G70" s="25">
        <v>0</v>
      </c>
      <c r="H70" s="25"/>
      <c r="I70" s="25"/>
      <c r="J70" s="25"/>
      <c r="K70" s="25">
        <v>2087.3000000000002</v>
      </c>
      <c r="L70" s="25">
        <v>0</v>
      </c>
      <c r="M70" s="25">
        <v>0</v>
      </c>
      <c r="N70" s="25">
        <v>2087.3000000000002</v>
      </c>
    </row>
    <row r="71" spans="1:14" ht="31.5" x14ac:dyDescent="0.25">
      <c r="A71" s="17">
        <v>63</v>
      </c>
      <c r="B71" s="10" t="s">
        <v>166</v>
      </c>
      <c r="C71" s="24">
        <v>707.6</v>
      </c>
      <c r="D71" s="24">
        <v>20</v>
      </c>
      <c r="E71" s="24">
        <v>0</v>
      </c>
      <c r="F71" s="24">
        <v>687.6</v>
      </c>
      <c r="G71" s="24">
        <v>0</v>
      </c>
      <c r="H71" s="24">
        <v>0</v>
      </c>
      <c r="I71" s="24">
        <v>0</v>
      </c>
      <c r="J71" s="24">
        <v>0</v>
      </c>
      <c r="K71" s="24">
        <v>707.6</v>
      </c>
      <c r="L71" s="24">
        <v>20</v>
      </c>
      <c r="M71" s="24">
        <v>0</v>
      </c>
      <c r="N71" s="24">
        <v>687.6</v>
      </c>
    </row>
    <row r="72" spans="1:14" ht="15.75" x14ac:dyDescent="0.25">
      <c r="A72" s="17">
        <v>64</v>
      </c>
      <c r="B72" s="29" t="s">
        <v>2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</row>
    <row r="73" spans="1:14" ht="47.25" x14ac:dyDescent="0.25">
      <c r="A73" s="17">
        <v>65</v>
      </c>
      <c r="B73" s="9" t="s">
        <v>77</v>
      </c>
      <c r="C73" s="25">
        <v>125.3</v>
      </c>
      <c r="D73" s="25">
        <v>20</v>
      </c>
      <c r="E73" s="25">
        <v>0</v>
      </c>
      <c r="F73" s="25">
        <v>105.3</v>
      </c>
      <c r="G73" s="25">
        <v>0</v>
      </c>
      <c r="H73" s="25"/>
      <c r="I73" s="25"/>
      <c r="J73" s="25"/>
      <c r="K73" s="25">
        <v>125.3</v>
      </c>
      <c r="L73" s="25">
        <v>20</v>
      </c>
      <c r="M73" s="25">
        <v>0</v>
      </c>
      <c r="N73" s="25">
        <v>105.3</v>
      </c>
    </row>
    <row r="74" spans="1:14" s="12" customFormat="1" ht="78.75" x14ac:dyDescent="0.25">
      <c r="A74" s="17">
        <v>66</v>
      </c>
      <c r="B74" s="9" t="s">
        <v>208</v>
      </c>
      <c r="C74" s="25">
        <v>82.3</v>
      </c>
      <c r="D74" s="25">
        <v>0</v>
      </c>
      <c r="E74" s="25">
        <v>0</v>
      </c>
      <c r="F74" s="25">
        <v>82.3</v>
      </c>
      <c r="G74" s="25">
        <v>0</v>
      </c>
      <c r="H74" s="25"/>
      <c r="I74" s="25"/>
      <c r="J74" s="25"/>
      <c r="K74" s="25">
        <v>82.3</v>
      </c>
      <c r="L74" s="25">
        <v>0</v>
      </c>
      <c r="M74" s="25">
        <v>0</v>
      </c>
      <c r="N74" s="25">
        <v>82.3</v>
      </c>
    </row>
    <row r="75" spans="1:14" ht="78.75" x14ac:dyDescent="0.25">
      <c r="A75" s="17">
        <v>67</v>
      </c>
      <c r="B75" s="9" t="s">
        <v>165</v>
      </c>
      <c r="C75" s="25">
        <v>500</v>
      </c>
      <c r="D75" s="25">
        <v>0</v>
      </c>
      <c r="E75" s="25">
        <v>0</v>
      </c>
      <c r="F75" s="25">
        <v>500</v>
      </c>
      <c r="G75" s="25">
        <v>0</v>
      </c>
      <c r="H75" s="25"/>
      <c r="I75" s="25"/>
      <c r="J75" s="25"/>
      <c r="K75" s="25">
        <v>500</v>
      </c>
      <c r="L75" s="25">
        <v>0</v>
      </c>
      <c r="M75" s="25">
        <v>0</v>
      </c>
      <c r="N75" s="25">
        <v>500</v>
      </c>
    </row>
    <row r="76" spans="1:14" ht="47.25" x14ac:dyDescent="0.25">
      <c r="A76" s="17">
        <v>68</v>
      </c>
      <c r="B76" s="10" t="s">
        <v>87</v>
      </c>
      <c r="C76" s="24">
        <v>209.3</v>
      </c>
      <c r="D76" s="24">
        <v>0</v>
      </c>
      <c r="E76" s="24">
        <v>0</v>
      </c>
      <c r="F76" s="24">
        <v>209.3</v>
      </c>
      <c r="G76" s="24">
        <v>-30.2</v>
      </c>
      <c r="H76" s="24"/>
      <c r="I76" s="24"/>
      <c r="J76" s="24">
        <v>-30.2</v>
      </c>
      <c r="K76" s="24">
        <v>179.1</v>
      </c>
      <c r="L76" s="24">
        <v>0</v>
      </c>
      <c r="M76" s="24">
        <v>0</v>
      </c>
      <c r="N76" s="24">
        <v>179.1</v>
      </c>
    </row>
    <row r="77" spans="1:14" ht="31.5" x14ac:dyDescent="0.25">
      <c r="A77" s="17">
        <v>69</v>
      </c>
      <c r="B77" s="10" t="s">
        <v>153</v>
      </c>
      <c r="C77" s="24">
        <v>719.7</v>
      </c>
      <c r="D77" s="24">
        <v>7.1</v>
      </c>
      <c r="E77" s="24">
        <v>2.4</v>
      </c>
      <c r="F77" s="24">
        <v>712.6</v>
      </c>
      <c r="G77" s="24">
        <v>7.6</v>
      </c>
      <c r="H77" s="24"/>
      <c r="I77" s="24"/>
      <c r="J77" s="24">
        <v>7.6</v>
      </c>
      <c r="K77" s="24">
        <v>727.3</v>
      </c>
      <c r="L77" s="24">
        <v>7.1</v>
      </c>
      <c r="M77" s="24">
        <v>2.4</v>
      </c>
      <c r="N77" s="24">
        <v>720.2</v>
      </c>
    </row>
    <row r="78" spans="1:14" ht="15.75" x14ac:dyDescent="0.25">
      <c r="A78" s="17">
        <v>70</v>
      </c>
      <c r="B78" s="14" t="s">
        <v>80</v>
      </c>
      <c r="C78" s="24">
        <v>1681.3</v>
      </c>
      <c r="D78" s="24">
        <v>0</v>
      </c>
      <c r="E78" s="24">
        <v>0</v>
      </c>
      <c r="F78" s="24">
        <v>1681.3</v>
      </c>
      <c r="G78" s="24">
        <v>0</v>
      </c>
      <c r="H78" s="24">
        <v>0</v>
      </c>
      <c r="I78" s="24">
        <v>0</v>
      </c>
      <c r="J78" s="24">
        <v>0</v>
      </c>
      <c r="K78" s="24">
        <v>1681.3</v>
      </c>
      <c r="L78" s="24">
        <v>0</v>
      </c>
      <c r="M78" s="24">
        <v>0</v>
      </c>
      <c r="N78" s="24">
        <v>1681.3</v>
      </c>
    </row>
    <row r="79" spans="1:14" ht="15.75" x14ac:dyDescent="0.25">
      <c r="A79" s="17">
        <v>71</v>
      </c>
      <c r="B79" s="29" t="s">
        <v>2</v>
      </c>
      <c r="C79" s="24">
        <v>0</v>
      </c>
      <c r="D79" s="24"/>
      <c r="E79" s="24"/>
      <c r="F79" s="24"/>
      <c r="G79" s="24">
        <v>0</v>
      </c>
      <c r="H79" s="24"/>
      <c r="I79" s="24"/>
      <c r="J79" s="24"/>
      <c r="K79" s="24">
        <v>0</v>
      </c>
      <c r="L79" s="24"/>
      <c r="M79" s="24"/>
      <c r="N79" s="24"/>
    </row>
    <row r="80" spans="1:14" ht="31.5" x14ac:dyDescent="0.25">
      <c r="A80" s="17">
        <v>72</v>
      </c>
      <c r="B80" s="15" t="s">
        <v>81</v>
      </c>
      <c r="C80" s="25">
        <v>1420.5</v>
      </c>
      <c r="D80" s="25">
        <v>0</v>
      </c>
      <c r="E80" s="25">
        <v>0</v>
      </c>
      <c r="F80" s="25">
        <v>1420.5</v>
      </c>
      <c r="G80" s="25">
        <v>0</v>
      </c>
      <c r="H80" s="25"/>
      <c r="I80" s="25"/>
      <c r="J80" s="25"/>
      <c r="K80" s="25">
        <v>1420.5</v>
      </c>
      <c r="L80" s="25">
        <v>0</v>
      </c>
      <c r="M80" s="25">
        <v>0</v>
      </c>
      <c r="N80" s="25">
        <v>1420.5</v>
      </c>
    </row>
    <row r="81" spans="1:14" ht="63" x14ac:dyDescent="0.25">
      <c r="A81" s="17">
        <v>73</v>
      </c>
      <c r="B81" s="15" t="s">
        <v>161</v>
      </c>
      <c r="C81" s="25">
        <v>260.8</v>
      </c>
      <c r="D81" s="25">
        <v>0</v>
      </c>
      <c r="E81" s="25">
        <v>0</v>
      </c>
      <c r="F81" s="25">
        <v>260.8</v>
      </c>
      <c r="G81" s="25">
        <v>0</v>
      </c>
      <c r="H81" s="25"/>
      <c r="I81" s="25"/>
      <c r="J81" s="25"/>
      <c r="K81" s="25">
        <v>260.8</v>
      </c>
      <c r="L81" s="25">
        <v>0</v>
      </c>
      <c r="M81" s="25">
        <v>0</v>
      </c>
      <c r="N81" s="25">
        <v>260.8</v>
      </c>
    </row>
    <row r="82" spans="1:14" ht="31.5" x14ac:dyDescent="0.25">
      <c r="A82" s="17">
        <v>74</v>
      </c>
      <c r="B82" s="14" t="s">
        <v>70</v>
      </c>
      <c r="C82" s="24">
        <v>236.8</v>
      </c>
      <c r="D82" s="24">
        <v>0</v>
      </c>
      <c r="E82" s="24">
        <v>0</v>
      </c>
      <c r="F82" s="24">
        <v>236.8</v>
      </c>
      <c r="G82" s="24">
        <v>0</v>
      </c>
      <c r="H82" s="24"/>
      <c r="I82" s="24"/>
      <c r="J82" s="24"/>
      <c r="K82" s="24">
        <v>236.8</v>
      </c>
      <c r="L82" s="24">
        <v>0</v>
      </c>
      <c r="M82" s="24">
        <v>0</v>
      </c>
      <c r="N82" s="24">
        <v>236.8</v>
      </c>
    </row>
    <row r="83" spans="1:14" ht="15.75" x14ac:dyDescent="0.25">
      <c r="A83" s="17">
        <v>75</v>
      </c>
      <c r="B83" s="14" t="s">
        <v>163</v>
      </c>
      <c r="C83" s="24">
        <v>705.5</v>
      </c>
      <c r="D83" s="24">
        <v>0</v>
      </c>
      <c r="E83" s="24">
        <v>0</v>
      </c>
      <c r="F83" s="24">
        <v>705.5</v>
      </c>
      <c r="G83" s="24">
        <v>0</v>
      </c>
      <c r="H83" s="24">
        <v>0</v>
      </c>
      <c r="I83" s="24">
        <v>0</v>
      </c>
      <c r="J83" s="24">
        <v>0</v>
      </c>
      <c r="K83" s="24">
        <v>705.5</v>
      </c>
      <c r="L83" s="24">
        <v>0</v>
      </c>
      <c r="M83" s="24">
        <v>0</v>
      </c>
      <c r="N83" s="24">
        <v>705.5</v>
      </c>
    </row>
    <row r="84" spans="1:14" ht="15.75" x14ac:dyDescent="0.25">
      <c r="A84" s="17">
        <v>76</v>
      </c>
      <c r="B84" s="29" t="s">
        <v>2</v>
      </c>
      <c r="C84" s="24"/>
      <c r="D84" s="25"/>
      <c r="E84" s="25"/>
      <c r="F84" s="24"/>
      <c r="G84" s="24"/>
      <c r="H84" s="25"/>
      <c r="I84" s="25"/>
      <c r="J84" s="24"/>
      <c r="K84" s="24"/>
      <c r="L84" s="25"/>
      <c r="M84" s="25"/>
      <c r="N84" s="24"/>
    </row>
    <row r="85" spans="1:14" ht="31.5" x14ac:dyDescent="0.25">
      <c r="A85" s="17">
        <v>77</v>
      </c>
      <c r="B85" s="15" t="s">
        <v>162</v>
      </c>
      <c r="C85" s="25">
        <v>92.5</v>
      </c>
      <c r="D85" s="25">
        <v>0</v>
      </c>
      <c r="E85" s="25">
        <v>0</v>
      </c>
      <c r="F85" s="25">
        <v>92.5</v>
      </c>
      <c r="G85" s="25">
        <v>0</v>
      </c>
      <c r="H85" s="25"/>
      <c r="I85" s="25"/>
      <c r="J85" s="25"/>
      <c r="K85" s="25">
        <v>92.5</v>
      </c>
      <c r="L85" s="25">
        <v>0</v>
      </c>
      <c r="M85" s="25">
        <v>0</v>
      </c>
      <c r="N85" s="25">
        <v>92.5</v>
      </c>
    </row>
    <row r="86" spans="1:14" ht="63" x14ac:dyDescent="0.25">
      <c r="A86" s="17">
        <v>78</v>
      </c>
      <c r="B86" s="26" t="s">
        <v>164</v>
      </c>
      <c r="C86" s="25">
        <v>613</v>
      </c>
      <c r="D86" s="25">
        <v>0</v>
      </c>
      <c r="E86" s="25">
        <v>0</v>
      </c>
      <c r="F86" s="25">
        <v>613</v>
      </c>
      <c r="G86" s="25">
        <v>0</v>
      </c>
      <c r="H86" s="25"/>
      <c r="I86" s="25"/>
      <c r="J86" s="25"/>
      <c r="K86" s="25">
        <v>613</v>
      </c>
      <c r="L86" s="25">
        <v>0</v>
      </c>
      <c r="M86" s="25">
        <v>0</v>
      </c>
      <c r="N86" s="25">
        <v>613</v>
      </c>
    </row>
    <row r="87" spans="1:14" ht="15.75" x14ac:dyDescent="0.25">
      <c r="A87" s="17">
        <v>79</v>
      </c>
      <c r="B87" s="10" t="s">
        <v>83</v>
      </c>
      <c r="C87" s="24">
        <v>963.7</v>
      </c>
      <c r="D87" s="24">
        <v>202.9</v>
      </c>
      <c r="E87" s="24">
        <v>0</v>
      </c>
      <c r="F87" s="24">
        <v>760.8</v>
      </c>
      <c r="G87" s="24">
        <v>0</v>
      </c>
      <c r="H87" s="24">
        <v>0</v>
      </c>
      <c r="I87" s="24">
        <v>0</v>
      </c>
      <c r="J87" s="24">
        <v>0</v>
      </c>
      <c r="K87" s="24">
        <v>963.7</v>
      </c>
      <c r="L87" s="24">
        <v>202.9</v>
      </c>
      <c r="M87" s="24">
        <v>0</v>
      </c>
      <c r="N87" s="24">
        <v>760.8</v>
      </c>
    </row>
    <row r="88" spans="1:14" ht="31.5" x14ac:dyDescent="0.25">
      <c r="A88" s="17">
        <v>80</v>
      </c>
      <c r="B88" s="10" t="s">
        <v>52</v>
      </c>
      <c r="C88" s="24">
        <v>938.7</v>
      </c>
      <c r="D88" s="24">
        <v>202.9</v>
      </c>
      <c r="E88" s="24">
        <v>0</v>
      </c>
      <c r="F88" s="24">
        <v>735.8</v>
      </c>
      <c r="G88" s="24">
        <v>0</v>
      </c>
      <c r="H88" s="24"/>
      <c r="I88" s="24"/>
      <c r="J88" s="24"/>
      <c r="K88" s="24">
        <v>938.7</v>
      </c>
      <c r="L88" s="24">
        <v>202.9</v>
      </c>
      <c r="M88" s="24">
        <v>0</v>
      </c>
      <c r="N88" s="24">
        <v>735.8</v>
      </c>
    </row>
    <row r="89" spans="1:14" ht="15.75" x14ac:dyDescent="0.25">
      <c r="A89" s="17">
        <v>81</v>
      </c>
      <c r="B89" s="14" t="s">
        <v>84</v>
      </c>
      <c r="C89" s="24">
        <v>25</v>
      </c>
      <c r="D89" s="24">
        <v>0</v>
      </c>
      <c r="E89" s="24">
        <v>0</v>
      </c>
      <c r="F89" s="24">
        <v>25</v>
      </c>
      <c r="G89" s="24">
        <v>0</v>
      </c>
      <c r="H89" s="24">
        <v>0</v>
      </c>
      <c r="I89" s="24">
        <v>0</v>
      </c>
      <c r="J89" s="24">
        <v>0</v>
      </c>
      <c r="K89" s="24">
        <v>25</v>
      </c>
      <c r="L89" s="24">
        <v>0</v>
      </c>
      <c r="M89" s="24">
        <v>0</v>
      </c>
      <c r="N89" s="24">
        <v>25</v>
      </c>
    </row>
    <row r="90" spans="1:14" ht="15.75" x14ac:dyDescent="0.25">
      <c r="A90" s="17">
        <v>82</v>
      </c>
      <c r="B90" s="29" t="s">
        <v>2</v>
      </c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15.75" x14ac:dyDescent="0.25">
      <c r="A91" s="17">
        <v>83</v>
      </c>
      <c r="B91" s="9" t="s">
        <v>76</v>
      </c>
      <c r="C91" s="25">
        <v>25</v>
      </c>
      <c r="D91" s="25">
        <v>0</v>
      </c>
      <c r="E91" s="25">
        <v>0</v>
      </c>
      <c r="F91" s="25">
        <v>25</v>
      </c>
      <c r="G91" s="25">
        <v>0</v>
      </c>
      <c r="H91" s="25"/>
      <c r="I91" s="25"/>
      <c r="J91" s="25"/>
      <c r="K91" s="25">
        <v>25</v>
      </c>
      <c r="L91" s="25">
        <v>0</v>
      </c>
      <c r="M91" s="25">
        <v>0</v>
      </c>
      <c r="N91" s="25">
        <v>25</v>
      </c>
    </row>
    <row r="92" spans="1:14" ht="15.75" x14ac:dyDescent="0.25">
      <c r="A92" s="17">
        <v>84</v>
      </c>
      <c r="B92" s="10" t="s">
        <v>4</v>
      </c>
      <c r="C92" s="24">
        <v>28067.7</v>
      </c>
      <c r="D92" s="24">
        <v>24445.4</v>
      </c>
      <c r="E92" s="24">
        <v>295.8</v>
      </c>
      <c r="F92" s="24">
        <v>3622.3</v>
      </c>
      <c r="G92" s="24">
        <v>-5.8</v>
      </c>
      <c r="H92" s="24">
        <v>71</v>
      </c>
      <c r="I92" s="24">
        <v>0</v>
      </c>
      <c r="J92" s="24">
        <v>-76.8</v>
      </c>
      <c r="K92" s="24">
        <v>28061.9</v>
      </c>
      <c r="L92" s="24">
        <v>24516.400000000001</v>
      </c>
      <c r="M92" s="24">
        <v>295.8</v>
      </c>
      <c r="N92" s="24">
        <v>3545.5</v>
      </c>
    </row>
    <row r="93" spans="1:14" ht="15.75" x14ac:dyDescent="0.25">
      <c r="A93" s="17">
        <v>85</v>
      </c>
      <c r="B93" s="14" t="s">
        <v>84</v>
      </c>
      <c r="C93" s="24">
        <v>5398.2</v>
      </c>
      <c r="D93" s="24">
        <v>5393.6</v>
      </c>
      <c r="E93" s="24">
        <v>0</v>
      </c>
      <c r="F93" s="24">
        <v>4.5999999999999996</v>
      </c>
      <c r="G93" s="24">
        <v>0</v>
      </c>
      <c r="H93" s="24">
        <v>0</v>
      </c>
      <c r="I93" s="24">
        <v>0</v>
      </c>
      <c r="J93" s="24">
        <v>0</v>
      </c>
      <c r="K93" s="24">
        <v>5398.2</v>
      </c>
      <c r="L93" s="24">
        <v>5393.6</v>
      </c>
      <c r="M93" s="24">
        <v>0</v>
      </c>
      <c r="N93" s="24">
        <v>4.5999999999999996</v>
      </c>
    </row>
    <row r="94" spans="1:14" ht="15.75" x14ac:dyDescent="0.25">
      <c r="A94" s="17">
        <v>86</v>
      </c>
      <c r="B94" s="29" t="s">
        <v>2</v>
      </c>
      <c r="C94" s="24">
        <v>0</v>
      </c>
      <c r="D94" s="25"/>
      <c r="E94" s="25"/>
      <c r="F94" s="25"/>
      <c r="G94" s="24">
        <v>0</v>
      </c>
      <c r="H94" s="25"/>
      <c r="I94" s="25"/>
      <c r="J94" s="25"/>
      <c r="K94" s="24">
        <v>0</v>
      </c>
      <c r="L94" s="25"/>
      <c r="M94" s="25"/>
      <c r="N94" s="25"/>
    </row>
    <row r="95" spans="1:14" ht="31.5" x14ac:dyDescent="0.25">
      <c r="A95" s="17">
        <v>87</v>
      </c>
      <c r="B95" s="15" t="s">
        <v>75</v>
      </c>
      <c r="C95" s="25">
        <v>4935</v>
      </c>
      <c r="D95" s="25">
        <v>4935</v>
      </c>
      <c r="E95" s="25">
        <v>0</v>
      </c>
      <c r="F95" s="25">
        <v>0</v>
      </c>
      <c r="G95" s="25">
        <v>0</v>
      </c>
      <c r="H95" s="25"/>
      <c r="I95" s="25"/>
      <c r="J95" s="25"/>
      <c r="K95" s="25">
        <v>4935</v>
      </c>
      <c r="L95" s="25">
        <v>4935</v>
      </c>
      <c r="M95" s="25">
        <v>0</v>
      </c>
      <c r="N95" s="25">
        <v>0</v>
      </c>
    </row>
    <row r="96" spans="1:14" ht="47.25" x14ac:dyDescent="0.25">
      <c r="A96" s="17">
        <v>88</v>
      </c>
      <c r="B96" s="15" t="s">
        <v>168</v>
      </c>
      <c r="C96" s="25">
        <v>38.4</v>
      </c>
      <c r="D96" s="25">
        <v>38.4</v>
      </c>
      <c r="E96" s="25">
        <v>0</v>
      </c>
      <c r="F96" s="25">
        <v>0</v>
      </c>
      <c r="G96" s="25">
        <v>0</v>
      </c>
      <c r="H96" s="25"/>
      <c r="I96" s="25"/>
      <c r="J96" s="25"/>
      <c r="K96" s="25">
        <v>38.4</v>
      </c>
      <c r="L96" s="25">
        <v>38.4</v>
      </c>
      <c r="M96" s="25">
        <v>0</v>
      </c>
      <c r="N96" s="25">
        <v>0</v>
      </c>
    </row>
    <row r="97" spans="1:14" ht="63" x14ac:dyDescent="0.25">
      <c r="A97" s="17">
        <v>89</v>
      </c>
      <c r="B97" s="15" t="s">
        <v>169</v>
      </c>
      <c r="C97" s="25">
        <v>115</v>
      </c>
      <c r="D97" s="25">
        <v>115</v>
      </c>
      <c r="E97" s="25">
        <v>0</v>
      </c>
      <c r="F97" s="25">
        <v>0</v>
      </c>
      <c r="G97" s="25">
        <v>0</v>
      </c>
      <c r="H97" s="25"/>
      <c r="I97" s="25"/>
      <c r="J97" s="25"/>
      <c r="K97" s="25">
        <v>115</v>
      </c>
      <c r="L97" s="25">
        <v>115</v>
      </c>
      <c r="M97" s="25">
        <v>0</v>
      </c>
      <c r="N97" s="25">
        <v>0</v>
      </c>
    </row>
    <row r="98" spans="1:14" ht="15.75" x14ac:dyDescent="0.25">
      <c r="A98" s="17">
        <v>90</v>
      </c>
      <c r="B98" s="9" t="s">
        <v>76</v>
      </c>
      <c r="C98" s="25">
        <v>309.8</v>
      </c>
      <c r="D98" s="25">
        <v>305.2</v>
      </c>
      <c r="E98" s="25">
        <v>0</v>
      </c>
      <c r="F98" s="25">
        <v>4.5999999999999996</v>
      </c>
      <c r="G98" s="25">
        <v>0</v>
      </c>
      <c r="H98" s="25"/>
      <c r="I98" s="25"/>
      <c r="J98" s="25"/>
      <c r="K98" s="25">
        <v>309.8</v>
      </c>
      <c r="L98" s="25">
        <v>305.2</v>
      </c>
      <c r="M98" s="25">
        <v>0</v>
      </c>
      <c r="N98" s="25">
        <v>4.5999999999999996</v>
      </c>
    </row>
    <row r="99" spans="1:14" ht="31.5" x14ac:dyDescent="0.25">
      <c r="A99" s="17">
        <v>91</v>
      </c>
      <c r="B99" s="10" t="s">
        <v>213</v>
      </c>
      <c r="C99" s="24">
        <v>8520.4</v>
      </c>
      <c r="D99" s="24">
        <v>8263.7999999999993</v>
      </c>
      <c r="E99" s="24">
        <v>0</v>
      </c>
      <c r="F99" s="24">
        <v>256.60000000000002</v>
      </c>
      <c r="G99" s="24">
        <v>59.8</v>
      </c>
      <c r="H99" s="24">
        <v>62.7</v>
      </c>
      <c r="I99" s="24">
        <v>0</v>
      </c>
      <c r="J99" s="24">
        <v>-2.9</v>
      </c>
      <c r="K99" s="24">
        <v>8580.2000000000007</v>
      </c>
      <c r="L99" s="24">
        <v>8326.5</v>
      </c>
      <c r="M99" s="24">
        <v>0</v>
      </c>
      <c r="N99" s="24">
        <v>253.7</v>
      </c>
    </row>
    <row r="100" spans="1:14" s="8" customFormat="1" ht="15.75" x14ac:dyDescent="0.25">
      <c r="A100" s="17">
        <v>92</v>
      </c>
      <c r="B100" s="71" t="s">
        <v>2</v>
      </c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</row>
    <row r="101" spans="1:14" s="12" customFormat="1" ht="31.5" x14ac:dyDescent="0.25">
      <c r="A101" s="17">
        <v>93</v>
      </c>
      <c r="B101" s="9" t="s">
        <v>202</v>
      </c>
      <c r="C101" s="25">
        <v>6903.9</v>
      </c>
      <c r="D101" s="25">
        <v>6647.3</v>
      </c>
      <c r="E101" s="25">
        <v>0</v>
      </c>
      <c r="F101" s="25">
        <v>256.60000000000002</v>
      </c>
      <c r="G101" s="25">
        <v>59.8</v>
      </c>
      <c r="H101" s="25">
        <v>62.7</v>
      </c>
      <c r="I101" s="25"/>
      <c r="J101" s="25">
        <v>-2.9</v>
      </c>
      <c r="K101" s="25">
        <v>6963.7</v>
      </c>
      <c r="L101" s="25">
        <v>6710</v>
      </c>
      <c r="M101" s="25">
        <v>0</v>
      </c>
      <c r="N101" s="25">
        <v>253.7</v>
      </c>
    </row>
    <row r="102" spans="1:14" s="12" customFormat="1" ht="78.75" x14ac:dyDescent="0.25">
      <c r="A102" s="17">
        <v>94</v>
      </c>
      <c r="B102" s="9" t="s">
        <v>203</v>
      </c>
      <c r="C102" s="25">
        <v>1616.5</v>
      </c>
      <c r="D102" s="25">
        <v>1616.5</v>
      </c>
      <c r="E102" s="25">
        <v>0</v>
      </c>
      <c r="F102" s="25">
        <v>0</v>
      </c>
      <c r="G102" s="25">
        <v>0</v>
      </c>
      <c r="H102" s="25"/>
      <c r="I102" s="25"/>
      <c r="J102" s="25"/>
      <c r="K102" s="25">
        <v>1616.5</v>
      </c>
      <c r="L102" s="25">
        <v>1616.5</v>
      </c>
      <c r="M102" s="25">
        <v>0</v>
      </c>
      <c r="N102" s="25">
        <v>0</v>
      </c>
    </row>
    <row r="103" spans="1:14" ht="31.5" x14ac:dyDescent="0.25">
      <c r="A103" s="17">
        <v>95</v>
      </c>
      <c r="B103" s="10" t="s">
        <v>85</v>
      </c>
      <c r="C103" s="24">
        <v>10879.2</v>
      </c>
      <c r="D103" s="24">
        <v>9144.2999999999993</v>
      </c>
      <c r="E103" s="24">
        <v>295.8</v>
      </c>
      <c r="F103" s="24">
        <v>1734.9</v>
      </c>
      <c r="G103" s="24">
        <v>27.1</v>
      </c>
      <c r="H103" s="24">
        <v>-140.69999999999999</v>
      </c>
      <c r="I103" s="24">
        <v>0</v>
      </c>
      <c r="J103" s="24">
        <v>167.8</v>
      </c>
      <c r="K103" s="24">
        <v>10906.3</v>
      </c>
      <c r="L103" s="24">
        <v>9003.6</v>
      </c>
      <c r="M103" s="24">
        <v>295.8</v>
      </c>
      <c r="N103" s="24">
        <v>1902.7</v>
      </c>
    </row>
    <row r="104" spans="1:14" ht="15.75" x14ac:dyDescent="0.25">
      <c r="A104" s="17">
        <v>96</v>
      </c>
      <c r="B104" s="29" t="s">
        <v>2</v>
      </c>
      <c r="C104" s="24">
        <v>0</v>
      </c>
      <c r="D104" s="25"/>
      <c r="E104" s="25"/>
      <c r="F104" s="25"/>
      <c r="G104" s="24">
        <v>0</v>
      </c>
      <c r="H104" s="25"/>
      <c r="I104" s="25"/>
      <c r="J104" s="25"/>
      <c r="K104" s="24">
        <v>0</v>
      </c>
      <c r="L104" s="25"/>
      <c r="M104" s="25"/>
      <c r="N104" s="25"/>
    </row>
    <row r="105" spans="1:14" ht="47.25" x14ac:dyDescent="0.25">
      <c r="A105" s="17">
        <v>97</v>
      </c>
      <c r="B105" s="15" t="s">
        <v>77</v>
      </c>
      <c r="C105" s="25">
        <v>10846.7</v>
      </c>
      <c r="D105" s="25">
        <v>9111.7999999999993</v>
      </c>
      <c r="E105" s="25">
        <v>284.89999999999998</v>
      </c>
      <c r="F105" s="25">
        <v>1734.9</v>
      </c>
      <c r="G105" s="25">
        <v>27.1</v>
      </c>
      <c r="H105" s="25">
        <v>-140.69999999999999</v>
      </c>
      <c r="I105" s="25"/>
      <c r="J105" s="25">
        <v>167.8</v>
      </c>
      <c r="K105" s="25">
        <v>10873.8</v>
      </c>
      <c r="L105" s="25">
        <v>8971.1</v>
      </c>
      <c r="M105" s="25">
        <v>284.89999999999998</v>
      </c>
      <c r="N105" s="25">
        <v>1902.7</v>
      </c>
    </row>
    <row r="106" spans="1:14" ht="47.25" x14ac:dyDescent="0.25">
      <c r="A106" s="17">
        <v>98</v>
      </c>
      <c r="B106" s="9" t="s">
        <v>86</v>
      </c>
      <c r="C106" s="25">
        <v>32.5</v>
      </c>
      <c r="D106" s="25">
        <v>32.5</v>
      </c>
      <c r="E106" s="25">
        <v>10.9</v>
      </c>
      <c r="F106" s="25">
        <v>0</v>
      </c>
      <c r="G106" s="25">
        <v>0</v>
      </c>
      <c r="H106" s="25"/>
      <c r="I106" s="25"/>
      <c r="J106" s="25"/>
      <c r="K106" s="25">
        <v>32.5</v>
      </c>
      <c r="L106" s="25">
        <v>32.5</v>
      </c>
      <c r="M106" s="25">
        <v>10.9</v>
      </c>
      <c r="N106" s="25">
        <v>0</v>
      </c>
    </row>
    <row r="107" spans="1:14" ht="15.75" x14ac:dyDescent="0.25">
      <c r="A107" s="17">
        <v>99</v>
      </c>
      <c r="B107" s="10" t="s">
        <v>78</v>
      </c>
      <c r="C107" s="24">
        <v>1989.6</v>
      </c>
      <c r="D107" s="24">
        <v>1448.5</v>
      </c>
      <c r="E107" s="24">
        <v>0</v>
      </c>
      <c r="F107" s="24">
        <v>541.1</v>
      </c>
      <c r="G107" s="24">
        <v>35.700000000000003</v>
      </c>
      <c r="H107" s="24">
        <v>115</v>
      </c>
      <c r="I107" s="24">
        <v>0</v>
      </c>
      <c r="J107" s="24">
        <v>-79.3</v>
      </c>
      <c r="K107" s="24">
        <v>2025.3</v>
      </c>
      <c r="L107" s="24">
        <v>1563.5</v>
      </c>
      <c r="M107" s="24">
        <v>0</v>
      </c>
      <c r="N107" s="24">
        <v>461.8</v>
      </c>
    </row>
    <row r="108" spans="1:14" ht="15.75" x14ac:dyDescent="0.25">
      <c r="A108" s="17">
        <v>100</v>
      </c>
      <c r="B108" s="29" t="s">
        <v>2</v>
      </c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</row>
    <row r="109" spans="1:14" ht="31.5" x14ac:dyDescent="0.25">
      <c r="A109" s="17">
        <v>101</v>
      </c>
      <c r="B109" s="9" t="s">
        <v>79</v>
      </c>
      <c r="C109" s="25">
        <v>1847.9</v>
      </c>
      <c r="D109" s="25">
        <v>1441.6</v>
      </c>
      <c r="E109" s="25">
        <v>0</v>
      </c>
      <c r="F109" s="25">
        <v>406.3</v>
      </c>
      <c r="G109" s="25">
        <v>35.700000000000003</v>
      </c>
      <c r="H109" s="25">
        <v>115</v>
      </c>
      <c r="I109" s="25"/>
      <c r="J109" s="25">
        <v>-79.3</v>
      </c>
      <c r="K109" s="25">
        <v>1883.6</v>
      </c>
      <c r="L109" s="25">
        <v>1556.6</v>
      </c>
      <c r="M109" s="25">
        <v>0</v>
      </c>
      <c r="N109" s="25">
        <v>327</v>
      </c>
    </row>
    <row r="110" spans="1:14" ht="47.25" x14ac:dyDescent="0.25">
      <c r="A110" s="17">
        <v>102</v>
      </c>
      <c r="B110" s="18" t="s">
        <v>88</v>
      </c>
      <c r="C110" s="25">
        <v>6.9</v>
      </c>
      <c r="D110" s="25">
        <v>6.9</v>
      </c>
      <c r="E110" s="25">
        <v>0</v>
      </c>
      <c r="F110" s="25">
        <v>0</v>
      </c>
      <c r="G110" s="25">
        <v>0</v>
      </c>
      <c r="H110" s="25"/>
      <c r="I110" s="25"/>
      <c r="J110" s="25"/>
      <c r="K110" s="25">
        <v>6.9</v>
      </c>
      <c r="L110" s="25">
        <v>6.9</v>
      </c>
      <c r="M110" s="25">
        <v>0</v>
      </c>
      <c r="N110" s="25">
        <v>0</v>
      </c>
    </row>
    <row r="111" spans="1:14" s="8" customFormat="1" ht="63" x14ac:dyDescent="0.25">
      <c r="A111" s="17">
        <v>103</v>
      </c>
      <c r="B111" s="9" t="s">
        <v>218</v>
      </c>
      <c r="C111" s="25">
        <v>134.80000000000001</v>
      </c>
      <c r="D111" s="25">
        <v>0</v>
      </c>
      <c r="E111" s="25">
        <v>0</v>
      </c>
      <c r="F111" s="25">
        <v>134.80000000000001</v>
      </c>
      <c r="G111" s="25">
        <v>0</v>
      </c>
      <c r="H111" s="25"/>
      <c r="I111" s="25"/>
      <c r="J111" s="25"/>
      <c r="K111" s="25">
        <v>134.80000000000001</v>
      </c>
      <c r="L111" s="25">
        <v>0</v>
      </c>
      <c r="M111" s="25">
        <v>0</v>
      </c>
      <c r="N111" s="25">
        <v>134.80000000000001</v>
      </c>
    </row>
    <row r="112" spans="1:14" ht="31.5" x14ac:dyDescent="0.25">
      <c r="A112" s="17">
        <v>104</v>
      </c>
      <c r="B112" s="15" t="s">
        <v>154</v>
      </c>
      <c r="C112" s="24">
        <v>277.5</v>
      </c>
      <c r="D112" s="24">
        <v>0</v>
      </c>
      <c r="E112" s="24">
        <v>0</v>
      </c>
      <c r="F112" s="24">
        <v>277.5</v>
      </c>
      <c r="G112" s="24">
        <v>0</v>
      </c>
      <c r="H112" s="24"/>
      <c r="I112" s="24"/>
      <c r="J112" s="24"/>
      <c r="K112" s="24">
        <v>277.5</v>
      </c>
      <c r="L112" s="24">
        <v>0</v>
      </c>
      <c r="M112" s="24">
        <v>0</v>
      </c>
      <c r="N112" s="24">
        <v>277.5</v>
      </c>
    </row>
    <row r="113" spans="1:14" ht="31.5" x14ac:dyDescent="0.25">
      <c r="A113" s="17">
        <v>105</v>
      </c>
      <c r="B113" s="10" t="s">
        <v>70</v>
      </c>
      <c r="C113" s="24">
        <v>1002.8</v>
      </c>
      <c r="D113" s="24">
        <v>195.2</v>
      </c>
      <c r="E113" s="24">
        <v>0</v>
      </c>
      <c r="F113" s="24">
        <v>807.6</v>
      </c>
      <c r="G113" s="24">
        <v>-178.4</v>
      </c>
      <c r="H113" s="24">
        <v>-16</v>
      </c>
      <c r="I113" s="24"/>
      <c r="J113" s="24">
        <v>-162.4</v>
      </c>
      <c r="K113" s="24">
        <v>824.4</v>
      </c>
      <c r="L113" s="24">
        <v>179.2</v>
      </c>
      <c r="M113" s="24">
        <v>0</v>
      </c>
      <c r="N113" s="24">
        <v>645.20000000000005</v>
      </c>
    </row>
    <row r="114" spans="1:14" s="8" customFormat="1" ht="31.5" x14ac:dyDescent="0.25">
      <c r="A114" s="17">
        <v>106</v>
      </c>
      <c r="B114" s="14" t="s">
        <v>162</v>
      </c>
      <c r="C114" s="24"/>
      <c r="D114" s="24"/>
      <c r="E114" s="24"/>
      <c r="F114" s="24"/>
      <c r="G114" s="24">
        <v>50</v>
      </c>
      <c r="H114" s="24">
        <v>50</v>
      </c>
      <c r="I114" s="24"/>
      <c r="J114" s="24"/>
      <c r="K114" s="24">
        <v>50</v>
      </c>
      <c r="L114" s="24">
        <v>50</v>
      </c>
      <c r="M114" s="24">
        <v>0</v>
      </c>
      <c r="N114" s="24">
        <v>0</v>
      </c>
    </row>
    <row r="115" spans="1:14" ht="15.75" x14ac:dyDescent="0.25">
      <c r="A115" s="17">
        <v>107</v>
      </c>
      <c r="B115" s="10" t="s">
        <v>5</v>
      </c>
      <c r="C115" s="24">
        <v>71925.600000000006</v>
      </c>
      <c r="D115" s="24">
        <v>71377.2</v>
      </c>
      <c r="E115" s="24">
        <v>44154.7</v>
      </c>
      <c r="F115" s="24">
        <v>548.4</v>
      </c>
      <c r="G115" s="24">
        <v>710.8</v>
      </c>
      <c r="H115" s="24">
        <v>700.8</v>
      </c>
      <c r="I115" s="24">
        <v>181.1</v>
      </c>
      <c r="J115" s="24">
        <v>10</v>
      </c>
      <c r="K115" s="24">
        <v>72636.399999999994</v>
      </c>
      <c r="L115" s="24">
        <v>72078</v>
      </c>
      <c r="M115" s="24">
        <v>44335.8</v>
      </c>
      <c r="N115" s="24">
        <v>558.4</v>
      </c>
    </row>
    <row r="116" spans="1:14" ht="31.5" x14ac:dyDescent="0.25">
      <c r="A116" s="17">
        <v>108</v>
      </c>
      <c r="B116" s="10" t="s">
        <v>89</v>
      </c>
      <c r="C116" s="24">
        <v>4590.7</v>
      </c>
      <c r="D116" s="24">
        <v>4400.5</v>
      </c>
      <c r="E116" s="24">
        <v>1785.3</v>
      </c>
      <c r="F116" s="24">
        <v>190.2</v>
      </c>
      <c r="G116" s="24">
        <v>113.9</v>
      </c>
      <c r="H116" s="24">
        <v>113.9</v>
      </c>
      <c r="I116" s="24">
        <v>76.900000000000006</v>
      </c>
      <c r="J116" s="24">
        <v>0</v>
      </c>
      <c r="K116" s="24">
        <v>4704.6000000000004</v>
      </c>
      <c r="L116" s="24">
        <v>4514.3999999999996</v>
      </c>
      <c r="M116" s="24">
        <v>1862.2</v>
      </c>
      <c r="N116" s="24">
        <v>190.2</v>
      </c>
    </row>
    <row r="117" spans="1:14" ht="15.75" x14ac:dyDescent="0.25">
      <c r="A117" s="17">
        <v>109</v>
      </c>
      <c r="B117" s="29" t="s">
        <v>2</v>
      </c>
      <c r="C117" s="24">
        <v>0</v>
      </c>
      <c r="D117" s="25"/>
      <c r="E117" s="25"/>
      <c r="F117" s="25"/>
      <c r="G117" s="24">
        <v>0</v>
      </c>
      <c r="H117" s="25"/>
      <c r="I117" s="25"/>
      <c r="J117" s="25"/>
      <c r="K117" s="24">
        <v>0</v>
      </c>
      <c r="L117" s="25"/>
      <c r="M117" s="25"/>
      <c r="N117" s="25"/>
    </row>
    <row r="118" spans="1:14" ht="47.25" x14ac:dyDescent="0.25">
      <c r="A118" s="17">
        <v>110</v>
      </c>
      <c r="B118" s="9" t="s">
        <v>90</v>
      </c>
      <c r="C118" s="25">
        <v>4218</v>
      </c>
      <c r="D118" s="25">
        <v>4059.7</v>
      </c>
      <c r="E118" s="25">
        <v>1784</v>
      </c>
      <c r="F118" s="25">
        <v>158.30000000000001</v>
      </c>
      <c r="G118" s="25">
        <v>21.8</v>
      </c>
      <c r="H118" s="25">
        <v>21.8</v>
      </c>
      <c r="I118" s="25">
        <v>6.6</v>
      </c>
      <c r="J118" s="25"/>
      <c r="K118" s="25">
        <v>4239.8</v>
      </c>
      <c r="L118" s="25">
        <v>4081.5</v>
      </c>
      <c r="M118" s="25">
        <v>1790.6</v>
      </c>
      <c r="N118" s="25">
        <v>158.30000000000001</v>
      </c>
    </row>
    <row r="119" spans="1:14" ht="63" x14ac:dyDescent="0.25">
      <c r="A119" s="17">
        <v>111</v>
      </c>
      <c r="B119" s="10" t="s">
        <v>221</v>
      </c>
      <c r="C119" s="25"/>
      <c r="D119" s="24"/>
      <c r="E119" s="24"/>
      <c r="F119" s="24"/>
      <c r="G119" s="24">
        <v>92.1</v>
      </c>
      <c r="H119" s="24">
        <v>92.1</v>
      </c>
      <c r="I119" s="24">
        <v>70.3</v>
      </c>
      <c r="J119" s="24"/>
      <c r="K119" s="24">
        <v>92.1</v>
      </c>
      <c r="L119" s="24">
        <v>92.1</v>
      </c>
      <c r="M119" s="24">
        <v>70.3</v>
      </c>
      <c r="N119" s="24">
        <v>0</v>
      </c>
    </row>
    <row r="120" spans="1:14" ht="47.25" x14ac:dyDescent="0.25">
      <c r="A120" s="17">
        <v>112</v>
      </c>
      <c r="B120" s="9" t="s">
        <v>91</v>
      </c>
      <c r="C120" s="25">
        <v>372.7</v>
      </c>
      <c r="D120" s="25">
        <v>340.8</v>
      </c>
      <c r="E120" s="25">
        <v>1.3</v>
      </c>
      <c r="F120" s="25">
        <v>31.9</v>
      </c>
      <c r="G120" s="25">
        <v>0</v>
      </c>
      <c r="H120" s="25"/>
      <c r="I120" s="25"/>
      <c r="J120" s="25"/>
      <c r="K120" s="25">
        <v>372.7</v>
      </c>
      <c r="L120" s="25">
        <v>340.8</v>
      </c>
      <c r="M120" s="25">
        <v>1.3</v>
      </c>
      <c r="N120" s="25">
        <v>31.9</v>
      </c>
    </row>
    <row r="121" spans="1:14" ht="15.75" x14ac:dyDescent="0.25">
      <c r="A121" s="17">
        <v>113</v>
      </c>
      <c r="B121" s="10" t="s">
        <v>92</v>
      </c>
      <c r="C121" s="24">
        <v>62067.6</v>
      </c>
      <c r="D121" s="24">
        <v>61855.3</v>
      </c>
      <c r="E121" s="24">
        <v>40366.1</v>
      </c>
      <c r="F121" s="24">
        <v>212.3</v>
      </c>
      <c r="G121" s="24">
        <v>238.7</v>
      </c>
      <c r="H121" s="24">
        <v>231.4</v>
      </c>
      <c r="I121" s="24">
        <v>104.2</v>
      </c>
      <c r="J121" s="24">
        <v>7.3</v>
      </c>
      <c r="K121" s="24">
        <v>62306.3</v>
      </c>
      <c r="L121" s="24">
        <v>62086.7</v>
      </c>
      <c r="M121" s="24">
        <v>40470.300000000003</v>
      </c>
      <c r="N121" s="24">
        <v>219.6</v>
      </c>
    </row>
    <row r="122" spans="1:14" ht="15.75" x14ac:dyDescent="0.25">
      <c r="A122" s="17">
        <v>114</v>
      </c>
      <c r="B122" s="29" t="s">
        <v>2</v>
      </c>
      <c r="C122" s="24">
        <v>0</v>
      </c>
      <c r="D122" s="25"/>
      <c r="E122" s="25"/>
      <c r="F122" s="25"/>
      <c r="G122" s="24">
        <v>0</v>
      </c>
      <c r="H122" s="25"/>
      <c r="I122" s="25"/>
      <c r="J122" s="25"/>
      <c r="K122" s="24">
        <v>0</v>
      </c>
      <c r="L122" s="25"/>
      <c r="M122" s="25"/>
      <c r="N122" s="25"/>
    </row>
    <row r="123" spans="1:14" ht="31.5" x14ac:dyDescent="0.25">
      <c r="A123" s="17">
        <v>115</v>
      </c>
      <c r="B123" s="15" t="s">
        <v>93</v>
      </c>
      <c r="C123" s="25">
        <v>23351.5</v>
      </c>
      <c r="D123" s="25">
        <v>23270.5</v>
      </c>
      <c r="E123" s="25">
        <v>15444.3</v>
      </c>
      <c r="F123" s="25">
        <v>81</v>
      </c>
      <c r="G123" s="25">
        <v>148</v>
      </c>
      <c r="H123" s="25">
        <v>140.69999999999999</v>
      </c>
      <c r="I123" s="25">
        <v>34.9</v>
      </c>
      <c r="J123" s="25">
        <v>7.3</v>
      </c>
      <c r="K123" s="25">
        <v>23499.5</v>
      </c>
      <c r="L123" s="25">
        <v>23411.200000000001</v>
      </c>
      <c r="M123" s="25">
        <v>15479.2</v>
      </c>
      <c r="N123" s="25">
        <v>88.3</v>
      </c>
    </row>
    <row r="124" spans="1:14" ht="31.5" x14ac:dyDescent="0.25">
      <c r="A124" s="17">
        <v>116</v>
      </c>
      <c r="B124" s="9" t="s">
        <v>95</v>
      </c>
      <c r="C124" s="25">
        <v>5663.9</v>
      </c>
      <c r="D124" s="25">
        <v>5583.7</v>
      </c>
      <c r="E124" s="25">
        <v>929.6</v>
      </c>
      <c r="F124" s="25">
        <v>80.2</v>
      </c>
      <c r="G124" s="25">
        <v>0</v>
      </c>
      <c r="H124" s="25"/>
      <c r="I124" s="25"/>
      <c r="J124" s="25"/>
      <c r="K124" s="25">
        <v>5663.9</v>
      </c>
      <c r="L124" s="25">
        <v>5583.7</v>
      </c>
      <c r="M124" s="25">
        <v>929.6</v>
      </c>
      <c r="N124" s="25">
        <v>80.2</v>
      </c>
    </row>
    <row r="125" spans="1:14" ht="47.25" x14ac:dyDescent="0.25">
      <c r="A125" s="17">
        <v>117</v>
      </c>
      <c r="B125" s="9" t="s">
        <v>167</v>
      </c>
      <c r="C125" s="25">
        <v>31946</v>
      </c>
      <c r="D125" s="25">
        <v>31894.9</v>
      </c>
      <c r="E125" s="25">
        <v>23530.9</v>
      </c>
      <c r="F125" s="25">
        <v>51.1</v>
      </c>
      <c r="G125" s="25">
        <v>0</v>
      </c>
      <c r="H125" s="25"/>
      <c r="I125" s="25"/>
      <c r="J125" s="25"/>
      <c r="K125" s="25">
        <v>31946</v>
      </c>
      <c r="L125" s="25">
        <v>31894.9</v>
      </c>
      <c r="M125" s="25">
        <v>23530.9</v>
      </c>
      <c r="N125" s="25">
        <v>51.1</v>
      </c>
    </row>
    <row r="126" spans="1:14" ht="81" customHeight="1" x14ac:dyDescent="0.25">
      <c r="A126" s="17">
        <v>118</v>
      </c>
      <c r="B126" s="10" t="s">
        <v>223</v>
      </c>
      <c r="C126" s="24"/>
      <c r="D126" s="24"/>
      <c r="E126" s="24"/>
      <c r="F126" s="24"/>
      <c r="G126" s="24">
        <v>90.7</v>
      </c>
      <c r="H126" s="24">
        <v>90.7</v>
      </c>
      <c r="I126" s="24">
        <v>69.3</v>
      </c>
      <c r="J126" s="24"/>
      <c r="K126" s="24">
        <v>90.7</v>
      </c>
      <c r="L126" s="24">
        <v>90.7</v>
      </c>
      <c r="M126" s="24">
        <v>69.3</v>
      </c>
      <c r="N126" s="24">
        <v>0</v>
      </c>
    </row>
    <row r="127" spans="1:14" s="8" customFormat="1" ht="36.75" customHeight="1" x14ac:dyDescent="0.25">
      <c r="A127" s="17">
        <v>119</v>
      </c>
      <c r="B127" s="9" t="s">
        <v>215</v>
      </c>
      <c r="C127" s="25">
        <v>402</v>
      </c>
      <c r="D127" s="25">
        <v>402</v>
      </c>
      <c r="E127" s="25">
        <v>5.2</v>
      </c>
      <c r="F127" s="25">
        <v>0</v>
      </c>
      <c r="G127" s="25">
        <v>0</v>
      </c>
      <c r="H127" s="25"/>
      <c r="I127" s="25"/>
      <c r="J127" s="25"/>
      <c r="K127" s="25">
        <v>402</v>
      </c>
      <c r="L127" s="25">
        <v>402</v>
      </c>
      <c r="M127" s="25">
        <v>5.2</v>
      </c>
      <c r="N127" s="25">
        <v>0</v>
      </c>
    </row>
    <row r="128" spans="1:14" ht="47.25" x14ac:dyDescent="0.25">
      <c r="A128" s="17">
        <v>120</v>
      </c>
      <c r="B128" s="18" t="s">
        <v>88</v>
      </c>
      <c r="C128" s="25">
        <v>694.9</v>
      </c>
      <c r="D128" s="25">
        <v>694.9</v>
      </c>
      <c r="E128" s="25">
        <v>456.1</v>
      </c>
      <c r="F128" s="25">
        <v>0</v>
      </c>
      <c r="G128" s="25">
        <v>0</v>
      </c>
      <c r="H128" s="25"/>
      <c r="I128" s="25"/>
      <c r="J128" s="25"/>
      <c r="K128" s="25">
        <v>694.9</v>
      </c>
      <c r="L128" s="25">
        <v>694.9</v>
      </c>
      <c r="M128" s="25">
        <v>456.1</v>
      </c>
      <c r="N128" s="25">
        <v>0</v>
      </c>
    </row>
    <row r="129" spans="1:18" ht="63" x14ac:dyDescent="0.25">
      <c r="A129" s="17">
        <v>121</v>
      </c>
      <c r="B129" s="18" t="s">
        <v>94</v>
      </c>
      <c r="C129" s="25">
        <v>9.3000000000000007</v>
      </c>
      <c r="D129" s="25">
        <v>9.3000000000000007</v>
      </c>
      <c r="E129" s="25">
        <v>0</v>
      </c>
      <c r="F129" s="25">
        <v>0</v>
      </c>
      <c r="G129" s="25">
        <v>0</v>
      </c>
      <c r="H129" s="25"/>
      <c r="I129" s="25"/>
      <c r="J129" s="25"/>
      <c r="K129" s="25">
        <v>9.3000000000000007</v>
      </c>
      <c r="L129" s="25">
        <v>9.3000000000000007</v>
      </c>
      <c r="M129" s="25">
        <v>0</v>
      </c>
      <c r="N129" s="25">
        <v>0</v>
      </c>
    </row>
    <row r="130" spans="1:18" ht="15.75" x14ac:dyDescent="0.25">
      <c r="A130" s="17">
        <v>122</v>
      </c>
      <c r="B130" s="14" t="s">
        <v>96</v>
      </c>
      <c r="C130" s="24">
        <v>5267.3</v>
      </c>
      <c r="D130" s="24">
        <v>5121.3999999999996</v>
      </c>
      <c r="E130" s="24">
        <v>2003.3</v>
      </c>
      <c r="F130" s="24">
        <v>145.9</v>
      </c>
      <c r="G130" s="24">
        <v>358.2</v>
      </c>
      <c r="H130" s="24">
        <v>355.5</v>
      </c>
      <c r="I130" s="24">
        <v>0</v>
      </c>
      <c r="J130" s="24">
        <v>2.7</v>
      </c>
      <c r="K130" s="24">
        <v>5625.5</v>
      </c>
      <c r="L130" s="24">
        <v>5476.9</v>
      </c>
      <c r="M130" s="24">
        <v>2003.3</v>
      </c>
      <c r="N130" s="24">
        <v>148.6</v>
      </c>
    </row>
    <row r="131" spans="1:18" ht="15.75" x14ac:dyDescent="0.25">
      <c r="A131" s="17">
        <v>123</v>
      </c>
      <c r="B131" s="29" t="s">
        <v>2</v>
      </c>
      <c r="C131" s="24">
        <v>0</v>
      </c>
      <c r="D131" s="25"/>
      <c r="E131" s="25"/>
      <c r="F131" s="25"/>
      <c r="G131" s="24">
        <v>0</v>
      </c>
      <c r="H131" s="25"/>
      <c r="I131" s="25"/>
      <c r="J131" s="25"/>
      <c r="K131" s="24">
        <v>0</v>
      </c>
      <c r="L131" s="25"/>
      <c r="M131" s="25"/>
      <c r="N131" s="25"/>
    </row>
    <row r="132" spans="1:18" ht="31.5" x14ac:dyDescent="0.25">
      <c r="A132" s="17">
        <v>124</v>
      </c>
      <c r="B132" s="15" t="s">
        <v>97</v>
      </c>
      <c r="C132" s="25">
        <v>4988.3</v>
      </c>
      <c r="D132" s="25">
        <v>4857.6000000000004</v>
      </c>
      <c r="E132" s="25">
        <v>1982.3</v>
      </c>
      <c r="F132" s="25">
        <v>130.69999999999999</v>
      </c>
      <c r="G132" s="25">
        <v>358.2</v>
      </c>
      <c r="H132" s="25">
        <v>358.2</v>
      </c>
      <c r="I132" s="25"/>
      <c r="J132" s="25"/>
      <c r="K132" s="25">
        <v>5346.5</v>
      </c>
      <c r="L132" s="25">
        <v>5215.8</v>
      </c>
      <c r="M132" s="25">
        <v>1982.3</v>
      </c>
      <c r="N132" s="25">
        <v>130.69999999999999</v>
      </c>
    </row>
    <row r="133" spans="1:18" ht="31.5" x14ac:dyDescent="0.25">
      <c r="A133" s="17">
        <v>125</v>
      </c>
      <c r="B133" s="9" t="s">
        <v>98</v>
      </c>
      <c r="C133" s="25">
        <v>279</v>
      </c>
      <c r="D133" s="25">
        <v>263.8</v>
      </c>
      <c r="E133" s="25">
        <v>21</v>
      </c>
      <c r="F133" s="25">
        <v>15.2</v>
      </c>
      <c r="G133" s="25">
        <v>0</v>
      </c>
      <c r="H133" s="25">
        <v>-2.7</v>
      </c>
      <c r="I133" s="25"/>
      <c r="J133" s="25">
        <v>2.7</v>
      </c>
      <c r="K133" s="25">
        <v>279</v>
      </c>
      <c r="L133" s="25">
        <v>261.10000000000002</v>
      </c>
      <c r="M133" s="25">
        <v>21</v>
      </c>
      <c r="N133" s="25">
        <v>17.899999999999999</v>
      </c>
    </row>
    <row r="134" spans="1:18" ht="15.75" x14ac:dyDescent="0.25">
      <c r="A134" s="17">
        <v>126</v>
      </c>
      <c r="B134" s="10" t="s">
        <v>6</v>
      </c>
      <c r="C134" s="24">
        <v>15852.9</v>
      </c>
      <c r="D134" s="24">
        <v>15751.2</v>
      </c>
      <c r="E134" s="24">
        <v>4260.2</v>
      </c>
      <c r="F134" s="24">
        <v>101.7</v>
      </c>
      <c r="G134" s="24">
        <v>-446.3</v>
      </c>
      <c r="H134" s="24">
        <v>-451.7</v>
      </c>
      <c r="I134" s="24">
        <v>-21.3</v>
      </c>
      <c r="J134" s="24">
        <v>5.4</v>
      </c>
      <c r="K134" s="24">
        <v>15406.6</v>
      </c>
      <c r="L134" s="24">
        <v>15299.5</v>
      </c>
      <c r="M134" s="24">
        <v>4238.8999999999996</v>
      </c>
      <c r="N134" s="24">
        <v>107.1</v>
      </c>
    </row>
    <row r="135" spans="1:18" ht="15.75" x14ac:dyDescent="0.25">
      <c r="A135" s="17">
        <v>127</v>
      </c>
      <c r="B135" s="10" t="s">
        <v>99</v>
      </c>
      <c r="C135" s="24">
        <v>14220.3</v>
      </c>
      <c r="D135" s="24">
        <v>14140</v>
      </c>
      <c r="E135" s="24">
        <v>3410.5</v>
      </c>
      <c r="F135" s="24">
        <v>80.3</v>
      </c>
      <c r="G135" s="24">
        <v>-445.5</v>
      </c>
      <c r="H135" s="24">
        <v>-450.9</v>
      </c>
      <c r="I135" s="24">
        <v>-21.3</v>
      </c>
      <c r="J135" s="24">
        <v>5.4</v>
      </c>
      <c r="K135" s="24">
        <v>13774.8</v>
      </c>
      <c r="L135" s="24">
        <v>13689.1</v>
      </c>
      <c r="M135" s="24">
        <v>3389.2</v>
      </c>
      <c r="N135" s="24">
        <v>85.7</v>
      </c>
    </row>
    <row r="136" spans="1:18" ht="15.75" x14ac:dyDescent="0.25">
      <c r="A136" s="17">
        <v>128</v>
      </c>
      <c r="B136" s="29" t="s">
        <v>2</v>
      </c>
      <c r="C136" s="24">
        <v>0</v>
      </c>
      <c r="D136" s="25"/>
      <c r="E136" s="25"/>
      <c r="F136" s="25"/>
      <c r="G136" s="24">
        <v>0</v>
      </c>
      <c r="H136" s="25"/>
      <c r="I136" s="25"/>
      <c r="J136" s="25"/>
      <c r="K136" s="24">
        <v>0</v>
      </c>
      <c r="L136" s="25"/>
      <c r="M136" s="25"/>
      <c r="N136" s="25"/>
    </row>
    <row r="137" spans="1:18" ht="31.5" x14ac:dyDescent="0.25">
      <c r="A137" s="17">
        <v>129</v>
      </c>
      <c r="B137" s="15" t="s">
        <v>82</v>
      </c>
      <c r="C137" s="25">
        <v>8520</v>
      </c>
      <c r="D137" s="25">
        <v>8505.1</v>
      </c>
      <c r="E137" s="25">
        <v>2095.1999999999998</v>
      </c>
      <c r="F137" s="25">
        <v>14.9</v>
      </c>
      <c r="G137" s="25">
        <v>-31.6</v>
      </c>
      <c r="H137" s="25">
        <v>-37</v>
      </c>
      <c r="I137" s="25"/>
      <c r="J137" s="25">
        <v>5.4</v>
      </c>
      <c r="K137" s="25">
        <v>8488.4</v>
      </c>
      <c r="L137" s="25">
        <v>8468.1</v>
      </c>
      <c r="M137" s="25">
        <v>2095.1999999999998</v>
      </c>
      <c r="N137" s="25">
        <v>20.3</v>
      </c>
    </row>
    <row r="138" spans="1:18" ht="31.5" x14ac:dyDescent="0.25">
      <c r="A138" s="17">
        <v>130</v>
      </c>
      <c r="B138" s="18" t="s">
        <v>103</v>
      </c>
      <c r="C138" s="25">
        <v>580.70000000000005</v>
      </c>
      <c r="D138" s="25">
        <v>573.29999999999995</v>
      </c>
      <c r="E138" s="25">
        <v>87.1</v>
      </c>
      <c r="F138" s="25">
        <v>7.4</v>
      </c>
      <c r="G138" s="25">
        <v>0</v>
      </c>
      <c r="H138" s="25"/>
      <c r="I138" s="25"/>
      <c r="J138" s="25"/>
      <c r="K138" s="25">
        <v>580.70000000000005</v>
      </c>
      <c r="L138" s="25">
        <v>573.29999999999995</v>
      </c>
      <c r="M138" s="25">
        <v>87.1</v>
      </c>
      <c r="N138" s="25">
        <v>7.4</v>
      </c>
    </row>
    <row r="139" spans="1:18" ht="47.25" x14ac:dyDescent="0.25">
      <c r="A139" s="17">
        <v>131</v>
      </c>
      <c r="B139" s="9" t="s">
        <v>104</v>
      </c>
      <c r="C139" s="25">
        <v>866.9</v>
      </c>
      <c r="D139" s="25">
        <v>808.9</v>
      </c>
      <c r="E139" s="25">
        <v>0</v>
      </c>
      <c r="F139" s="25">
        <v>58</v>
      </c>
      <c r="G139" s="25">
        <v>0</v>
      </c>
      <c r="H139" s="25"/>
      <c r="I139" s="25"/>
      <c r="J139" s="25"/>
      <c r="K139" s="25">
        <v>866.9</v>
      </c>
      <c r="L139" s="25">
        <v>808.9</v>
      </c>
      <c r="M139" s="25">
        <v>0</v>
      </c>
      <c r="N139" s="25">
        <v>58</v>
      </c>
    </row>
    <row r="140" spans="1:18" s="12" customFormat="1" ht="78.75" x14ac:dyDescent="0.25">
      <c r="A140" s="17">
        <v>132</v>
      </c>
      <c r="B140" s="18" t="s">
        <v>207</v>
      </c>
      <c r="C140" s="25">
        <v>2.1</v>
      </c>
      <c r="D140" s="25">
        <v>2.1</v>
      </c>
      <c r="E140" s="25">
        <v>0</v>
      </c>
      <c r="F140" s="25">
        <v>0</v>
      </c>
      <c r="G140" s="25">
        <v>6.1</v>
      </c>
      <c r="H140" s="25">
        <v>6.1</v>
      </c>
      <c r="I140" s="25"/>
      <c r="J140" s="25"/>
      <c r="K140" s="25">
        <v>8.1999999999999993</v>
      </c>
      <c r="L140" s="25">
        <v>8.1999999999999993</v>
      </c>
      <c r="M140" s="25">
        <v>0</v>
      </c>
      <c r="N140" s="25">
        <v>0</v>
      </c>
    </row>
    <row r="141" spans="1:18" s="8" customFormat="1" ht="38.25" customHeight="1" x14ac:dyDescent="0.25">
      <c r="A141" s="17">
        <v>133</v>
      </c>
      <c r="B141" s="18" t="s">
        <v>214</v>
      </c>
      <c r="C141" s="25">
        <v>97.8</v>
      </c>
      <c r="D141" s="25">
        <v>97.8</v>
      </c>
      <c r="E141" s="25">
        <v>65.599999999999994</v>
      </c>
      <c r="F141" s="25">
        <v>0</v>
      </c>
      <c r="G141" s="25">
        <v>0</v>
      </c>
      <c r="H141" s="25"/>
      <c r="I141" s="25">
        <v>-21.3</v>
      </c>
      <c r="J141" s="24"/>
      <c r="K141" s="25">
        <v>97.8</v>
      </c>
      <c r="L141" s="25">
        <v>97.8</v>
      </c>
      <c r="M141" s="25">
        <v>44.3</v>
      </c>
      <c r="N141" s="25">
        <v>0</v>
      </c>
    </row>
    <row r="142" spans="1:18" ht="63" x14ac:dyDescent="0.25">
      <c r="A142" s="17">
        <v>134</v>
      </c>
      <c r="B142" s="18" t="s">
        <v>100</v>
      </c>
      <c r="C142" s="25">
        <v>3780.7</v>
      </c>
      <c r="D142" s="25">
        <v>3780.7</v>
      </c>
      <c r="E142" s="25">
        <v>882.8</v>
      </c>
      <c r="F142" s="25">
        <v>0</v>
      </c>
      <c r="G142" s="25">
        <v>-420</v>
      </c>
      <c r="H142" s="25">
        <v>-420</v>
      </c>
      <c r="I142" s="25">
        <v>0</v>
      </c>
      <c r="J142" s="25">
        <v>0</v>
      </c>
      <c r="K142" s="25">
        <v>3360.7</v>
      </c>
      <c r="L142" s="25">
        <v>3360.7</v>
      </c>
      <c r="M142" s="25">
        <v>882.8</v>
      </c>
      <c r="N142" s="25">
        <v>0</v>
      </c>
      <c r="R142" s="126">
        <f>+K140+K142+K148</f>
        <v>3741</v>
      </c>
    </row>
    <row r="143" spans="1:18" ht="15.75" x14ac:dyDescent="0.25">
      <c r="A143" s="17">
        <v>135</v>
      </c>
      <c r="B143" s="29" t="s">
        <v>2</v>
      </c>
      <c r="C143" s="24">
        <v>0</v>
      </c>
      <c r="D143" s="25"/>
      <c r="E143" s="25"/>
      <c r="F143" s="25"/>
      <c r="G143" s="24">
        <v>0</v>
      </c>
      <c r="H143" s="25"/>
      <c r="I143" s="25"/>
      <c r="J143" s="25"/>
      <c r="K143" s="24">
        <v>0</v>
      </c>
      <c r="L143" s="25"/>
      <c r="M143" s="25"/>
      <c r="N143" s="25"/>
    </row>
    <row r="144" spans="1:18" ht="15.75" x14ac:dyDescent="0.25">
      <c r="A144" s="17">
        <v>136</v>
      </c>
      <c r="B144" s="9" t="s">
        <v>25</v>
      </c>
      <c r="C144" s="25">
        <v>2058.8000000000002</v>
      </c>
      <c r="D144" s="25">
        <v>2058.8000000000002</v>
      </c>
      <c r="E144" s="25">
        <v>882.8</v>
      </c>
      <c r="F144" s="25">
        <v>0</v>
      </c>
      <c r="G144" s="25">
        <v>0</v>
      </c>
      <c r="H144" s="25"/>
      <c r="I144" s="25"/>
      <c r="J144" s="25"/>
      <c r="K144" s="25">
        <v>2058.8000000000002</v>
      </c>
      <c r="L144" s="25">
        <v>2058.8000000000002</v>
      </c>
      <c r="M144" s="25">
        <v>882.8</v>
      </c>
      <c r="N144" s="25">
        <v>0</v>
      </c>
    </row>
    <row r="145" spans="1:14" ht="31.5" x14ac:dyDescent="0.25">
      <c r="A145" s="17">
        <v>137</v>
      </c>
      <c r="B145" s="9" t="s">
        <v>101</v>
      </c>
      <c r="C145" s="25">
        <v>718.3</v>
      </c>
      <c r="D145" s="25">
        <v>718.3</v>
      </c>
      <c r="E145" s="25">
        <v>0</v>
      </c>
      <c r="F145" s="25">
        <v>0</v>
      </c>
      <c r="G145" s="25">
        <v>0</v>
      </c>
      <c r="H145" s="25"/>
      <c r="I145" s="25"/>
      <c r="J145" s="25"/>
      <c r="K145" s="25">
        <v>718.3</v>
      </c>
      <c r="L145" s="25">
        <v>718.3</v>
      </c>
      <c r="M145" s="25">
        <v>0</v>
      </c>
      <c r="N145" s="25">
        <v>0</v>
      </c>
    </row>
    <row r="146" spans="1:14" ht="15.75" x14ac:dyDescent="0.25">
      <c r="A146" s="17">
        <v>138</v>
      </c>
      <c r="B146" s="9" t="s">
        <v>27</v>
      </c>
      <c r="C146" s="25">
        <v>566.29999999999995</v>
      </c>
      <c r="D146" s="25">
        <v>566.29999999999995</v>
      </c>
      <c r="E146" s="25">
        <v>0</v>
      </c>
      <c r="F146" s="25">
        <v>0</v>
      </c>
      <c r="G146" s="25">
        <v>0</v>
      </c>
      <c r="H146" s="25"/>
      <c r="I146" s="25"/>
      <c r="J146" s="25"/>
      <c r="K146" s="25">
        <v>566.29999999999995</v>
      </c>
      <c r="L146" s="25">
        <v>566.29999999999995</v>
      </c>
      <c r="M146" s="25">
        <v>0</v>
      </c>
      <c r="N146" s="25">
        <v>0</v>
      </c>
    </row>
    <row r="147" spans="1:14" ht="31.5" x14ac:dyDescent="0.25">
      <c r="A147" s="17">
        <v>139</v>
      </c>
      <c r="B147" s="18" t="s">
        <v>118</v>
      </c>
      <c r="C147" s="25">
        <v>437.3</v>
      </c>
      <c r="D147" s="25">
        <v>437.3</v>
      </c>
      <c r="E147" s="25">
        <v>0</v>
      </c>
      <c r="F147" s="25">
        <v>0</v>
      </c>
      <c r="G147" s="25">
        <v>-420</v>
      </c>
      <c r="H147" s="25">
        <v>-420</v>
      </c>
      <c r="I147" s="25"/>
      <c r="J147" s="25"/>
      <c r="K147" s="25">
        <v>17.3</v>
      </c>
      <c r="L147" s="25">
        <v>17.3</v>
      </c>
      <c r="M147" s="25">
        <v>0</v>
      </c>
      <c r="N147" s="25">
        <v>0</v>
      </c>
    </row>
    <row r="148" spans="1:14" ht="47.25" x14ac:dyDescent="0.25">
      <c r="A148" s="17">
        <v>140</v>
      </c>
      <c r="B148" s="18" t="s">
        <v>102</v>
      </c>
      <c r="C148" s="25">
        <v>372.1</v>
      </c>
      <c r="D148" s="25">
        <v>372.1</v>
      </c>
      <c r="E148" s="25">
        <v>279.8</v>
      </c>
      <c r="F148" s="25">
        <v>0</v>
      </c>
      <c r="G148" s="25">
        <v>0</v>
      </c>
      <c r="H148" s="25"/>
      <c r="I148" s="25"/>
      <c r="J148" s="25"/>
      <c r="K148" s="25">
        <v>372.1</v>
      </c>
      <c r="L148" s="25">
        <v>372.1</v>
      </c>
      <c r="M148" s="25">
        <v>279.8</v>
      </c>
      <c r="N148" s="25">
        <v>0</v>
      </c>
    </row>
    <row r="149" spans="1:14" ht="15.75" x14ac:dyDescent="0.25">
      <c r="A149" s="17">
        <v>141</v>
      </c>
      <c r="B149" s="10" t="s">
        <v>105</v>
      </c>
      <c r="C149" s="24">
        <v>1632.6</v>
      </c>
      <c r="D149" s="24">
        <v>1611.2</v>
      </c>
      <c r="E149" s="24">
        <v>849.7</v>
      </c>
      <c r="F149" s="24">
        <v>21.4</v>
      </c>
      <c r="G149" s="24">
        <v>-0.8</v>
      </c>
      <c r="H149" s="24">
        <v>-0.8</v>
      </c>
      <c r="I149" s="24">
        <v>0</v>
      </c>
      <c r="J149" s="24">
        <v>0</v>
      </c>
      <c r="K149" s="24">
        <v>1631.8</v>
      </c>
      <c r="L149" s="24">
        <v>1610.4</v>
      </c>
      <c r="M149" s="24">
        <v>849.7</v>
      </c>
      <c r="N149" s="24">
        <v>21.4</v>
      </c>
    </row>
    <row r="150" spans="1:14" ht="15.75" x14ac:dyDescent="0.25">
      <c r="A150" s="17">
        <v>142</v>
      </c>
      <c r="B150" s="29" t="s">
        <v>2</v>
      </c>
      <c r="C150" s="24">
        <v>0</v>
      </c>
      <c r="D150" s="25"/>
      <c r="E150" s="25"/>
      <c r="F150" s="25"/>
      <c r="G150" s="24">
        <v>0</v>
      </c>
      <c r="H150" s="25"/>
      <c r="I150" s="25"/>
      <c r="J150" s="25"/>
      <c r="K150" s="24">
        <v>0</v>
      </c>
      <c r="L150" s="25"/>
      <c r="M150" s="25"/>
      <c r="N150" s="25"/>
    </row>
    <row r="151" spans="1:14" ht="31.5" x14ac:dyDescent="0.25">
      <c r="A151" s="17">
        <v>143</v>
      </c>
      <c r="B151" s="9" t="s">
        <v>155</v>
      </c>
      <c r="C151" s="25">
        <v>161.69999999999999</v>
      </c>
      <c r="D151" s="25">
        <v>160.19999999999999</v>
      </c>
      <c r="E151" s="25">
        <v>4.0999999999999996</v>
      </c>
      <c r="F151" s="25">
        <v>1.5</v>
      </c>
      <c r="G151" s="25">
        <v>-0.8</v>
      </c>
      <c r="H151" s="25">
        <v>-0.8</v>
      </c>
      <c r="I151" s="25"/>
      <c r="J151" s="25"/>
      <c r="K151" s="25">
        <v>160.9</v>
      </c>
      <c r="L151" s="25">
        <v>159.4</v>
      </c>
      <c r="M151" s="25">
        <v>4.0999999999999996</v>
      </c>
      <c r="N151" s="25">
        <v>1.5</v>
      </c>
    </row>
    <row r="152" spans="1:14" ht="31.5" x14ac:dyDescent="0.25">
      <c r="A152" s="17">
        <v>144</v>
      </c>
      <c r="B152" s="9" t="s">
        <v>156</v>
      </c>
      <c r="C152" s="25">
        <v>18.8</v>
      </c>
      <c r="D152" s="25">
        <v>18.8</v>
      </c>
      <c r="E152" s="25">
        <v>13.9</v>
      </c>
      <c r="F152" s="25">
        <v>0</v>
      </c>
      <c r="G152" s="25">
        <v>0</v>
      </c>
      <c r="H152" s="25"/>
      <c r="I152" s="25"/>
      <c r="J152" s="25"/>
      <c r="K152" s="25">
        <v>18.8</v>
      </c>
      <c r="L152" s="25">
        <v>18.8</v>
      </c>
      <c r="M152" s="25">
        <v>13.9</v>
      </c>
      <c r="N152" s="25">
        <v>0</v>
      </c>
    </row>
    <row r="153" spans="1:14" ht="31.5" x14ac:dyDescent="0.25">
      <c r="A153" s="17">
        <v>145</v>
      </c>
      <c r="B153" s="9" t="s">
        <v>108</v>
      </c>
      <c r="C153" s="25">
        <v>96.2</v>
      </c>
      <c r="D153" s="25">
        <v>96.2</v>
      </c>
      <c r="E153" s="25">
        <v>0</v>
      </c>
      <c r="F153" s="25">
        <v>0</v>
      </c>
      <c r="G153" s="25">
        <v>0</v>
      </c>
      <c r="H153" s="25"/>
      <c r="I153" s="25"/>
      <c r="J153" s="25"/>
      <c r="K153" s="25">
        <v>96.2</v>
      </c>
      <c r="L153" s="25">
        <v>96.2</v>
      </c>
      <c r="M153" s="25">
        <v>0</v>
      </c>
      <c r="N153" s="25">
        <v>0</v>
      </c>
    </row>
    <row r="154" spans="1:14" ht="31.5" x14ac:dyDescent="0.25">
      <c r="A154" s="17">
        <v>146</v>
      </c>
      <c r="B154" s="15" t="s">
        <v>109</v>
      </c>
      <c r="C154" s="25">
        <v>10.7</v>
      </c>
      <c r="D154" s="25">
        <v>10.7</v>
      </c>
      <c r="E154" s="25">
        <v>0</v>
      </c>
      <c r="F154" s="25">
        <v>0</v>
      </c>
      <c r="G154" s="25">
        <v>0</v>
      </c>
      <c r="H154" s="25"/>
      <c r="I154" s="25"/>
      <c r="J154" s="25"/>
      <c r="K154" s="25">
        <v>10.7</v>
      </c>
      <c r="L154" s="25">
        <v>10.7</v>
      </c>
      <c r="M154" s="25">
        <v>0</v>
      </c>
      <c r="N154" s="25">
        <v>0</v>
      </c>
    </row>
    <row r="155" spans="1:14" ht="47.25" x14ac:dyDescent="0.25">
      <c r="A155" s="17">
        <v>147</v>
      </c>
      <c r="B155" s="18" t="s">
        <v>106</v>
      </c>
      <c r="C155" s="25">
        <v>897.1</v>
      </c>
      <c r="D155" s="25">
        <v>877.2</v>
      </c>
      <c r="E155" s="25">
        <v>556.4</v>
      </c>
      <c r="F155" s="25">
        <v>19.899999999999999</v>
      </c>
      <c r="G155" s="25">
        <v>0</v>
      </c>
      <c r="H155" s="25"/>
      <c r="I155" s="25"/>
      <c r="J155" s="25"/>
      <c r="K155" s="25">
        <v>897.1</v>
      </c>
      <c r="L155" s="25">
        <v>877.2</v>
      </c>
      <c r="M155" s="25">
        <v>556.4</v>
      </c>
      <c r="N155" s="25">
        <v>19.899999999999999</v>
      </c>
    </row>
    <row r="156" spans="1:14" ht="63" x14ac:dyDescent="0.25">
      <c r="A156" s="17">
        <v>148</v>
      </c>
      <c r="B156" s="18" t="s">
        <v>107</v>
      </c>
      <c r="C156" s="25">
        <v>448.1</v>
      </c>
      <c r="D156" s="25">
        <v>448.1</v>
      </c>
      <c r="E156" s="25">
        <v>275.3</v>
      </c>
      <c r="F156" s="25">
        <v>0</v>
      </c>
      <c r="G156" s="25">
        <v>0</v>
      </c>
      <c r="H156" s="25">
        <v>0</v>
      </c>
      <c r="I156" s="25">
        <v>0</v>
      </c>
      <c r="J156" s="25">
        <v>0</v>
      </c>
      <c r="K156" s="25">
        <v>448.1</v>
      </c>
      <c r="L156" s="25">
        <v>448.1</v>
      </c>
      <c r="M156" s="25">
        <v>275.3</v>
      </c>
      <c r="N156" s="25">
        <v>0</v>
      </c>
    </row>
    <row r="157" spans="1:14" ht="15.75" x14ac:dyDescent="0.25">
      <c r="A157" s="17">
        <v>149</v>
      </c>
      <c r="B157" s="29" t="s">
        <v>2</v>
      </c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</row>
    <row r="158" spans="1:14" ht="15.75" x14ac:dyDescent="0.25">
      <c r="A158" s="17">
        <v>150</v>
      </c>
      <c r="B158" s="18" t="s">
        <v>28</v>
      </c>
      <c r="C158" s="25">
        <v>278.5</v>
      </c>
      <c r="D158" s="25">
        <v>278.5</v>
      </c>
      <c r="E158" s="25">
        <v>185.5</v>
      </c>
      <c r="F158" s="25">
        <v>0</v>
      </c>
      <c r="G158" s="25">
        <v>0</v>
      </c>
      <c r="H158" s="25"/>
      <c r="I158" s="25"/>
      <c r="J158" s="25"/>
      <c r="K158" s="25">
        <v>278.5</v>
      </c>
      <c r="L158" s="25">
        <v>278.5</v>
      </c>
      <c r="M158" s="25">
        <v>185.5</v>
      </c>
      <c r="N158" s="25">
        <v>0</v>
      </c>
    </row>
    <row r="159" spans="1:14" ht="15.75" x14ac:dyDescent="0.25">
      <c r="A159" s="17">
        <v>151</v>
      </c>
      <c r="B159" s="18" t="s">
        <v>29</v>
      </c>
      <c r="C159" s="25">
        <v>169.6</v>
      </c>
      <c r="D159" s="25">
        <v>169.6</v>
      </c>
      <c r="E159" s="25">
        <v>89.8</v>
      </c>
      <c r="F159" s="25"/>
      <c r="G159" s="25">
        <v>0</v>
      </c>
      <c r="H159" s="25"/>
      <c r="I159" s="25"/>
      <c r="J159" s="25"/>
      <c r="K159" s="25">
        <v>169.6</v>
      </c>
      <c r="L159" s="25">
        <v>169.6</v>
      </c>
      <c r="M159" s="25">
        <v>89.8</v>
      </c>
      <c r="N159" s="25"/>
    </row>
    <row r="160" spans="1:14" ht="15.75" x14ac:dyDescent="0.25">
      <c r="A160" s="17">
        <v>152</v>
      </c>
      <c r="B160" s="10" t="s">
        <v>110</v>
      </c>
      <c r="C160" s="24">
        <v>143881.29999999999</v>
      </c>
      <c r="D160" s="24">
        <v>123299</v>
      </c>
      <c r="E160" s="24">
        <v>53516.4</v>
      </c>
      <c r="F160" s="24">
        <v>20582.3</v>
      </c>
      <c r="G160" s="24">
        <v>-247.9</v>
      </c>
      <c r="H160" s="24">
        <v>-319.10000000000002</v>
      </c>
      <c r="I160" s="24">
        <v>157.19999999999999</v>
      </c>
      <c r="J160" s="24">
        <v>71.2</v>
      </c>
      <c r="K160" s="24">
        <v>143633.4</v>
      </c>
      <c r="L160" s="24">
        <v>122979.9</v>
      </c>
      <c r="M160" s="24">
        <v>53673.599999999999</v>
      </c>
      <c r="N160" s="24">
        <v>20653.5</v>
      </c>
    </row>
    <row r="161" spans="1:14" ht="15.75" x14ac:dyDescent="0.25">
      <c r="A161" s="17">
        <v>153</v>
      </c>
      <c r="B161" s="29" t="s">
        <v>2</v>
      </c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</row>
    <row r="162" spans="1:14" ht="15.75" x14ac:dyDescent="0.25">
      <c r="A162" s="17">
        <v>154</v>
      </c>
      <c r="B162" s="9" t="s">
        <v>176</v>
      </c>
      <c r="C162" s="25">
        <v>3579.7</v>
      </c>
      <c r="D162" s="25"/>
      <c r="E162" s="25"/>
      <c r="F162" s="25">
        <v>3579.7</v>
      </c>
      <c r="G162" s="25">
        <v>0</v>
      </c>
      <c r="H162" s="25"/>
      <c r="I162" s="25"/>
      <c r="J162" s="25"/>
      <c r="K162" s="25">
        <v>3579.7</v>
      </c>
      <c r="L162" s="25"/>
      <c r="M162" s="25"/>
      <c r="N162" s="25">
        <v>3579.7</v>
      </c>
    </row>
    <row r="163" spans="1:14" ht="15.75" x14ac:dyDescent="0.25">
      <c r="A163" s="17">
        <v>155</v>
      </c>
      <c r="B163" s="10" t="s">
        <v>251</v>
      </c>
      <c r="C163" s="24">
        <v>140301.6</v>
      </c>
      <c r="D163" s="24">
        <v>123299</v>
      </c>
      <c r="E163" s="24">
        <v>53516.4</v>
      </c>
      <c r="F163" s="24">
        <v>17002.599999999999</v>
      </c>
      <c r="G163" s="24">
        <v>-247.9</v>
      </c>
      <c r="H163" s="24">
        <v>-319.10000000000002</v>
      </c>
      <c r="I163" s="24">
        <v>157.19999999999999</v>
      </c>
      <c r="J163" s="24">
        <v>71.2</v>
      </c>
      <c r="K163" s="24">
        <v>140053.70000000001</v>
      </c>
      <c r="L163" s="24">
        <v>122979.9</v>
      </c>
      <c r="M163" s="24">
        <v>53673.599999999999</v>
      </c>
      <c r="N163" s="24">
        <v>17073.8</v>
      </c>
    </row>
    <row r="164" spans="1:14" ht="15.75" x14ac:dyDescent="0.25">
      <c r="A164" s="51"/>
      <c r="B164" s="52"/>
      <c r="C164" s="53"/>
      <c r="D164" s="53"/>
      <c r="E164" s="53"/>
      <c r="F164" s="53"/>
      <c r="G164" s="78"/>
      <c r="H164" s="53"/>
      <c r="I164" s="53"/>
      <c r="J164" s="53"/>
      <c r="K164" s="53"/>
      <c r="L164" s="53"/>
      <c r="M164" s="53"/>
      <c r="N164" s="53"/>
    </row>
    <row r="165" spans="1:14" ht="15.75" x14ac:dyDescent="0.25">
      <c r="A165" s="51"/>
      <c r="B165" s="68"/>
      <c r="C165" s="53"/>
      <c r="D165" s="53"/>
      <c r="E165" s="53"/>
      <c r="F165" s="53"/>
      <c r="G165" s="53"/>
      <c r="H165" s="53"/>
      <c r="I165" s="53"/>
      <c r="J165" s="53"/>
      <c r="K165" s="53"/>
      <c r="L165" s="53"/>
      <c r="M165" s="53"/>
      <c r="N165" s="53"/>
    </row>
  </sheetData>
  <mergeCells count="17">
    <mergeCell ref="G4:J4"/>
    <mergeCell ref="K4:N4"/>
    <mergeCell ref="G5:G7"/>
    <mergeCell ref="H5:J5"/>
    <mergeCell ref="K5:K7"/>
    <mergeCell ref="L5:N5"/>
    <mergeCell ref="H6:I6"/>
    <mergeCell ref="J6:J7"/>
    <mergeCell ref="L6:M6"/>
    <mergeCell ref="N6:N7"/>
    <mergeCell ref="A5:A7"/>
    <mergeCell ref="B5:B7"/>
    <mergeCell ref="C4:F4"/>
    <mergeCell ref="C5:C7"/>
    <mergeCell ref="D5:F5"/>
    <mergeCell ref="D6:E6"/>
    <mergeCell ref="F6:F7"/>
  </mergeCells>
  <pageMargins left="0.94488188976377963" right="0.35433070866141736" top="0.86614173228346458" bottom="0.39370078740157483" header="0" footer="0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showZeros="0" topLeftCell="A46" zoomScale="70" zoomScaleNormal="70" workbookViewId="0">
      <selection activeCell="V57" sqref="V57"/>
    </sheetView>
  </sheetViews>
  <sheetFormatPr defaultColWidth="10.140625" defaultRowHeight="12.75" x14ac:dyDescent="0.2"/>
  <cols>
    <col min="1" max="1" width="5.28515625" style="3" customWidth="1"/>
    <col min="2" max="2" width="23" style="3" customWidth="1"/>
    <col min="3" max="3" width="18" style="3" customWidth="1"/>
    <col min="4" max="4" width="11.85546875" style="3" customWidth="1"/>
    <col min="5" max="5" width="12.7109375" style="3" customWidth="1"/>
    <col min="6" max="7" width="11.140625" style="3" customWidth="1"/>
    <col min="8" max="8" width="11" style="3" customWidth="1"/>
    <col min="9" max="9" width="10.42578125" style="3" customWidth="1"/>
    <col min="10" max="11" width="11.140625" style="3" customWidth="1"/>
    <col min="12" max="12" width="11.85546875" style="3" customWidth="1"/>
    <col min="13" max="13" width="12.7109375" style="3" customWidth="1"/>
    <col min="14" max="15" width="11.140625" style="3" customWidth="1"/>
    <col min="16" max="216" width="10.140625" style="3"/>
    <col min="217" max="217" width="5.28515625" style="3" customWidth="1"/>
    <col min="218" max="218" width="23" style="3" customWidth="1"/>
    <col min="219" max="219" width="18" style="3" customWidth="1"/>
    <col min="220" max="220" width="12" style="3" customWidth="1"/>
    <col min="221" max="221" width="11" style="3" customWidth="1"/>
    <col min="222" max="222" width="10.85546875" style="3" customWidth="1"/>
    <col min="223" max="223" width="9.42578125" style="3" customWidth="1"/>
    <col min="224" max="472" width="10.140625" style="3"/>
    <col min="473" max="473" width="5.28515625" style="3" customWidth="1"/>
    <col min="474" max="474" width="23" style="3" customWidth="1"/>
    <col min="475" max="475" width="18" style="3" customWidth="1"/>
    <col min="476" max="476" width="12" style="3" customWidth="1"/>
    <col min="477" max="477" width="11" style="3" customWidth="1"/>
    <col min="478" max="478" width="10.85546875" style="3" customWidth="1"/>
    <col min="479" max="479" width="9.42578125" style="3" customWidth="1"/>
    <col min="480" max="728" width="10.140625" style="3"/>
    <col min="729" max="729" width="5.28515625" style="3" customWidth="1"/>
    <col min="730" max="730" width="23" style="3" customWidth="1"/>
    <col min="731" max="731" width="18" style="3" customWidth="1"/>
    <col min="732" max="732" width="12" style="3" customWidth="1"/>
    <col min="733" max="733" width="11" style="3" customWidth="1"/>
    <col min="734" max="734" width="10.85546875" style="3" customWidth="1"/>
    <col min="735" max="735" width="9.42578125" style="3" customWidth="1"/>
    <col min="736" max="984" width="10.140625" style="3"/>
    <col min="985" max="985" width="5.28515625" style="3" customWidth="1"/>
    <col min="986" max="986" width="23" style="3" customWidth="1"/>
    <col min="987" max="987" width="18" style="3" customWidth="1"/>
    <col min="988" max="988" width="12" style="3" customWidth="1"/>
    <col min="989" max="989" width="11" style="3" customWidth="1"/>
    <col min="990" max="990" width="10.85546875" style="3" customWidth="1"/>
    <col min="991" max="991" width="9.42578125" style="3" customWidth="1"/>
    <col min="992" max="1240" width="10.140625" style="3"/>
    <col min="1241" max="1241" width="5.28515625" style="3" customWidth="1"/>
    <col min="1242" max="1242" width="23" style="3" customWidth="1"/>
    <col min="1243" max="1243" width="18" style="3" customWidth="1"/>
    <col min="1244" max="1244" width="12" style="3" customWidth="1"/>
    <col min="1245" max="1245" width="11" style="3" customWidth="1"/>
    <col min="1246" max="1246" width="10.85546875" style="3" customWidth="1"/>
    <col min="1247" max="1247" width="9.42578125" style="3" customWidth="1"/>
    <col min="1248" max="1496" width="10.140625" style="3"/>
    <col min="1497" max="1497" width="5.28515625" style="3" customWidth="1"/>
    <col min="1498" max="1498" width="23" style="3" customWidth="1"/>
    <col min="1499" max="1499" width="18" style="3" customWidth="1"/>
    <col min="1500" max="1500" width="12" style="3" customWidth="1"/>
    <col min="1501" max="1501" width="11" style="3" customWidth="1"/>
    <col min="1502" max="1502" width="10.85546875" style="3" customWidth="1"/>
    <col min="1503" max="1503" width="9.42578125" style="3" customWidth="1"/>
    <col min="1504" max="1752" width="10.140625" style="3"/>
    <col min="1753" max="1753" width="5.28515625" style="3" customWidth="1"/>
    <col min="1754" max="1754" width="23" style="3" customWidth="1"/>
    <col min="1755" max="1755" width="18" style="3" customWidth="1"/>
    <col min="1756" max="1756" width="12" style="3" customWidth="1"/>
    <col min="1757" max="1757" width="11" style="3" customWidth="1"/>
    <col min="1758" max="1758" width="10.85546875" style="3" customWidth="1"/>
    <col min="1759" max="1759" width="9.42578125" style="3" customWidth="1"/>
    <col min="1760" max="2008" width="10.140625" style="3"/>
    <col min="2009" max="2009" width="5.28515625" style="3" customWidth="1"/>
    <col min="2010" max="2010" width="23" style="3" customWidth="1"/>
    <col min="2011" max="2011" width="18" style="3" customWidth="1"/>
    <col min="2012" max="2012" width="12" style="3" customWidth="1"/>
    <col min="2013" max="2013" width="11" style="3" customWidth="1"/>
    <col min="2014" max="2014" width="10.85546875" style="3" customWidth="1"/>
    <col min="2015" max="2015" width="9.42578125" style="3" customWidth="1"/>
    <col min="2016" max="2264" width="10.140625" style="3"/>
    <col min="2265" max="2265" width="5.28515625" style="3" customWidth="1"/>
    <col min="2266" max="2266" width="23" style="3" customWidth="1"/>
    <col min="2267" max="2267" width="18" style="3" customWidth="1"/>
    <col min="2268" max="2268" width="12" style="3" customWidth="1"/>
    <col min="2269" max="2269" width="11" style="3" customWidth="1"/>
    <col min="2270" max="2270" width="10.85546875" style="3" customWidth="1"/>
    <col min="2271" max="2271" width="9.42578125" style="3" customWidth="1"/>
    <col min="2272" max="2520" width="10.140625" style="3"/>
    <col min="2521" max="2521" width="5.28515625" style="3" customWidth="1"/>
    <col min="2522" max="2522" width="23" style="3" customWidth="1"/>
    <col min="2523" max="2523" width="18" style="3" customWidth="1"/>
    <col min="2524" max="2524" width="12" style="3" customWidth="1"/>
    <col min="2525" max="2525" width="11" style="3" customWidth="1"/>
    <col min="2526" max="2526" width="10.85546875" style="3" customWidth="1"/>
    <col min="2527" max="2527" width="9.42578125" style="3" customWidth="1"/>
    <col min="2528" max="2776" width="10.140625" style="3"/>
    <col min="2777" max="2777" width="5.28515625" style="3" customWidth="1"/>
    <col min="2778" max="2778" width="23" style="3" customWidth="1"/>
    <col min="2779" max="2779" width="18" style="3" customWidth="1"/>
    <col min="2780" max="2780" width="12" style="3" customWidth="1"/>
    <col min="2781" max="2781" width="11" style="3" customWidth="1"/>
    <col min="2782" max="2782" width="10.85546875" style="3" customWidth="1"/>
    <col min="2783" max="2783" width="9.42578125" style="3" customWidth="1"/>
    <col min="2784" max="3032" width="10.140625" style="3"/>
    <col min="3033" max="3033" width="5.28515625" style="3" customWidth="1"/>
    <col min="3034" max="3034" width="23" style="3" customWidth="1"/>
    <col min="3035" max="3035" width="18" style="3" customWidth="1"/>
    <col min="3036" max="3036" width="12" style="3" customWidth="1"/>
    <col min="3037" max="3037" width="11" style="3" customWidth="1"/>
    <col min="3038" max="3038" width="10.85546875" style="3" customWidth="1"/>
    <col min="3039" max="3039" width="9.42578125" style="3" customWidth="1"/>
    <col min="3040" max="3288" width="10.140625" style="3"/>
    <col min="3289" max="3289" width="5.28515625" style="3" customWidth="1"/>
    <col min="3290" max="3290" width="23" style="3" customWidth="1"/>
    <col min="3291" max="3291" width="18" style="3" customWidth="1"/>
    <col min="3292" max="3292" width="12" style="3" customWidth="1"/>
    <col min="3293" max="3293" width="11" style="3" customWidth="1"/>
    <col min="3294" max="3294" width="10.85546875" style="3" customWidth="1"/>
    <col min="3295" max="3295" width="9.42578125" style="3" customWidth="1"/>
    <col min="3296" max="3544" width="10.140625" style="3"/>
    <col min="3545" max="3545" width="5.28515625" style="3" customWidth="1"/>
    <col min="3546" max="3546" width="23" style="3" customWidth="1"/>
    <col min="3547" max="3547" width="18" style="3" customWidth="1"/>
    <col min="3548" max="3548" width="12" style="3" customWidth="1"/>
    <col min="3549" max="3549" width="11" style="3" customWidth="1"/>
    <col min="3550" max="3550" width="10.85546875" style="3" customWidth="1"/>
    <col min="3551" max="3551" width="9.42578125" style="3" customWidth="1"/>
    <col min="3552" max="3800" width="10.140625" style="3"/>
    <col min="3801" max="3801" width="5.28515625" style="3" customWidth="1"/>
    <col min="3802" max="3802" width="23" style="3" customWidth="1"/>
    <col min="3803" max="3803" width="18" style="3" customWidth="1"/>
    <col min="3804" max="3804" width="12" style="3" customWidth="1"/>
    <col min="3805" max="3805" width="11" style="3" customWidth="1"/>
    <col min="3806" max="3806" width="10.85546875" style="3" customWidth="1"/>
    <col min="3807" max="3807" width="9.42578125" style="3" customWidth="1"/>
    <col min="3808" max="4056" width="10.140625" style="3"/>
    <col min="4057" max="4057" width="5.28515625" style="3" customWidth="1"/>
    <col min="4058" max="4058" width="23" style="3" customWidth="1"/>
    <col min="4059" max="4059" width="18" style="3" customWidth="1"/>
    <col min="4060" max="4060" width="12" style="3" customWidth="1"/>
    <col min="4061" max="4061" width="11" style="3" customWidth="1"/>
    <col min="4062" max="4062" width="10.85546875" style="3" customWidth="1"/>
    <col min="4063" max="4063" width="9.42578125" style="3" customWidth="1"/>
    <col min="4064" max="4312" width="10.140625" style="3"/>
    <col min="4313" max="4313" width="5.28515625" style="3" customWidth="1"/>
    <col min="4314" max="4314" width="23" style="3" customWidth="1"/>
    <col min="4315" max="4315" width="18" style="3" customWidth="1"/>
    <col min="4316" max="4316" width="12" style="3" customWidth="1"/>
    <col min="4317" max="4317" width="11" style="3" customWidth="1"/>
    <col min="4318" max="4318" width="10.85546875" style="3" customWidth="1"/>
    <col min="4319" max="4319" width="9.42578125" style="3" customWidth="1"/>
    <col min="4320" max="4568" width="10.140625" style="3"/>
    <col min="4569" max="4569" width="5.28515625" style="3" customWidth="1"/>
    <col min="4570" max="4570" width="23" style="3" customWidth="1"/>
    <col min="4571" max="4571" width="18" style="3" customWidth="1"/>
    <col min="4572" max="4572" width="12" style="3" customWidth="1"/>
    <col min="4573" max="4573" width="11" style="3" customWidth="1"/>
    <col min="4574" max="4574" width="10.85546875" style="3" customWidth="1"/>
    <col min="4575" max="4575" width="9.42578125" style="3" customWidth="1"/>
    <col min="4576" max="4824" width="10.140625" style="3"/>
    <col min="4825" max="4825" width="5.28515625" style="3" customWidth="1"/>
    <col min="4826" max="4826" width="23" style="3" customWidth="1"/>
    <col min="4827" max="4827" width="18" style="3" customWidth="1"/>
    <col min="4828" max="4828" width="12" style="3" customWidth="1"/>
    <col min="4829" max="4829" width="11" style="3" customWidth="1"/>
    <col min="4830" max="4830" width="10.85546875" style="3" customWidth="1"/>
    <col min="4831" max="4831" width="9.42578125" style="3" customWidth="1"/>
    <col min="4832" max="5080" width="10.140625" style="3"/>
    <col min="5081" max="5081" width="5.28515625" style="3" customWidth="1"/>
    <col min="5082" max="5082" width="23" style="3" customWidth="1"/>
    <col min="5083" max="5083" width="18" style="3" customWidth="1"/>
    <col min="5084" max="5084" width="12" style="3" customWidth="1"/>
    <col min="5085" max="5085" width="11" style="3" customWidth="1"/>
    <col min="5086" max="5086" width="10.85546875" style="3" customWidth="1"/>
    <col min="5087" max="5087" width="9.42578125" style="3" customWidth="1"/>
    <col min="5088" max="5336" width="10.140625" style="3"/>
    <col min="5337" max="5337" width="5.28515625" style="3" customWidth="1"/>
    <col min="5338" max="5338" width="23" style="3" customWidth="1"/>
    <col min="5339" max="5339" width="18" style="3" customWidth="1"/>
    <col min="5340" max="5340" width="12" style="3" customWidth="1"/>
    <col min="5341" max="5341" width="11" style="3" customWidth="1"/>
    <col min="5342" max="5342" width="10.85546875" style="3" customWidth="1"/>
    <col min="5343" max="5343" width="9.42578125" style="3" customWidth="1"/>
    <col min="5344" max="5592" width="10.140625" style="3"/>
    <col min="5593" max="5593" width="5.28515625" style="3" customWidth="1"/>
    <col min="5594" max="5594" width="23" style="3" customWidth="1"/>
    <col min="5595" max="5595" width="18" style="3" customWidth="1"/>
    <col min="5596" max="5596" width="12" style="3" customWidth="1"/>
    <col min="5597" max="5597" width="11" style="3" customWidth="1"/>
    <col min="5598" max="5598" width="10.85546875" style="3" customWidth="1"/>
    <col min="5599" max="5599" width="9.42578125" style="3" customWidth="1"/>
    <col min="5600" max="5848" width="10.140625" style="3"/>
    <col min="5849" max="5849" width="5.28515625" style="3" customWidth="1"/>
    <col min="5850" max="5850" width="23" style="3" customWidth="1"/>
    <col min="5851" max="5851" width="18" style="3" customWidth="1"/>
    <col min="5852" max="5852" width="12" style="3" customWidth="1"/>
    <col min="5853" max="5853" width="11" style="3" customWidth="1"/>
    <col min="5854" max="5854" width="10.85546875" style="3" customWidth="1"/>
    <col min="5855" max="5855" width="9.42578125" style="3" customWidth="1"/>
    <col min="5856" max="6104" width="10.140625" style="3"/>
    <col min="6105" max="6105" width="5.28515625" style="3" customWidth="1"/>
    <col min="6106" max="6106" width="23" style="3" customWidth="1"/>
    <col min="6107" max="6107" width="18" style="3" customWidth="1"/>
    <col min="6108" max="6108" width="12" style="3" customWidth="1"/>
    <col min="6109" max="6109" width="11" style="3" customWidth="1"/>
    <col min="6110" max="6110" width="10.85546875" style="3" customWidth="1"/>
    <col min="6111" max="6111" width="9.42578125" style="3" customWidth="1"/>
    <col min="6112" max="6360" width="10.140625" style="3"/>
    <col min="6361" max="6361" width="5.28515625" style="3" customWidth="1"/>
    <col min="6362" max="6362" width="23" style="3" customWidth="1"/>
    <col min="6363" max="6363" width="18" style="3" customWidth="1"/>
    <col min="6364" max="6364" width="12" style="3" customWidth="1"/>
    <col min="6365" max="6365" width="11" style="3" customWidth="1"/>
    <col min="6366" max="6366" width="10.85546875" style="3" customWidth="1"/>
    <col min="6367" max="6367" width="9.42578125" style="3" customWidth="1"/>
    <col min="6368" max="6616" width="10.140625" style="3"/>
    <col min="6617" max="6617" width="5.28515625" style="3" customWidth="1"/>
    <col min="6618" max="6618" width="23" style="3" customWidth="1"/>
    <col min="6619" max="6619" width="18" style="3" customWidth="1"/>
    <col min="6620" max="6620" width="12" style="3" customWidth="1"/>
    <col min="6621" max="6621" width="11" style="3" customWidth="1"/>
    <col min="6622" max="6622" width="10.85546875" style="3" customWidth="1"/>
    <col min="6623" max="6623" width="9.42578125" style="3" customWidth="1"/>
    <col min="6624" max="6872" width="10.140625" style="3"/>
    <col min="6873" max="6873" width="5.28515625" style="3" customWidth="1"/>
    <col min="6874" max="6874" width="23" style="3" customWidth="1"/>
    <col min="6875" max="6875" width="18" style="3" customWidth="1"/>
    <col min="6876" max="6876" width="12" style="3" customWidth="1"/>
    <col min="6877" max="6877" width="11" style="3" customWidth="1"/>
    <col min="6878" max="6878" width="10.85546875" style="3" customWidth="1"/>
    <col min="6879" max="6879" width="9.42578125" style="3" customWidth="1"/>
    <col min="6880" max="7128" width="10.140625" style="3"/>
    <col min="7129" max="7129" width="5.28515625" style="3" customWidth="1"/>
    <col min="7130" max="7130" width="23" style="3" customWidth="1"/>
    <col min="7131" max="7131" width="18" style="3" customWidth="1"/>
    <col min="7132" max="7132" width="12" style="3" customWidth="1"/>
    <col min="7133" max="7133" width="11" style="3" customWidth="1"/>
    <col min="7134" max="7134" width="10.85546875" style="3" customWidth="1"/>
    <col min="7135" max="7135" width="9.42578125" style="3" customWidth="1"/>
    <col min="7136" max="7384" width="10.140625" style="3"/>
    <col min="7385" max="7385" width="5.28515625" style="3" customWidth="1"/>
    <col min="7386" max="7386" width="23" style="3" customWidth="1"/>
    <col min="7387" max="7387" width="18" style="3" customWidth="1"/>
    <col min="7388" max="7388" width="12" style="3" customWidth="1"/>
    <col min="7389" max="7389" width="11" style="3" customWidth="1"/>
    <col min="7390" max="7390" width="10.85546875" style="3" customWidth="1"/>
    <col min="7391" max="7391" width="9.42578125" style="3" customWidth="1"/>
    <col min="7392" max="7640" width="10.140625" style="3"/>
    <col min="7641" max="7641" width="5.28515625" style="3" customWidth="1"/>
    <col min="7642" max="7642" width="23" style="3" customWidth="1"/>
    <col min="7643" max="7643" width="18" style="3" customWidth="1"/>
    <col min="7644" max="7644" width="12" style="3" customWidth="1"/>
    <col min="7645" max="7645" width="11" style="3" customWidth="1"/>
    <col min="7646" max="7646" width="10.85546875" style="3" customWidth="1"/>
    <col min="7647" max="7647" width="9.42578125" style="3" customWidth="1"/>
    <col min="7648" max="7896" width="10.140625" style="3"/>
    <col min="7897" max="7897" width="5.28515625" style="3" customWidth="1"/>
    <col min="7898" max="7898" width="23" style="3" customWidth="1"/>
    <col min="7899" max="7899" width="18" style="3" customWidth="1"/>
    <col min="7900" max="7900" width="12" style="3" customWidth="1"/>
    <col min="7901" max="7901" width="11" style="3" customWidth="1"/>
    <col min="7902" max="7902" width="10.85546875" style="3" customWidth="1"/>
    <col min="7903" max="7903" width="9.42578125" style="3" customWidth="1"/>
    <col min="7904" max="8152" width="10.140625" style="3"/>
    <col min="8153" max="8153" width="5.28515625" style="3" customWidth="1"/>
    <col min="8154" max="8154" width="23" style="3" customWidth="1"/>
    <col min="8155" max="8155" width="18" style="3" customWidth="1"/>
    <col min="8156" max="8156" width="12" style="3" customWidth="1"/>
    <col min="8157" max="8157" width="11" style="3" customWidth="1"/>
    <col min="8158" max="8158" width="10.85546875" style="3" customWidth="1"/>
    <col min="8159" max="8159" width="9.42578125" style="3" customWidth="1"/>
    <col min="8160" max="8408" width="10.140625" style="3"/>
    <col min="8409" max="8409" width="5.28515625" style="3" customWidth="1"/>
    <col min="8410" max="8410" width="23" style="3" customWidth="1"/>
    <col min="8411" max="8411" width="18" style="3" customWidth="1"/>
    <col min="8412" max="8412" width="12" style="3" customWidth="1"/>
    <col min="8413" max="8413" width="11" style="3" customWidth="1"/>
    <col min="8414" max="8414" width="10.85546875" style="3" customWidth="1"/>
    <col min="8415" max="8415" width="9.42578125" style="3" customWidth="1"/>
    <col min="8416" max="8664" width="10.140625" style="3"/>
    <col min="8665" max="8665" width="5.28515625" style="3" customWidth="1"/>
    <col min="8666" max="8666" width="23" style="3" customWidth="1"/>
    <col min="8667" max="8667" width="18" style="3" customWidth="1"/>
    <col min="8668" max="8668" width="12" style="3" customWidth="1"/>
    <col min="8669" max="8669" width="11" style="3" customWidth="1"/>
    <col min="8670" max="8670" width="10.85546875" style="3" customWidth="1"/>
    <col min="8671" max="8671" width="9.42578125" style="3" customWidth="1"/>
    <col min="8672" max="8920" width="10.140625" style="3"/>
    <col min="8921" max="8921" width="5.28515625" style="3" customWidth="1"/>
    <col min="8922" max="8922" width="23" style="3" customWidth="1"/>
    <col min="8923" max="8923" width="18" style="3" customWidth="1"/>
    <col min="8924" max="8924" width="12" style="3" customWidth="1"/>
    <col min="8925" max="8925" width="11" style="3" customWidth="1"/>
    <col min="8926" max="8926" width="10.85546875" style="3" customWidth="1"/>
    <col min="8927" max="8927" width="9.42578125" style="3" customWidth="1"/>
    <col min="8928" max="9176" width="10.140625" style="3"/>
    <col min="9177" max="9177" width="5.28515625" style="3" customWidth="1"/>
    <col min="9178" max="9178" width="23" style="3" customWidth="1"/>
    <col min="9179" max="9179" width="18" style="3" customWidth="1"/>
    <col min="9180" max="9180" width="12" style="3" customWidth="1"/>
    <col min="9181" max="9181" width="11" style="3" customWidth="1"/>
    <col min="9182" max="9182" width="10.85546875" style="3" customWidth="1"/>
    <col min="9183" max="9183" width="9.42578125" style="3" customWidth="1"/>
    <col min="9184" max="9432" width="10.140625" style="3"/>
    <col min="9433" max="9433" width="5.28515625" style="3" customWidth="1"/>
    <col min="9434" max="9434" width="23" style="3" customWidth="1"/>
    <col min="9435" max="9435" width="18" style="3" customWidth="1"/>
    <col min="9436" max="9436" width="12" style="3" customWidth="1"/>
    <col min="9437" max="9437" width="11" style="3" customWidth="1"/>
    <col min="9438" max="9438" width="10.85546875" style="3" customWidth="1"/>
    <col min="9439" max="9439" width="9.42578125" style="3" customWidth="1"/>
    <col min="9440" max="9688" width="10.140625" style="3"/>
    <col min="9689" max="9689" width="5.28515625" style="3" customWidth="1"/>
    <col min="9690" max="9690" width="23" style="3" customWidth="1"/>
    <col min="9691" max="9691" width="18" style="3" customWidth="1"/>
    <col min="9692" max="9692" width="12" style="3" customWidth="1"/>
    <col min="9693" max="9693" width="11" style="3" customWidth="1"/>
    <col min="9694" max="9694" width="10.85546875" style="3" customWidth="1"/>
    <col min="9695" max="9695" width="9.42578125" style="3" customWidth="1"/>
    <col min="9696" max="9944" width="10.140625" style="3"/>
    <col min="9945" max="9945" width="5.28515625" style="3" customWidth="1"/>
    <col min="9946" max="9946" width="23" style="3" customWidth="1"/>
    <col min="9947" max="9947" width="18" style="3" customWidth="1"/>
    <col min="9948" max="9948" width="12" style="3" customWidth="1"/>
    <col min="9949" max="9949" width="11" style="3" customWidth="1"/>
    <col min="9950" max="9950" width="10.85546875" style="3" customWidth="1"/>
    <col min="9951" max="9951" width="9.42578125" style="3" customWidth="1"/>
    <col min="9952" max="10200" width="10.140625" style="3"/>
    <col min="10201" max="10201" width="5.28515625" style="3" customWidth="1"/>
    <col min="10202" max="10202" width="23" style="3" customWidth="1"/>
    <col min="10203" max="10203" width="18" style="3" customWidth="1"/>
    <col min="10204" max="10204" width="12" style="3" customWidth="1"/>
    <col min="10205" max="10205" width="11" style="3" customWidth="1"/>
    <col min="10206" max="10206" width="10.85546875" style="3" customWidth="1"/>
    <col min="10207" max="10207" width="9.42578125" style="3" customWidth="1"/>
    <col min="10208" max="10456" width="10.140625" style="3"/>
    <col min="10457" max="10457" width="5.28515625" style="3" customWidth="1"/>
    <col min="10458" max="10458" width="23" style="3" customWidth="1"/>
    <col min="10459" max="10459" width="18" style="3" customWidth="1"/>
    <col min="10460" max="10460" width="12" style="3" customWidth="1"/>
    <col min="10461" max="10461" width="11" style="3" customWidth="1"/>
    <col min="10462" max="10462" width="10.85546875" style="3" customWidth="1"/>
    <col min="10463" max="10463" width="9.42578125" style="3" customWidth="1"/>
    <col min="10464" max="10712" width="10.140625" style="3"/>
    <col min="10713" max="10713" width="5.28515625" style="3" customWidth="1"/>
    <col min="10714" max="10714" width="23" style="3" customWidth="1"/>
    <col min="10715" max="10715" width="18" style="3" customWidth="1"/>
    <col min="10716" max="10716" width="12" style="3" customWidth="1"/>
    <col min="10717" max="10717" width="11" style="3" customWidth="1"/>
    <col min="10718" max="10718" width="10.85546875" style="3" customWidth="1"/>
    <col min="10719" max="10719" width="9.42578125" style="3" customWidth="1"/>
    <col min="10720" max="10968" width="10.140625" style="3"/>
    <col min="10969" max="10969" width="5.28515625" style="3" customWidth="1"/>
    <col min="10970" max="10970" width="23" style="3" customWidth="1"/>
    <col min="10971" max="10971" width="18" style="3" customWidth="1"/>
    <col min="10972" max="10972" width="12" style="3" customWidth="1"/>
    <col min="10973" max="10973" width="11" style="3" customWidth="1"/>
    <col min="10974" max="10974" width="10.85546875" style="3" customWidth="1"/>
    <col min="10975" max="10975" width="9.42578125" style="3" customWidth="1"/>
    <col min="10976" max="11224" width="10.140625" style="3"/>
    <col min="11225" max="11225" width="5.28515625" style="3" customWidth="1"/>
    <col min="11226" max="11226" width="23" style="3" customWidth="1"/>
    <col min="11227" max="11227" width="18" style="3" customWidth="1"/>
    <col min="11228" max="11228" width="12" style="3" customWidth="1"/>
    <col min="11229" max="11229" width="11" style="3" customWidth="1"/>
    <col min="11230" max="11230" width="10.85546875" style="3" customWidth="1"/>
    <col min="11231" max="11231" width="9.42578125" style="3" customWidth="1"/>
    <col min="11232" max="11480" width="10.140625" style="3"/>
    <col min="11481" max="11481" width="5.28515625" style="3" customWidth="1"/>
    <col min="11482" max="11482" width="23" style="3" customWidth="1"/>
    <col min="11483" max="11483" width="18" style="3" customWidth="1"/>
    <col min="11484" max="11484" width="12" style="3" customWidth="1"/>
    <col min="11485" max="11485" width="11" style="3" customWidth="1"/>
    <col min="11486" max="11486" width="10.85546875" style="3" customWidth="1"/>
    <col min="11487" max="11487" width="9.42578125" style="3" customWidth="1"/>
    <col min="11488" max="11736" width="10.140625" style="3"/>
    <col min="11737" max="11737" width="5.28515625" style="3" customWidth="1"/>
    <col min="11738" max="11738" width="23" style="3" customWidth="1"/>
    <col min="11739" max="11739" width="18" style="3" customWidth="1"/>
    <col min="11740" max="11740" width="12" style="3" customWidth="1"/>
    <col min="11741" max="11741" width="11" style="3" customWidth="1"/>
    <col min="11742" max="11742" width="10.85546875" style="3" customWidth="1"/>
    <col min="11743" max="11743" width="9.42578125" style="3" customWidth="1"/>
    <col min="11744" max="11992" width="10.140625" style="3"/>
    <col min="11993" max="11993" width="5.28515625" style="3" customWidth="1"/>
    <col min="11994" max="11994" width="23" style="3" customWidth="1"/>
    <col min="11995" max="11995" width="18" style="3" customWidth="1"/>
    <col min="11996" max="11996" width="12" style="3" customWidth="1"/>
    <col min="11997" max="11997" width="11" style="3" customWidth="1"/>
    <col min="11998" max="11998" width="10.85546875" style="3" customWidth="1"/>
    <col min="11999" max="11999" width="9.42578125" style="3" customWidth="1"/>
    <col min="12000" max="12248" width="10.140625" style="3"/>
    <col min="12249" max="12249" width="5.28515625" style="3" customWidth="1"/>
    <col min="12250" max="12250" width="23" style="3" customWidth="1"/>
    <col min="12251" max="12251" width="18" style="3" customWidth="1"/>
    <col min="12252" max="12252" width="12" style="3" customWidth="1"/>
    <col min="12253" max="12253" width="11" style="3" customWidth="1"/>
    <col min="12254" max="12254" width="10.85546875" style="3" customWidth="1"/>
    <col min="12255" max="12255" width="9.42578125" style="3" customWidth="1"/>
    <col min="12256" max="12504" width="10.140625" style="3"/>
    <col min="12505" max="12505" width="5.28515625" style="3" customWidth="1"/>
    <col min="12506" max="12506" width="23" style="3" customWidth="1"/>
    <col min="12507" max="12507" width="18" style="3" customWidth="1"/>
    <col min="12508" max="12508" width="12" style="3" customWidth="1"/>
    <col min="12509" max="12509" width="11" style="3" customWidth="1"/>
    <col min="12510" max="12510" width="10.85546875" style="3" customWidth="1"/>
    <col min="12511" max="12511" width="9.42578125" style="3" customWidth="1"/>
    <col min="12512" max="12760" width="10.140625" style="3"/>
    <col min="12761" max="12761" width="5.28515625" style="3" customWidth="1"/>
    <col min="12762" max="12762" width="23" style="3" customWidth="1"/>
    <col min="12763" max="12763" width="18" style="3" customWidth="1"/>
    <col min="12764" max="12764" width="12" style="3" customWidth="1"/>
    <col min="12765" max="12765" width="11" style="3" customWidth="1"/>
    <col min="12766" max="12766" width="10.85546875" style="3" customWidth="1"/>
    <col min="12767" max="12767" width="9.42578125" style="3" customWidth="1"/>
    <col min="12768" max="13016" width="10.140625" style="3"/>
    <col min="13017" max="13017" width="5.28515625" style="3" customWidth="1"/>
    <col min="13018" max="13018" width="23" style="3" customWidth="1"/>
    <col min="13019" max="13019" width="18" style="3" customWidth="1"/>
    <col min="13020" max="13020" width="12" style="3" customWidth="1"/>
    <col min="13021" max="13021" width="11" style="3" customWidth="1"/>
    <col min="13022" max="13022" width="10.85546875" style="3" customWidth="1"/>
    <col min="13023" max="13023" width="9.42578125" style="3" customWidth="1"/>
    <col min="13024" max="13272" width="10.140625" style="3"/>
    <col min="13273" max="13273" width="5.28515625" style="3" customWidth="1"/>
    <col min="13274" max="13274" width="23" style="3" customWidth="1"/>
    <col min="13275" max="13275" width="18" style="3" customWidth="1"/>
    <col min="13276" max="13276" width="12" style="3" customWidth="1"/>
    <col min="13277" max="13277" width="11" style="3" customWidth="1"/>
    <col min="13278" max="13278" width="10.85546875" style="3" customWidth="1"/>
    <col min="13279" max="13279" width="9.42578125" style="3" customWidth="1"/>
    <col min="13280" max="13528" width="10.140625" style="3"/>
    <col min="13529" max="13529" width="5.28515625" style="3" customWidth="1"/>
    <col min="13530" max="13530" width="23" style="3" customWidth="1"/>
    <col min="13531" max="13531" width="18" style="3" customWidth="1"/>
    <col min="13532" max="13532" width="12" style="3" customWidth="1"/>
    <col min="13533" max="13533" width="11" style="3" customWidth="1"/>
    <col min="13534" max="13534" width="10.85546875" style="3" customWidth="1"/>
    <col min="13535" max="13535" width="9.42578125" style="3" customWidth="1"/>
    <col min="13536" max="13784" width="10.140625" style="3"/>
    <col min="13785" max="13785" width="5.28515625" style="3" customWidth="1"/>
    <col min="13786" max="13786" width="23" style="3" customWidth="1"/>
    <col min="13787" max="13787" width="18" style="3" customWidth="1"/>
    <col min="13788" max="13788" width="12" style="3" customWidth="1"/>
    <col min="13789" max="13789" width="11" style="3" customWidth="1"/>
    <col min="13790" max="13790" width="10.85546875" style="3" customWidth="1"/>
    <col min="13791" max="13791" width="9.42578125" style="3" customWidth="1"/>
    <col min="13792" max="14040" width="10.140625" style="3"/>
    <col min="14041" max="14041" width="5.28515625" style="3" customWidth="1"/>
    <col min="14042" max="14042" width="23" style="3" customWidth="1"/>
    <col min="14043" max="14043" width="18" style="3" customWidth="1"/>
    <col min="14044" max="14044" width="12" style="3" customWidth="1"/>
    <col min="14045" max="14045" width="11" style="3" customWidth="1"/>
    <col min="14046" max="14046" width="10.85546875" style="3" customWidth="1"/>
    <col min="14047" max="14047" width="9.42578125" style="3" customWidth="1"/>
    <col min="14048" max="14296" width="10.140625" style="3"/>
    <col min="14297" max="14297" width="5.28515625" style="3" customWidth="1"/>
    <col min="14298" max="14298" width="23" style="3" customWidth="1"/>
    <col min="14299" max="14299" width="18" style="3" customWidth="1"/>
    <col min="14300" max="14300" width="12" style="3" customWidth="1"/>
    <col min="14301" max="14301" width="11" style="3" customWidth="1"/>
    <col min="14302" max="14302" width="10.85546875" style="3" customWidth="1"/>
    <col min="14303" max="14303" width="9.42578125" style="3" customWidth="1"/>
    <col min="14304" max="14552" width="10.140625" style="3"/>
    <col min="14553" max="14553" width="5.28515625" style="3" customWidth="1"/>
    <col min="14554" max="14554" width="23" style="3" customWidth="1"/>
    <col min="14555" max="14555" width="18" style="3" customWidth="1"/>
    <col min="14556" max="14556" width="12" style="3" customWidth="1"/>
    <col min="14557" max="14557" width="11" style="3" customWidth="1"/>
    <col min="14558" max="14558" width="10.85546875" style="3" customWidth="1"/>
    <col min="14559" max="14559" width="9.42578125" style="3" customWidth="1"/>
    <col min="14560" max="14808" width="10.140625" style="3"/>
    <col min="14809" max="14809" width="5.28515625" style="3" customWidth="1"/>
    <col min="14810" max="14810" width="23" style="3" customWidth="1"/>
    <col min="14811" max="14811" width="18" style="3" customWidth="1"/>
    <col min="14812" max="14812" width="12" style="3" customWidth="1"/>
    <col min="14813" max="14813" width="11" style="3" customWidth="1"/>
    <col min="14814" max="14814" width="10.85546875" style="3" customWidth="1"/>
    <col min="14815" max="14815" width="9.42578125" style="3" customWidth="1"/>
    <col min="14816" max="15064" width="10.140625" style="3"/>
    <col min="15065" max="15065" width="5.28515625" style="3" customWidth="1"/>
    <col min="15066" max="15066" width="23" style="3" customWidth="1"/>
    <col min="15067" max="15067" width="18" style="3" customWidth="1"/>
    <col min="15068" max="15068" width="12" style="3" customWidth="1"/>
    <col min="15069" max="15069" width="11" style="3" customWidth="1"/>
    <col min="15070" max="15070" width="10.85546875" style="3" customWidth="1"/>
    <col min="15071" max="15071" width="9.42578125" style="3" customWidth="1"/>
    <col min="15072" max="15320" width="10.140625" style="3"/>
    <col min="15321" max="15321" width="5.28515625" style="3" customWidth="1"/>
    <col min="15322" max="15322" width="23" style="3" customWidth="1"/>
    <col min="15323" max="15323" width="18" style="3" customWidth="1"/>
    <col min="15324" max="15324" width="12" style="3" customWidth="1"/>
    <col min="15325" max="15325" width="11" style="3" customWidth="1"/>
    <col min="15326" max="15326" width="10.85546875" style="3" customWidth="1"/>
    <col min="15327" max="15327" width="9.42578125" style="3" customWidth="1"/>
    <col min="15328" max="15576" width="10.140625" style="3"/>
    <col min="15577" max="15577" width="5.28515625" style="3" customWidth="1"/>
    <col min="15578" max="15578" width="23" style="3" customWidth="1"/>
    <col min="15579" max="15579" width="18" style="3" customWidth="1"/>
    <col min="15580" max="15580" width="12" style="3" customWidth="1"/>
    <col min="15581" max="15581" width="11" style="3" customWidth="1"/>
    <col min="15582" max="15582" width="10.85546875" style="3" customWidth="1"/>
    <col min="15583" max="15583" width="9.42578125" style="3" customWidth="1"/>
    <col min="15584" max="15832" width="10.140625" style="3"/>
    <col min="15833" max="15833" width="5.28515625" style="3" customWidth="1"/>
    <col min="15834" max="15834" width="23" style="3" customWidth="1"/>
    <col min="15835" max="15835" width="18" style="3" customWidth="1"/>
    <col min="15836" max="15836" width="12" style="3" customWidth="1"/>
    <col min="15837" max="15837" width="11" style="3" customWidth="1"/>
    <col min="15838" max="15838" width="10.85546875" style="3" customWidth="1"/>
    <col min="15839" max="15839" width="9.42578125" style="3" customWidth="1"/>
    <col min="15840" max="16088" width="10.140625" style="3"/>
    <col min="16089" max="16089" width="5.28515625" style="3" customWidth="1"/>
    <col min="16090" max="16090" width="23" style="3" customWidth="1"/>
    <col min="16091" max="16091" width="18" style="3" customWidth="1"/>
    <col min="16092" max="16092" width="12" style="3" customWidth="1"/>
    <col min="16093" max="16093" width="11" style="3" customWidth="1"/>
    <col min="16094" max="16094" width="10.85546875" style="3" customWidth="1"/>
    <col min="16095" max="16095" width="9.42578125" style="3" customWidth="1"/>
    <col min="16096" max="16384" width="10.140625" style="3"/>
  </cols>
  <sheetData>
    <row r="1" spans="1:15" x14ac:dyDescent="0.2">
      <c r="K1" s="8" t="s">
        <v>237</v>
      </c>
    </row>
    <row r="3" spans="1:15" ht="15.75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86" t="s">
        <v>116</v>
      </c>
      <c r="L3" s="11"/>
      <c r="M3" s="11"/>
      <c r="N3" s="11"/>
      <c r="O3" s="11"/>
    </row>
    <row r="4" spans="1:15" ht="15.75" x14ac:dyDescent="0.25">
      <c r="A4" s="11"/>
      <c r="B4" s="11"/>
      <c r="C4" s="11"/>
      <c r="D4" s="11"/>
      <c r="E4" s="11"/>
      <c r="F4" s="11"/>
      <c r="G4" s="11"/>
      <c r="H4" s="11"/>
      <c r="I4" s="11"/>
      <c r="J4" s="11"/>
      <c r="K4" s="85" t="s">
        <v>198</v>
      </c>
      <c r="L4" s="11"/>
      <c r="M4" s="11"/>
      <c r="N4" s="11"/>
      <c r="O4" s="11"/>
    </row>
    <row r="5" spans="1:15" ht="15.75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85" t="s">
        <v>239</v>
      </c>
      <c r="L5" s="11"/>
      <c r="M5" s="11"/>
      <c r="N5" s="11"/>
      <c r="O5" s="11"/>
    </row>
    <row r="6" spans="1:15" ht="15.75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" t="s">
        <v>226</v>
      </c>
      <c r="L6" s="11"/>
      <c r="M6" s="11"/>
      <c r="N6" s="11"/>
      <c r="O6" s="11"/>
    </row>
    <row r="7" spans="1:15" ht="15.75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" t="s">
        <v>240</v>
      </c>
      <c r="L7" s="11"/>
      <c r="M7" s="11"/>
      <c r="N7" s="11"/>
      <c r="O7" s="11"/>
    </row>
    <row r="8" spans="1:15" ht="15.75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" t="s">
        <v>227</v>
      </c>
      <c r="L8" s="11"/>
      <c r="M8" s="11"/>
      <c r="N8" s="11"/>
      <c r="O8" s="11"/>
    </row>
    <row r="9" spans="1:15" ht="15.75" customHeight="1" x14ac:dyDescent="0.2">
      <c r="A9" s="114" t="s">
        <v>238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</row>
    <row r="10" spans="1:15" ht="15.75" customHeight="1" x14ac:dyDescent="0.2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</row>
    <row r="11" spans="1:15" ht="15.75" customHeight="1" x14ac:dyDescent="0.25">
      <c r="A11" s="81"/>
      <c r="B11" s="81"/>
      <c r="C11" s="81"/>
    </row>
    <row r="12" spans="1:15" ht="15.75" customHeight="1" x14ac:dyDescent="0.25">
      <c r="A12" s="41"/>
      <c r="B12" s="41"/>
      <c r="C12" s="4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 t="s">
        <v>174</v>
      </c>
      <c r="O12" s="11"/>
    </row>
    <row r="13" spans="1:15" ht="15.75" x14ac:dyDescent="0.25">
      <c r="A13" s="11"/>
      <c r="B13" s="36"/>
      <c r="C13" s="11"/>
      <c r="D13" s="97" t="s">
        <v>233</v>
      </c>
      <c r="E13" s="97"/>
      <c r="F13" s="97"/>
      <c r="G13" s="97"/>
      <c r="H13" s="97" t="s">
        <v>236</v>
      </c>
      <c r="I13" s="97"/>
      <c r="J13" s="97"/>
      <c r="K13" s="97"/>
      <c r="L13" s="97" t="s">
        <v>235</v>
      </c>
      <c r="M13" s="97"/>
      <c r="N13" s="97"/>
      <c r="O13" s="97"/>
    </row>
    <row r="14" spans="1:15" ht="15.75" x14ac:dyDescent="0.25">
      <c r="A14" s="96" t="s">
        <v>0</v>
      </c>
      <c r="B14" s="96" t="s">
        <v>111</v>
      </c>
      <c r="C14" s="96" t="s">
        <v>112</v>
      </c>
      <c r="D14" s="115" t="s">
        <v>110</v>
      </c>
      <c r="E14" s="97" t="s">
        <v>2</v>
      </c>
      <c r="F14" s="97"/>
      <c r="G14" s="97"/>
      <c r="H14" s="115" t="s">
        <v>110</v>
      </c>
      <c r="I14" s="97" t="s">
        <v>2</v>
      </c>
      <c r="J14" s="97"/>
      <c r="K14" s="97"/>
      <c r="L14" s="115" t="s">
        <v>110</v>
      </c>
      <c r="M14" s="97" t="s">
        <v>2</v>
      </c>
      <c r="N14" s="97"/>
      <c r="O14" s="97"/>
    </row>
    <row r="15" spans="1:15" ht="15.75" customHeight="1" x14ac:dyDescent="0.25">
      <c r="A15" s="96"/>
      <c r="B15" s="96"/>
      <c r="C15" s="96"/>
      <c r="D15" s="115"/>
      <c r="E15" s="96" t="s">
        <v>46</v>
      </c>
      <c r="F15" s="96"/>
      <c r="G15" s="96" t="s">
        <v>47</v>
      </c>
      <c r="H15" s="115"/>
      <c r="I15" s="96" t="s">
        <v>46</v>
      </c>
      <c r="J15" s="96"/>
      <c r="K15" s="96" t="s">
        <v>47</v>
      </c>
      <c r="L15" s="115"/>
      <c r="M15" s="96" t="s">
        <v>46</v>
      </c>
      <c r="N15" s="96"/>
      <c r="O15" s="96" t="s">
        <v>47</v>
      </c>
    </row>
    <row r="16" spans="1:15" ht="47.25" customHeight="1" x14ac:dyDescent="0.25">
      <c r="A16" s="96"/>
      <c r="B16" s="96"/>
      <c r="C16" s="96"/>
      <c r="D16" s="115"/>
      <c r="E16" s="15" t="s">
        <v>1</v>
      </c>
      <c r="F16" s="15" t="s">
        <v>49</v>
      </c>
      <c r="G16" s="96"/>
      <c r="H16" s="115"/>
      <c r="I16" s="15" t="s">
        <v>1</v>
      </c>
      <c r="J16" s="15" t="s">
        <v>49</v>
      </c>
      <c r="K16" s="96"/>
      <c r="L16" s="115"/>
      <c r="M16" s="15" t="s">
        <v>1</v>
      </c>
      <c r="N16" s="15" t="s">
        <v>49</v>
      </c>
      <c r="O16" s="96"/>
    </row>
    <row r="17" spans="1:15" ht="15.75" x14ac:dyDescent="0.25">
      <c r="A17" s="30">
        <v>1</v>
      </c>
      <c r="B17" s="29">
        <v>2</v>
      </c>
      <c r="C17" s="29">
        <v>3</v>
      </c>
      <c r="D17" s="75">
        <v>4</v>
      </c>
      <c r="E17" s="75">
        <v>5</v>
      </c>
      <c r="F17" s="75">
        <v>6</v>
      </c>
      <c r="G17" s="75">
        <v>7</v>
      </c>
      <c r="H17" s="77">
        <v>4</v>
      </c>
      <c r="I17" s="77">
        <v>5</v>
      </c>
      <c r="J17" s="77">
        <v>6</v>
      </c>
      <c r="K17" s="77">
        <v>7</v>
      </c>
      <c r="L17" s="77">
        <v>4</v>
      </c>
      <c r="M17" s="77">
        <v>5</v>
      </c>
      <c r="N17" s="77">
        <v>6</v>
      </c>
      <c r="O17" s="77">
        <v>7</v>
      </c>
    </row>
    <row r="18" spans="1:15" ht="47.25" x14ac:dyDescent="0.25">
      <c r="A18" s="106" t="s">
        <v>121</v>
      </c>
      <c r="B18" s="107" t="s">
        <v>122</v>
      </c>
      <c r="C18" s="29" t="s">
        <v>83</v>
      </c>
      <c r="D18" s="48">
        <v>938.7</v>
      </c>
      <c r="E18" s="48">
        <v>202.9</v>
      </c>
      <c r="F18" s="48">
        <v>0</v>
      </c>
      <c r="G18" s="48">
        <v>735.8</v>
      </c>
      <c r="H18" s="48">
        <v>0</v>
      </c>
      <c r="I18" s="48">
        <v>0</v>
      </c>
      <c r="J18" s="48">
        <v>0</v>
      </c>
      <c r="K18" s="48">
        <v>0</v>
      </c>
      <c r="L18" s="48">
        <v>938.7</v>
      </c>
      <c r="M18" s="48">
        <v>202.9</v>
      </c>
      <c r="N18" s="48">
        <v>0</v>
      </c>
      <c r="O18" s="48">
        <v>735.8</v>
      </c>
    </row>
    <row r="19" spans="1:15" ht="31.5" x14ac:dyDescent="0.25">
      <c r="A19" s="106"/>
      <c r="B19" s="107"/>
      <c r="C19" s="29" t="s">
        <v>3</v>
      </c>
      <c r="D19" s="48">
        <v>83.5</v>
      </c>
      <c r="E19" s="48">
        <v>83.5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83.5</v>
      </c>
      <c r="M19" s="48">
        <v>83.5</v>
      </c>
      <c r="N19" s="48">
        <v>0</v>
      </c>
      <c r="O19" s="48">
        <v>0</v>
      </c>
    </row>
    <row r="20" spans="1:15" ht="15.75" x14ac:dyDescent="0.25">
      <c r="A20" s="106"/>
      <c r="B20" s="107"/>
      <c r="C20" s="29" t="s">
        <v>123</v>
      </c>
      <c r="D20" s="49">
        <v>1022.2</v>
      </c>
      <c r="E20" s="49">
        <v>286.39999999999998</v>
      </c>
      <c r="F20" s="49">
        <v>0</v>
      </c>
      <c r="G20" s="49">
        <v>735.8</v>
      </c>
      <c r="H20" s="49">
        <v>0</v>
      </c>
      <c r="I20" s="49">
        <v>0</v>
      </c>
      <c r="J20" s="49">
        <v>0</v>
      </c>
      <c r="K20" s="49">
        <v>0</v>
      </c>
      <c r="L20" s="49">
        <v>1022.2</v>
      </c>
      <c r="M20" s="49">
        <v>286.39999999999998</v>
      </c>
      <c r="N20" s="49">
        <v>0</v>
      </c>
      <c r="O20" s="49">
        <v>735.8</v>
      </c>
    </row>
    <row r="21" spans="1:15" ht="47.25" x14ac:dyDescent="0.25">
      <c r="A21" s="42" t="s">
        <v>124</v>
      </c>
      <c r="B21" s="28" t="s">
        <v>125</v>
      </c>
      <c r="C21" s="29" t="s">
        <v>71</v>
      </c>
      <c r="D21" s="49">
        <v>2171.6999999999998</v>
      </c>
      <c r="E21" s="49">
        <v>354.9</v>
      </c>
      <c r="F21" s="49">
        <v>0</v>
      </c>
      <c r="G21" s="49">
        <v>1816.8</v>
      </c>
      <c r="H21" s="49">
        <v>146.5</v>
      </c>
      <c r="I21" s="49">
        <v>0</v>
      </c>
      <c r="J21" s="49">
        <v>0</v>
      </c>
      <c r="K21" s="49">
        <v>146.5</v>
      </c>
      <c r="L21" s="49">
        <v>2318.1999999999998</v>
      </c>
      <c r="M21" s="49">
        <v>354.9</v>
      </c>
      <c r="N21" s="49">
        <v>0</v>
      </c>
      <c r="O21" s="49">
        <v>1963.3</v>
      </c>
    </row>
    <row r="22" spans="1:15" ht="31.5" x14ac:dyDescent="0.25">
      <c r="A22" s="113" t="s">
        <v>126</v>
      </c>
      <c r="B22" s="107" t="s">
        <v>53</v>
      </c>
      <c r="C22" s="29" t="s">
        <v>3</v>
      </c>
      <c r="D22" s="48">
        <v>14162.6</v>
      </c>
      <c r="E22" s="48">
        <v>9832.5</v>
      </c>
      <c r="F22" s="48">
        <v>4692.5</v>
      </c>
      <c r="G22" s="48">
        <v>4330.1000000000004</v>
      </c>
      <c r="H22" s="48">
        <v>-699.8</v>
      </c>
      <c r="I22" s="48">
        <v>-700.8</v>
      </c>
      <c r="J22" s="48">
        <v>-6.7</v>
      </c>
      <c r="K22" s="48">
        <v>1</v>
      </c>
      <c r="L22" s="48">
        <v>13462.8</v>
      </c>
      <c r="M22" s="48">
        <v>9131.7000000000007</v>
      </c>
      <c r="N22" s="48">
        <v>4685.8</v>
      </c>
      <c r="O22" s="48">
        <v>4331.1000000000004</v>
      </c>
    </row>
    <row r="23" spans="1:15" ht="47.25" x14ac:dyDescent="0.25">
      <c r="A23" s="113"/>
      <c r="B23" s="107"/>
      <c r="C23" s="29" t="s">
        <v>71</v>
      </c>
      <c r="D23" s="48">
        <v>414.6</v>
      </c>
      <c r="E23" s="48">
        <v>414.6</v>
      </c>
      <c r="F23" s="48">
        <v>0</v>
      </c>
      <c r="G23" s="48">
        <v>0</v>
      </c>
      <c r="H23" s="48">
        <v>0</v>
      </c>
      <c r="I23" s="48">
        <v>0</v>
      </c>
      <c r="J23" s="48">
        <v>0</v>
      </c>
      <c r="K23" s="48">
        <v>0</v>
      </c>
      <c r="L23" s="48">
        <v>414.6</v>
      </c>
      <c r="M23" s="48">
        <v>414.6</v>
      </c>
      <c r="N23" s="48">
        <v>0</v>
      </c>
      <c r="O23" s="48">
        <v>0</v>
      </c>
    </row>
    <row r="24" spans="1:15" ht="47.25" x14ac:dyDescent="0.25">
      <c r="A24" s="113"/>
      <c r="B24" s="107"/>
      <c r="C24" s="29" t="s">
        <v>50</v>
      </c>
      <c r="D24" s="48">
        <v>156.30000000000001</v>
      </c>
      <c r="E24" s="48">
        <v>155.30000000000001</v>
      </c>
      <c r="F24" s="48">
        <v>110.8</v>
      </c>
      <c r="G24" s="48">
        <v>1</v>
      </c>
      <c r="H24" s="48">
        <v>0</v>
      </c>
      <c r="I24" s="48">
        <v>0</v>
      </c>
      <c r="J24" s="48">
        <v>0</v>
      </c>
      <c r="K24" s="48">
        <v>0</v>
      </c>
      <c r="L24" s="48">
        <v>156.30000000000001</v>
      </c>
      <c r="M24" s="48">
        <v>155.30000000000001</v>
      </c>
      <c r="N24" s="48">
        <v>110.8</v>
      </c>
      <c r="O24" s="48">
        <v>1</v>
      </c>
    </row>
    <row r="25" spans="1:15" ht="15.75" x14ac:dyDescent="0.25">
      <c r="A25" s="113"/>
      <c r="B25" s="107"/>
      <c r="C25" s="29" t="s">
        <v>123</v>
      </c>
      <c r="D25" s="49">
        <v>14733.5</v>
      </c>
      <c r="E25" s="49">
        <v>10402.4</v>
      </c>
      <c r="F25" s="49">
        <v>4803.3</v>
      </c>
      <c r="G25" s="49">
        <v>4331.1000000000004</v>
      </c>
      <c r="H25" s="49">
        <v>-699.8</v>
      </c>
      <c r="I25" s="49">
        <v>-700.8</v>
      </c>
      <c r="J25" s="49">
        <v>-6.7</v>
      </c>
      <c r="K25" s="49">
        <v>1</v>
      </c>
      <c r="L25" s="49">
        <v>14033.7</v>
      </c>
      <c r="M25" s="49">
        <v>9701.6</v>
      </c>
      <c r="N25" s="49">
        <v>4796.6000000000004</v>
      </c>
      <c r="O25" s="49">
        <v>4332.1000000000004</v>
      </c>
    </row>
    <row r="26" spans="1:15" ht="49.5" customHeight="1" x14ac:dyDescent="0.25">
      <c r="A26" s="42" t="s">
        <v>127</v>
      </c>
      <c r="B26" s="28" t="s">
        <v>113</v>
      </c>
      <c r="C26" s="29" t="s">
        <v>71</v>
      </c>
      <c r="D26" s="49">
        <v>232.9</v>
      </c>
      <c r="E26" s="49">
        <v>232.9</v>
      </c>
      <c r="F26" s="49">
        <v>0</v>
      </c>
      <c r="G26" s="49">
        <v>0</v>
      </c>
      <c r="H26" s="49">
        <v>54</v>
      </c>
      <c r="I26" s="49">
        <v>54</v>
      </c>
      <c r="J26" s="49">
        <v>0</v>
      </c>
      <c r="K26" s="49">
        <v>0</v>
      </c>
      <c r="L26" s="49">
        <v>286.89999999999998</v>
      </c>
      <c r="M26" s="49">
        <v>286.89999999999998</v>
      </c>
      <c r="N26" s="49">
        <v>0</v>
      </c>
      <c r="O26" s="49">
        <v>0</v>
      </c>
    </row>
    <row r="27" spans="1:15" ht="51" customHeight="1" x14ac:dyDescent="0.25">
      <c r="A27" s="106" t="s">
        <v>128</v>
      </c>
      <c r="B27" s="107" t="s">
        <v>84</v>
      </c>
      <c r="C27" s="29" t="s">
        <v>71</v>
      </c>
      <c r="D27" s="48">
        <v>560.79999999999995</v>
      </c>
      <c r="E27" s="48">
        <v>0</v>
      </c>
      <c r="F27" s="48">
        <v>0</v>
      </c>
      <c r="G27" s="48">
        <v>560.79999999999995</v>
      </c>
      <c r="H27" s="48">
        <v>3.1</v>
      </c>
      <c r="I27" s="48">
        <v>0</v>
      </c>
      <c r="J27" s="48">
        <v>0</v>
      </c>
      <c r="K27" s="48">
        <v>3.1</v>
      </c>
      <c r="L27" s="48">
        <v>563.9</v>
      </c>
      <c r="M27" s="48">
        <v>0</v>
      </c>
      <c r="N27" s="48">
        <v>0</v>
      </c>
      <c r="O27" s="48">
        <v>563.9</v>
      </c>
    </row>
    <row r="28" spans="1:15" ht="44.25" customHeight="1" x14ac:dyDescent="0.25">
      <c r="A28" s="106"/>
      <c r="B28" s="107"/>
      <c r="C28" s="29" t="s">
        <v>83</v>
      </c>
      <c r="D28" s="48">
        <v>25</v>
      </c>
      <c r="E28" s="48">
        <v>0</v>
      </c>
      <c r="F28" s="48">
        <v>0</v>
      </c>
      <c r="G28" s="48">
        <v>25</v>
      </c>
      <c r="H28" s="48">
        <v>0</v>
      </c>
      <c r="I28" s="48">
        <v>0</v>
      </c>
      <c r="J28" s="48">
        <v>0</v>
      </c>
      <c r="K28" s="48">
        <v>0</v>
      </c>
      <c r="L28" s="48">
        <v>25</v>
      </c>
      <c r="M28" s="48">
        <v>0</v>
      </c>
      <c r="N28" s="48">
        <v>0</v>
      </c>
      <c r="O28" s="48">
        <v>25</v>
      </c>
    </row>
    <row r="29" spans="1:15" ht="33.75" customHeight="1" x14ac:dyDescent="0.25">
      <c r="A29" s="106"/>
      <c r="B29" s="107"/>
      <c r="C29" s="29" t="s">
        <v>4</v>
      </c>
      <c r="D29" s="48">
        <v>5398.2</v>
      </c>
      <c r="E29" s="48">
        <v>5393.6</v>
      </c>
      <c r="F29" s="48">
        <v>0</v>
      </c>
      <c r="G29" s="48">
        <v>4.5999999999999996</v>
      </c>
      <c r="H29" s="48">
        <v>0</v>
      </c>
      <c r="I29" s="48">
        <v>0</v>
      </c>
      <c r="J29" s="48">
        <v>0</v>
      </c>
      <c r="K29" s="48">
        <v>0</v>
      </c>
      <c r="L29" s="48">
        <v>5398.2</v>
      </c>
      <c r="M29" s="48">
        <v>5393.6</v>
      </c>
      <c r="N29" s="48">
        <v>0</v>
      </c>
      <c r="O29" s="48">
        <v>4.5999999999999996</v>
      </c>
    </row>
    <row r="30" spans="1:15" ht="18" customHeight="1" x14ac:dyDescent="0.25">
      <c r="A30" s="106"/>
      <c r="B30" s="107"/>
      <c r="C30" s="29" t="s">
        <v>123</v>
      </c>
      <c r="D30" s="49">
        <v>5984</v>
      </c>
      <c r="E30" s="49">
        <v>5393.6</v>
      </c>
      <c r="F30" s="49">
        <v>0</v>
      </c>
      <c r="G30" s="49">
        <v>590.4</v>
      </c>
      <c r="H30" s="49">
        <v>3.1</v>
      </c>
      <c r="I30" s="49">
        <v>0</v>
      </c>
      <c r="J30" s="49">
        <v>0</v>
      </c>
      <c r="K30" s="49">
        <v>3.1</v>
      </c>
      <c r="L30" s="49">
        <v>5987.1</v>
      </c>
      <c r="M30" s="49">
        <v>5393.6</v>
      </c>
      <c r="N30" s="49">
        <v>0</v>
      </c>
      <c r="O30" s="49">
        <v>593.5</v>
      </c>
    </row>
    <row r="31" spans="1:15" ht="34.5" customHeight="1" x14ac:dyDescent="0.25">
      <c r="A31" s="106" t="s">
        <v>129</v>
      </c>
      <c r="B31" s="107" t="s">
        <v>114</v>
      </c>
      <c r="C31" s="29" t="s">
        <v>3</v>
      </c>
      <c r="D31" s="48">
        <v>148.19999999999999</v>
      </c>
      <c r="E31" s="48">
        <v>148.19999999999999</v>
      </c>
      <c r="F31" s="48">
        <v>0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148.19999999999999</v>
      </c>
      <c r="M31" s="48">
        <v>148.19999999999999</v>
      </c>
      <c r="N31" s="48">
        <v>0</v>
      </c>
      <c r="O31" s="48">
        <v>0</v>
      </c>
    </row>
    <row r="32" spans="1:15" ht="49.5" customHeight="1" x14ac:dyDescent="0.25">
      <c r="A32" s="106"/>
      <c r="B32" s="107"/>
      <c r="C32" s="29" t="s">
        <v>71</v>
      </c>
      <c r="D32" s="48">
        <v>4529.1000000000004</v>
      </c>
      <c r="E32" s="48">
        <v>0</v>
      </c>
      <c r="F32" s="48">
        <v>0</v>
      </c>
      <c r="G32" s="48">
        <v>4529.1000000000004</v>
      </c>
      <c r="H32" s="48">
        <v>-156.19999999999999</v>
      </c>
      <c r="I32" s="48">
        <v>0</v>
      </c>
      <c r="J32" s="48">
        <v>0</v>
      </c>
      <c r="K32" s="48">
        <v>-156.19999999999999</v>
      </c>
      <c r="L32" s="48">
        <v>4372.8999999999996</v>
      </c>
      <c r="M32" s="48">
        <v>0</v>
      </c>
      <c r="N32" s="48">
        <v>0</v>
      </c>
      <c r="O32" s="48">
        <v>4372.8999999999996</v>
      </c>
    </row>
    <row r="33" spans="1:15" ht="34.5" customHeight="1" x14ac:dyDescent="0.25">
      <c r="A33" s="106"/>
      <c r="B33" s="107"/>
      <c r="C33" s="29" t="s">
        <v>4</v>
      </c>
      <c r="D33" s="48">
        <v>8520.4</v>
      </c>
      <c r="E33" s="48">
        <v>8263.7999999999993</v>
      </c>
      <c r="F33" s="48">
        <v>0</v>
      </c>
      <c r="G33" s="48">
        <v>256.60000000000002</v>
      </c>
      <c r="H33" s="48">
        <v>59.8</v>
      </c>
      <c r="I33" s="48">
        <v>62.7</v>
      </c>
      <c r="J33" s="48">
        <v>0</v>
      </c>
      <c r="K33" s="48">
        <v>-2.9</v>
      </c>
      <c r="L33" s="48">
        <v>8580.2000000000007</v>
      </c>
      <c r="M33" s="48">
        <v>8326.5</v>
      </c>
      <c r="N33" s="48">
        <v>0</v>
      </c>
      <c r="O33" s="48">
        <v>253.7</v>
      </c>
    </row>
    <row r="34" spans="1:15" ht="18" customHeight="1" x14ac:dyDescent="0.25">
      <c r="A34" s="106"/>
      <c r="B34" s="107"/>
      <c r="C34" s="29" t="s">
        <v>123</v>
      </c>
      <c r="D34" s="49">
        <v>13197.7</v>
      </c>
      <c r="E34" s="49">
        <v>8412</v>
      </c>
      <c r="F34" s="49">
        <v>0</v>
      </c>
      <c r="G34" s="49">
        <v>4785.7</v>
      </c>
      <c r="H34" s="49">
        <v>-96.4</v>
      </c>
      <c r="I34" s="49">
        <v>62.7</v>
      </c>
      <c r="J34" s="49">
        <v>0</v>
      </c>
      <c r="K34" s="49">
        <v>-159.1</v>
      </c>
      <c r="L34" s="49">
        <v>13101.3</v>
      </c>
      <c r="M34" s="49">
        <v>8474.7000000000007</v>
      </c>
      <c r="N34" s="49">
        <v>0</v>
      </c>
      <c r="O34" s="49">
        <v>4626.6000000000004</v>
      </c>
    </row>
    <row r="35" spans="1:15" ht="31.5" x14ac:dyDescent="0.25">
      <c r="A35" s="106" t="s">
        <v>130</v>
      </c>
      <c r="B35" s="107" t="s">
        <v>191</v>
      </c>
      <c r="C35" s="29" t="s">
        <v>3</v>
      </c>
      <c r="D35" s="48">
        <v>230.2</v>
      </c>
      <c r="E35" s="48">
        <v>230.2</v>
      </c>
      <c r="F35" s="48">
        <v>0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230.2</v>
      </c>
      <c r="M35" s="48">
        <v>230.2</v>
      </c>
      <c r="N35" s="48">
        <v>0</v>
      </c>
      <c r="O35" s="48">
        <v>0</v>
      </c>
    </row>
    <row r="36" spans="1:15" ht="47.25" x14ac:dyDescent="0.25">
      <c r="A36" s="106"/>
      <c r="B36" s="107"/>
      <c r="C36" s="29" t="s">
        <v>71</v>
      </c>
      <c r="D36" s="48">
        <v>707.6</v>
      </c>
      <c r="E36" s="48">
        <v>20</v>
      </c>
      <c r="F36" s="48">
        <v>0</v>
      </c>
      <c r="G36" s="48">
        <v>687.6</v>
      </c>
      <c r="H36" s="48">
        <v>0</v>
      </c>
      <c r="I36" s="48">
        <v>0</v>
      </c>
      <c r="J36" s="48">
        <v>0</v>
      </c>
      <c r="K36" s="48">
        <v>0</v>
      </c>
      <c r="L36" s="48">
        <v>707.6</v>
      </c>
      <c r="M36" s="48">
        <v>20</v>
      </c>
      <c r="N36" s="48">
        <v>0</v>
      </c>
      <c r="O36" s="48">
        <v>687.6</v>
      </c>
    </row>
    <row r="37" spans="1:15" ht="31.5" x14ac:dyDescent="0.25">
      <c r="A37" s="106"/>
      <c r="B37" s="107"/>
      <c r="C37" s="29" t="s">
        <v>4</v>
      </c>
      <c r="D37" s="48">
        <v>10879.2</v>
      </c>
      <c r="E37" s="48">
        <v>9144.2999999999993</v>
      </c>
      <c r="F37" s="48">
        <v>295.8</v>
      </c>
      <c r="G37" s="48">
        <v>1734.9</v>
      </c>
      <c r="H37" s="48">
        <v>27.1</v>
      </c>
      <c r="I37" s="48">
        <v>-140.69999999999999</v>
      </c>
      <c r="J37" s="48">
        <v>0</v>
      </c>
      <c r="K37" s="48">
        <v>167.8</v>
      </c>
      <c r="L37" s="48">
        <v>10906.3</v>
      </c>
      <c r="M37" s="48">
        <v>9003.6</v>
      </c>
      <c r="N37" s="48">
        <v>295.8</v>
      </c>
      <c r="O37" s="48">
        <v>1902.7</v>
      </c>
    </row>
    <row r="38" spans="1:15" ht="19.5" customHeight="1" x14ac:dyDescent="0.25">
      <c r="A38" s="106"/>
      <c r="B38" s="107"/>
      <c r="C38" s="29" t="s">
        <v>123</v>
      </c>
      <c r="D38" s="49">
        <v>11817</v>
      </c>
      <c r="E38" s="49">
        <v>9394.5</v>
      </c>
      <c r="F38" s="49">
        <v>295.8</v>
      </c>
      <c r="G38" s="49">
        <v>2422.5</v>
      </c>
      <c r="H38" s="49">
        <v>27.1</v>
      </c>
      <c r="I38" s="49">
        <v>-140.69999999999999</v>
      </c>
      <c r="J38" s="49">
        <v>0</v>
      </c>
      <c r="K38" s="49">
        <v>167.8</v>
      </c>
      <c r="L38" s="49">
        <v>11844.1</v>
      </c>
      <c r="M38" s="49">
        <v>9253.7999999999993</v>
      </c>
      <c r="N38" s="49">
        <v>295.8</v>
      </c>
      <c r="O38" s="49">
        <v>2590.3000000000002</v>
      </c>
    </row>
    <row r="39" spans="1:15" ht="57.75" customHeight="1" x14ac:dyDescent="0.25">
      <c r="A39" s="106" t="s">
        <v>139</v>
      </c>
      <c r="B39" s="101" t="s">
        <v>131</v>
      </c>
      <c r="C39" s="29" t="s">
        <v>71</v>
      </c>
      <c r="D39" s="48">
        <v>209.3</v>
      </c>
      <c r="E39" s="48">
        <v>0</v>
      </c>
      <c r="F39" s="48">
        <v>0</v>
      </c>
      <c r="G39" s="48">
        <v>209.3</v>
      </c>
      <c r="H39" s="48">
        <v>-30.2</v>
      </c>
      <c r="I39" s="48">
        <v>0</v>
      </c>
      <c r="J39" s="48">
        <v>0</v>
      </c>
      <c r="K39" s="48">
        <v>-30.2</v>
      </c>
      <c r="L39" s="48">
        <v>179.1</v>
      </c>
      <c r="M39" s="48">
        <v>0</v>
      </c>
      <c r="N39" s="48">
        <v>0</v>
      </c>
      <c r="O39" s="48">
        <v>179.1</v>
      </c>
    </row>
    <row r="40" spans="1:15" ht="51.75" customHeight="1" x14ac:dyDescent="0.25">
      <c r="A40" s="106"/>
      <c r="B40" s="104"/>
      <c r="C40" s="29" t="s">
        <v>5</v>
      </c>
      <c r="D40" s="48">
        <v>4590.7</v>
      </c>
      <c r="E40" s="48">
        <v>4400.5</v>
      </c>
      <c r="F40" s="48">
        <v>1785.3</v>
      </c>
      <c r="G40" s="48">
        <v>190.2</v>
      </c>
      <c r="H40" s="48">
        <v>113.9</v>
      </c>
      <c r="I40" s="48">
        <v>113.9</v>
      </c>
      <c r="J40" s="48">
        <v>76.900000000000006</v>
      </c>
      <c r="K40" s="48">
        <v>0</v>
      </c>
      <c r="L40" s="48">
        <v>4704.6000000000004</v>
      </c>
      <c r="M40" s="48">
        <v>4514.3999999999996</v>
      </c>
      <c r="N40" s="48">
        <v>1862.2</v>
      </c>
      <c r="O40" s="48">
        <v>190.2</v>
      </c>
    </row>
    <row r="41" spans="1:15" ht="26.25" customHeight="1" x14ac:dyDescent="0.25">
      <c r="A41" s="106"/>
      <c r="B41" s="105"/>
      <c r="C41" s="29" t="s">
        <v>123</v>
      </c>
      <c r="D41" s="49">
        <v>4800</v>
      </c>
      <c r="E41" s="49">
        <v>4400.5</v>
      </c>
      <c r="F41" s="49">
        <v>1785.3</v>
      </c>
      <c r="G41" s="49">
        <v>399.5</v>
      </c>
      <c r="H41" s="49">
        <v>83.7</v>
      </c>
      <c r="I41" s="49">
        <v>113.9</v>
      </c>
      <c r="J41" s="49">
        <v>76.900000000000006</v>
      </c>
      <c r="K41" s="49">
        <v>-30.2</v>
      </c>
      <c r="L41" s="49">
        <v>4883.7</v>
      </c>
      <c r="M41" s="49">
        <v>4514.3999999999996</v>
      </c>
      <c r="N41" s="49">
        <v>1862.2</v>
      </c>
      <c r="O41" s="49">
        <v>369.3</v>
      </c>
    </row>
    <row r="42" spans="1:15" ht="50.25" customHeight="1" x14ac:dyDescent="0.25">
      <c r="A42" s="42" t="s">
        <v>132</v>
      </c>
      <c r="B42" s="43" t="s">
        <v>133</v>
      </c>
      <c r="C42" s="29" t="s">
        <v>3</v>
      </c>
      <c r="D42" s="49">
        <v>43.1</v>
      </c>
      <c r="E42" s="49">
        <v>43.1</v>
      </c>
      <c r="F42" s="49">
        <v>0</v>
      </c>
      <c r="G42" s="49">
        <v>0</v>
      </c>
      <c r="H42" s="49">
        <v>7.6</v>
      </c>
      <c r="I42" s="49">
        <v>7.6</v>
      </c>
      <c r="J42" s="49">
        <v>4.0999999999999996</v>
      </c>
      <c r="K42" s="49">
        <v>0</v>
      </c>
      <c r="L42" s="49">
        <v>50.7</v>
      </c>
      <c r="M42" s="49">
        <v>50.7</v>
      </c>
      <c r="N42" s="49">
        <v>4.0999999999999996</v>
      </c>
      <c r="O42" s="49">
        <v>0</v>
      </c>
    </row>
    <row r="43" spans="1:15" ht="63.75" customHeight="1" x14ac:dyDescent="0.25">
      <c r="A43" s="106" t="s">
        <v>134</v>
      </c>
      <c r="B43" s="107" t="s">
        <v>92</v>
      </c>
      <c r="C43" s="29" t="s">
        <v>71</v>
      </c>
      <c r="D43" s="48">
        <v>719.7</v>
      </c>
      <c r="E43" s="48">
        <v>7.1</v>
      </c>
      <c r="F43" s="48">
        <v>2.4</v>
      </c>
      <c r="G43" s="48">
        <v>712.6</v>
      </c>
      <c r="H43" s="48">
        <v>7.6</v>
      </c>
      <c r="I43" s="48">
        <v>0</v>
      </c>
      <c r="J43" s="48">
        <v>0</v>
      </c>
      <c r="K43" s="48">
        <v>7.6</v>
      </c>
      <c r="L43" s="48">
        <v>727.3</v>
      </c>
      <c r="M43" s="48">
        <v>7.1</v>
      </c>
      <c r="N43" s="48">
        <v>2.4</v>
      </c>
      <c r="O43" s="48">
        <v>720.2</v>
      </c>
    </row>
    <row r="44" spans="1:15" ht="46.5" customHeight="1" x14ac:dyDescent="0.25">
      <c r="A44" s="106"/>
      <c r="B44" s="107"/>
      <c r="C44" s="29" t="s">
        <v>4</v>
      </c>
      <c r="D44" s="48">
        <v>1989.6</v>
      </c>
      <c r="E44" s="48">
        <v>1448.5</v>
      </c>
      <c r="F44" s="48">
        <v>0</v>
      </c>
      <c r="G44" s="48">
        <v>541.1</v>
      </c>
      <c r="H44" s="48">
        <v>35.700000000000003</v>
      </c>
      <c r="I44" s="48">
        <v>115</v>
      </c>
      <c r="J44" s="48">
        <v>0</v>
      </c>
      <c r="K44" s="48">
        <v>-79.3</v>
      </c>
      <c r="L44" s="48">
        <v>2025.3</v>
      </c>
      <c r="M44" s="48">
        <v>1563.5</v>
      </c>
      <c r="N44" s="48">
        <v>0</v>
      </c>
      <c r="O44" s="48">
        <v>461.8</v>
      </c>
    </row>
    <row r="45" spans="1:15" ht="60.75" customHeight="1" x14ac:dyDescent="0.25">
      <c r="A45" s="106"/>
      <c r="B45" s="107"/>
      <c r="C45" s="29" t="s">
        <v>5</v>
      </c>
      <c r="D45" s="48">
        <v>62067.6</v>
      </c>
      <c r="E45" s="48">
        <v>61855.3</v>
      </c>
      <c r="F45" s="48">
        <v>40366.1</v>
      </c>
      <c r="G45" s="48">
        <v>212.3</v>
      </c>
      <c r="H45" s="48">
        <v>238.7</v>
      </c>
      <c r="I45" s="48">
        <v>231.4</v>
      </c>
      <c r="J45" s="48">
        <v>104.2</v>
      </c>
      <c r="K45" s="48">
        <v>7.3</v>
      </c>
      <c r="L45" s="48">
        <v>62306.3</v>
      </c>
      <c r="M45" s="48">
        <v>62086.7</v>
      </c>
      <c r="N45" s="48">
        <v>40470.300000000003</v>
      </c>
      <c r="O45" s="48">
        <v>219.6</v>
      </c>
    </row>
    <row r="46" spans="1:15" ht="32.25" customHeight="1" x14ac:dyDescent="0.25">
      <c r="A46" s="106"/>
      <c r="B46" s="107"/>
      <c r="C46" s="29" t="s">
        <v>123</v>
      </c>
      <c r="D46" s="49">
        <v>64776.9</v>
      </c>
      <c r="E46" s="49">
        <v>63310.9</v>
      </c>
      <c r="F46" s="49">
        <v>40368.5</v>
      </c>
      <c r="G46" s="49">
        <v>1466</v>
      </c>
      <c r="H46" s="49">
        <v>282</v>
      </c>
      <c r="I46" s="49">
        <v>346.4</v>
      </c>
      <c r="J46" s="49">
        <v>104.2</v>
      </c>
      <c r="K46" s="49">
        <v>-64.400000000000006</v>
      </c>
      <c r="L46" s="49">
        <v>65058.9</v>
      </c>
      <c r="M46" s="49">
        <v>63657.3</v>
      </c>
      <c r="N46" s="49">
        <v>40472.699999999997</v>
      </c>
      <c r="O46" s="49">
        <v>1401.6</v>
      </c>
    </row>
    <row r="47" spans="1:15" ht="52.5" customHeight="1" x14ac:dyDescent="0.25">
      <c r="A47" s="106" t="s">
        <v>135</v>
      </c>
      <c r="B47" s="107" t="s">
        <v>96</v>
      </c>
      <c r="C47" s="29" t="s">
        <v>71</v>
      </c>
      <c r="D47" s="48">
        <v>1681.3</v>
      </c>
      <c r="E47" s="48">
        <v>0</v>
      </c>
      <c r="F47" s="48">
        <v>0</v>
      </c>
      <c r="G47" s="48">
        <v>1681.3</v>
      </c>
      <c r="H47" s="48">
        <v>0</v>
      </c>
      <c r="I47" s="48">
        <v>0</v>
      </c>
      <c r="J47" s="48">
        <v>0</v>
      </c>
      <c r="K47" s="48">
        <v>0</v>
      </c>
      <c r="L47" s="48">
        <v>1681.3</v>
      </c>
      <c r="M47" s="48">
        <v>0</v>
      </c>
      <c r="N47" s="48">
        <v>0</v>
      </c>
      <c r="O47" s="48">
        <v>1681.3</v>
      </c>
    </row>
    <row r="48" spans="1:15" ht="36" customHeight="1" x14ac:dyDescent="0.25">
      <c r="A48" s="106"/>
      <c r="B48" s="107"/>
      <c r="C48" s="29" t="s">
        <v>4</v>
      </c>
      <c r="D48" s="48">
        <v>277.5</v>
      </c>
      <c r="E48" s="48">
        <v>0</v>
      </c>
      <c r="F48" s="48">
        <v>0</v>
      </c>
      <c r="G48" s="48">
        <v>277.5</v>
      </c>
      <c r="H48" s="48">
        <v>0</v>
      </c>
      <c r="I48" s="48">
        <v>0</v>
      </c>
      <c r="J48" s="48">
        <v>0</v>
      </c>
      <c r="K48" s="48">
        <v>0</v>
      </c>
      <c r="L48" s="48">
        <v>277.5</v>
      </c>
      <c r="M48" s="48">
        <v>0</v>
      </c>
      <c r="N48" s="48">
        <v>0</v>
      </c>
      <c r="O48" s="48">
        <v>277.5</v>
      </c>
    </row>
    <row r="49" spans="1:15" ht="50.25" customHeight="1" x14ac:dyDescent="0.25">
      <c r="A49" s="106"/>
      <c r="B49" s="107"/>
      <c r="C49" s="29" t="s">
        <v>5</v>
      </c>
      <c r="D49" s="48">
        <v>5267.3</v>
      </c>
      <c r="E49" s="48">
        <v>5121.3999999999996</v>
      </c>
      <c r="F49" s="48">
        <v>2003.3</v>
      </c>
      <c r="G49" s="48">
        <v>145.9</v>
      </c>
      <c r="H49" s="48">
        <v>358.2</v>
      </c>
      <c r="I49" s="48">
        <v>355.5</v>
      </c>
      <c r="J49" s="48">
        <v>0</v>
      </c>
      <c r="K49" s="48">
        <v>2.7</v>
      </c>
      <c r="L49" s="48">
        <v>5625.5</v>
      </c>
      <c r="M49" s="48">
        <v>5476.9</v>
      </c>
      <c r="N49" s="48">
        <v>2003.3</v>
      </c>
      <c r="O49" s="48">
        <v>148.6</v>
      </c>
    </row>
    <row r="50" spans="1:15" ht="21.75" customHeight="1" x14ac:dyDescent="0.25">
      <c r="A50" s="106"/>
      <c r="B50" s="107"/>
      <c r="C50" s="29" t="s">
        <v>123</v>
      </c>
      <c r="D50" s="49">
        <v>7226.1</v>
      </c>
      <c r="E50" s="49">
        <v>5121.3999999999996</v>
      </c>
      <c r="F50" s="49">
        <v>2003.3</v>
      </c>
      <c r="G50" s="49">
        <v>2104.6999999999998</v>
      </c>
      <c r="H50" s="49">
        <v>358.2</v>
      </c>
      <c r="I50" s="49">
        <v>355.5</v>
      </c>
      <c r="J50" s="49">
        <v>0</v>
      </c>
      <c r="K50" s="49">
        <v>2.7</v>
      </c>
      <c r="L50" s="49">
        <v>7584.3</v>
      </c>
      <c r="M50" s="49">
        <v>5476.9</v>
      </c>
      <c r="N50" s="49">
        <v>2003.3</v>
      </c>
      <c r="O50" s="49">
        <v>2107.4</v>
      </c>
    </row>
    <row r="51" spans="1:15" s="8" customFormat="1" ht="32.25" customHeight="1" x14ac:dyDescent="0.25">
      <c r="A51" s="108" t="s">
        <v>136</v>
      </c>
      <c r="B51" s="101" t="s">
        <v>99</v>
      </c>
      <c r="C51" s="71" t="s">
        <v>3</v>
      </c>
      <c r="D51" s="49"/>
      <c r="E51" s="49"/>
      <c r="F51" s="49"/>
      <c r="G51" s="49"/>
      <c r="H51" s="49">
        <v>160</v>
      </c>
      <c r="I51" s="49">
        <v>0</v>
      </c>
      <c r="J51" s="49">
        <v>0</v>
      </c>
      <c r="K51" s="49">
        <v>160</v>
      </c>
      <c r="L51" s="49">
        <v>160</v>
      </c>
      <c r="M51" s="49">
        <v>0</v>
      </c>
      <c r="N51" s="49">
        <v>0</v>
      </c>
      <c r="O51" s="49">
        <v>160</v>
      </c>
    </row>
    <row r="52" spans="1:15" ht="51.75" customHeight="1" x14ac:dyDescent="0.25">
      <c r="A52" s="109"/>
      <c r="B52" s="102"/>
      <c r="C52" s="29" t="s">
        <v>71</v>
      </c>
      <c r="D52" s="48">
        <v>236.8</v>
      </c>
      <c r="E52" s="48">
        <v>0</v>
      </c>
      <c r="F52" s="48">
        <v>0</v>
      </c>
      <c r="G52" s="48">
        <v>236.8</v>
      </c>
      <c r="H52" s="48">
        <v>0</v>
      </c>
      <c r="I52" s="48">
        <v>0</v>
      </c>
      <c r="J52" s="48">
        <v>0</v>
      </c>
      <c r="K52" s="48">
        <v>0</v>
      </c>
      <c r="L52" s="48">
        <v>236.8</v>
      </c>
      <c r="M52" s="48">
        <v>0</v>
      </c>
      <c r="N52" s="48">
        <v>0</v>
      </c>
      <c r="O52" s="48">
        <v>236.8</v>
      </c>
    </row>
    <row r="53" spans="1:15" ht="36.75" customHeight="1" x14ac:dyDescent="0.25">
      <c r="A53" s="109"/>
      <c r="B53" s="102"/>
      <c r="C53" s="29" t="s">
        <v>4</v>
      </c>
      <c r="D53" s="48">
        <v>1002.8</v>
      </c>
      <c r="E53" s="48">
        <v>195.2</v>
      </c>
      <c r="F53" s="48">
        <v>0</v>
      </c>
      <c r="G53" s="48">
        <v>807.6</v>
      </c>
      <c r="H53" s="48">
        <v>-178.4</v>
      </c>
      <c r="I53" s="48">
        <v>-16</v>
      </c>
      <c r="J53" s="48">
        <v>0</v>
      </c>
      <c r="K53" s="48">
        <v>-162.4</v>
      </c>
      <c r="L53" s="48">
        <v>824.4</v>
      </c>
      <c r="M53" s="48">
        <v>179.2</v>
      </c>
      <c r="N53" s="48">
        <v>0</v>
      </c>
      <c r="O53" s="48">
        <v>645.20000000000005</v>
      </c>
    </row>
    <row r="54" spans="1:15" ht="36" customHeight="1" x14ac:dyDescent="0.25">
      <c r="A54" s="109"/>
      <c r="B54" s="102"/>
      <c r="C54" s="29" t="s">
        <v>6</v>
      </c>
      <c r="D54" s="48">
        <v>14220.3</v>
      </c>
      <c r="E54" s="48">
        <v>14140</v>
      </c>
      <c r="F54" s="48">
        <v>3410.5</v>
      </c>
      <c r="G54" s="48">
        <v>80.3</v>
      </c>
      <c r="H54" s="48">
        <v>-445.5</v>
      </c>
      <c r="I54" s="48">
        <v>-450.9</v>
      </c>
      <c r="J54" s="48">
        <v>-21.3</v>
      </c>
      <c r="K54" s="48">
        <v>5.4</v>
      </c>
      <c r="L54" s="48">
        <v>13774.8</v>
      </c>
      <c r="M54" s="48">
        <v>13689.1</v>
      </c>
      <c r="N54" s="48">
        <v>3389.2</v>
      </c>
      <c r="O54" s="48">
        <v>85.7</v>
      </c>
    </row>
    <row r="55" spans="1:15" ht="21" customHeight="1" x14ac:dyDescent="0.25">
      <c r="A55" s="110"/>
      <c r="B55" s="103"/>
      <c r="C55" s="29" t="s">
        <v>123</v>
      </c>
      <c r="D55" s="49">
        <v>15459.9</v>
      </c>
      <c r="E55" s="49">
        <v>14335.2</v>
      </c>
      <c r="F55" s="49">
        <v>3410.5</v>
      </c>
      <c r="G55" s="49">
        <v>1124.7</v>
      </c>
      <c r="H55" s="49">
        <v>-463.9</v>
      </c>
      <c r="I55" s="49">
        <v>-466.9</v>
      </c>
      <c r="J55" s="49">
        <v>-21.3</v>
      </c>
      <c r="K55" s="49">
        <v>3</v>
      </c>
      <c r="L55" s="49">
        <v>14996</v>
      </c>
      <c r="M55" s="49">
        <v>13868.3</v>
      </c>
      <c r="N55" s="49">
        <v>3389.2</v>
      </c>
      <c r="O55" s="49">
        <v>1127.7</v>
      </c>
    </row>
    <row r="56" spans="1:15" ht="31.5" x14ac:dyDescent="0.25">
      <c r="A56" s="108" t="s">
        <v>170</v>
      </c>
      <c r="B56" s="101" t="s">
        <v>137</v>
      </c>
      <c r="C56" s="29" t="s">
        <v>3</v>
      </c>
      <c r="D56" s="48">
        <v>78.2</v>
      </c>
      <c r="E56" s="48">
        <v>0</v>
      </c>
      <c r="F56" s="48">
        <v>0</v>
      </c>
      <c r="G56" s="48">
        <v>78.2</v>
      </c>
      <c r="H56" s="48">
        <v>0.8</v>
      </c>
      <c r="I56" s="48">
        <v>0</v>
      </c>
      <c r="J56" s="48">
        <v>0</v>
      </c>
      <c r="K56" s="48">
        <v>0.8</v>
      </c>
      <c r="L56" s="48">
        <v>79</v>
      </c>
      <c r="M56" s="48">
        <v>0</v>
      </c>
      <c r="N56" s="48">
        <v>0</v>
      </c>
      <c r="O56" s="48">
        <v>79</v>
      </c>
    </row>
    <row r="57" spans="1:15" ht="47.25" x14ac:dyDescent="0.25">
      <c r="A57" s="109"/>
      <c r="B57" s="102"/>
      <c r="C57" s="29" t="s">
        <v>71</v>
      </c>
      <c r="D57" s="48">
        <v>705.5</v>
      </c>
      <c r="E57" s="48">
        <v>0</v>
      </c>
      <c r="F57" s="48">
        <v>0</v>
      </c>
      <c r="G57" s="48">
        <v>705.5</v>
      </c>
      <c r="H57" s="48">
        <v>0</v>
      </c>
      <c r="I57" s="48">
        <v>0</v>
      </c>
      <c r="J57" s="48">
        <v>0</v>
      </c>
      <c r="K57" s="48">
        <v>0</v>
      </c>
      <c r="L57" s="48">
        <v>705.5</v>
      </c>
      <c r="M57" s="48">
        <v>0</v>
      </c>
      <c r="N57" s="48">
        <v>0</v>
      </c>
      <c r="O57" s="48">
        <v>705.5</v>
      </c>
    </row>
    <row r="58" spans="1:15" s="8" customFormat="1" ht="33.75" customHeight="1" x14ac:dyDescent="0.25">
      <c r="A58" s="109"/>
      <c r="B58" s="102"/>
      <c r="C58" s="71" t="s">
        <v>4</v>
      </c>
      <c r="D58" s="49"/>
      <c r="E58" s="49"/>
      <c r="F58" s="49"/>
      <c r="G58" s="49"/>
      <c r="H58" s="49">
        <v>50</v>
      </c>
      <c r="I58" s="49">
        <v>50</v>
      </c>
      <c r="J58" s="49">
        <v>0</v>
      </c>
      <c r="K58" s="49">
        <v>0</v>
      </c>
      <c r="L58" s="49">
        <v>50</v>
      </c>
      <c r="M58" s="49">
        <v>50</v>
      </c>
      <c r="N58" s="49">
        <v>0</v>
      </c>
      <c r="O58" s="49">
        <v>0</v>
      </c>
    </row>
    <row r="59" spans="1:15" ht="31.5" x14ac:dyDescent="0.25">
      <c r="A59" s="109"/>
      <c r="B59" s="102"/>
      <c r="C59" s="29" t="s">
        <v>6</v>
      </c>
      <c r="D59" s="48">
        <v>1632.6</v>
      </c>
      <c r="E59" s="48">
        <v>1611.2</v>
      </c>
      <c r="F59" s="48">
        <v>849.7</v>
      </c>
      <c r="G59" s="48">
        <v>21.4</v>
      </c>
      <c r="H59" s="48">
        <v>-0.8</v>
      </c>
      <c r="I59" s="48">
        <v>-0.8</v>
      </c>
      <c r="J59" s="48">
        <v>0</v>
      </c>
      <c r="K59" s="48">
        <v>0</v>
      </c>
      <c r="L59" s="48">
        <v>1631.8</v>
      </c>
      <c r="M59" s="48">
        <v>1610.4</v>
      </c>
      <c r="N59" s="48">
        <v>849.7</v>
      </c>
      <c r="O59" s="48">
        <v>21.4</v>
      </c>
    </row>
    <row r="60" spans="1:15" ht="15.75" x14ac:dyDescent="0.25">
      <c r="A60" s="110"/>
      <c r="B60" s="103"/>
      <c r="C60" s="29" t="s">
        <v>123</v>
      </c>
      <c r="D60" s="49">
        <v>2416.3000000000002</v>
      </c>
      <c r="E60" s="49">
        <v>1611.2</v>
      </c>
      <c r="F60" s="49">
        <v>849.7</v>
      </c>
      <c r="G60" s="49">
        <v>805.1</v>
      </c>
      <c r="H60" s="49">
        <v>50</v>
      </c>
      <c r="I60" s="49">
        <v>49.2</v>
      </c>
      <c r="J60" s="49">
        <v>0</v>
      </c>
      <c r="K60" s="49">
        <v>0.8</v>
      </c>
      <c r="L60" s="49">
        <v>2466.3000000000002</v>
      </c>
      <c r="M60" s="49">
        <v>1660.4</v>
      </c>
      <c r="N60" s="49">
        <v>849.7</v>
      </c>
      <c r="O60" s="49">
        <v>805.9</v>
      </c>
    </row>
    <row r="61" spans="1:15" ht="15.75" x14ac:dyDescent="0.25">
      <c r="A61" s="30" t="s">
        <v>119</v>
      </c>
      <c r="B61" s="10" t="s">
        <v>138</v>
      </c>
      <c r="C61" s="10"/>
      <c r="D61" s="49">
        <v>143881.29999999999</v>
      </c>
      <c r="E61" s="49">
        <v>123299</v>
      </c>
      <c r="F61" s="49">
        <v>53516.4</v>
      </c>
      <c r="G61" s="49">
        <v>20582.3</v>
      </c>
      <c r="H61" s="49">
        <v>-247.9</v>
      </c>
      <c r="I61" s="49">
        <v>-319.10000000000002</v>
      </c>
      <c r="J61" s="49">
        <v>157.19999999999999</v>
      </c>
      <c r="K61" s="49">
        <v>71.2</v>
      </c>
      <c r="L61" s="49">
        <v>143633.4</v>
      </c>
      <c r="M61" s="49">
        <v>122979.9</v>
      </c>
      <c r="N61" s="49">
        <v>53673.599999999999</v>
      </c>
      <c r="O61" s="49">
        <v>20653.5</v>
      </c>
    </row>
    <row r="62" spans="1:15" ht="15.75" x14ac:dyDescent="0.25">
      <c r="A62" s="58" t="s">
        <v>184</v>
      </c>
      <c r="B62" s="59"/>
      <c r="C62" s="50" t="s">
        <v>2</v>
      </c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</row>
    <row r="63" spans="1:15" ht="15.75" x14ac:dyDescent="0.25">
      <c r="A63" s="58" t="s">
        <v>185</v>
      </c>
      <c r="B63" s="59"/>
      <c r="C63" s="9" t="s">
        <v>176</v>
      </c>
      <c r="D63" s="25">
        <v>3579.7</v>
      </c>
      <c r="E63" s="25"/>
      <c r="F63" s="25"/>
      <c r="G63" s="25">
        <v>3579.7</v>
      </c>
      <c r="H63" s="25">
        <v>0</v>
      </c>
      <c r="I63" s="25"/>
      <c r="J63" s="25"/>
      <c r="K63" s="25"/>
      <c r="L63" s="25">
        <v>3579.7</v>
      </c>
      <c r="M63" s="25"/>
      <c r="N63" s="25"/>
      <c r="O63" s="25">
        <v>3579.7</v>
      </c>
    </row>
    <row r="64" spans="1:15" ht="20.25" customHeight="1" x14ac:dyDescent="0.25">
      <c r="A64" s="58" t="s">
        <v>186</v>
      </c>
      <c r="B64" s="111" t="s">
        <v>187</v>
      </c>
      <c r="C64" s="112"/>
      <c r="D64" s="24">
        <v>140301.6</v>
      </c>
      <c r="E64" s="24">
        <v>123299</v>
      </c>
      <c r="F64" s="24">
        <v>53516.4</v>
      </c>
      <c r="G64" s="24">
        <v>17002.599999999999</v>
      </c>
      <c r="H64" s="24">
        <v>-247.9</v>
      </c>
      <c r="I64" s="24">
        <v>-319.10000000000002</v>
      </c>
      <c r="J64" s="24">
        <v>157.19999999999999</v>
      </c>
      <c r="K64" s="24">
        <v>71.2</v>
      </c>
      <c r="L64" s="24">
        <v>140053.70000000001</v>
      </c>
      <c r="M64" s="24">
        <v>122979.9</v>
      </c>
      <c r="N64" s="24">
        <v>53673.599999999999</v>
      </c>
      <c r="O64" s="24">
        <v>17073.8</v>
      </c>
    </row>
    <row r="66" spans="2:3" x14ac:dyDescent="0.2">
      <c r="B66" s="23"/>
      <c r="C66" s="23"/>
    </row>
  </sheetData>
  <mergeCells count="40">
    <mergeCell ref="A9:O10"/>
    <mergeCell ref="H13:K13"/>
    <mergeCell ref="L13:O13"/>
    <mergeCell ref="H14:H16"/>
    <mergeCell ref="I14:K14"/>
    <mergeCell ref="L14:L16"/>
    <mergeCell ref="M14:O14"/>
    <mergeCell ref="I15:J15"/>
    <mergeCell ref="K15:K16"/>
    <mergeCell ref="M15:N15"/>
    <mergeCell ref="O15:O16"/>
    <mergeCell ref="D13:G13"/>
    <mergeCell ref="D14:D16"/>
    <mergeCell ref="E14:G14"/>
    <mergeCell ref="E15:F15"/>
    <mergeCell ref="G15:G16"/>
    <mergeCell ref="B64:C64"/>
    <mergeCell ref="A14:A16"/>
    <mergeCell ref="B14:B16"/>
    <mergeCell ref="C14:C16"/>
    <mergeCell ref="A18:A20"/>
    <mergeCell ref="B18:B20"/>
    <mergeCell ref="A22:A25"/>
    <mergeCell ref="B22:B25"/>
    <mergeCell ref="A27:A30"/>
    <mergeCell ref="B27:B30"/>
    <mergeCell ref="A31:A34"/>
    <mergeCell ref="B31:B34"/>
    <mergeCell ref="A35:A38"/>
    <mergeCell ref="B35:B38"/>
    <mergeCell ref="A39:A41"/>
    <mergeCell ref="A56:A60"/>
    <mergeCell ref="B56:B60"/>
    <mergeCell ref="B39:B41"/>
    <mergeCell ref="A43:A46"/>
    <mergeCell ref="B43:B46"/>
    <mergeCell ref="A47:A50"/>
    <mergeCell ref="B47:B50"/>
    <mergeCell ref="A51:A55"/>
    <mergeCell ref="B51:B55"/>
  </mergeCells>
  <pageMargins left="0.9055118110236221" right="0.51181102362204722" top="0.55118110236220474" bottom="0.27559055118110237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showZeros="0" topLeftCell="A52" workbookViewId="0">
      <selection activeCell="B73" sqref="B73"/>
    </sheetView>
  </sheetViews>
  <sheetFormatPr defaultRowHeight="15" x14ac:dyDescent="0.25"/>
  <cols>
    <col min="2" max="2" width="44" customWidth="1"/>
    <col min="3" max="3" width="10.42578125" customWidth="1"/>
    <col min="4" max="4" width="10.140625" customWidth="1"/>
    <col min="5" max="5" width="10.42578125" customWidth="1"/>
    <col min="6" max="6" width="11" customWidth="1"/>
    <col min="14" max="14" width="7.85546875" customWidth="1"/>
  </cols>
  <sheetData>
    <row r="1" spans="1:14" x14ac:dyDescent="0.25">
      <c r="J1" s="57" t="s">
        <v>237</v>
      </c>
    </row>
    <row r="3" spans="1:14" ht="15.75" x14ac:dyDescent="0.25">
      <c r="A3" s="56"/>
      <c r="B3" s="56"/>
      <c r="C3" s="22"/>
      <c r="D3" s="56"/>
      <c r="E3" s="56"/>
      <c r="F3" s="56"/>
      <c r="J3" s="22" t="s">
        <v>116</v>
      </c>
    </row>
    <row r="4" spans="1:14" ht="15.75" x14ac:dyDescent="0.25">
      <c r="A4" s="56"/>
      <c r="B4" s="56"/>
      <c r="C4" s="2"/>
      <c r="D4" s="56"/>
      <c r="E4" s="56"/>
      <c r="F4" s="56"/>
      <c r="J4" s="2" t="s">
        <v>198</v>
      </c>
    </row>
    <row r="5" spans="1:14" ht="15.75" x14ac:dyDescent="0.25">
      <c r="A5" s="56"/>
      <c r="B5" s="56"/>
      <c r="C5" s="2"/>
      <c r="D5" s="56"/>
      <c r="E5" s="56"/>
      <c r="F5" s="56"/>
      <c r="J5" s="2" t="s">
        <v>147</v>
      </c>
    </row>
    <row r="6" spans="1:14" ht="15.75" x14ac:dyDescent="0.25">
      <c r="A6" s="56"/>
      <c r="B6" s="56"/>
      <c r="C6" s="2"/>
      <c r="D6" s="56"/>
      <c r="E6" s="56"/>
      <c r="F6" s="56"/>
      <c r="J6" s="1" t="s">
        <v>226</v>
      </c>
    </row>
    <row r="7" spans="1:14" ht="15.75" x14ac:dyDescent="0.25">
      <c r="A7" s="56"/>
      <c r="B7" s="56"/>
      <c r="C7" s="2"/>
      <c r="D7" s="56"/>
      <c r="E7" s="56"/>
      <c r="F7" s="56"/>
      <c r="J7" s="1" t="s">
        <v>240</v>
      </c>
    </row>
    <row r="8" spans="1:14" ht="15.75" x14ac:dyDescent="0.25">
      <c r="A8" s="56"/>
      <c r="B8" s="56"/>
      <c r="C8" s="2"/>
      <c r="D8" s="56"/>
      <c r="E8" s="56"/>
      <c r="F8" s="56"/>
      <c r="J8" s="1" t="s">
        <v>227</v>
      </c>
    </row>
    <row r="9" spans="1:14" ht="15.75" x14ac:dyDescent="0.25">
      <c r="A9" s="56"/>
      <c r="B9" s="56"/>
      <c r="C9" s="56"/>
      <c r="D9" s="56"/>
      <c r="E9" s="56"/>
      <c r="F9" s="56"/>
    </row>
    <row r="10" spans="1:14" s="3" customFormat="1" ht="15.75" x14ac:dyDescent="0.25">
      <c r="A10" s="116" t="s">
        <v>189</v>
      </c>
      <c r="B10" s="116"/>
      <c r="C10" s="116"/>
      <c r="D10" s="116"/>
      <c r="E10" s="116"/>
      <c r="F10" s="116"/>
      <c r="M10" s="88"/>
    </row>
    <row r="11" spans="1:14" s="3" customFormat="1" ht="15.75" x14ac:dyDescent="0.25">
      <c r="A11" s="62"/>
      <c r="B11" s="62"/>
      <c r="C11" s="62"/>
      <c r="D11" s="62"/>
      <c r="E11" s="62"/>
      <c r="F11" s="62"/>
      <c r="M11" s="87" t="s">
        <v>174</v>
      </c>
    </row>
    <row r="12" spans="1:14" s="66" customFormat="1" ht="15.75" x14ac:dyDescent="0.25">
      <c r="A12" s="64"/>
      <c r="B12" s="65"/>
      <c r="C12" s="117" t="s">
        <v>233</v>
      </c>
      <c r="D12" s="118"/>
      <c r="E12" s="118"/>
      <c r="F12" s="119"/>
      <c r="G12" s="120" t="s">
        <v>236</v>
      </c>
      <c r="H12" s="121"/>
      <c r="I12" s="121"/>
      <c r="J12" s="122"/>
      <c r="K12" s="123" t="s">
        <v>235</v>
      </c>
      <c r="L12" s="124"/>
      <c r="M12" s="124"/>
      <c r="N12" s="125"/>
    </row>
    <row r="13" spans="1:14" s="3" customFormat="1" ht="15.75" x14ac:dyDescent="0.25">
      <c r="A13" s="92" t="s">
        <v>0</v>
      </c>
      <c r="B13" s="92" t="s">
        <v>197</v>
      </c>
      <c r="C13" s="96" t="s">
        <v>1</v>
      </c>
      <c r="D13" s="97" t="s">
        <v>2</v>
      </c>
      <c r="E13" s="97"/>
      <c r="F13" s="97"/>
      <c r="G13" s="96" t="s">
        <v>1</v>
      </c>
      <c r="H13" s="97" t="s">
        <v>2</v>
      </c>
      <c r="I13" s="97"/>
      <c r="J13" s="97"/>
      <c r="K13" s="96" t="s">
        <v>1</v>
      </c>
      <c r="L13" s="97" t="s">
        <v>2</v>
      </c>
      <c r="M13" s="97"/>
      <c r="N13" s="97"/>
    </row>
    <row r="14" spans="1:14" s="3" customFormat="1" ht="15.75" customHeight="1" x14ac:dyDescent="0.25">
      <c r="A14" s="92"/>
      <c r="B14" s="92"/>
      <c r="C14" s="96"/>
      <c r="D14" s="96" t="s">
        <v>46</v>
      </c>
      <c r="E14" s="96"/>
      <c r="F14" s="96" t="s">
        <v>47</v>
      </c>
      <c r="G14" s="96"/>
      <c r="H14" s="96" t="s">
        <v>46</v>
      </c>
      <c r="I14" s="96"/>
      <c r="J14" s="96" t="s">
        <v>47</v>
      </c>
      <c r="K14" s="96"/>
      <c r="L14" s="96" t="s">
        <v>46</v>
      </c>
      <c r="M14" s="96"/>
      <c r="N14" s="96" t="s">
        <v>47</v>
      </c>
    </row>
    <row r="15" spans="1:14" s="3" customFormat="1" ht="63" x14ac:dyDescent="0.25">
      <c r="A15" s="92"/>
      <c r="B15" s="92"/>
      <c r="C15" s="96"/>
      <c r="D15" s="15" t="s">
        <v>48</v>
      </c>
      <c r="E15" s="15" t="s">
        <v>49</v>
      </c>
      <c r="F15" s="96"/>
      <c r="G15" s="96"/>
      <c r="H15" s="15" t="s">
        <v>48</v>
      </c>
      <c r="I15" s="15" t="s">
        <v>49</v>
      </c>
      <c r="J15" s="96"/>
      <c r="K15" s="96"/>
      <c r="L15" s="15" t="s">
        <v>48</v>
      </c>
      <c r="M15" s="15" t="s">
        <v>49</v>
      </c>
      <c r="N15" s="96"/>
    </row>
    <row r="16" spans="1:14" s="3" customFormat="1" ht="15.75" x14ac:dyDescent="0.25">
      <c r="A16" s="60">
        <v>1</v>
      </c>
      <c r="B16" s="60">
        <v>2</v>
      </c>
      <c r="C16" s="61">
        <v>3</v>
      </c>
      <c r="D16" s="61">
        <v>4</v>
      </c>
      <c r="E16" s="61">
        <v>5</v>
      </c>
      <c r="F16" s="61">
        <v>6</v>
      </c>
      <c r="G16" s="79">
        <v>3</v>
      </c>
      <c r="H16" s="79">
        <v>4</v>
      </c>
      <c r="I16" s="79">
        <v>5</v>
      </c>
      <c r="J16" s="79">
        <v>6</v>
      </c>
      <c r="K16" s="76">
        <v>3</v>
      </c>
      <c r="L16" s="76">
        <v>4</v>
      </c>
      <c r="M16" s="76">
        <v>5</v>
      </c>
      <c r="N16" s="76">
        <v>6</v>
      </c>
    </row>
    <row r="17" spans="1:14" s="3" customFormat="1" ht="31.5" x14ac:dyDescent="0.25">
      <c r="A17" s="17">
        <v>1</v>
      </c>
      <c r="B17" s="54" t="s">
        <v>177</v>
      </c>
      <c r="C17" s="24">
        <f t="shared" ref="C17:N17" si="0">+C19+C21+C23+C27</f>
        <v>1265.5999999999999</v>
      </c>
      <c r="D17" s="24">
        <f t="shared" si="0"/>
        <v>1182.3</v>
      </c>
      <c r="E17" s="24">
        <f t="shared" si="0"/>
        <v>63.6</v>
      </c>
      <c r="F17" s="24">
        <f t="shared" si="0"/>
        <v>83.3</v>
      </c>
      <c r="G17" s="24">
        <f t="shared" si="0"/>
        <v>0</v>
      </c>
      <c r="H17" s="24">
        <f t="shared" si="0"/>
        <v>0</v>
      </c>
      <c r="I17" s="24">
        <f t="shared" si="0"/>
        <v>0</v>
      </c>
      <c r="J17" s="24">
        <f t="shared" si="0"/>
        <v>0</v>
      </c>
      <c r="K17" s="24">
        <f t="shared" si="0"/>
        <v>1265.5999999999999</v>
      </c>
      <c r="L17" s="24">
        <f t="shared" si="0"/>
        <v>1182.3</v>
      </c>
      <c r="M17" s="24">
        <f t="shared" si="0"/>
        <v>63.6</v>
      </c>
      <c r="N17" s="24">
        <f t="shared" si="0"/>
        <v>83.3</v>
      </c>
    </row>
    <row r="18" spans="1:14" s="3" customFormat="1" ht="15.75" x14ac:dyDescent="0.25">
      <c r="A18" s="17">
        <v>2</v>
      </c>
      <c r="B18" s="61" t="s">
        <v>2</v>
      </c>
      <c r="C18" s="25">
        <f>+D18+F18</f>
        <v>0</v>
      </c>
      <c r="D18" s="25"/>
      <c r="E18" s="25"/>
      <c r="F18" s="25"/>
      <c r="G18" s="25">
        <f>+H18+J18</f>
        <v>0</v>
      </c>
      <c r="H18" s="25"/>
      <c r="I18" s="25"/>
      <c r="J18" s="25"/>
      <c r="K18" s="25">
        <f>+L18+N18</f>
        <v>0</v>
      </c>
      <c r="L18" s="25"/>
      <c r="M18" s="25"/>
      <c r="N18" s="25"/>
    </row>
    <row r="19" spans="1:14" s="3" customFormat="1" ht="15.75" x14ac:dyDescent="0.25">
      <c r="A19" s="17">
        <v>3</v>
      </c>
      <c r="B19" s="10" t="s">
        <v>3</v>
      </c>
      <c r="C19" s="24">
        <f t="shared" ref="C19:N19" si="1">+C20</f>
        <v>0.2</v>
      </c>
      <c r="D19" s="24">
        <f t="shared" si="1"/>
        <v>0.2</v>
      </c>
      <c r="E19" s="24">
        <f t="shared" si="1"/>
        <v>0</v>
      </c>
      <c r="F19" s="24">
        <f t="shared" si="1"/>
        <v>0</v>
      </c>
      <c r="G19" s="24">
        <f t="shared" si="1"/>
        <v>0</v>
      </c>
      <c r="H19" s="24">
        <f t="shared" si="1"/>
        <v>0</v>
      </c>
      <c r="I19" s="24">
        <f t="shared" si="1"/>
        <v>0</v>
      </c>
      <c r="J19" s="24">
        <f t="shared" si="1"/>
        <v>0</v>
      </c>
      <c r="K19" s="24">
        <f t="shared" si="1"/>
        <v>0.2</v>
      </c>
      <c r="L19" s="24">
        <f t="shared" si="1"/>
        <v>0.2</v>
      </c>
      <c r="M19" s="24">
        <f t="shared" si="1"/>
        <v>0</v>
      </c>
      <c r="N19" s="24">
        <f t="shared" si="1"/>
        <v>0</v>
      </c>
    </row>
    <row r="20" spans="1:14" s="3" customFormat="1" ht="15.75" x14ac:dyDescent="0.25">
      <c r="A20" s="17">
        <v>4</v>
      </c>
      <c r="B20" s="9" t="s">
        <v>53</v>
      </c>
      <c r="C20" s="67">
        <f>+D20+F20</f>
        <v>0.2</v>
      </c>
      <c r="D20" s="25">
        <v>0.2</v>
      </c>
      <c r="E20" s="25"/>
      <c r="F20" s="25"/>
      <c r="G20" s="89">
        <f>+H20+J20</f>
        <v>0</v>
      </c>
      <c r="H20" s="25"/>
      <c r="I20" s="25"/>
      <c r="J20" s="25"/>
      <c r="K20" s="67">
        <f>+L20+N20</f>
        <v>0.2</v>
      </c>
      <c r="L20" s="25">
        <v>0.2</v>
      </c>
      <c r="M20" s="25"/>
      <c r="N20" s="25"/>
    </row>
    <row r="21" spans="1:14" s="3" customFormat="1" ht="15.75" x14ac:dyDescent="0.25">
      <c r="A21" s="17">
        <v>5</v>
      </c>
      <c r="B21" s="10" t="s">
        <v>4</v>
      </c>
      <c r="C21" s="24">
        <f t="shared" ref="C21:N21" si="2">+C22</f>
        <v>4.2</v>
      </c>
      <c r="D21" s="24">
        <f t="shared" si="2"/>
        <v>4.2</v>
      </c>
      <c r="E21" s="24">
        <f t="shared" si="2"/>
        <v>0.3</v>
      </c>
      <c r="F21" s="24">
        <f t="shared" si="2"/>
        <v>0</v>
      </c>
      <c r="G21" s="24">
        <f t="shared" si="2"/>
        <v>0</v>
      </c>
      <c r="H21" s="24">
        <f t="shared" si="2"/>
        <v>0</v>
      </c>
      <c r="I21" s="24">
        <f t="shared" si="2"/>
        <v>0</v>
      </c>
      <c r="J21" s="24">
        <f t="shared" si="2"/>
        <v>0</v>
      </c>
      <c r="K21" s="24">
        <f t="shared" si="2"/>
        <v>4.2</v>
      </c>
      <c r="L21" s="24">
        <f t="shared" si="2"/>
        <v>4.2</v>
      </c>
      <c r="M21" s="24">
        <f t="shared" si="2"/>
        <v>0.3</v>
      </c>
      <c r="N21" s="24">
        <f t="shared" si="2"/>
        <v>0</v>
      </c>
    </row>
    <row r="22" spans="1:14" s="3" customFormat="1" ht="31.5" x14ac:dyDescent="0.25">
      <c r="A22" s="17">
        <v>6</v>
      </c>
      <c r="B22" s="9" t="s">
        <v>85</v>
      </c>
      <c r="C22" s="25">
        <f>+D22+F22</f>
        <v>4.2</v>
      </c>
      <c r="D22" s="25">
        <v>4.2</v>
      </c>
      <c r="E22" s="25">
        <v>0.3</v>
      </c>
      <c r="F22" s="25"/>
      <c r="G22" s="25">
        <f>+H22+J22</f>
        <v>0</v>
      </c>
      <c r="H22" s="25"/>
      <c r="I22" s="25"/>
      <c r="J22" s="25"/>
      <c r="K22" s="25">
        <f>+L22+N22</f>
        <v>4.2</v>
      </c>
      <c r="L22" s="25">
        <v>4.2</v>
      </c>
      <c r="M22" s="25">
        <v>0.3</v>
      </c>
      <c r="N22" s="25"/>
    </row>
    <row r="23" spans="1:14" s="3" customFormat="1" ht="15.75" x14ac:dyDescent="0.25">
      <c r="A23" s="17">
        <v>7</v>
      </c>
      <c r="B23" s="6" t="s">
        <v>178</v>
      </c>
      <c r="C23" s="24">
        <f t="shared" ref="C23:N23" si="3">SUM(C24:C26)</f>
        <v>706.3</v>
      </c>
      <c r="D23" s="24">
        <f t="shared" si="3"/>
        <v>633</v>
      </c>
      <c r="E23" s="24">
        <f t="shared" si="3"/>
        <v>63.3</v>
      </c>
      <c r="F23" s="24">
        <f t="shared" si="3"/>
        <v>73.3</v>
      </c>
      <c r="G23" s="24">
        <f t="shared" si="3"/>
        <v>0</v>
      </c>
      <c r="H23" s="24">
        <f t="shared" si="3"/>
        <v>0</v>
      </c>
      <c r="I23" s="24">
        <f t="shared" si="3"/>
        <v>0</v>
      </c>
      <c r="J23" s="24">
        <f t="shared" si="3"/>
        <v>0</v>
      </c>
      <c r="K23" s="24">
        <f t="shared" si="3"/>
        <v>706.3</v>
      </c>
      <c r="L23" s="24">
        <f t="shared" si="3"/>
        <v>633</v>
      </c>
      <c r="M23" s="24">
        <f t="shared" si="3"/>
        <v>63.3</v>
      </c>
      <c r="N23" s="24">
        <f t="shared" si="3"/>
        <v>73.3</v>
      </c>
    </row>
    <row r="24" spans="1:14" s="3" customFormat="1" ht="31.5" x14ac:dyDescent="0.25">
      <c r="A24" s="17">
        <v>8</v>
      </c>
      <c r="B24" s="7" t="s">
        <v>89</v>
      </c>
      <c r="C24" s="25">
        <f>+D24+F24</f>
        <v>49.3</v>
      </c>
      <c r="D24" s="25">
        <v>27.1</v>
      </c>
      <c r="E24" s="25"/>
      <c r="F24" s="25">
        <v>22.2</v>
      </c>
      <c r="G24" s="25">
        <f>+H24+J24</f>
        <v>0</v>
      </c>
      <c r="H24" s="25"/>
      <c r="I24" s="25"/>
      <c r="J24" s="25"/>
      <c r="K24" s="25">
        <f>+L24+N24</f>
        <v>49.3</v>
      </c>
      <c r="L24" s="25">
        <v>27.1</v>
      </c>
      <c r="M24" s="25"/>
      <c r="N24" s="25">
        <v>22.2</v>
      </c>
    </row>
    <row r="25" spans="1:14" s="3" customFormat="1" ht="15.75" x14ac:dyDescent="0.25">
      <c r="A25" s="17">
        <v>9</v>
      </c>
      <c r="B25" s="7" t="s">
        <v>78</v>
      </c>
      <c r="C25" s="25">
        <f>+D25+F25</f>
        <v>588.1</v>
      </c>
      <c r="D25" s="25">
        <v>537</v>
      </c>
      <c r="E25" s="25">
        <v>63.3</v>
      </c>
      <c r="F25" s="25">
        <v>51.1</v>
      </c>
      <c r="G25" s="25">
        <f>+H25+J25</f>
        <v>0</v>
      </c>
      <c r="H25" s="25"/>
      <c r="I25" s="25"/>
      <c r="J25" s="25"/>
      <c r="K25" s="25">
        <f>+L25+N25</f>
        <v>588.1</v>
      </c>
      <c r="L25" s="25">
        <v>537</v>
      </c>
      <c r="M25" s="25">
        <v>63.3</v>
      </c>
      <c r="N25" s="25">
        <v>51.1</v>
      </c>
    </row>
    <row r="26" spans="1:14" s="3" customFormat="1" ht="15.75" x14ac:dyDescent="0.25">
      <c r="A26" s="17">
        <v>10</v>
      </c>
      <c r="B26" s="7" t="s">
        <v>96</v>
      </c>
      <c r="C26" s="25">
        <f>+D26+F26</f>
        <v>68.900000000000006</v>
      </c>
      <c r="D26" s="25">
        <v>68.900000000000006</v>
      </c>
      <c r="E26" s="25"/>
      <c r="F26" s="25"/>
      <c r="G26" s="25">
        <f>+H26+J26</f>
        <v>0</v>
      </c>
      <c r="H26" s="25"/>
      <c r="I26" s="25"/>
      <c r="J26" s="25"/>
      <c r="K26" s="25">
        <f>+L26+N26</f>
        <v>68.900000000000006</v>
      </c>
      <c r="L26" s="25">
        <v>68.900000000000006</v>
      </c>
      <c r="M26" s="25"/>
      <c r="N26" s="25"/>
    </row>
    <row r="27" spans="1:14" s="3" customFormat="1" ht="15.75" x14ac:dyDescent="0.25">
      <c r="A27" s="17">
        <v>11</v>
      </c>
      <c r="B27" s="6" t="s">
        <v>6</v>
      </c>
      <c r="C27" s="24">
        <f t="shared" ref="C27:N27" si="4">+C28+C29</f>
        <v>554.9</v>
      </c>
      <c r="D27" s="24">
        <f t="shared" si="4"/>
        <v>544.9</v>
      </c>
      <c r="E27" s="24">
        <f t="shared" si="4"/>
        <v>0</v>
      </c>
      <c r="F27" s="24">
        <f t="shared" si="4"/>
        <v>10</v>
      </c>
      <c r="G27" s="24">
        <f t="shared" si="4"/>
        <v>0</v>
      </c>
      <c r="H27" s="24">
        <f t="shared" si="4"/>
        <v>0</v>
      </c>
      <c r="I27" s="24">
        <f t="shared" si="4"/>
        <v>0</v>
      </c>
      <c r="J27" s="24">
        <f t="shared" si="4"/>
        <v>0</v>
      </c>
      <c r="K27" s="24">
        <f t="shared" si="4"/>
        <v>554.9</v>
      </c>
      <c r="L27" s="24">
        <f t="shared" si="4"/>
        <v>544.9</v>
      </c>
      <c r="M27" s="24">
        <f t="shared" si="4"/>
        <v>0</v>
      </c>
      <c r="N27" s="24">
        <f t="shared" si="4"/>
        <v>10</v>
      </c>
    </row>
    <row r="28" spans="1:14" s="3" customFormat="1" ht="15.75" x14ac:dyDescent="0.25">
      <c r="A28" s="17">
        <v>12</v>
      </c>
      <c r="B28" s="7" t="s">
        <v>99</v>
      </c>
      <c r="C28" s="25">
        <f>+D28+F28</f>
        <v>554.5</v>
      </c>
      <c r="D28" s="25">
        <f>478.6+65.9</f>
        <v>544.5</v>
      </c>
      <c r="E28" s="25"/>
      <c r="F28" s="25">
        <v>10</v>
      </c>
      <c r="G28" s="25">
        <f>+H28+J28</f>
        <v>0</v>
      </c>
      <c r="H28" s="25"/>
      <c r="I28" s="25"/>
      <c r="J28" s="25"/>
      <c r="K28" s="25">
        <f>+L28+N28</f>
        <v>554.5</v>
      </c>
      <c r="L28" s="25">
        <f>478.6+65.9</f>
        <v>544.5</v>
      </c>
      <c r="M28" s="25"/>
      <c r="N28" s="25">
        <v>10</v>
      </c>
    </row>
    <row r="29" spans="1:14" s="3" customFormat="1" ht="15.75" x14ac:dyDescent="0.25">
      <c r="A29" s="17">
        <v>13</v>
      </c>
      <c r="B29" s="7" t="s">
        <v>105</v>
      </c>
      <c r="C29" s="25">
        <f>+D29+F29</f>
        <v>0.4</v>
      </c>
      <c r="D29" s="25">
        <v>0.4</v>
      </c>
      <c r="E29" s="25"/>
      <c r="F29" s="25"/>
      <c r="G29" s="25">
        <f>+H29+J29</f>
        <v>0</v>
      </c>
      <c r="H29" s="25"/>
      <c r="I29" s="25"/>
      <c r="J29" s="25"/>
      <c r="K29" s="25">
        <f>+L29+N29</f>
        <v>0.4</v>
      </c>
      <c r="L29" s="25">
        <v>0.4</v>
      </c>
      <c r="M29" s="25"/>
      <c r="N29" s="25"/>
    </row>
    <row r="30" spans="1:14" s="3" customFormat="1" ht="31.5" x14ac:dyDescent="0.25">
      <c r="A30" s="17">
        <v>14</v>
      </c>
      <c r="B30" s="54" t="s">
        <v>179</v>
      </c>
      <c r="C30" s="24">
        <f t="shared" ref="C30:F30" si="5">+C32+C40+C43+C46</f>
        <v>1170.8</v>
      </c>
      <c r="D30" s="24">
        <f t="shared" si="5"/>
        <v>1070.0999999999999</v>
      </c>
      <c r="E30" s="24">
        <f t="shared" si="5"/>
        <v>0</v>
      </c>
      <c r="F30" s="24">
        <f t="shared" si="5"/>
        <v>100.7</v>
      </c>
      <c r="G30" s="24">
        <f>+G32+G40+G43+G46+G54</f>
        <v>289.3</v>
      </c>
      <c r="H30" s="24">
        <f t="shared" ref="H30:N30" si="6">+H32+H40+H43+H46+H54</f>
        <v>2.8</v>
      </c>
      <c r="I30" s="24">
        <f t="shared" si="6"/>
        <v>0</v>
      </c>
      <c r="J30" s="24">
        <f t="shared" si="6"/>
        <v>286.5</v>
      </c>
      <c r="K30" s="24">
        <f t="shared" si="6"/>
        <v>1460.1</v>
      </c>
      <c r="L30" s="24">
        <f t="shared" si="6"/>
        <v>1072.9000000000001</v>
      </c>
      <c r="M30" s="24">
        <f t="shared" si="6"/>
        <v>0</v>
      </c>
      <c r="N30" s="24">
        <f t="shared" si="6"/>
        <v>387.2</v>
      </c>
    </row>
    <row r="31" spans="1:14" s="3" customFormat="1" ht="15.75" x14ac:dyDescent="0.25">
      <c r="A31" s="17">
        <v>15</v>
      </c>
      <c r="B31" s="61" t="s">
        <v>2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s="3" customFormat="1" ht="47.25" x14ac:dyDescent="0.25">
      <c r="A32" s="17">
        <v>16</v>
      </c>
      <c r="B32" s="6" t="s">
        <v>180</v>
      </c>
      <c r="C32" s="24">
        <f t="shared" ref="C32:N32" si="7">+C34+C36+C38</f>
        <v>207</v>
      </c>
      <c r="D32" s="24">
        <f t="shared" si="7"/>
        <v>157</v>
      </c>
      <c r="E32" s="24">
        <f t="shared" si="7"/>
        <v>0</v>
      </c>
      <c r="F32" s="24">
        <f t="shared" si="7"/>
        <v>50</v>
      </c>
      <c r="G32" s="24">
        <f t="shared" si="7"/>
        <v>0</v>
      </c>
      <c r="H32" s="24">
        <f t="shared" si="7"/>
        <v>0</v>
      </c>
      <c r="I32" s="24">
        <f t="shared" si="7"/>
        <v>0</v>
      </c>
      <c r="J32" s="24">
        <f t="shared" si="7"/>
        <v>0</v>
      </c>
      <c r="K32" s="24">
        <f t="shared" si="7"/>
        <v>207</v>
      </c>
      <c r="L32" s="24">
        <f t="shared" si="7"/>
        <v>157</v>
      </c>
      <c r="M32" s="24">
        <f t="shared" si="7"/>
        <v>0</v>
      </c>
      <c r="N32" s="24">
        <f t="shared" si="7"/>
        <v>50</v>
      </c>
    </row>
    <row r="33" spans="1:14" s="3" customFormat="1" ht="15.75" x14ac:dyDescent="0.25">
      <c r="A33" s="17">
        <v>17</v>
      </c>
      <c r="B33" s="55" t="s">
        <v>2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4" s="3" customFormat="1" ht="15.75" x14ac:dyDescent="0.25">
      <c r="A34" s="17">
        <v>18</v>
      </c>
      <c r="B34" s="10" t="s">
        <v>71</v>
      </c>
      <c r="C34" s="24">
        <f t="shared" ref="C34:N34" si="8">+C35</f>
        <v>25</v>
      </c>
      <c r="D34" s="24">
        <f t="shared" si="8"/>
        <v>0</v>
      </c>
      <c r="E34" s="24">
        <f t="shared" si="8"/>
        <v>0</v>
      </c>
      <c r="F34" s="24">
        <f t="shared" si="8"/>
        <v>25</v>
      </c>
      <c r="G34" s="24">
        <f t="shared" si="8"/>
        <v>0</v>
      </c>
      <c r="H34" s="24">
        <f t="shared" si="8"/>
        <v>0</v>
      </c>
      <c r="I34" s="24">
        <f t="shared" si="8"/>
        <v>0</v>
      </c>
      <c r="J34" s="24">
        <f t="shared" si="8"/>
        <v>0</v>
      </c>
      <c r="K34" s="24">
        <f t="shared" si="8"/>
        <v>25</v>
      </c>
      <c r="L34" s="24">
        <f t="shared" si="8"/>
        <v>0</v>
      </c>
      <c r="M34" s="24">
        <f t="shared" si="8"/>
        <v>0</v>
      </c>
      <c r="N34" s="24">
        <f t="shared" si="8"/>
        <v>25</v>
      </c>
    </row>
    <row r="35" spans="1:14" s="3" customFormat="1" ht="15.75" x14ac:dyDescent="0.25">
      <c r="A35" s="17">
        <v>19</v>
      </c>
      <c r="B35" s="7" t="s">
        <v>84</v>
      </c>
      <c r="C35" s="25">
        <f>+D35+F35</f>
        <v>25</v>
      </c>
      <c r="D35" s="25"/>
      <c r="E35" s="25"/>
      <c r="F35" s="25">
        <v>25</v>
      </c>
      <c r="G35" s="25"/>
      <c r="H35" s="25"/>
      <c r="I35" s="25"/>
      <c r="J35" s="25"/>
      <c r="K35" s="25">
        <f>+L35+N35</f>
        <v>25</v>
      </c>
      <c r="L35" s="25"/>
      <c r="M35" s="25"/>
      <c r="N35" s="25">
        <v>25</v>
      </c>
    </row>
    <row r="36" spans="1:14" s="3" customFormat="1" ht="15.75" x14ac:dyDescent="0.25">
      <c r="A36" s="17">
        <v>20</v>
      </c>
      <c r="B36" s="10" t="s">
        <v>83</v>
      </c>
      <c r="C36" s="24">
        <f t="shared" ref="C36:N36" si="9">+C37</f>
        <v>25</v>
      </c>
      <c r="D36" s="24">
        <f t="shared" si="9"/>
        <v>0</v>
      </c>
      <c r="E36" s="24">
        <f t="shared" si="9"/>
        <v>0</v>
      </c>
      <c r="F36" s="24">
        <f t="shared" si="9"/>
        <v>25</v>
      </c>
      <c r="G36" s="24">
        <f t="shared" si="9"/>
        <v>0</v>
      </c>
      <c r="H36" s="24">
        <f t="shared" si="9"/>
        <v>0</v>
      </c>
      <c r="I36" s="24">
        <f t="shared" si="9"/>
        <v>0</v>
      </c>
      <c r="J36" s="24">
        <f t="shared" si="9"/>
        <v>0</v>
      </c>
      <c r="K36" s="24">
        <f t="shared" si="9"/>
        <v>25</v>
      </c>
      <c r="L36" s="24">
        <f t="shared" si="9"/>
        <v>0</v>
      </c>
      <c r="M36" s="24">
        <f t="shared" si="9"/>
        <v>0</v>
      </c>
      <c r="N36" s="24">
        <f t="shared" si="9"/>
        <v>25</v>
      </c>
    </row>
    <row r="37" spans="1:14" s="3" customFormat="1" ht="15.75" x14ac:dyDescent="0.25">
      <c r="A37" s="17">
        <v>21</v>
      </c>
      <c r="B37" s="7" t="s">
        <v>84</v>
      </c>
      <c r="C37" s="25">
        <f>+D37+F37</f>
        <v>25</v>
      </c>
      <c r="D37" s="25"/>
      <c r="E37" s="25"/>
      <c r="F37" s="25">
        <v>25</v>
      </c>
      <c r="G37" s="25"/>
      <c r="H37" s="25"/>
      <c r="I37" s="25"/>
      <c r="J37" s="25"/>
      <c r="K37" s="25">
        <f>+L37+N37</f>
        <v>25</v>
      </c>
      <c r="L37" s="25"/>
      <c r="M37" s="25"/>
      <c r="N37" s="25">
        <v>25</v>
      </c>
    </row>
    <row r="38" spans="1:14" s="3" customFormat="1" ht="15.75" x14ac:dyDescent="0.25">
      <c r="A38" s="17">
        <v>22</v>
      </c>
      <c r="B38" s="6" t="s">
        <v>4</v>
      </c>
      <c r="C38" s="24">
        <f t="shared" ref="C38:N38" si="10">+C39</f>
        <v>157</v>
      </c>
      <c r="D38" s="24">
        <f t="shared" si="10"/>
        <v>157</v>
      </c>
      <c r="E38" s="24">
        <f t="shared" si="10"/>
        <v>0</v>
      </c>
      <c r="F38" s="24">
        <f t="shared" si="10"/>
        <v>0</v>
      </c>
      <c r="G38" s="24">
        <f t="shared" si="10"/>
        <v>0</v>
      </c>
      <c r="H38" s="24">
        <f t="shared" si="10"/>
        <v>0</v>
      </c>
      <c r="I38" s="24">
        <f t="shared" si="10"/>
        <v>0</v>
      </c>
      <c r="J38" s="24">
        <f t="shared" si="10"/>
        <v>0</v>
      </c>
      <c r="K38" s="24">
        <f t="shared" si="10"/>
        <v>157</v>
      </c>
      <c r="L38" s="24">
        <f t="shared" si="10"/>
        <v>157</v>
      </c>
      <c r="M38" s="24">
        <f t="shared" si="10"/>
        <v>0</v>
      </c>
      <c r="N38" s="24">
        <f t="shared" si="10"/>
        <v>0</v>
      </c>
    </row>
    <row r="39" spans="1:14" s="3" customFormat="1" ht="15.75" x14ac:dyDescent="0.25">
      <c r="A39" s="17">
        <v>23</v>
      </c>
      <c r="B39" s="7" t="s">
        <v>84</v>
      </c>
      <c r="C39" s="25">
        <f>+D39+F39</f>
        <v>157</v>
      </c>
      <c r="D39" s="25">
        <v>157</v>
      </c>
      <c r="E39" s="25"/>
      <c r="F39" s="25"/>
      <c r="G39" s="25">
        <f>+H39+J39</f>
        <v>0</v>
      </c>
      <c r="H39" s="25"/>
      <c r="I39" s="25"/>
      <c r="J39" s="25"/>
      <c r="K39" s="25">
        <f>+L39+N39</f>
        <v>157</v>
      </c>
      <c r="L39" s="25">
        <v>157</v>
      </c>
      <c r="M39" s="25"/>
      <c r="N39" s="25"/>
    </row>
    <row r="40" spans="1:14" s="3" customFormat="1" ht="47.25" x14ac:dyDescent="0.25">
      <c r="A40" s="17">
        <v>24</v>
      </c>
      <c r="B40" s="10" t="s">
        <v>188</v>
      </c>
      <c r="C40" s="24">
        <f t="shared" ref="C40:N41" si="11">+C41</f>
        <v>70</v>
      </c>
      <c r="D40" s="24">
        <f t="shared" si="11"/>
        <v>70</v>
      </c>
      <c r="E40" s="24">
        <f t="shared" si="11"/>
        <v>0</v>
      </c>
      <c r="F40" s="24">
        <f t="shared" si="11"/>
        <v>0</v>
      </c>
      <c r="G40" s="24">
        <f t="shared" si="11"/>
        <v>0</v>
      </c>
      <c r="H40" s="24">
        <f t="shared" si="11"/>
        <v>0</v>
      </c>
      <c r="I40" s="24">
        <f t="shared" si="11"/>
        <v>0</v>
      </c>
      <c r="J40" s="24">
        <f t="shared" si="11"/>
        <v>0</v>
      </c>
      <c r="K40" s="24">
        <f t="shared" si="11"/>
        <v>70</v>
      </c>
      <c r="L40" s="24">
        <f t="shared" si="11"/>
        <v>70</v>
      </c>
      <c r="M40" s="24">
        <f t="shared" si="11"/>
        <v>0</v>
      </c>
      <c r="N40" s="24">
        <f t="shared" si="11"/>
        <v>0</v>
      </c>
    </row>
    <row r="41" spans="1:14" s="3" customFormat="1" ht="15.75" x14ac:dyDescent="0.25">
      <c r="A41" s="17">
        <v>25</v>
      </c>
      <c r="B41" s="10" t="s">
        <v>6</v>
      </c>
      <c r="C41" s="24">
        <f t="shared" si="11"/>
        <v>70</v>
      </c>
      <c r="D41" s="24">
        <f t="shared" si="11"/>
        <v>70</v>
      </c>
      <c r="E41" s="24">
        <f t="shared" si="11"/>
        <v>0</v>
      </c>
      <c r="F41" s="24">
        <f t="shared" si="11"/>
        <v>0</v>
      </c>
      <c r="G41" s="24">
        <f t="shared" si="11"/>
        <v>0</v>
      </c>
      <c r="H41" s="24">
        <f t="shared" si="11"/>
        <v>0</v>
      </c>
      <c r="I41" s="24">
        <f t="shared" si="11"/>
        <v>0</v>
      </c>
      <c r="J41" s="24">
        <f t="shared" si="11"/>
        <v>0</v>
      </c>
      <c r="K41" s="24">
        <f t="shared" si="11"/>
        <v>70</v>
      </c>
      <c r="L41" s="24">
        <f t="shared" si="11"/>
        <v>70</v>
      </c>
      <c r="M41" s="24">
        <f t="shared" si="11"/>
        <v>0</v>
      </c>
      <c r="N41" s="24">
        <f t="shared" si="11"/>
        <v>0</v>
      </c>
    </row>
    <row r="42" spans="1:14" s="3" customFormat="1" ht="15.75" x14ac:dyDescent="0.25">
      <c r="A42" s="17">
        <v>26</v>
      </c>
      <c r="B42" s="9" t="s">
        <v>105</v>
      </c>
      <c r="C42" s="25">
        <f>+D42+F42</f>
        <v>70</v>
      </c>
      <c r="D42" s="25">
        <v>70</v>
      </c>
      <c r="E42" s="25"/>
      <c r="F42" s="25"/>
      <c r="G42" s="25">
        <f>+H42+J42</f>
        <v>0</v>
      </c>
      <c r="H42" s="25"/>
      <c r="I42" s="25"/>
      <c r="J42" s="25"/>
      <c r="K42" s="25">
        <f>+L42+N42</f>
        <v>70</v>
      </c>
      <c r="L42" s="25">
        <v>70</v>
      </c>
      <c r="M42" s="25"/>
      <c r="N42" s="25"/>
    </row>
    <row r="43" spans="1:14" s="3" customFormat="1" ht="63" x14ac:dyDescent="0.25">
      <c r="A43" s="17">
        <v>27</v>
      </c>
      <c r="B43" s="6" t="s">
        <v>181</v>
      </c>
      <c r="C43" s="24">
        <f t="shared" ref="C43:N44" si="12">+C44</f>
        <v>790.9</v>
      </c>
      <c r="D43" s="24">
        <f t="shared" si="12"/>
        <v>748.1</v>
      </c>
      <c r="E43" s="24">
        <f t="shared" si="12"/>
        <v>0</v>
      </c>
      <c r="F43" s="24">
        <f t="shared" si="12"/>
        <v>42.8</v>
      </c>
      <c r="G43" s="24">
        <f t="shared" si="12"/>
        <v>0</v>
      </c>
      <c r="H43" s="24">
        <f t="shared" si="12"/>
        <v>0</v>
      </c>
      <c r="I43" s="24">
        <f t="shared" si="12"/>
        <v>0</v>
      </c>
      <c r="J43" s="24">
        <f t="shared" si="12"/>
        <v>0</v>
      </c>
      <c r="K43" s="24">
        <f t="shared" si="12"/>
        <v>790.9</v>
      </c>
      <c r="L43" s="24">
        <f t="shared" si="12"/>
        <v>748.1</v>
      </c>
      <c r="M43" s="24">
        <f t="shared" si="12"/>
        <v>0</v>
      </c>
      <c r="N43" s="24">
        <f t="shared" si="12"/>
        <v>42.8</v>
      </c>
    </row>
    <row r="44" spans="1:14" s="3" customFormat="1" ht="15.75" x14ac:dyDescent="0.25">
      <c r="A44" s="17">
        <v>28</v>
      </c>
      <c r="B44" s="6" t="s">
        <v>4</v>
      </c>
      <c r="C44" s="24">
        <f t="shared" si="12"/>
        <v>790.9</v>
      </c>
      <c r="D44" s="24">
        <f t="shared" si="12"/>
        <v>748.1</v>
      </c>
      <c r="E44" s="24">
        <f t="shared" si="12"/>
        <v>0</v>
      </c>
      <c r="F44" s="24">
        <f t="shared" si="12"/>
        <v>42.8</v>
      </c>
      <c r="G44" s="24">
        <f t="shared" si="12"/>
        <v>0</v>
      </c>
      <c r="H44" s="24">
        <f t="shared" si="12"/>
        <v>0</v>
      </c>
      <c r="I44" s="24">
        <f t="shared" si="12"/>
        <v>0</v>
      </c>
      <c r="J44" s="24">
        <f t="shared" si="12"/>
        <v>0</v>
      </c>
      <c r="K44" s="24">
        <f t="shared" si="12"/>
        <v>790.9</v>
      </c>
      <c r="L44" s="24">
        <f t="shared" si="12"/>
        <v>748.1</v>
      </c>
      <c r="M44" s="24">
        <f t="shared" si="12"/>
        <v>0</v>
      </c>
      <c r="N44" s="24">
        <f t="shared" si="12"/>
        <v>42.8</v>
      </c>
    </row>
    <row r="45" spans="1:14" s="3" customFormat="1" ht="15.75" x14ac:dyDescent="0.25">
      <c r="A45" s="17">
        <v>29</v>
      </c>
      <c r="B45" s="7" t="s">
        <v>84</v>
      </c>
      <c r="C45" s="25">
        <f>+D45+F45</f>
        <v>790.9</v>
      </c>
      <c r="D45" s="25">
        <v>748.1</v>
      </c>
      <c r="E45" s="25"/>
      <c r="F45" s="25">
        <v>42.8</v>
      </c>
      <c r="G45" s="25">
        <f>+H45+J45</f>
        <v>0</v>
      </c>
      <c r="H45" s="25"/>
      <c r="I45" s="25"/>
      <c r="J45" s="25"/>
      <c r="K45" s="25">
        <f>+L45+N45</f>
        <v>790.9</v>
      </c>
      <c r="L45" s="25">
        <v>748.1</v>
      </c>
      <c r="M45" s="25"/>
      <c r="N45" s="25">
        <v>42.8</v>
      </c>
    </row>
    <row r="46" spans="1:14" s="3" customFormat="1" ht="31.5" x14ac:dyDescent="0.25">
      <c r="A46" s="17">
        <v>30</v>
      </c>
      <c r="B46" s="10" t="s">
        <v>182</v>
      </c>
      <c r="C46" s="24">
        <f t="shared" ref="C46:N46" si="13">+C48+C50+C52</f>
        <v>102.9</v>
      </c>
      <c r="D46" s="24">
        <f t="shared" si="13"/>
        <v>95</v>
      </c>
      <c r="E46" s="24">
        <f t="shared" si="13"/>
        <v>0</v>
      </c>
      <c r="F46" s="24">
        <f t="shared" si="13"/>
        <v>7.9</v>
      </c>
      <c r="G46" s="24">
        <f t="shared" si="13"/>
        <v>0</v>
      </c>
      <c r="H46" s="24">
        <f t="shared" si="13"/>
        <v>0</v>
      </c>
      <c r="I46" s="24">
        <f t="shared" si="13"/>
        <v>0</v>
      </c>
      <c r="J46" s="24">
        <f t="shared" si="13"/>
        <v>0</v>
      </c>
      <c r="K46" s="24">
        <f t="shared" si="13"/>
        <v>102.9</v>
      </c>
      <c r="L46" s="24">
        <f t="shared" si="13"/>
        <v>95</v>
      </c>
      <c r="M46" s="24">
        <f t="shared" si="13"/>
        <v>0</v>
      </c>
      <c r="N46" s="24">
        <f t="shared" si="13"/>
        <v>7.9</v>
      </c>
    </row>
    <row r="47" spans="1:14" s="3" customFormat="1" ht="15.75" x14ac:dyDescent="0.25">
      <c r="A47" s="17">
        <v>31</v>
      </c>
      <c r="B47" s="55" t="s">
        <v>2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</row>
    <row r="48" spans="1:14" s="3" customFormat="1" ht="15.75" x14ac:dyDescent="0.25">
      <c r="A48" s="17">
        <v>32</v>
      </c>
      <c r="B48" s="10" t="s">
        <v>3</v>
      </c>
      <c r="C48" s="24">
        <f t="shared" ref="C48:N48" si="14">+C49</f>
        <v>90.6</v>
      </c>
      <c r="D48" s="24">
        <f t="shared" si="14"/>
        <v>90.6</v>
      </c>
      <c r="E48" s="24">
        <f t="shared" si="14"/>
        <v>0</v>
      </c>
      <c r="F48" s="24">
        <f t="shared" si="14"/>
        <v>0</v>
      </c>
      <c r="G48" s="24">
        <f t="shared" si="14"/>
        <v>0</v>
      </c>
      <c r="H48" s="24">
        <f t="shared" si="14"/>
        <v>0</v>
      </c>
      <c r="I48" s="24">
        <f t="shared" si="14"/>
        <v>0</v>
      </c>
      <c r="J48" s="24">
        <f t="shared" si="14"/>
        <v>0</v>
      </c>
      <c r="K48" s="24">
        <f t="shared" si="14"/>
        <v>90.6</v>
      </c>
      <c r="L48" s="24">
        <f t="shared" si="14"/>
        <v>90.6</v>
      </c>
      <c r="M48" s="24">
        <f t="shared" si="14"/>
        <v>0</v>
      </c>
      <c r="N48" s="24">
        <f t="shared" si="14"/>
        <v>0</v>
      </c>
    </row>
    <row r="49" spans="1:14" s="3" customFormat="1" ht="15.75" x14ac:dyDescent="0.25">
      <c r="A49" s="17">
        <v>33</v>
      </c>
      <c r="B49" s="9" t="s">
        <v>53</v>
      </c>
      <c r="C49" s="25">
        <f>+D49+F49</f>
        <v>90.6</v>
      </c>
      <c r="D49" s="25">
        <v>90.6</v>
      </c>
      <c r="E49" s="25"/>
      <c r="F49" s="25"/>
      <c r="G49" s="25">
        <f>+H49+J49</f>
        <v>0</v>
      </c>
      <c r="H49" s="25"/>
      <c r="I49" s="25"/>
      <c r="J49" s="25"/>
      <c r="K49" s="25">
        <f>+L49+N49</f>
        <v>90.6</v>
      </c>
      <c r="L49" s="25">
        <v>90.6</v>
      </c>
      <c r="M49" s="25"/>
      <c r="N49" s="25"/>
    </row>
    <row r="50" spans="1:14" s="3" customFormat="1" ht="15.75" x14ac:dyDescent="0.25">
      <c r="A50" s="17">
        <v>34</v>
      </c>
      <c r="B50" s="6" t="s">
        <v>71</v>
      </c>
      <c r="C50" s="24">
        <f t="shared" ref="C50:N50" si="15">+C51</f>
        <v>7.9</v>
      </c>
      <c r="D50" s="24">
        <f t="shared" si="15"/>
        <v>0</v>
      </c>
      <c r="E50" s="24">
        <f t="shared" si="15"/>
        <v>0</v>
      </c>
      <c r="F50" s="24">
        <f t="shared" si="15"/>
        <v>7.9</v>
      </c>
      <c r="G50" s="24">
        <f t="shared" si="15"/>
        <v>0</v>
      </c>
      <c r="H50" s="24">
        <f t="shared" si="15"/>
        <v>0</v>
      </c>
      <c r="I50" s="24">
        <f t="shared" si="15"/>
        <v>0</v>
      </c>
      <c r="J50" s="24">
        <f t="shared" si="15"/>
        <v>0</v>
      </c>
      <c r="K50" s="24">
        <f t="shared" si="15"/>
        <v>7.9</v>
      </c>
      <c r="L50" s="24">
        <f t="shared" si="15"/>
        <v>0</v>
      </c>
      <c r="M50" s="24">
        <f t="shared" si="15"/>
        <v>0</v>
      </c>
      <c r="N50" s="24">
        <f t="shared" si="15"/>
        <v>7.9</v>
      </c>
    </row>
    <row r="51" spans="1:14" s="3" customFormat="1" ht="31.5" x14ac:dyDescent="0.25">
      <c r="A51" s="17">
        <v>35</v>
      </c>
      <c r="B51" s="7" t="s">
        <v>114</v>
      </c>
      <c r="C51" s="25">
        <f>+D51+F51</f>
        <v>7.9</v>
      </c>
      <c r="D51" s="25"/>
      <c r="E51" s="25"/>
      <c r="F51" s="25">
        <v>7.9</v>
      </c>
      <c r="G51" s="25">
        <f>+H51+J51</f>
        <v>0</v>
      </c>
      <c r="H51" s="25"/>
      <c r="I51" s="25"/>
      <c r="J51" s="25"/>
      <c r="K51" s="25">
        <f>+L51+N51</f>
        <v>7.9</v>
      </c>
      <c r="L51" s="25"/>
      <c r="M51" s="25"/>
      <c r="N51" s="25">
        <v>7.9</v>
      </c>
    </row>
    <row r="52" spans="1:14" s="3" customFormat="1" ht="15.75" x14ac:dyDescent="0.25">
      <c r="A52" s="17">
        <v>36</v>
      </c>
      <c r="B52" s="10" t="s">
        <v>83</v>
      </c>
      <c r="C52" s="24">
        <f t="shared" ref="C52:N52" si="16">+C53</f>
        <v>4.4000000000000004</v>
      </c>
      <c r="D52" s="24">
        <f t="shared" si="16"/>
        <v>4.4000000000000004</v>
      </c>
      <c r="E52" s="24">
        <f t="shared" si="16"/>
        <v>0</v>
      </c>
      <c r="F52" s="24">
        <f t="shared" si="16"/>
        <v>0</v>
      </c>
      <c r="G52" s="24">
        <f t="shared" si="16"/>
        <v>0</v>
      </c>
      <c r="H52" s="24">
        <f t="shared" si="16"/>
        <v>0</v>
      </c>
      <c r="I52" s="24">
        <f t="shared" si="16"/>
        <v>0</v>
      </c>
      <c r="J52" s="24">
        <f t="shared" si="16"/>
        <v>0</v>
      </c>
      <c r="K52" s="24">
        <f t="shared" si="16"/>
        <v>4.4000000000000004</v>
      </c>
      <c r="L52" s="24">
        <f t="shared" si="16"/>
        <v>4.4000000000000004</v>
      </c>
      <c r="M52" s="24">
        <f t="shared" si="16"/>
        <v>0</v>
      </c>
      <c r="N52" s="24">
        <f t="shared" si="16"/>
        <v>0</v>
      </c>
    </row>
    <row r="53" spans="1:14" s="3" customFormat="1" ht="15.75" x14ac:dyDescent="0.25">
      <c r="A53" s="17">
        <v>37</v>
      </c>
      <c r="B53" s="7" t="s">
        <v>183</v>
      </c>
      <c r="C53" s="25">
        <f>+D53+F53</f>
        <v>4.4000000000000004</v>
      </c>
      <c r="D53" s="25">
        <v>4.4000000000000004</v>
      </c>
      <c r="E53" s="25"/>
      <c r="F53" s="25"/>
      <c r="G53" s="25">
        <f>+H53+J53</f>
        <v>0</v>
      </c>
      <c r="H53" s="25"/>
      <c r="I53" s="25"/>
      <c r="J53" s="25"/>
      <c r="K53" s="25">
        <f>+L53+N53</f>
        <v>4.4000000000000004</v>
      </c>
      <c r="L53" s="25">
        <v>4.4000000000000004</v>
      </c>
      <c r="M53" s="25"/>
      <c r="N53" s="25"/>
    </row>
    <row r="54" spans="1:14" s="8" customFormat="1" ht="63" x14ac:dyDescent="0.25">
      <c r="A54" s="17">
        <v>38</v>
      </c>
      <c r="B54" s="6" t="s">
        <v>225</v>
      </c>
      <c r="C54" s="24"/>
      <c r="D54" s="24"/>
      <c r="E54" s="24"/>
      <c r="F54" s="24"/>
      <c r="G54" s="24">
        <f>+G55</f>
        <v>289.3</v>
      </c>
      <c r="H54" s="24">
        <f t="shared" ref="H54:J54" si="17">+H55</f>
        <v>2.8</v>
      </c>
      <c r="I54" s="24">
        <f t="shared" si="17"/>
        <v>0</v>
      </c>
      <c r="J54" s="24">
        <f t="shared" si="17"/>
        <v>286.5</v>
      </c>
      <c r="K54" s="24">
        <f t="shared" ref="K54" si="18">+K55</f>
        <v>289.3</v>
      </c>
      <c r="L54" s="24">
        <f t="shared" ref="L54" si="19">+L55</f>
        <v>2.8</v>
      </c>
      <c r="M54" s="24">
        <f t="shared" ref="M54" si="20">+M55</f>
        <v>0</v>
      </c>
      <c r="N54" s="24">
        <f t="shared" ref="N54" si="21">+N55</f>
        <v>286.5</v>
      </c>
    </row>
    <row r="55" spans="1:14" s="8" customFormat="1" ht="15.75" x14ac:dyDescent="0.25">
      <c r="A55" s="17">
        <v>39</v>
      </c>
      <c r="B55" s="6" t="s">
        <v>4</v>
      </c>
      <c r="C55" s="24"/>
      <c r="D55" s="24"/>
      <c r="E55" s="24"/>
      <c r="F55" s="24"/>
      <c r="G55" s="24">
        <f>+G56+G57</f>
        <v>289.3</v>
      </c>
      <c r="H55" s="24">
        <f t="shared" ref="H55:J55" si="22">+H56+H57</f>
        <v>2.8</v>
      </c>
      <c r="I55" s="24">
        <f t="shared" si="22"/>
        <v>0</v>
      </c>
      <c r="J55" s="24">
        <f t="shared" si="22"/>
        <v>286.5</v>
      </c>
      <c r="K55" s="24">
        <f>+C55+G55</f>
        <v>289.3</v>
      </c>
      <c r="L55" s="24">
        <f t="shared" ref="L55:N55" si="23">+D55+H55</f>
        <v>2.8</v>
      </c>
      <c r="M55" s="24">
        <f t="shared" si="23"/>
        <v>0</v>
      </c>
      <c r="N55" s="24">
        <f t="shared" si="23"/>
        <v>286.5</v>
      </c>
    </row>
    <row r="56" spans="1:14" s="8" customFormat="1" ht="31.5" x14ac:dyDescent="0.25">
      <c r="A56" s="17">
        <v>40</v>
      </c>
      <c r="B56" s="6" t="s">
        <v>114</v>
      </c>
      <c r="C56" s="24"/>
      <c r="D56" s="24"/>
      <c r="E56" s="24"/>
      <c r="F56" s="24"/>
      <c r="G56" s="24">
        <f>+H56+J56</f>
        <v>261.8</v>
      </c>
      <c r="H56" s="24">
        <v>2.8</v>
      </c>
      <c r="I56" s="24"/>
      <c r="J56" s="24">
        <v>259</v>
      </c>
      <c r="K56" s="24">
        <f t="shared" ref="K56:K57" si="24">+C56+G56</f>
        <v>261.8</v>
      </c>
      <c r="L56" s="24">
        <f t="shared" ref="L56:L57" si="25">+D56+H56</f>
        <v>2.8</v>
      </c>
      <c r="M56" s="24">
        <f t="shared" ref="M56:M57" si="26">+E56+I56</f>
        <v>0</v>
      </c>
      <c r="N56" s="24">
        <f t="shared" ref="N56:N57" si="27">+F56+J56</f>
        <v>259</v>
      </c>
    </row>
    <row r="57" spans="1:14" s="3" customFormat="1" ht="31.5" x14ac:dyDescent="0.25">
      <c r="A57" s="17">
        <v>41</v>
      </c>
      <c r="B57" s="10" t="s">
        <v>85</v>
      </c>
      <c r="C57" s="24"/>
      <c r="D57" s="24"/>
      <c r="E57" s="24"/>
      <c r="F57" s="24"/>
      <c r="G57" s="24">
        <f>+H57+J57</f>
        <v>27.5</v>
      </c>
      <c r="H57" s="24"/>
      <c r="I57" s="24"/>
      <c r="J57" s="24">
        <v>27.5</v>
      </c>
      <c r="K57" s="24">
        <f t="shared" si="24"/>
        <v>27.5</v>
      </c>
      <c r="L57" s="24">
        <f t="shared" si="25"/>
        <v>0</v>
      </c>
      <c r="M57" s="24">
        <f t="shared" si="26"/>
        <v>0</v>
      </c>
      <c r="N57" s="24">
        <f t="shared" si="27"/>
        <v>27.5</v>
      </c>
    </row>
    <row r="58" spans="1:14" s="3" customFormat="1" ht="31.5" x14ac:dyDescent="0.25">
      <c r="A58" s="17">
        <v>42</v>
      </c>
      <c r="B58" s="54" t="s">
        <v>190</v>
      </c>
      <c r="C58" s="24">
        <f t="shared" ref="C58:N59" si="28">+C59</f>
        <v>5194.5</v>
      </c>
      <c r="D58" s="24">
        <f t="shared" si="28"/>
        <v>0</v>
      </c>
      <c r="E58" s="24">
        <f t="shared" si="28"/>
        <v>0</v>
      </c>
      <c r="F58" s="24">
        <f t="shared" si="28"/>
        <v>5194.5</v>
      </c>
      <c r="G58" s="24">
        <f t="shared" si="28"/>
        <v>0</v>
      </c>
      <c r="H58" s="24">
        <f t="shared" si="28"/>
        <v>0</v>
      </c>
      <c r="I58" s="24">
        <f t="shared" si="28"/>
        <v>0</v>
      </c>
      <c r="J58" s="24">
        <f t="shared" si="28"/>
        <v>0</v>
      </c>
      <c r="K58" s="24">
        <f t="shared" si="28"/>
        <v>5194.5</v>
      </c>
      <c r="L58" s="24">
        <f t="shared" si="28"/>
        <v>0</v>
      </c>
      <c r="M58" s="24">
        <f t="shared" si="28"/>
        <v>0</v>
      </c>
      <c r="N58" s="24">
        <f t="shared" si="28"/>
        <v>5194.5</v>
      </c>
    </row>
    <row r="59" spans="1:14" s="3" customFormat="1" ht="15.75" x14ac:dyDescent="0.25">
      <c r="A59" s="17">
        <v>43</v>
      </c>
      <c r="B59" s="10" t="s">
        <v>3</v>
      </c>
      <c r="C59" s="24">
        <f t="shared" si="28"/>
        <v>5194.5</v>
      </c>
      <c r="D59" s="24">
        <f t="shared" si="28"/>
        <v>0</v>
      </c>
      <c r="E59" s="24">
        <f t="shared" si="28"/>
        <v>0</v>
      </c>
      <c r="F59" s="24">
        <f t="shared" si="28"/>
        <v>5194.5</v>
      </c>
      <c r="G59" s="24">
        <f t="shared" si="28"/>
        <v>0</v>
      </c>
      <c r="H59" s="24">
        <f t="shared" si="28"/>
        <v>0</v>
      </c>
      <c r="I59" s="24">
        <f t="shared" si="28"/>
        <v>0</v>
      </c>
      <c r="J59" s="24">
        <f t="shared" si="28"/>
        <v>0</v>
      </c>
      <c r="K59" s="24">
        <f t="shared" si="28"/>
        <v>5194.5</v>
      </c>
      <c r="L59" s="24">
        <f t="shared" si="28"/>
        <v>0</v>
      </c>
      <c r="M59" s="24">
        <f t="shared" si="28"/>
        <v>0</v>
      </c>
      <c r="N59" s="24">
        <f t="shared" si="28"/>
        <v>5194.5</v>
      </c>
    </row>
    <row r="60" spans="1:14" s="3" customFormat="1" ht="15.75" x14ac:dyDescent="0.25">
      <c r="A60" s="17">
        <v>44</v>
      </c>
      <c r="B60" s="9" t="s">
        <v>53</v>
      </c>
      <c r="C60" s="25">
        <f>+D60+F60</f>
        <v>5194.5</v>
      </c>
      <c r="D60" s="25"/>
      <c r="E60" s="25"/>
      <c r="F60" s="25">
        <v>5194.5</v>
      </c>
      <c r="G60" s="25">
        <f>+H60+J60</f>
        <v>0</v>
      </c>
      <c r="H60" s="25"/>
      <c r="I60" s="25"/>
      <c r="J60" s="25"/>
      <c r="K60" s="25">
        <f>+L60+N60</f>
        <v>5194.5</v>
      </c>
      <c r="L60" s="25"/>
      <c r="M60" s="25"/>
      <c r="N60" s="25">
        <v>5194.5</v>
      </c>
    </row>
    <row r="61" spans="1:14" s="3" customFormat="1" ht="15.75" x14ac:dyDescent="0.25">
      <c r="A61" s="17">
        <v>45</v>
      </c>
      <c r="B61" s="10" t="s">
        <v>175</v>
      </c>
      <c r="C61" s="24">
        <f t="shared" ref="C61:N61" si="29">+C17+C30+C58</f>
        <v>7630.9</v>
      </c>
      <c r="D61" s="24">
        <f t="shared" si="29"/>
        <v>2252.4</v>
      </c>
      <c r="E61" s="24">
        <f t="shared" si="29"/>
        <v>63.6</v>
      </c>
      <c r="F61" s="24">
        <f t="shared" si="29"/>
        <v>5378.5</v>
      </c>
      <c r="G61" s="24">
        <f t="shared" si="29"/>
        <v>289.3</v>
      </c>
      <c r="H61" s="24">
        <f t="shared" si="29"/>
        <v>2.8</v>
      </c>
      <c r="I61" s="24">
        <f t="shared" si="29"/>
        <v>0</v>
      </c>
      <c r="J61" s="24">
        <f t="shared" si="29"/>
        <v>286.5</v>
      </c>
      <c r="K61" s="24">
        <f t="shared" si="29"/>
        <v>7920.2</v>
      </c>
      <c r="L61" s="24">
        <f t="shared" si="29"/>
        <v>2255.1999999999998</v>
      </c>
      <c r="M61" s="24">
        <f t="shared" si="29"/>
        <v>63.6</v>
      </c>
      <c r="N61" s="24">
        <f t="shared" si="29"/>
        <v>5665</v>
      </c>
    </row>
    <row r="62" spans="1:14" s="3" customFormat="1" ht="15.75" x14ac:dyDescent="0.25">
      <c r="A62" s="17">
        <v>46</v>
      </c>
      <c r="B62" s="61" t="s">
        <v>2</v>
      </c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</row>
    <row r="63" spans="1:14" s="3" customFormat="1" ht="15.75" x14ac:dyDescent="0.25">
      <c r="A63" s="17">
        <v>47</v>
      </c>
      <c r="B63" s="9" t="s">
        <v>176</v>
      </c>
      <c r="C63" s="25">
        <f>+D63+F63</f>
        <v>5194.5</v>
      </c>
      <c r="D63" s="25"/>
      <c r="E63" s="25"/>
      <c r="F63" s="25">
        <v>5194.5</v>
      </c>
      <c r="G63" s="25">
        <f>+H63+J63</f>
        <v>0</v>
      </c>
      <c r="H63" s="25"/>
      <c r="I63" s="25"/>
      <c r="J63" s="25"/>
      <c r="K63" s="25">
        <f>+L63+N63</f>
        <v>5194.5</v>
      </c>
      <c r="L63" s="25"/>
      <c r="M63" s="25"/>
      <c r="N63" s="25">
        <v>5194.5</v>
      </c>
    </row>
    <row r="64" spans="1:14" s="3" customFormat="1" ht="15.75" x14ac:dyDescent="0.25">
      <c r="A64" s="17">
        <v>48</v>
      </c>
      <c r="B64" s="10" t="s">
        <v>250</v>
      </c>
      <c r="C64" s="24">
        <f t="shared" ref="C64:N64" si="30">+C61-C63</f>
        <v>2436.4</v>
      </c>
      <c r="D64" s="24">
        <f t="shared" si="30"/>
        <v>2252.4</v>
      </c>
      <c r="E64" s="24">
        <f t="shared" si="30"/>
        <v>63.6</v>
      </c>
      <c r="F64" s="24">
        <f t="shared" si="30"/>
        <v>184</v>
      </c>
      <c r="G64" s="24">
        <f t="shared" si="30"/>
        <v>289.3</v>
      </c>
      <c r="H64" s="24">
        <f t="shared" si="30"/>
        <v>2.8</v>
      </c>
      <c r="I64" s="24">
        <f t="shared" si="30"/>
        <v>0</v>
      </c>
      <c r="J64" s="24">
        <f t="shared" si="30"/>
        <v>286.5</v>
      </c>
      <c r="K64" s="24">
        <f t="shared" si="30"/>
        <v>2725.7</v>
      </c>
      <c r="L64" s="24">
        <f t="shared" si="30"/>
        <v>2255.1999999999998</v>
      </c>
      <c r="M64" s="24">
        <f t="shared" si="30"/>
        <v>63.6</v>
      </c>
      <c r="N64" s="24">
        <f t="shared" si="30"/>
        <v>470.5</v>
      </c>
    </row>
    <row r="65" spans="1:2" s="3" customFormat="1" x14ac:dyDescent="0.2">
      <c r="A65" s="21"/>
    </row>
    <row r="66" spans="1:2" x14ac:dyDescent="0.25">
      <c r="B66" s="63"/>
    </row>
  </sheetData>
  <mergeCells count="18">
    <mergeCell ref="L13:N13"/>
    <mergeCell ref="L14:M14"/>
    <mergeCell ref="N14:N15"/>
    <mergeCell ref="G12:J12"/>
    <mergeCell ref="K12:N12"/>
    <mergeCell ref="G13:G15"/>
    <mergeCell ref="H13:J13"/>
    <mergeCell ref="H14:I14"/>
    <mergeCell ref="J14:J15"/>
    <mergeCell ref="K13:K15"/>
    <mergeCell ref="A10:F10"/>
    <mergeCell ref="A13:A15"/>
    <mergeCell ref="B13:B15"/>
    <mergeCell ref="C13:C15"/>
    <mergeCell ref="D13:F13"/>
    <mergeCell ref="D14:E14"/>
    <mergeCell ref="F14:F15"/>
    <mergeCell ref="C12:F12"/>
  </mergeCells>
  <pageMargins left="0.78740157480314965" right="0.35433070866141736" top="0.74803149606299213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4</vt:i4>
      </vt:variant>
      <vt:variant>
        <vt:lpstr>Įvardinti diapazonai</vt:lpstr>
      </vt:variant>
      <vt:variant>
        <vt:i4>4</vt:i4>
      </vt:variant>
    </vt:vector>
  </HeadingPairs>
  <TitlesOfParts>
    <vt:vector size="8" baseType="lpstr">
      <vt:lpstr>1 pr. pajamos </vt:lpstr>
      <vt:lpstr>1 pr. asignavimai</vt:lpstr>
      <vt:lpstr>2 pr.</vt:lpstr>
      <vt:lpstr>3 pr.</vt:lpstr>
      <vt:lpstr>'1 pr. asignavimai'!Print_Titles</vt:lpstr>
      <vt:lpstr>'1 pr. pajamos '!Print_Titles</vt:lpstr>
      <vt:lpstr>'2 pr.'!Print_Titles</vt:lpstr>
      <vt:lpstr>'3 pr.'!Print_Titles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Evaldas Barcas</dc:creator>
  <cp:lastModifiedBy>Virginija Jurksiene</cp:lastModifiedBy>
  <cp:lastPrinted>2016-07-07T10:57:44Z</cp:lastPrinted>
  <dcterms:created xsi:type="dcterms:W3CDTF">2013-11-22T06:09:34Z</dcterms:created>
  <dcterms:modified xsi:type="dcterms:W3CDTF">2016-07-07T12:18:54Z</dcterms:modified>
</cp:coreProperties>
</file>