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toreeasy\userdir$\j.cinauskaite\Desktop\Dokumentai\2015_JURGITA\KMART\Posedziai\20161213\9_programa\"/>
    </mc:Choice>
  </mc:AlternateContent>
  <bookViews>
    <workbookView xWindow="0" yWindow="1605" windowWidth="19200" windowHeight="11580" firstSheet="4" activeTab="4"/>
  </bookViews>
  <sheets>
    <sheet name="2014-2016 SVP" sheetId="1" state="hidden" r:id="rId1"/>
    <sheet name="Asignavimų valdydojai" sheetId="6" state="hidden" r:id="rId2"/>
    <sheet name="9 pr. Lt" sheetId="9" state="hidden" r:id="rId3"/>
    <sheet name="9 programa" sheetId="10" state="hidden" r:id="rId4"/>
    <sheet name="09 programa" sheetId="12" r:id="rId5"/>
    <sheet name="Aiškinamoji lentelė" sheetId="11" state="hidden" r:id="rId6"/>
    <sheet name="Lyginamasis" sheetId="13" state="hidden" r:id="rId7"/>
  </sheets>
  <definedNames>
    <definedName name="_xlnm.Print_Area" localSheetId="4">'09 programa'!$A$1:$N$36</definedName>
    <definedName name="_xlnm.Print_Area" localSheetId="0">'2014-2016 SVP'!$A$1:$Q$38</definedName>
    <definedName name="_xlnm.Print_Area" localSheetId="3">'9 programa'!$A$1:$N$35</definedName>
    <definedName name="_xlnm.Print_Area" localSheetId="6">Lyginamasis!$A$1:$U$32</definedName>
    <definedName name="_xlnm.Print_Titles" localSheetId="4">'09 programa'!$5:$7</definedName>
    <definedName name="_xlnm.Print_Titles" localSheetId="0">'2014-2016 SVP'!$5:$7</definedName>
    <definedName name="_xlnm.Print_Titles" localSheetId="5">'Aiškinamoji lentelė'!$6:$8</definedName>
    <definedName name="_xlnm.Print_Titles" localSheetId="6">Lyginamasis!#REF!</definedName>
  </definedNames>
  <calcPr calcId="162913"/>
</workbook>
</file>

<file path=xl/calcChain.xml><?xml version="1.0" encoding="utf-8"?>
<calcChain xmlns="http://schemas.openxmlformats.org/spreadsheetml/2006/main">
  <c r="O19" i="13" l="1"/>
  <c r="O18" i="13"/>
  <c r="O16" i="13"/>
  <c r="O14" i="13"/>
  <c r="O26" i="13"/>
  <c r="L18" i="13"/>
  <c r="L19" i="13" s="1"/>
  <c r="L16" i="13"/>
  <c r="L14" i="13"/>
  <c r="L26" i="13"/>
  <c r="L24" i="13"/>
  <c r="J23" i="12"/>
  <c r="O24" i="13"/>
  <c r="P23" i="13"/>
  <c r="P22" i="13"/>
  <c r="M23" i="13"/>
  <c r="M24" i="13" s="1"/>
  <c r="M27" i="13" s="1"/>
  <c r="M28" i="13" s="1"/>
  <c r="M29" i="13" s="1"/>
  <c r="M22" i="13"/>
  <c r="J23" i="13"/>
  <c r="J22" i="13"/>
  <c r="P24" i="13" l="1"/>
  <c r="P27" i="13" s="1"/>
  <c r="O27" i="13"/>
  <c r="L27" i="13"/>
  <c r="J24" i="13"/>
  <c r="J27" i="13" s="1"/>
  <c r="P29" i="13" l="1"/>
  <c r="P28" i="13"/>
  <c r="J28" i="13"/>
  <c r="J29" i="13" s="1"/>
  <c r="I26" i="13"/>
  <c r="I18" i="13"/>
  <c r="I16" i="13"/>
  <c r="I14" i="13"/>
  <c r="I24" i="13"/>
  <c r="I27" i="13" s="1"/>
  <c r="I19" i="13" l="1"/>
  <c r="I28" i="13" s="1"/>
  <c r="I29" i="13" s="1"/>
  <c r="N26" i="13"/>
  <c r="N27" i="13" s="1"/>
  <c r="K26" i="13"/>
  <c r="K24" i="13"/>
  <c r="F27" i="13"/>
  <c r="E27" i="13"/>
  <c r="H26" i="13"/>
  <c r="H24" i="13"/>
  <c r="N18" i="13"/>
  <c r="K18" i="13"/>
  <c r="K19" i="13" s="1"/>
  <c r="L28" i="13" s="1"/>
  <c r="L29" i="13" s="1"/>
  <c r="N16" i="13"/>
  <c r="K16" i="13"/>
  <c r="N14" i="13"/>
  <c r="K14" i="13"/>
  <c r="H18" i="13"/>
  <c r="H16" i="13"/>
  <c r="H14" i="13"/>
  <c r="H27" i="13" l="1"/>
  <c r="H19" i="13"/>
  <c r="H28" i="13" s="1"/>
  <c r="H29" i="13" s="1"/>
  <c r="N19" i="13"/>
  <c r="O28" i="13" s="1"/>
  <c r="O29" i="13" s="1"/>
  <c r="N28" i="13"/>
  <c r="N29" i="13" s="1"/>
  <c r="K27" i="13"/>
  <c r="K28" i="13" s="1"/>
  <c r="K29" i="13" s="1"/>
  <c r="H21" i="12"/>
  <c r="J16" i="11" l="1"/>
  <c r="J14" i="11"/>
  <c r="J34" i="12" l="1"/>
  <c r="J33" i="12" s="1"/>
  <c r="J32" i="12"/>
  <c r="J31" i="12" s="1"/>
  <c r="F26" i="12"/>
  <c r="E26" i="12"/>
  <c r="J25" i="12"/>
  <c r="J26" i="12" s="1"/>
  <c r="I25" i="12"/>
  <c r="H25" i="12"/>
  <c r="I34" i="12"/>
  <c r="I33" i="12" s="1"/>
  <c r="H34" i="12"/>
  <c r="H33" i="12" s="1"/>
  <c r="J17" i="12"/>
  <c r="I17" i="12"/>
  <c r="H17" i="12"/>
  <c r="J15" i="12"/>
  <c r="I15" i="12"/>
  <c r="H15" i="12"/>
  <c r="J13" i="12"/>
  <c r="I13" i="12"/>
  <c r="J18" i="12" l="1"/>
  <c r="J27" i="12" s="1"/>
  <c r="J28" i="12" s="1"/>
  <c r="I18" i="12"/>
  <c r="H32" i="12"/>
  <c r="H31" i="12" s="1"/>
  <c r="H35" i="12" s="1"/>
  <c r="H23" i="12"/>
  <c r="H26" i="12" s="1"/>
  <c r="H13" i="12"/>
  <c r="H18" i="12" s="1"/>
  <c r="I32" i="12"/>
  <c r="I31" i="12" s="1"/>
  <c r="I35" i="12" s="1"/>
  <c r="J35" i="12"/>
  <c r="H27" i="12" l="1"/>
  <c r="H28" i="12" s="1"/>
  <c r="I23" i="12"/>
  <c r="P25" i="11"/>
  <c r="P24" i="11" s="1"/>
  <c r="M25" i="11"/>
  <c r="M24" i="11" s="1"/>
  <c r="L25" i="11"/>
  <c r="L24" i="11" s="1"/>
  <c r="I26" i="12" l="1"/>
  <c r="I27" i="12" s="1"/>
  <c r="I28" i="12" s="1"/>
  <c r="Q38" i="11"/>
  <c r="P38" i="11"/>
  <c r="Q28" i="11"/>
  <c r="Q29" i="11" s="1"/>
  <c r="Q40" i="11"/>
  <c r="K38" i="11" l="1"/>
  <c r="K37" i="11" s="1"/>
  <c r="K20" i="11" l="1"/>
  <c r="K28" i="11"/>
  <c r="K29" i="11" s="1"/>
  <c r="K18" i="11"/>
  <c r="K16" i="11"/>
  <c r="K14" i="11"/>
  <c r="J38" i="11" l="1"/>
  <c r="P40" i="11"/>
  <c r="L40" i="11"/>
  <c r="J40" i="11"/>
  <c r="P26" i="11" l="1"/>
  <c r="L26" i="11"/>
  <c r="M26" i="11" l="1"/>
  <c r="E29" i="11"/>
  <c r="J20" i="11" l="1"/>
  <c r="J21" i="11" s="1"/>
  <c r="J28" i="11"/>
  <c r="J29" i="11" s="1"/>
  <c r="J18" i="11"/>
  <c r="K40" i="11" l="1"/>
  <c r="K39" i="11" s="1"/>
  <c r="K41" i="11" s="1"/>
  <c r="K42" i="11" s="1"/>
  <c r="K21" i="11"/>
  <c r="K30" i="11" s="1"/>
  <c r="K31" i="11" s="1"/>
  <c r="J30" i="11"/>
  <c r="Q39" i="11"/>
  <c r="P39" i="11"/>
  <c r="L39" i="11"/>
  <c r="Q37" i="11"/>
  <c r="P37" i="11"/>
  <c r="J39" i="11"/>
  <c r="P28" i="11"/>
  <c r="P29" i="11" s="1"/>
  <c r="M28" i="11"/>
  <c r="M29" i="11" s="1"/>
  <c r="L27" i="11"/>
  <c r="Q18" i="11"/>
  <c r="P18" i="11"/>
  <c r="M18" i="11"/>
  <c r="L17" i="11"/>
  <c r="L18" i="11" s="1"/>
  <c r="Q16" i="11"/>
  <c r="P16" i="11"/>
  <c r="M16" i="11"/>
  <c r="L15" i="11"/>
  <c r="L16" i="11" s="1"/>
  <c r="Q14" i="11"/>
  <c r="Q21" i="11" s="1"/>
  <c r="Q30" i="11" s="1"/>
  <c r="Q31" i="11" s="1"/>
  <c r="P14" i="11"/>
  <c r="P21" i="11" s="1"/>
  <c r="M14" i="11"/>
  <c r="M21" i="11" s="1"/>
  <c r="L13" i="11"/>
  <c r="L38" i="11" s="1"/>
  <c r="L28" i="11" l="1"/>
  <c r="L29" i="11" s="1"/>
  <c r="L37" i="11"/>
  <c r="L41" i="11" s="1"/>
  <c r="G29" i="11"/>
  <c r="F29" i="11"/>
  <c r="L14" i="11"/>
  <c r="L21" i="11" s="1"/>
  <c r="J37" i="11"/>
  <c r="J41" i="11" s="1"/>
  <c r="Q41" i="11"/>
  <c r="P41" i="11"/>
  <c r="I25" i="10"/>
  <c r="I26" i="10" s="1"/>
  <c r="I24" i="10"/>
  <c r="H24" i="10"/>
  <c r="H25" i="10" s="1"/>
  <c r="H26" i="10" s="1"/>
  <c r="H20" i="10"/>
  <c r="H21" i="10" s="1"/>
  <c r="J18" i="10"/>
  <c r="J19" i="10" s="1"/>
  <c r="I18" i="10"/>
  <c r="I19" i="10" s="1"/>
  <c r="H18" i="10"/>
  <c r="H19" i="10" s="1"/>
  <c r="J16" i="10"/>
  <c r="J17" i="10" s="1"/>
  <c r="I16" i="10"/>
  <c r="I17" i="10" s="1"/>
  <c r="H16" i="10"/>
  <c r="H17" i="10" s="1"/>
  <c r="I15" i="10"/>
  <c r="J14" i="10"/>
  <c r="J15" i="10" s="1"/>
  <c r="I14" i="10"/>
  <c r="H14" i="10"/>
  <c r="H15" i="10" s="1"/>
  <c r="I13" i="10"/>
  <c r="J12" i="10"/>
  <c r="J34" i="10" s="1"/>
  <c r="J33" i="10" s="1"/>
  <c r="J35" i="10" s="1"/>
  <c r="I12" i="10"/>
  <c r="I34" i="10" s="1"/>
  <c r="I33" i="10" s="1"/>
  <c r="I35" i="10" s="1"/>
  <c r="H12" i="10"/>
  <c r="H13" i="10" s="1"/>
  <c r="I22" i="10" l="1"/>
  <c r="J13" i="10"/>
  <c r="H34" i="10"/>
  <c r="H33" i="10" s="1"/>
  <c r="H35" i="10" s="1"/>
  <c r="Q42" i="11"/>
  <c r="L30" i="11"/>
  <c r="L31" i="11" s="1"/>
  <c r="L42" i="11" s="1"/>
  <c r="P30" i="11"/>
  <c r="P31" i="11" s="1"/>
  <c r="P42" i="11" s="1"/>
  <c r="M30" i="11"/>
  <c r="M31" i="11" s="1"/>
  <c r="J31" i="11"/>
  <c r="J42" i="11" s="1"/>
  <c r="H22" i="10"/>
  <c r="H27" i="10" s="1"/>
  <c r="H28" i="10" s="1"/>
  <c r="J22" i="10"/>
  <c r="J27" i="10" s="1"/>
  <c r="J28" i="10" s="1"/>
  <c r="I27" i="10"/>
  <c r="I28" i="10" s="1"/>
  <c r="Q38" i="9" l="1"/>
  <c r="P38" i="9"/>
  <c r="L38" i="9"/>
  <c r="H38" i="9"/>
  <c r="H37" i="9" s="1"/>
  <c r="Q37" i="9"/>
  <c r="P37" i="9"/>
  <c r="L37" i="9"/>
  <c r="Q36" i="9"/>
  <c r="Q35" i="9" s="1"/>
  <c r="P36" i="9"/>
  <c r="P35" i="9" s="1"/>
  <c r="P39" i="9" s="1"/>
  <c r="Q29" i="9"/>
  <c r="O29" i="9"/>
  <c r="O30" i="9" s="1"/>
  <c r="O31" i="9" s="1"/>
  <c r="N29" i="9"/>
  <c r="N30" i="9" s="1"/>
  <c r="N31" i="9" s="1"/>
  <c r="K29" i="9"/>
  <c r="K30" i="9" s="1"/>
  <c r="K31" i="9" s="1"/>
  <c r="J29" i="9"/>
  <c r="P25" i="9"/>
  <c r="P29" i="9" s="1"/>
  <c r="M25" i="9"/>
  <c r="M29" i="9" s="1"/>
  <c r="I25" i="9"/>
  <c r="I29" i="9" s="1"/>
  <c r="L24" i="9"/>
  <c r="H24" i="9"/>
  <c r="H25" i="9" s="1"/>
  <c r="H29" i="9" s="1"/>
  <c r="I21" i="9"/>
  <c r="H20" i="9"/>
  <c r="H21" i="9" s="1"/>
  <c r="Q19" i="9"/>
  <c r="P19" i="9"/>
  <c r="I19" i="9"/>
  <c r="H18" i="9"/>
  <c r="H19" i="9" s="1"/>
  <c r="Q17" i="9"/>
  <c r="P17" i="9"/>
  <c r="M17" i="9"/>
  <c r="L17" i="9" s="1"/>
  <c r="I17" i="9"/>
  <c r="L16" i="9"/>
  <c r="H16" i="9"/>
  <c r="H17" i="9" s="1"/>
  <c r="Q15" i="9"/>
  <c r="P15" i="9"/>
  <c r="M15" i="9"/>
  <c r="M22" i="9" s="1"/>
  <c r="L22" i="9" s="1"/>
  <c r="I15" i="9"/>
  <c r="L14" i="9"/>
  <c r="H14" i="9"/>
  <c r="H15" i="9" s="1"/>
  <c r="Q13" i="9"/>
  <c r="P13" i="9"/>
  <c r="M13" i="9"/>
  <c r="L13" i="9"/>
  <c r="I13" i="9"/>
  <c r="L12" i="9"/>
  <c r="H12" i="9"/>
  <c r="H13" i="9" s="1"/>
  <c r="L36" i="9" l="1"/>
  <c r="L35" i="9" s="1"/>
  <c r="L39" i="9" s="1"/>
  <c r="L15" i="9"/>
  <c r="I22" i="9"/>
  <c r="H22" i="9" s="1"/>
  <c r="M30" i="9"/>
  <c r="M31" i="9" s="1"/>
  <c r="P22" i="9"/>
  <c r="P30" i="9" s="1"/>
  <c r="P31" i="9" s="1"/>
  <c r="Q22" i="9"/>
  <c r="Q30" i="9" s="1"/>
  <c r="Q31" i="9" s="1"/>
  <c r="Q39" i="9"/>
  <c r="H30" i="9"/>
  <c r="H31" i="9" s="1"/>
  <c r="H36" i="9"/>
  <c r="H35" i="9" s="1"/>
  <c r="H39" i="9" s="1"/>
  <c r="L25" i="9"/>
  <c r="L29" i="9" s="1"/>
  <c r="L30" i="9" s="1"/>
  <c r="L31" i="9" s="1"/>
  <c r="I30" i="9" l="1"/>
  <c r="I31" i="9" s="1"/>
  <c r="H23" i="1"/>
  <c r="H22" i="1"/>
  <c r="I13" i="1"/>
  <c r="M37" i="1" l="1"/>
  <c r="M36" i="1" s="1"/>
  <c r="M35" i="1"/>
  <c r="M34" i="1" s="1"/>
  <c r="L37" i="1"/>
  <c r="L36" i="1" s="1"/>
  <c r="L35" i="1"/>
  <c r="L34" i="1" s="1"/>
  <c r="J26" i="1"/>
  <c r="L19" i="1"/>
  <c r="K26" i="1"/>
  <c r="I26" i="1"/>
  <c r="I27" i="1" s="1"/>
  <c r="H12" i="1"/>
  <c r="H14" i="1"/>
  <c r="H16" i="1"/>
  <c r="H26" i="1"/>
  <c r="H27" i="1" s="1"/>
  <c r="I17" i="1"/>
  <c r="H17" i="1" s="1"/>
  <c r="I15" i="1"/>
  <c r="H15" i="1" s="1"/>
  <c r="L26" i="1"/>
  <c r="L27" i="1" s="1"/>
  <c r="M26" i="1"/>
  <c r="M27" i="1" s="1"/>
  <c r="M19" i="1"/>
  <c r="M17" i="1"/>
  <c r="M15" i="1"/>
  <c r="M13" i="1"/>
  <c r="L17" i="1"/>
  <c r="L15" i="1"/>
  <c r="L13" i="1"/>
  <c r="H13" i="1"/>
  <c r="H37" i="1"/>
  <c r="H36" i="1" s="1"/>
  <c r="K27" i="1" l="1"/>
  <c r="K28" i="1" s="1"/>
  <c r="K29" i="1" s="1"/>
  <c r="M20" i="1"/>
  <c r="M28" i="1" s="1"/>
  <c r="M29" i="1" s="1"/>
  <c r="J27" i="1"/>
  <c r="J28" i="1" s="1"/>
  <c r="J29" i="1" s="1"/>
  <c r="H35" i="1"/>
  <c r="H34" i="1" s="1"/>
  <c r="H38" i="1" s="1"/>
  <c r="M38" i="1"/>
  <c r="L38" i="1"/>
  <c r="L20" i="1"/>
  <c r="L28" i="1" s="1"/>
  <c r="L29" i="1" s="1"/>
  <c r="I20" i="1"/>
  <c r="H20" i="1" s="1"/>
  <c r="H28" i="1" s="1"/>
  <c r="H29" i="1" s="1"/>
  <c r="I28" i="1" l="1"/>
  <c r="I29" i="1" s="1"/>
</calcChain>
</file>

<file path=xl/sharedStrings.xml><?xml version="1.0" encoding="utf-8"?>
<sst xmlns="http://schemas.openxmlformats.org/spreadsheetml/2006/main" count="645" uniqueCount="146">
  <si>
    <t>tūkst. Lt</t>
  </si>
  <si>
    <t>Programos tikslo kodas</t>
  </si>
  <si>
    <t>Uždavinio kodas</t>
  </si>
  <si>
    <t>Priemonės kodas</t>
  </si>
  <si>
    <t>Priemonės pavadinimas</t>
  </si>
  <si>
    <t>Priemonės požymis</t>
  </si>
  <si>
    <t>Asignavimų valdytojo kodas</t>
  </si>
  <si>
    <t>Finansavimo šaltinis</t>
  </si>
  <si>
    <t>Iš viso</t>
  </si>
  <si>
    <t>Išlaidoms</t>
  </si>
  <si>
    <t>Darbo užmokesčiui</t>
  </si>
  <si>
    <t>01</t>
  </si>
  <si>
    <t>SB</t>
  </si>
  <si>
    <t>Iš viso:</t>
  </si>
  <si>
    <t>02</t>
  </si>
  <si>
    <t>03</t>
  </si>
  <si>
    <t>Iš viso uždaviniui:</t>
  </si>
  <si>
    <t>Iš viso tikslui:</t>
  </si>
  <si>
    <t xml:space="preserve">Iš viso  programai: </t>
  </si>
  <si>
    <t>Finansavimo šaltiniai</t>
  </si>
  <si>
    <t>09</t>
  </si>
  <si>
    <t>SAVIVALDYBĖS LĖŠOS</t>
  </si>
  <si>
    <t>Finansavimo šaltinių suvestinė</t>
  </si>
  <si>
    <t>04</t>
  </si>
  <si>
    <t>1</t>
  </si>
  <si>
    <t>ES</t>
  </si>
  <si>
    <t>Pavadinimas</t>
  </si>
  <si>
    <t>Turtui įsigyti ir finansiniams įsipareigojimams vykdyti</t>
  </si>
  <si>
    <t>03 Srateginis tikslas.  Užtikrinti gyventojams aukštą švietimo, kultūros, socialinių, sporto ir sveikatos apsaugos paslaugų kokybę ir prieinamumą</t>
  </si>
  <si>
    <t>Kurti pažangią ir pilietišką visuomenę, skatinant jaunimo ir su jaunimu dirbančių organizacijų veiklą, iniciatyvas ir dalyvavimą visuomeninėje veikloje</t>
  </si>
  <si>
    <t xml:space="preserve">Informacijos apie jaunimo veiklą sklaida </t>
  </si>
  <si>
    <t>Aktyvinti  jaunimo ir su jaunimu dirbančių organizacijų veiklą</t>
  </si>
  <si>
    <t>KITI ŠALTINIAI:</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</si>
  <si>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</si>
  <si>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</si>
  <si>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t>JAUNIMO POLITIKOS PLĖTROS PROGRAMOS NR. 09</t>
  </si>
  <si>
    <t>09. Jaunimo politikos plėtros programa</t>
  </si>
  <si>
    <t>Garso įrašų studijos įrengimas Atviros erdvės jaunimo centre (I. Simonaitytės g. 24)</t>
  </si>
  <si>
    <t xml:space="preserve">Grafinio dizaino ir vaizdo studijos įrengimas Atviros erdvės jaunimo centre </t>
  </si>
  <si>
    <t>Jaunimo forumų, renginių organizavimas</t>
  </si>
  <si>
    <t>Plėtoti integruotą jaunimo politiką, užtikrinant bendradarbiavimo tarp žinybų ir sektorių plėtrą</t>
  </si>
  <si>
    <t>Jaunimo renginių (kino kūrybos, muzikos kūrybos vakarų, fotografijos parodų) organizavimas</t>
  </si>
  <si>
    <t>2014 m.</t>
  </si>
  <si>
    <t>2015 m.</t>
  </si>
  <si>
    <t>Surengta forumų, renginių, sk.</t>
  </si>
  <si>
    <t>Atliktas tyrimas</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</si>
  <si>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</si>
  <si>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</si>
  <si>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</si>
  <si>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</si>
  <si>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</si>
  <si>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</si>
  <si>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</si>
  <si>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</si>
  <si>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</si>
  <si>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Jaunimo projektų dalinis finansavimas</t>
  </si>
  <si>
    <t>2014-ųjų metų  asignavimų planas</t>
  </si>
  <si>
    <t>2016-ųjų metų lėšų poreikis</t>
  </si>
  <si>
    <t>2016 m.</t>
  </si>
  <si>
    <t>Klaipėdos jaunimo situacijos tyrimas, įvertinant atskirų jaunimo grupių poreikiu</t>
  </si>
  <si>
    <r>
      <t>Lietuvos ir Latvijos bendradarbiavimo tarp sienų programos projekto „Jaunas žmogus – tobulėjančios visuomenės garantas“</t>
    </r>
    <r>
      <rPr>
        <sz val="10"/>
        <rFont val="Times New Roman"/>
        <family val="1"/>
        <charset val="186"/>
      </rPr>
      <t xml:space="preserve"> </t>
    </r>
    <r>
      <rPr>
        <b/>
        <sz val="10"/>
        <rFont val="Times New Roman"/>
        <family val="1"/>
        <charset val="186"/>
      </rPr>
      <t>įgyvendinimas bendradarbiaujant su Liepojos jaunimo centru</t>
    </r>
    <r>
      <rPr>
        <sz val="10"/>
        <rFont val="Times New Roman"/>
        <family val="1"/>
        <charset val="186"/>
      </rPr>
      <t>:</t>
    </r>
  </si>
  <si>
    <t>Vykdytojas (skyrius / asmuo)</t>
  </si>
  <si>
    <t>Jaunimo reikalų koordinatorius</t>
  </si>
  <si>
    <t xml:space="preserve">Suorganizuota renginių, sk. </t>
  </si>
  <si>
    <t>Funkcinės klasifikacijos kodas</t>
  </si>
  <si>
    <t>Suorganizuota įvairaus profilio veiklų, sk.</t>
  </si>
  <si>
    <t>Išleista informacinių leidinių, vnt.</t>
  </si>
  <si>
    <t>Atliktas tyrimas, vnt.</t>
  </si>
  <si>
    <t>Įrengta garso įrašų studija, vnt.</t>
  </si>
  <si>
    <t>Įrengta grafinio dizaino ir vaizdo studija, vnt.</t>
  </si>
  <si>
    <t>Sudaryti sąlygas kokybiškai jaunimo saviraiškai</t>
  </si>
  <si>
    <t>Iš dalies finansuotų projektų skaičius</t>
  </si>
  <si>
    <t>Iš dalies finansuota projektų, sk.</t>
  </si>
  <si>
    <t>Klaipėdos jaunimo situacijos tyrimas, įvertinant atskirų jaunimo grupių poreikius</t>
  </si>
  <si>
    <r>
      <t>2014</t>
    </r>
    <r>
      <rPr>
        <sz val="10"/>
        <rFont val="Arial"/>
        <family val="2"/>
        <charset val="186"/>
      </rPr>
      <t>–</t>
    </r>
    <r>
      <rPr>
        <sz val="10"/>
        <rFont val="Times New Roman"/>
        <family val="1"/>
      </rPr>
      <t xml:space="preserve">2016 M. KLAIPĖDOS MIESTO SAVIVALDYBĖS </t>
    </r>
  </si>
  <si>
    <t xml:space="preserve"> TIKSLŲ, UŽDAVINIŲ, PRIEMONIŲ, PRIEMONIŲ IŠLAIDŲ IR PRODUKTO KRITERIJŲ SUVESTINĖ</t>
  </si>
  <si>
    <t>Produkto kriterijus</t>
  </si>
  <si>
    <t>2015-ųjų metų lėšų planas</t>
  </si>
  <si>
    <t>2016-ųjų metų lėšų planas</t>
  </si>
  <si>
    <t>2015 m. planas</t>
  </si>
  <si>
    <t>2016 m. planas</t>
  </si>
  <si>
    <r>
      <t>2014</t>
    </r>
    <r>
      <rPr>
        <sz val="10"/>
        <rFont val="Arial"/>
        <family val="2"/>
        <charset val="186"/>
      </rPr>
      <t>–</t>
    </r>
    <r>
      <rPr>
        <sz val="10"/>
        <rFont val="Times New Roman"/>
        <family val="1"/>
      </rPr>
      <t xml:space="preserve">2017 M. KLAIPĖDOS MIESTO SAVIVALDYBĖS </t>
    </r>
  </si>
  <si>
    <t>2015-ųjų metų  asignavimų planas</t>
  </si>
  <si>
    <t>2017-ųjų metų lėšų poreikis</t>
  </si>
  <si>
    <t>2017 m.</t>
  </si>
  <si>
    <t>Išleista informacinių leidinių, plakatų, filmų sk.</t>
  </si>
  <si>
    <t>Dalyvavimas tarptautiniuose projektuose</t>
  </si>
  <si>
    <t>Parengta galimybių studija</t>
  </si>
  <si>
    <t>P1.1.2.1</t>
  </si>
  <si>
    <t>P1.1.2.2</t>
  </si>
  <si>
    <t>05</t>
  </si>
  <si>
    <t>Paskirtа premijų, sk.</t>
  </si>
  <si>
    <r>
      <rPr>
        <sz val="10"/>
        <rFont val="Times New Roman"/>
        <family val="1"/>
        <charset val="186"/>
      </rPr>
      <t xml:space="preserve">Lietuvos ir Latvijos bendradarbiavimo tarp sienų programos projekto </t>
    </r>
    <r>
      <rPr>
        <b/>
        <sz val="10"/>
        <rFont val="Times New Roman"/>
        <family val="1"/>
        <charset val="186"/>
      </rPr>
      <t>„Jaunas žmogus – tobulėjančios visuomenės garantas“</t>
    </r>
    <r>
      <rPr>
        <sz val="10"/>
        <rFont val="Times New Roman"/>
        <family val="1"/>
        <charset val="186"/>
      </rPr>
      <t xml:space="preserve"> įgyvendinimas bendradarbiaujant su Liepojos jaunimo centru</t>
    </r>
  </si>
  <si>
    <t>Piniginės premijos už Klaipėdos miestui aktualų bei pritaikomą baigiamąjį darbą (bakalauro, magistro)  ir daktaro disertaciją  skyrimas</t>
  </si>
  <si>
    <t>2015-ųjų m. asignavimų planas</t>
  </si>
  <si>
    <t>2015 m. asignavimų planas</t>
  </si>
  <si>
    <t>2016 m. lėšų projektas</t>
  </si>
  <si>
    <t>EUR</t>
  </si>
  <si>
    <t>2015-ųjų metų asignavimų planas</t>
  </si>
  <si>
    <t>Iš dalies finansuota projektų, skaičius</t>
  </si>
  <si>
    <t>Išleista informacinių leidinių, plakatų, filmų skaičius</t>
  </si>
  <si>
    <t>Surengta forumų, renginių, skaičius</t>
  </si>
  <si>
    <t>Paskirtа premijų, skaičius</t>
  </si>
  <si>
    <t>Eur</t>
  </si>
  <si>
    <t>2016-ųjų metų lėšų projektas</t>
  </si>
  <si>
    <t>2017-ųjų metų lėšų projektas</t>
  </si>
  <si>
    <t>Planas</t>
  </si>
  <si>
    <t>2016-ųjų metų asignavimų planas</t>
  </si>
  <si>
    <t>2018 m.</t>
  </si>
  <si>
    <t>2017 m. lėšų projektas</t>
  </si>
  <si>
    <t>2018 m. lėšų projektas</t>
  </si>
  <si>
    <t>2018-ųjų metų lėšų projektas</t>
  </si>
  <si>
    <r>
      <t>2015</t>
    </r>
    <r>
      <rPr>
        <sz val="10"/>
        <rFont val="Arial"/>
        <family val="2"/>
        <charset val="186"/>
      </rPr>
      <t>–</t>
    </r>
    <r>
      <rPr>
        <sz val="10"/>
        <rFont val="Times New Roman"/>
        <family val="1"/>
      </rPr>
      <t xml:space="preserve">2017 M. KLAIPĖDOS MIESTO SAVIVALDYBĖS </t>
    </r>
  </si>
  <si>
    <t>Įgyvendinta projektų, vnt.</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</si>
  <si>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įsakymas Nr. 1K-085)</t>
  </si>
  <si>
    <t xml:space="preserve">Dalyvavimas tarptautiniuose projektuose: </t>
  </si>
  <si>
    <t>** pagal Klaipėdos miesto savivaldybės tarybos 2015-02-19 sprendimą Nr. T2-12</t>
  </si>
  <si>
    <t>*** pagal Klaipėdos miesto savivaldybės tarybos 2015-07-10 sprendimą Nr. T2-145</t>
  </si>
  <si>
    <t>Funkcinės klasifikacijos kodas*</t>
  </si>
  <si>
    <t>2015 m. patvirtintas asignavimų planas**</t>
  </si>
  <si>
    <t>2015 m. asignavimų plano pakeitimas***</t>
  </si>
  <si>
    <t>tūkst. Eur</t>
  </si>
  <si>
    <t>2016 m. asignavimų planas</t>
  </si>
  <si>
    <t>22017-ųjų metų lėšų projektas</t>
  </si>
  <si>
    <t>22018-ųjų metų lėšų projektas</t>
  </si>
  <si>
    <t>Piniginių premijų Klaipėdos universiteto studentams už miestui aktualius ir pritaikomuosius darbus skyrimas</t>
  </si>
  <si>
    <t>Sukurtas ir palaikomas informacijos apie jaunimo veiklą sklaidos tinklas</t>
  </si>
  <si>
    <t>URBACT projekto „Y kartos miestas“ („Gen-Y City“) įgyvendinimas</t>
  </si>
  <si>
    <t>Aiškinamojo rašto priedas Nr.3</t>
  </si>
  <si>
    <r>
      <t>2016</t>
    </r>
    <r>
      <rPr>
        <sz val="12"/>
        <rFont val="Arial"/>
        <family val="2"/>
        <charset val="186"/>
      </rPr>
      <t>–</t>
    </r>
    <r>
      <rPr>
        <sz val="12"/>
        <rFont val="Times New Roman"/>
        <family val="1"/>
      </rPr>
      <t xml:space="preserve">2018 M. KLAIPĖDOS MIESTO SAVIVALDYBĖS </t>
    </r>
  </si>
  <si>
    <t xml:space="preserve">2015–2018 M. KLAIPĖDOS MIESTO SAVIVALDYBĖS </t>
  </si>
  <si>
    <t xml:space="preserve"> TIKSLŲ, UŽDAVINIŲ, PRIEMONIŲ, PRIEMONIŲ IŠLAIDŲ IR PRODUKTO KRITERIJŲ DETALI SUVESTINĖ</t>
  </si>
  <si>
    <t>Lyginamasis variantas</t>
  </si>
  <si>
    <t>Skirtumas</t>
  </si>
  <si>
    <t>Veiklos plano tikslo kodas</t>
  </si>
  <si>
    <t>Siūlomas keisti 2016-ųjų   metų asignavimų planas</t>
  </si>
  <si>
    <t>Siūlomas keisti 2017-ųjų   metų asignavimų planas</t>
  </si>
  <si>
    <t>Siūlomas keisti 2018-ųjų   metų asignavimų planas</t>
  </si>
  <si>
    <t>Produkto kriterijaus</t>
  </si>
  <si>
    <t>2016-ieji metai</t>
  </si>
  <si>
    <t>2017-ieji metai</t>
  </si>
  <si>
    <t>2018-ieji metai</t>
  </si>
  <si>
    <t>Paaiškinimai</t>
  </si>
  <si>
    <t>2017-ųjų   metų asignavimų planas</t>
  </si>
  <si>
    <t>2018-ųjų   metų asignavimų planas</t>
  </si>
  <si>
    <t xml:space="preserve">Siūloma keisti priemonės finansavimo apimtį ir lėšų išdėstymą 2016-2018 m., taip pat koreguoti produkto vertinimo kriterijaus reikšmę. Šiuoss patikslinimus atlikti būtina, nes 2016 m. birželį įvyko partnerių susitikimas dėl projekto eigos ir paaiškėjo, kokia projekto lėšų dalis teks Klaipėdos miestui, taip pat projekto veiklų trukmė. 2016 m. reikalinga numatyti daugiau lėšų iš SB nei planuota, nes paaiškėjo, kad projekto ES lėšų dalis bus sugrąžintos savivaldybei ne 2016 m., 2017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</si>
</sst>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1" x14ac:knownFonts="1">
    <font>
      <sz val="10"/>
      <name val="Arial"/>
      <charset val="186"/>
    </font>
    <font>
      <sz val="10"/>
      <name val="Times New Roman"/>
      <family val="1"/>
    </font>
    <font>
      <b/>
      <sz val="10"/>
      <name val="Times New Roman"/>
      <family val="1"/>
    </font>
    <font>
      <sz val="8"/>
      <name val="Arial"/>
      <family val="2"/>
      <charset val="186"/>
    </font>
    <font>
      <sz val="12"/>
      <name val="Times New Roman"/>
      <family val="1"/>
      <charset val="186"/>
    </font>
    <font>
      <sz val="10"/>
      <name val="Arial"/>
      <family val="2"/>
      <charset val="186"/>
    </font>
    <font>
      <b/>
      <sz val="10"/>
      <name val="Times New Roman"/>
      <family val="1"/>
      <charset val="186"/>
    </font>
    <font>
      <sz val="10"/>
      <name val="Times New Roman"/>
      <family val="1"/>
      <charset val="186"/>
    </font>
    <font>
      <b/>
      <u/>
      <sz val="10"/>
      <name val="Times New Roman"/>
      <family val="1"/>
    </font>
    <font>
      <sz val="8"/>
      <name val="Times New Roman"/>
      <family val="1"/>
      <charset val="186"/>
    </font>
    <font>
      <sz val="9"/>
      <name val="Times New Roman"/>
      <family val="1"/>
      <charset val="186"/>
    </font>
    <font>
      <sz val="10"/>
      <color theme="0"/>
      <name val="Arial"/>
      <family val="2"/>
      <charset val="186"/>
    </font>
    <font>
      <sz val="12"/>
      <name val="Times New Roman"/>
      <family val="1"/>
    </font>
    <font>
      <sz val="12"/>
      <name val="Arial"/>
      <family val="2"/>
      <charset val="186"/>
    </font>
    <font>
      <b/>
      <sz val="12"/>
      <name val="Times New Roman"/>
      <family val="1"/>
    </font>
    <font>
      <b/>
      <sz val="12"/>
      <name val="Times New Roman"/>
      <family val="1"/>
      <charset val="186"/>
    </font>
    <font>
      <sz val="10"/>
      <color theme="1"/>
      <name val="Times New Roman"/>
      <family val="1"/>
      <charset val="186"/>
    </font>
    <font>
      <b/>
      <sz val="10"/>
      <color theme="1"/>
      <name val="Times New Roman"/>
      <family val="1"/>
      <charset val="186"/>
    </font>
    <font>
      <strike/>
      <sz val="10"/>
      <color rgb="FFFF0000"/>
      <name val="Times New Roman"/>
      <family val="1"/>
      <charset val="186"/>
    </font>
    <font>
      <sz val="10"/>
      <color rgb="FFFF0000"/>
      <name val="Times New Roman"/>
      <family val="1"/>
      <charset val="186"/>
    </font>
    <font>
      <b/>
      <i/>
      <sz val="12"/>
      <name val="Times New Roman"/>
      <family val="1"/>
      <charset val="186"/>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00"/>
        <bgColor indexed="64"/>
      </patternFill>
    </fill>
  </fills>
  <borders count="76">
    <border>
      <left/>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080">
    <xf numFmtId="0" fontId="0" fillId="0" borderId="0" xfId="0"/>
    <xf numFmtId="0" fontId="5" fillId="0" borderId="0" xfId="0" applyFont="1"/>
    <xf numFmtId="0" fontId="1" fillId="0" borderId="0" xfId="0" applyFont="1" applyBorder="1" applyAlignment="1">
      <alignment vertical="top"/>
    </xf>
    <xf numFmtId="0" fontId="1" fillId="0" borderId="0" xfId="0" applyFont="1" applyAlignment="1">
      <alignment horizontal="center" vertical="top"/>
    </xf>
    <xf numFmtId="0" fontId="1" fillId="0" borderId="0" xfId="0" applyFont="1" applyAlignment="1">
      <alignment vertical="top"/>
    </xf>
    <xf numFmtId="0" fontId="1" fillId="0" borderId="0" xfId="0" applyNumberFormat="1" applyFont="1" applyAlignment="1">
      <alignment vertical="top"/>
    </xf>
    <xf numFmtId="0" fontId="1" fillId="0" borderId="1" xfId="0" applyFont="1" applyBorder="1" applyAlignment="1">
      <alignment vertical="top"/>
    </xf>
    <xf numFmtId="164" fontId="2" fillId="0" borderId="0" xfId="0" applyNumberFormat="1" applyFont="1" applyFill="1" applyBorder="1" applyAlignment="1">
      <alignment horizontal="center" vertical="top"/>
    </xf>
    <xf numFmtId="0" fontId="1" fillId="0" borderId="0" xfId="0" applyFont="1" applyFill="1" applyBorder="1" applyAlignment="1">
      <alignment vertical="top"/>
    </xf>
    <xf numFmtId="49" fontId="1" fillId="0" borderId="0" xfId="0" applyNumberFormat="1" applyFont="1" applyFill="1" applyBorder="1" applyAlignment="1">
      <alignment vertical="top"/>
    </xf>
    <xf numFmtId="49" fontId="1" fillId="0" borderId="0" xfId="0" applyNumberFormat="1" applyFont="1" applyFill="1" applyBorder="1" applyAlignment="1">
      <alignment horizontal="right" vertical="top"/>
    </xf>
    <xf numFmtId="0" fontId="5" fillId="0" borderId="0" xfId="0" applyFont="1" applyBorder="1"/>
    <xf numFmtId="49" fontId="2" fillId="0" borderId="0" xfId="0" applyNumberFormat="1" applyFont="1" applyFill="1" applyBorder="1" applyAlignment="1">
      <alignment horizontal="right" vertical="top"/>
    </xf>
    <xf numFmtId="0" fontId="2" fillId="0" borderId="0" xfId="0" applyFont="1" applyFill="1" applyBorder="1" applyAlignment="1">
      <alignment vertical="top" wrapText="1"/>
    </xf>
    <xf numFmtId="0" fontId="1" fillId="0" borderId="0" xfId="0" applyFont="1" applyFill="1" applyBorder="1" applyAlignment="1">
      <alignment vertical="top" wrapText="1"/>
    </xf>
    <xf numFmtId="0" fontId="6" fillId="0" borderId="0" xfId="0" applyFont="1" applyFill="1" applyBorder="1" applyAlignment="1">
      <alignment vertical="top" wrapText="1"/>
    </xf>
    <xf numFmtId="0" fontId="2" fillId="0" borderId="0" xfId="0" applyFont="1" applyFill="1" applyBorder="1" applyAlignment="1">
      <alignment horizontal="right" vertical="top" wrapText="1"/>
    </xf>
    <xf numFmtId="164" fontId="2" fillId="0" borderId="0" xfId="0" applyNumberFormat="1" applyFont="1" applyFill="1" applyBorder="1" applyAlignment="1">
      <alignment horizontal="center" vertical="top" wrapText="1"/>
    </xf>
    <xf numFmtId="164" fontId="5" fillId="0" borderId="0" xfId="0" applyNumberFormat="1" applyFont="1"/>
    <xf numFmtId="0" fontId="1" fillId="0" borderId="48" xfId="0" applyFont="1" applyBorder="1" applyAlignment="1">
      <alignment vertical="top"/>
    </xf>
    <xf numFmtId="0" fontId="1" fillId="0" borderId="39" xfId="0" applyFont="1" applyBorder="1" applyAlignment="1">
      <alignment vertical="top"/>
    </xf>
    <xf numFmtId="0" fontId="1" fillId="0" borderId="19" xfId="0" applyFont="1" applyBorder="1" applyAlignment="1">
      <alignment vertical="top"/>
    </xf>
    <xf numFmtId="0" fontId="1" fillId="0" borderId="0" xfId="0" applyFont="1" applyBorder="1" applyAlignment="1">
      <alignment horizontal="center" vertical="top"/>
    </xf>
    <xf numFmtId="0" fontId="1" fillId="0" borderId="52" xfId="0" applyFont="1" applyBorder="1" applyAlignment="1">
      <alignment horizontal="center" vertical="top"/>
    </xf>
    <xf numFmtId="0" fontId="1" fillId="0" borderId="28" xfId="0" applyFont="1" applyBorder="1" applyAlignment="1">
      <alignment horizontal="center" vertical="top"/>
    </xf>
    <xf numFmtId="0" fontId="1" fillId="0" borderId="53" xfId="0" applyFont="1" applyBorder="1" applyAlignment="1">
      <alignment horizontal="center" vertical="top"/>
    </xf>
    <xf numFmtId="0" fontId="1" fillId="0" borderId="50" xfId="0" applyFont="1" applyBorder="1" applyAlignment="1">
      <alignment horizontal="center" vertical="top"/>
    </xf>
    <xf numFmtId="0" fontId="5" fillId="0" borderId="0" xfId="0" applyFont="1" applyBorder="1" applyAlignment="1">
      <alignment horizontal="center"/>
    </xf>
    <xf numFmtId="0" fontId="5" fillId="0" borderId="0" xfId="0" applyFont="1" applyAlignment="1">
      <alignment horizontal="center"/>
    </xf>
    <xf numFmtId="0" fontId="1" fillId="0" borderId="22" xfId="0" applyFont="1" applyBorder="1" applyAlignment="1">
      <alignment vertical="top"/>
    </xf>
    <xf numFmtId="0" fontId="1" fillId="0" borderId="26" xfId="0" applyFont="1" applyBorder="1" applyAlignment="1">
      <alignment vertical="top"/>
    </xf>
    <xf numFmtId="0" fontId="1" fillId="0" borderId="17" xfId="0" applyFont="1" applyBorder="1" applyAlignment="1">
      <alignment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16" xfId="0" applyFont="1" applyBorder="1" applyAlignment="1">
      <alignment horizontal="center" vertical="top"/>
    </xf>
    <xf numFmtId="0" fontId="1" fillId="0" borderId="17" xfId="0" applyFont="1" applyBorder="1" applyAlignment="1">
      <alignment vertical="top" wrapText="1"/>
    </xf>
    <xf numFmtId="0" fontId="1" fillId="0" borderId="43" xfId="0" applyFont="1" applyBorder="1" applyAlignment="1">
      <alignment horizontal="center" vertical="top"/>
    </xf>
    <xf numFmtId="0" fontId="1" fillId="4" borderId="0" xfId="0" applyFont="1" applyFill="1" applyBorder="1" applyAlignment="1">
      <alignment vertical="top"/>
    </xf>
    <xf numFmtId="0" fontId="4" fillId="0" borderId="0" xfId="0" applyFont="1"/>
    <xf numFmtId="0" fontId="4" fillId="0" borderId="55" xfId="0" applyFont="1" applyBorder="1" applyAlignment="1">
      <alignment horizontal="center" vertical="top" wrapText="1"/>
    </xf>
    <xf numFmtId="0" fontId="4" fillId="0" borderId="55" xfId="0" applyFont="1" applyBorder="1" applyAlignment="1">
      <alignment vertical="top" wrapText="1"/>
    </xf>
    <xf numFmtId="0" fontId="1" fillId="0" borderId="45" xfId="0"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21" xfId="0" applyNumberFormat="1" applyFont="1" applyBorder="1" applyAlignment="1">
      <alignment horizontal="center" vertical="top"/>
    </xf>
    <xf numFmtId="164" fontId="1" fillId="0" borderId="16" xfId="0" applyNumberFormat="1" applyFont="1" applyBorder="1" applyAlignment="1">
      <alignment horizontal="center" vertical="top"/>
    </xf>
    <xf numFmtId="164" fontId="6" fillId="5" borderId="2" xfId="0" applyNumberFormat="1" applyFont="1" applyFill="1" applyBorder="1" applyAlignment="1">
      <alignment horizontal="center" vertical="top"/>
    </xf>
    <xf numFmtId="164" fontId="6" fillId="5" borderId="37" xfId="0" applyNumberFormat="1" applyFont="1" applyFill="1" applyBorder="1" applyAlignment="1">
      <alignment horizontal="center" vertical="top"/>
    </xf>
    <xf numFmtId="0" fontId="1" fillId="0" borderId="5" xfId="0" applyFont="1" applyBorder="1" applyAlignment="1">
      <alignment horizontal="center" vertical="top"/>
    </xf>
    <xf numFmtId="0" fontId="1" fillId="0" borderId="9" xfId="0" applyFont="1" applyBorder="1" applyAlignment="1">
      <alignment horizontal="center" vertical="top"/>
    </xf>
    <xf numFmtId="0" fontId="1" fillId="0" borderId="6" xfId="0" applyFont="1" applyBorder="1" applyAlignment="1">
      <alignment horizontal="center" vertical="top"/>
    </xf>
    <xf numFmtId="0" fontId="1" fillId="0" borderId="10" xfId="0" applyFont="1" applyBorder="1" applyAlignment="1">
      <alignment horizontal="center" vertical="top"/>
    </xf>
    <xf numFmtId="0" fontId="1" fillId="0" borderId="25" xfId="0" applyFont="1" applyBorder="1" applyAlignment="1">
      <alignment horizontal="center" vertical="top"/>
    </xf>
    <xf numFmtId="0" fontId="1" fillId="0" borderId="21" xfId="0" applyFont="1" applyBorder="1" applyAlignment="1">
      <alignment horizontal="center" vertical="top"/>
    </xf>
    <xf numFmtId="0" fontId="1" fillId="0" borderId="43" xfId="0" applyFont="1" applyBorder="1" applyAlignment="1">
      <alignment horizontal="center" vertical="center" textRotation="90" wrapText="1"/>
    </xf>
    <xf numFmtId="0" fontId="1" fillId="0" borderId="0" xfId="0" applyFont="1" applyAlignment="1">
      <alignment horizontal="center" vertical="top" wrapText="1"/>
    </xf>
    <xf numFmtId="0" fontId="1" fillId="0" borderId="43" xfId="0" applyFont="1" applyFill="1" applyBorder="1" applyAlignment="1">
      <alignment horizontal="center" vertical="center" textRotation="90" wrapText="1"/>
    </xf>
    <xf numFmtId="49" fontId="2" fillId="6" borderId="40" xfId="0" applyNumberFormat="1" applyFont="1" applyFill="1" applyBorder="1" applyAlignment="1">
      <alignment vertical="top"/>
    </xf>
    <xf numFmtId="49" fontId="2" fillId="6" borderId="41" xfId="0" applyNumberFormat="1" applyFont="1" applyFill="1" applyBorder="1" applyAlignment="1">
      <alignment vertical="top"/>
    </xf>
    <xf numFmtId="49" fontId="2" fillId="6" borderId="38" xfId="0" applyNumberFormat="1" applyFont="1" applyFill="1" applyBorder="1" applyAlignment="1">
      <alignment vertical="top"/>
    </xf>
    <xf numFmtId="49" fontId="2" fillId="6" borderId="41" xfId="0" applyNumberFormat="1" applyFont="1" applyFill="1" applyBorder="1" applyAlignment="1">
      <alignment vertical="top" wrapText="1"/>
    </xf>
    <xf numFmtId="49" fontId="2" fillId="2" borderId="2" xfId="0" applyNumberFormat="1" applyFont="1" applyFill="1" applyBorder="1" applyAlignment="1">
      <alignment horizontal="center" vertical="top"/>
    </xf>
    <xf numFmtId="49" fontId="2" fillId="2" borderId="3" xfId="0" applyNumberFormat="1" applyFont="1" applyFill="1" applyBorder="1" applyAlignment="1">
      <alignment horizontal="center" vertical="top"/>
    </xf>
    <xf numFmtId="49" fontId="6" fillId="3" borderId="35" xfId="0" applyNumberFormat="1" applyFont="1" applyFill="1" applyBorder="1" applyAlignment="1">
      <alignment horizontal="center" vertical="top"/>
    </xf>
    <xf numFmtId="164" fontId="7" fillId="4" borderId="4" xfId="0" applyNumberFormat="1" applyFont="1" applyFill="1" applyBorder="1" applyAlignment="1">
      <alignment horizontal="center" vertical="top"/>
    </xf>
    <xf numFmtId="164" fontId="7" fillId="0" borderId="16" xfId="0" applyNumberFormat="1" applyFont="1" applyFill="1" applyBorder="1" applyAlignment="1">
      <alignment horizontal="center" vertical="top"/>
    </xf>
    <xf numFmtId="164" fontId="7" fillId="0" borderId="17" xfId="0" applyNumberFormat="1" applyFont="1" applyFill="1" applyBorder="1" applyAlignment="1">
      <alignment horizontal="center" vertical="top"/>
    </xf>
    <xf numFmtId="164" fontId="7" fillId="0" borderId="19" xfId="0" applyNumberFormat="1" applyFont="1" applyFill="1" applyBorder="1" applyAlignment="1">
      <alignment horizontal="center" vertical="top"/>
    </xf>
    <xf numFmtId="49" fontId="2" fillId="2" borderId="5"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6" fillId="0" borderId="17" xfId="0" applyNumberFormat="1" applyFont="1" applyBorder="1" applyAlignment="1">
      <alignment horizontal="center" vertical="top"/>
    </xf>
    <xf numFmtId="0" fontId="7" fillId="0" borderId="0" xfId="0" applyFont="1" applyFill="1" applyBorder="1" applyAlignment="1">
      <alignment horizontal="center" vertical="top" wrapText="1"/>
    </xf>
    <xf numFmtId="164" fontId="1" fillId="4" borderId="20" xfId="0" applyNumberFormat="1" applyFont="1" applyFill="1" applyBorder="1" applyAlignment="1">
      <alignment horizontal="center" vertical="top"/>
    </xf>
    <xf numFmtId="164" fontId="1" fillId="0" borderId="17" xfId="0" applyNumberFormat="1" applyFont="1" applyFill="1" applyBorder="1" applyAlignment="1">
      <alignment horizontal="center" vertical="top"/>
    </xf>
    <xf numFmtId="164" fontId="1" fillId="0" borderId="19"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49" fontId="2" fillId="3" borderId="10" xfId="0" applyNumberFormat="1" applyFont="1" applyFill="1" applyBorder="1" applyAlignment="1">
      <alignment horizontal="center" vertical="top"/>
    </xf>
    <xf numFmtId="49" fontId="6" fillId="0" borderId="22" xfId="0" applyNumberFormat="1" applyFont="1" applyBorder="1" applyAlignment="1">
      <alignment horizontal="center" vertical="top"/>
    </xf>
    <xf numFmtId="49" fontId="6" fillId="0" borderId="26" xfId="0" applyNumberFormat="1" applyFont="1" applyBorder="1" applyAlignment="1">
      <alignment horizontal="center" vertical="top"/>
    </xf>
    <xf numFmtId="164" fontId="7" fillId="4" borderId="6" xfId="0" applyNumberFormat="1" applyFont="1" applyFill="1" applyBorder="1" applyAlignment="1">
      <alignment horizontal="center" vertical="top"/>
    </xf>
    <xf numFmtId="164" fontId="1" fillId="4" borderId="28" xfId="0" applyNumberFormat="1" applyFont="1" applyFill="1" applyBorder="1" applyAlignment="1">
      <alignment horizontal="center" vertical="top"/>
    </xf>
    <xf numFmtId="164" fontId="1" fillId="4" borderId="29" xfId="0" applyNumberFormat="1" applyFont="1" applyFill="1" applyBorder="1" applyAlignment="1">
      <alignment horizontal="center" vertical="top"/>
    </xf>
    <xf numFmtId="164" fontId="1" fillId="0" borderId="33" xfId="0" applyNumberFormat="1" applyFont="1" applyFill="1" applyBorder="1" applyAlignment="1">
      <alignment horizontal="center" vertical="top"/>
    </xf>
    <xf numFmtId="164" fontId="1" fillId="0" borderId="46" xfId="0" applyNumberFormat="1" applyFont="1" applyFill="1" applyBorder="1" applyAlignment="1">
      <alignment horizontal="center" vertical="top"/>
    </xf>
    <xf numFmtId="164" fontId="7" fillId="7" borderId="6" xfId="0" applyNumberFormat="1" applyFont="1" applyFill="1" applyBorder="1" applyAlignment="1">
      <alignment horizontal="center" vertical="top"/>
    </xf>
    <xf numFmtId="164" fontId="1" fillId="0" borderId="26" xfId="0" applyNumberFormat="1" applyFont="1" applyFill="1" applyBorder="1" applyAlignment="1">
      <alignment horizontal="center" vertical="top"/>
    </xf>
    <xf numFmtId="164" fontId="1" fillId="0" borderId="7" xfId="0" applyNumberFormat="1" applyFont="1" applyFill="1" applyBorder="1" applyAlignment="1">
      <alignment horizontal="center" vertical="top"/>
    </xf>
    <xf numFmtId="49" fontId="2" fillId="3" borderId="4" xfId="0" applyNumberFormat="1" applyFont="1" applyFill="1" applyBorder="1" applyAlignment="1">
      <alignment horizontal="center" vertical="top"/>
    </xf>
    <xf numFmtId="164" fontId="2" fillId="3" borderId="2" xfId="0" applyNumberFormat="1" applyFont="1" applyFill="1" applyBorder="1" applyAlignment="1">
      <alignment horizontal="center" vertical="top"/>
    </xf>
    <xf numFmtId="164" fontId="2" fillId="3" borderId="35" xfId="0" applyNumberFormat="1" applyFont="1" applyFill="1" applyBorder="1" applyAlignment="1">
      <alignment horizontal="center" vertical="top"/>
    </xf>
    <xf numFmtId="164" fontId="2" fillId="3" borderId="36" xfId="0" applyNumberFormat="1" applyFont="1" applyFill="1" applyBorder="1" applyAlignment="1">
      <alignment horizontal="center" vertical="top"/>
    </xf>
    <xf numFmtId="164" fontId="2" fillId="3" borderId="37" xfId="0" applyNumberFormat="1" applyFont="1" applyFill="1" applyBorder="1" applyAlignment="1">
      <alignment horizontal="center" vertical="top"/>
    </xf>
    <xf numFmtId="164" fontId="2" fillId="3" borderId="38" xfId="0" applyNumberFormat="1" applyFont="1" applyFill="1" applyBorder="1" applyAlignment="1">
      <alignment horizontal="center" vertical="top"/>
    </xf>
    <xf numFmtId="164" fontId="2" fillId="3" borderId="40" xfId="0" applyNumberFormat="1" applyFont="1" applyFill="1" applyBorder="1" applyAlignment="1">
      <alignment horizontal="center" vertical="top"/>
    </xf>
    <xf numFmtId="49" fontId="6" fillId="3" borderId="36" xfId="0" applyNumberFormat="1" applyFont="1" applyFill="1" applyBorder="1" applyAlignment="1">
      <alignment horizontal="center" vertical="top"/>
    </xf>
    <xf numFmtId="0" fontId="7" fillId="0" borderId="17" xfId="0" applyFont="1" applyBorder="1" applyAlignment="1">
      <alignment horizontal="center" vertical="top"/>
    </xf>
    <xf numFmtId="164" fontId="7" fillId="4" borderId="17" xfId="0" applyNumberFormat="1" applyFont="1" applyFill="1" applyBorder="1" applyAlignment="1">
      <alignment horizontal="center" vertical="top" wrapText="1"/>
    </xf>
    <xf numFmtId="164" fontId="7" fillId="4" borderId="19" xfId="0" applyNumberFormat="1" applyFont="1" applyFill="1" applyBorder="1" applyAlignment="1">
      <alignment horizontal="center" vertical="top" wrapText="1"/>
    </xf>
    <xf numFmtId="49" fontId="6" fillId="3" borderId="10" xfId="0" applyNumberFormat="1" applyFont="1" applyFill="1" applyBorder="1" applyAlignment="1">
      <alignment horizontal="center" vertical="top"/>
    </xf>
    <xf numFmtId="49" fontId="6" fillId="0" borderId="6" xfId="0" applyNumberFormat="1" applyFont="1" applyBorder="1" applyAlignment="1">
      <alignment vertical="top"/>
    </xf>
    <xf numFmtId="0" fontId="5" fillId="0" borderId="5" xfId="0" applyFont="1" applyBorder="1" applyAlignment="1">
      <alignment vertical="top"/>
    </xf>
    <xf numFmtId="49" fontId="7" fillId="0" borderId="25" xfId="0" applyNumberFormat="1" applyFont="1" applyBorder="1" applyAlignment="1">
      <alignment horizontal="center" vertical="top"/>
    </xf>
    <xf numFmtId="0" fontId="7" fillId="0" borderId="26" xfId="0" applyFont="1" applyBorder="1" applyAlignment="1">
      <alignment horizontal="center" vertical="top"/>
    </xf>
    <xf numFmtId="164" fontId="7" fillId="4" borderId="34" xfId="0" applyNumberFormat="1" applyFont="1" applyFill="1" applyBorder="1" applyAlignment="1">
      <alignment horizontal="center" vertical="top"/>
    </xf>
    <xf numFmtId="164" fontId="7" fillId="4" borderId="26" xfId="0" applyNumberFormat="1" applyFont="1" applyFill="1" applyBorder="1" applyAlignment="1">
      <alignment horizontal="center" vertical="top" wrapText="1"/>
    </xf>
    <xf numFmtId="164" fontId="7" fillId="4" borderId="7" xfId="0" applyNumberFormat="1" applyFont="1" applyFill="1" applyBorder="1" applyAlignment="1">
      <alignment horizontal="center" vertical="top" wrapText="1"/>
    </xf>
    <xf numFmtId="49" fontId="6" fillId="3" borderId="4" xfId="0" applyNumberFormat="1" applyFont="1" applyFill="1" applyBorder="1" applyAlignment="1">
      <alignment horizontal="center" vertical="top"/>
    </xf>
    <xf numFmtId="49" fontId="6" fillId="0" borderId="4" xfId="0" applyNumberFormat="1" applyFont="1" applyBorder="1" applyAlignment="1">
      <alignment vertical="top"/>
    </xf>
    <xf numFmtId="0" fontId="5" fillId="0" borderId="3" xfId="0" applyFont="1" applyBorder="1" applyAlignment="1">
      <alignment vertical="top"/>
    </xf>
    <xf numFmtId="49" fontId="7" fillId="0" borderId="16" xfId="0" applyNumberFormat="1" applyFont="1" applyBorder="1" applyAlignment="1">
      <alignment vertical="top"/>
    </xf>
    <xf numFmtId="49" fontId="6" fillId="0" borderId="17" xfId="0" applyNumberFormat="1" applyFont="1" applyBorder="1" applyAlignment="1">
      <alignment vertical="top"/>
    </xf>
    <xf numFmtId="0" fontId="7" fillId="0" borderId="39" xfId="0" applyFont="1" applyBorder="1" applyAlignment="1">
      <alignment horizontal="center" vertical="top"/>
    </xf>
    <xf numFmtId="164" fontId="7" fillId="4" borderId="43"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164" fontId="7" fillId="4" borderId="39" xfId="0" applyNumberFormat="1" applyFont="1" applyFill="1" applyBorder="1" applyAlignment="1">
      <alignment horizontal="center" vertical="top" wrapText="1"/>
    </xf>
    <xf numFmtId="164" fontId="7" fillId="4" borderId="47" xfId="0" applyNumberFormat="1" applyFont="1" applyFill="1" applyBorder="1" applyAlignment="1">
      <alignment horizontal="center" vertical="top" wrapText="1"/>
    </xf>
    <xf numFmtId="0" fontId="5" fillId="0" borderId="10" xfId="0" applyFont="1" applyBorder="1" applyAlignment="1">
      <alignment vertical="top"/>
    </xf>
    <xf numFmtId="0" fontId="7" fillId="4" borderId="21" xfId="0" applyFont="1" applyFill="1" applyBorder="1" applyAlignment="1">
      <alignment vertical="top" wrapText="1"/>
    </xf>
    <xf numFmtId="0" fontId="5" fillId="0" borderId="9" xfId="0" applyFont="1" applyBorder="1" applyAlignment="1">
      <alignment vertical="top"/>
    </xf>
    <xf numFmtId="49" fontId="7" fillId="0" borderId="21" xfId="0" applyNumberFormat="1" applyFont="1" applyBorder="1" applyAlignment="1">
      <alignment vertical="top"/>
    </xf>
    <xf numFmtId="49" fontId="6" fillId="0" borderId="22" xfId="0" applyNumberFormat="1" applyFont="1" applyBorder="1" applyAlignment="1">
      <alignment vertical="top"/>
    </xf>
    <xf numFmtId="49" fontId="6" fillId="0" borderId="10" xfId="0" applyNumberFormat="1" applyFont="1" applyBorder="1" applyAlignment="1">
      <alignment vertical="top"/>
    </xf>
    <xf numFmtId="49" fontId="2" fillId="3" borderId="35" xfId="0" applyNumberFormat="1" applyFont="1" applyFill="1" applyBorder="1" applyAlignment="1">
      <alignment horizontal="center" vertical="top"/>
    </xf>
    <xf numFmtId="164" fontId="2" fillId="3" borderId="41" xfId="0" applyNumberFormat="1" applyFont="1" applyFill="1" applyBorder="1" applyAlignment="1">
      <alignment horizontal="center" vertical="top"/>
    </xf>
    <xf numFmtId="164" fontId="2" fillId="2" borderId="40" xfId="0" applyNumberFormat="1" applyFont="1" applyFill="1" applyBorder="1" applyAlignment="1">
      <alignment horizontal="center" vertical="top"/>
    </xf>
    <xf numFmtId="164" fontId="2" fillId="2" borderId="35" xfId="0" applyNumberFormat="1" applyFont="1" applyFill="1" applyBorder="1" applyAlignment="1">
      <alignment horizontal="center" vertical="top"/>
    </xf>
    <xf numFmtId="164" fontId="2" fillId="2" borderId="41" xfId="0" applyNumberFormat="1" applyFont="1" applyFill="1" applyBorder="1" applyAlignment="1">
      <alignment horizontal="center" vertical="top"/>
    </xf>
    <xf numFmtId="164" fontId="2" fillId="2" borderId="2" xfId="0" applyNumberFormat="1" applyFont="1" applyFill="1" applyBorder="1" applyAlignment="1">
      <alignment horizontal="center" vertical="top"/>
    </xf>
    <xf numFmtId="164" fontId="2" fillId="2" borderId="42" xfId="0" applyNumberFormat="1" applyFont="1" applyFill="1" applyBorder="1" applyAlignment="1">
      <alignment horizontal="center" vertical="top"/>
    </xf>
    <xf numFmtId="164" fontId="2" fillId="2" borderId="37" xfId="0" applyNumberFormat="1" applyFont="1" applyFill="1" applyBorder="1" applyAlignment="1">
      <alignment horizontal="center" vertical="top"/>
    </xf>
    <xf numFmtId="164" fontId="2" fillId="2" borderId="38" xfId="0" applyNumberFormat="1" applyFont="1" applyFill="1" applyBorder="1" applyAlignment="1">
      <alignment horizontal="center" vertical="top"/>
    </xf>
    <xf numFmtId="49" fontId="2" fillId="5" borderId="2" xfId="0" applyNumberFormat="1" applyFont="1" applyFill="1" applyBorder="1" applyAlignment="1">
      <alignment vertical="top"/>
    </xf>
    <xf numFmtId="164" fontId="2" fillId="5" borderId="40" xfId="0" applyNumberFormat="1" applyFont="1" applyFill="1" applyBorder="1" applyAlignment="1">
      <alignment horizontal="center" vertical="top"/>
    </xf>
    <xf numFmtId="164" fontId="2" fillId="5" borderId="35" xfId="0" applyNumberFormat="1" applyFont="1" applyFill="1" applyBorder="1" applyAlignment="1">
      <alignment horizontal="center" vertical="top"/>
    </xf>
    <xf numFmtId="164" fontId="2" fillId="5" borderId="41" xfId="0" applyNumberFormat="1" applyFont="1" applyFill="1" applyBorder="1" applyAlignment="1">
      <alignment horizontal="center" vertical="top"/>
    </xf>
    <xf numFmtId="164" fontId="2" fillId="5" borderId="2" xfId="0" applyNumberFormat="1" applyFont="1" applyFill="1" applyBorder="1" applyAlignment="1">
      <alignment horizontal="center" vertical="top"/>
    </xf>
    <xf numFmtId="164" fontId="2" fillId="5" borderId="37" xfId="0" applyNumberFormat="1" applyFont="1" applyFill="1" applyBorder="1" applyAlignment="1">
      <alignment horizontal="center" vertical="top"/>
    </xf>
    <xf numFmtId="164" fontId="2" fillId="5" borderId="38" xfId="0" applyNumberFormat="1" applyFont="1" applyFill="1" applyBorder="1" applyAlignment="1">
      <alignment horizontal="center" vertical="top"/>
    </xf>
    <xf numFmtId="0" fontId="6" fillId="0" borderId="2" xfId="0" applyFont="1" applyFill="1" applyBorder="1" applyAlignment="1">
      <alignment horizontal="center" vertical="top" wrapText="1"/>
    </xf>
    <xf numFmtId="0" fontId="6" fillId="0" borderId="37" xfId="0" applyFont="1" applyFill="1" applyBorder="1" applyAlignment="1">
      <alignment horizontal="center" vertical="top" wrapText="1"/>
    </xf>
    <xf numFmtId="164" fontId="7" fillId="0" borderId="3" xfId="0" applyNumberFormat="1" applyFont="1" applyFill="1" applyBorder="1" applyAlignment="1">
      <alignment horizontal="center" vertical="top"/>
    </xf>
    <xf numFmtId="164" fontId="7" fillId="8" borderId="19" xfId="0" applyNumberFormat="1" applyFont="1" applyFill="1" applyBorder="1" applyAlignment="1">
      <alignment horizontal="center" vertical="top"/>
    </xf>
    <xf numFmtId="164" fontId="7" fillId="8" borderId="4" xfId="0" applyNumberFormat="1" applyFont="1" applyFill="1" applyBorder="1" applyAlignment="1">
      <alignment horizontal="center" vertical="top"/>
    </xf>
    <xf numFmtId="164" fontId="7" fillId="8" borderId="18" xfId="0" applyNumberFormat="1" applyFont="1" applyFill="1" applyBorder="1" applyAlignment="1">
      <alignment horizontal="center" vertical="top"/>
    </xf>
    <xf numFmtId="164" fontId="6" fillId="8" borderId="12" xfId="0" applyNumberFormat="1" applyFont="1" applyFill="1" applyBorder="1" applyAlignment="1">
      <alignment horizontal="center" vertical="top"/>
    </xf>
    <xf numFmtId="164" fontId="6" fillId="8" borderId="13" xfId="0" applyNumberFormat="1" applyFont="1" applyFill="1" applyBorder="1" applyAlignment="1">
      <alignment horizontal="center" vertical="top"/>
    </xf>
    <xf numFmtId="164" fontId="6" fillId="8" borderId="14" xfId="0" applyNumberFormat="1" applyFont="1" applyFill="1" applyBorder="1" applyAlignment="1">
      <alignment horizontal="center" vertical="top"/>
    </xf>
    <xf numFmtId="164" fontId="1" fillId="8" borderId="3" xfId="0" applyNumberFormat="1" applyFont="1" applyFill="1" applyBorder="1" applyAlignment="1">
      <alignment horizontal="center" vertical="top"/>
    </xf>
    <xf numFmtId="164" fontId="1" fillId="8" borderId="4" xfId="0" applyNumberFormat="1" applyFont="1" applyFill="1" applyBorder="1" applyAlignment="1">
      <alignment horizontal="center" vertical="top"/>
    </xf>
    <xf numFmtId="164" fontId="1" fillId="8" borderId="18" xfId="0" applyNumberFormat="1" applyFont="1" applyFill="1" applyBorder="1" applyAlignment="1">
      <alignment horizontal="center" vertical="top"/>
    </xf>
    <xf numFmtId="164" fontId="2" fillId="8" borderId="11" xfId="0" applyNumberFormat="1" applyFont="1" applyFill="1" applyBorder="1" applyAlignment="1">
      <alignment horizontal="center" vertical="top"/>
    </xf>
    <xf numFmtId="164" fontId="2" fillId="8" borderId="14" xfId="0" applyNumberFormat="1" applyFont="1" applyFill="1" applyBorder="1" applyAlignment="1">
      <alignment horizontal="center" vertical="top"/>
    </xf>
    <xf numFmtId="164" fontId="2" fillId="8" borderId="24" xfId="0" applyNumberFormat="1" applyFont="1" applyFill="1" applyBorder="1" applyAlignment="1">
      <alignment horizontal="center" vertical="top"/>
    </xf>
    <xf numFmtId="164" fontId="1" fillId="8" borderId="30" xfId="0" applyNumberFormat="1" applyFont="1" applyFill="1" applyBorder="1" applyAlignment="1">
      <alignment horizontal="center" vertical="top"/>
    </xf>
    <xf numFmtId="164" fontId="1" fillId="8" borderId="31" xfId="0" applyNumberFormat="1" applyFont="1" applyFill="1" applyBorder="1" applyAlignment="1">
      <alignment horizontal="center" vertical="top"/>
    </xf>
    <xf numFmtId="164" fontId="1" fillId="8" borderId="32" xfId="0" applyNumberFormat="1" applyFont="1" applyFill="1" applyBorder="1" applyAlignment="1">
      <alignment horizontal="center" vertical="top"/>
    </xf>
    <xf numFmtId="164" fontId="2" fillId="8" borderId="13" xfId="0" applyNumberFormat="1" applyFont="1" applyFill="1" applyBorder="1" applyAlignment="1">
      <alignment horizontal="center" vertical="top"/>
    </xf>
    <xf numFmtId="164" fontId="1" fillId="8" borderId="5" xfId="0" applyNumberFormat="1" applyFont="1" applyFill="1" applyBorder="1" applyAlignment="1">
      <alignment horizontal="center" vertical="top"/>
    </xf>
    <xf numFmtId="164" fontId="1" fillId="8" borderId="6" xfId="0" applyNumberFormat="1" applyFont="1" applyFill="1" applyBorder="1" applyAlignment="1">
      <alignment horizontal="center" vertical="top"/>
    </xf>
    <xf numFmtId="164" fontId="1" fillId="8" borderId="8" xfId="0" applyNumberFormat="1" applyFont="1" applyFill="1" applyBorder="1" applyAlignment="1">
      <alignment horizontal="center" vertical="top"/>
    </xf>
    <xf numFmtId="164" fontId="2" fillId="8" borderId="23" xfId="0" applyNumberFormat="1" applyFont="1" applyFill="1" applyBorder="1" applyAlignment="1">
      <alignment horizontal="center" vertical="top"/>
    </xf>
    <xf numFmtId="164" fontId="6" fillId="8" borderId="24" xfId="0" applyNumberFormat="1" applyFont="1" applyFill="1" applyBorder="1" applyAlignment="1">
      <alignment horizontal="center" vertical="top"/>
    </xf>
    <xf numFmtId="164" fontId="6" fillId="8" borderId="15" xfId="0" applyNumberFormat="1" applyFont="1" applyFill="1" applyBorder="1" applyAlignment="1">
      <alignment horizontal="center" vertical="top"/>
    </xf>
    <xf numFmtId="164" fontId="6" fillId="8" borderId="11" xfId="0" applyNumberFormat="1" applyFont="1" applyFill="1" applyBorder="1" applyAlignment="1">
      <alignment horizontal="center" vertical="top"/>
    </xf>
    <xf numFmtId="164" fontId="2" fillId="8" borderId="12" xfId="0" applyNumberFormat="1" applyFont="1" applyFill="1" applyBorder="1" applyAlignment="1">
      <alignment horizontal="center" vertical="top"/>
    </xf>
    <xf numFmtId="164" fontId="6" fillId="8" borderId="23" xfId="0" applyNumberFormat="1" applyFont="1" applyFill="1" applyBorder="1" applyAlignment="1">
      <alignment horizontal="center" vertical="top"/>
    </xf>
    <xf numFmtId="164" fontId="2" fillId="8" borderId="61" xfId="0" applyNumberFormat="1" applyFont="1" applyFill="1" applyBorder="1" applyAlignment="1">
      <alignment horizontal="center" vertical="top"/>
    </xf>
    <xf numFmtId="164" fontId="7" fillId="8" borderId="5" xfId="0" applyNumberFormat="1" applyFont="1" applyFill="1" applyBorder="1" applyAlignment="1">
      <alignment horizontal="center" vertical="top"/>
    </xf>
    <xf numFmtId="164" fontId="7" fillId="8" borderId="6" xfId="0" applyNumberFormat="1" applyFont="1" applyFill="1" applyBorder="1" applyAlignment="1">
      <alignment horizontal="center" vertical="top"/>
    </xf>
    <xf numFmtId="164" fontId="7" fillId="8" borderId="34" xfId="0" applyNumberFormat="1" applyFont="1" applyFill="1" applyBorder="1" applyAlignment="1">
      <alignment horizontal="center" vertical="top"/>
    </xf>
    <xf numFmtId="164" fontId="7" fillId="8" borderId="50" xfId="0" applyNumberFormat="1" applyFont="1" applyFill="1" applyBorder="1" applyAlignment="1">
      <alignment horizontal="center" vertical="top"/>
    </xf>
    <xf numFmtId="164" fontId="7" fillId="8" borderId="43" xfId="0" applyNumberFormat="1" applyFont="1" applyFill="1" applyBorder="1" applyAlignment="1">
      <alignment horizontal="center" vertical="top"/>
    </xf>
    <xf numFmtId="164" fontId="7" fillId="8" borderId="51" xfId="0" applyNumberFormat="1" applyFont="1" applyFill="1" applyBorder="1" applyAlignment="1">
      <alignment horizontal="center" vertical="top"/>
    </xf>
    <xf numFmtId="0" fontId="6" fillId="8" borderId="15" xfId="0" applyFont="1" applyFill="1" applyBorder="1" applyAlignment="1">
      <alignment horizontal="center" vertical="top" wrapText="1"/>
    </xf>
    <xf numFmtId="164" fontId="6" fillId="8" borderId="2" xfId="0" applyNumberFormat="1" applyFont="1" applyFill="1" applyBorder="1" applyAlignment="1">
      <alignment horizontal="center" vertical="top"/>
    </xf>
    <xf numFmtId="164" fontId="6" fillId="8" borderId="37" xfId="0" applyNumberFormat="1" applyFont="1" applyFill="1" applyBorder="1" applyAlignment="1">
      <alignment horizontal="center" vertical="top"/>
    </xf>
    <xf numFmtId="0" fontId="6" fillId="8" borderId="23" xfId="0" applyFont="1" applyFill="1" applyBorder="1" applyAlignment="1">
      <alignment horizontal="right" vertical="top" wrapText="1"/>
    </xf>
    <xf numFmtId="0" fontId="2" fillId="8" borderId="23"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48" xfId="0" applyFont="1" applyBorder="1" applyAlignment="1">
      <alignment vertical="top" wrapText="1"/>
    </xf>
    <xf numFmtId="0" fontId="1" fillId="0" borderId="39" xfId="0" applyFont="1" applyBorder="1" applyAlignment="1">
      <alignment vertical="top" wrapText="1"/>
    </xf>
    <xf numFmtId="0" fontId="7" fillId="0" borderId="22" xfId="0" applyFont="1" applyBorder="1" applyAlignment="1">
      <alignment horizontal="center" vertical="top"/>
    </xf>
    <xf numFmtId="164" fontId="7" fillId="8" borderId="68" xfId="0" applyNumberFormat="1" applyFont="1" applyFill="1" applyBorder="1" applyAlignment="1">
      <alignment horizontal="center" vertical="top"/>
    </xf>
    <xf numFmtId="164" fontId="7" fillId="8" borderId="10" xfId="0" applyNumberFormat="1" applyFont="1" applyFill="1" applyBorder="1" applyAlignment="1">
      <alignment horizontal="center" vertical="top"/>
    </xf>
    <xf numFmtId="164" fontId="7" fillId="8" borderId="64" xfId="0" applyNumberFormat="1" applyFont="1" applyFill="1" applyBorder="1" applyAlignment="1">
      <alignment horizontal="center" vertical="top"/>
    </xf>
    <xf numFmtId="164" fontId="7" fillId="4" borderId="22" xfId="0" applyNumberFormat="1" applyFont="1" applyFill="1" applyBorder="1" applyAlignment="1">
      <alignment horizontal="center" vertical="top" wrapText="1"/>
    </xf>
    <xf numFmtId="164" fontId="7" fillId="4" borderId="68" xfId="0" applyNumberFormat="1" applyFont="1" applyFill="1" applyBorder="1" applyAlignment="1">
      <alignment horizontal="center" vertical="top" wrapText="1"/>
    </xf>
    <xf numFmtId="49" fontId="2" fillId="2" borderId="5"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0" fontId="1" fillId="0" borderId="10" xfId="0" applyFont="1" applyBorder="1" applyAlignment="1">
      <alignment horizontal="center" vertical="top"/>
    </xf>
    <xf numFmtId="0" fontId="1" fillId="0" borderId="21" xfId="0" applyFont="1" applyBorder="1" applyAlignment="1">
      <alignment horizontal="center" vertical="top"/>
    </xf>
    <xf numFmtId="0" fontId="1" fillId="0" borderId="9" xfId="0" applyFont="1" applyBorder="1" applyAlignment="1">
      <alignment horizontal="center" vertical="top"/>
    </xf>
    <xf numFmtId="49" fontId="6" fillId="3" borderId="6" xfId="0" applyNumberFormat="1" applyFont="1" applyFill="1" applyBorder="1" applyAlignment="1">
      <alignment horizontal="center" vertical="top"/>
    </xf>
    <xf numFmtId="49" fontId="6" fillId="3" borderId="10" xfId="0" applyNumberFormat="1" applyFont="1" applyFill="1" applyBorder="1" applyAlignment="1">
      <alignment horizontal="center" vertical="top"/>
    </xf>
    <xf numFmtId="49" fontId="6" fillId="0" borderId="26" xfId="0" applyNumberFormat="1" applyFont="1" applyBorder="1" applyAlignment="1">
      <alignment horizontal="center" vertical="top"/>
    </xf>
    <xf numFmtId="49" fontId="1" fillId="0" borderId="17" xfId="0" applyNumberFormat="1" applyFont="1" applyBorder="1" applyAlignment="1">
      <alignment horizontal="center" vertical="top" wrapText="1"/>
    </xf>
    <xf numFmtId="49" fontId="1" fillId="0" borderId="22" xfId="0" applyNumberFormat="1" applyFont="1" applyBorder="1" applyAlignment="1">
      <alignment horizontal="center" vertical="top" wrapText="1"/>
    </xf>
    <xf numFmtId="49" fontId="1" fillId="0" borderId="26" xfId="0" applyNumberFormat="1" applyFont="1" applyBorder="1" applyAlignment="1">
      <alignment horizontal="center" vertical="top" wrapText="1"/>
    </xf>
    <xf numFmtId="0" fontId="7" fillId="4" borderId="16" xfId="0" applyFont="1" applyFill="1" applyBorder="1" applyAlignment="1">
      <alignment vertical="top" wrapText="1"/>
    </xf>
    <xf numFmtId="0" fontId="7" fillId="4" borderId="24" xfId="0" applyFont="1" applyFill="1" applyBorder="1" applyAlignment="1">
      <alignment horizontal="left" vertical="top" wrapText="1"/>
    </xf>
    <xf numFmtId="164" fontId="7" fillId="7" borderId="4" xfId="0" applyNumberFormat="1" applyFont="1" applyFill="1" applyBorder="1" applyAlignment="1">
      <alignment horizontal="center" vertical="top"/>
    </xf>
    <xf numFmtId="164" fontId="1" fillId="7" borderId="6" xfId="0" applyNumberFormat="1" applyFont="1" applyFill="1" applyBorder="1" applyAlignment="1">
      <alignment horizontal="center" vertical="top"/>
    </xf>
    <xf numFmtId="164" fontId="7" fillId="7" borderId="34" xfId="0" applyNumberFormat="1" applyFont="1" applyFill="1" applyBorder="1" applyAlignment="1">
      <alignment horizontal="center" vertical="top"/>
    </xf>
    <xf numFmtId="164" fontId="7" fillId="0" borderId="33" xfId="0" applyNumberFormat="1" applyFont="1" applyFill="1" applyBorder="1" applyAlignment="1">
      <alignment horizontal="center" vertical="top"/>
    </xf>
    <xf numFmtId="164" fontId="7" fillId="0" borderId="46" xfId="0" applyNumberFormat="1" applyFont="1" applyFill="1" applyBorder="1" applyAlignment="1">
      <alignment horizontal="center" vertical="top"/>
    </xf>
    <xf numFmtId="0" fontId="7" fillId="0" borderId="26" xfId="0" applyFont="1" applyBorder="1" applyAlignment="1">
      <alignment vertical="top"/>
    </xf>
    <xf numFmtId="164" fontId="6" fillId="3" borderId="38" xfId="0" applyNumberFormat="1" applyFont="1" applyFill="1" applyBorder="1" applyAlignment="1">
      <alignment horizontal="center" vertical="top"/>
    </xf>
    <xf numFmtId="164" fontId="6" fillId="3" borderId="40" xfId="0" applyNumberFormat="1" applyFont="1" applyFill="1" applyBorder="1" applyAlignment="1">
      <alignment horizontal="center" vertical="top"/>
    </xf>
    <xf numFmtId="164" fontId="7" fillId="8" borderId="8"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7" fillId="0" borderId="7" xfId="0" applyNumberFormat="1" applyFont="1" applyFill="1" applyBorder="1" applyAlignment="1">
      <alignment horizontal="center" vertical="top"/>
    </xf>
    <xf numFmtId="0" fontId="6" fillId="8" borderId="23" xfId="0" applyFont="1" applyFill="1" applyBorder="1" applyAlignment="1">
      <alignment horizontal="center" vertical="top" wrapText="1"/>
    </xf>
    <xf numFmtId="164" fontId="6" fillId="8" borderId="61" xfId="0" applyNumberFormat="1" applyFont="1" applyFill="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16" xfId="0" applyFont="1" applyBorder="1" applyAlignment="1">
      <alignment horizontal="center" vertical="top"/>
    </xf>
    <xf numFmtId="0" fontId="7" fillId="7" borderId="5" xfId="0" applyFont="1" applyFill="1" applyBorder="1" applyAlignment="1">
      <alignment horizontal="center" vertical="top"/>
    </xf>
    <xf numFmtId="164" fontId="7" fillId="4" borderId="28" xfId="0" applyNumberFormat="1" applyFont="1" applyFill="1" applyBorder="1" applyAlignment="1">
      <alignment horizontal="center" vertical="top"/>
    </xf>
    <xf numFmtId="0" fontId="7" fillId="0" borderId="22" xfId="0" applyFont="1" applyBorder="1" applyAlignment="1">
      <alignment vertical="top"/>
    </xf>
    <xf numFmtId="164" fontId="1" fillId="7" borderId="34" xfId="0" applyNumberFormat="1" applyFont="1" applyFill="1" applyBorder="1" applyAlignment="1">
      <alignment horizontal="center" vertical="top"/>
    </xf>
    <xf numFmtId="0" fontId="7" fillId="0" borderId="17" xfId="0" applyFont="1" applyBorder="1" applyAlignment="1">
      <alignment vertical="top"/>
    </xf>
    <xf numFmtId="164" fontId="7" fillId="8" borderId="3" xfId="0" applyNumberFormat="1" applyFont="1" applyFill="1" applyBorder="1" applyAlignment="1">
      <alignment horizontal="center" vertical="top"/>
    </xf>
    <xf numFmtId="0" fontId="10" fillId="0" borderId="2" xfId="0" applyFont="1" applyFill="1" applyBorder="1" applyAlignment="1">
      <alignment horizontal="center" vertical="top" wrapText="1"/>
    </xf>
    <xf numFmtId="0" fontId="10" fillId="0" borderId="37" xfId="0" applyFont="1" applyFill="1" applyBorder="1" applyAlignment="1">
      <alignment horizontal="center" vertical="top" wrapText="1"/>
    </xf>
    <xf numFmtId="164" fontId="6" fillId="5" borderId="2" xfId="0" applyNumberFormat="1" applyFont="1" applyFill="1" applyBorder="1" applyAlignment="1">
      <alignment horizontal="center" vertical="top"/>
    </xf>
    <xf numFmtId="0" fontId="1" fillId="0" borderId="43" xfId="0" applyFont="1" applyBorder="1" applyAlignment="1">
      <alignment horizontal="center" vertical="center" textRotation="90" wrapText="1"/>
    </xf>
    <xf numFmtId="49" fontId="6" fillId="3" borderId="6" xfId="0" applyNumberFormat="1" applyFont="1" applyFill="1" applyBorder="1" applyAlignment="1">
      <alignment horizontal="center" vertical="top"/>
    </xf>
    <xf numFmtId="49" fontId="6" fillId="3" borderId="10" xfId="0" applyNumberFormat="1" applyFont="1" applyFill="1" applyBorder="1" applyAlignment="1">
      <alignment horizontal="center" vertical="top"/>
    </xf>
    <xf numFmtId="0" fontId="1" fillId="0" borderId="0" xfId="0" applyFont="1" applyAlignment="1">
      <alignment horizontal="center" vertical="top"/>
    </xf>
    <xf numFmtId="0" fontId="1" fillId="0" borderId="0" xfId="0" applyFont="1" applyAlignment="1">
      <alignment horizontal="center" vertical="top" wrapText="1"/>
    </xf>
    <xf numFmtId="49" fontId="2" fillId="2" borderId="5"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0" fontId="7" fillId="0" borderId="5" xfId="0" applyFont="1" applyBorder="1" applyAlignment="1">
      <alignment horizontal="center" vertical="top"/>
    </xf>
    <xf numFmtId="0" fontId="7" fillId="0" borderId="9" xfId="0" applyFont="1" applyBorder="1" applyAlignment="1">
      <alignment horizontal="center" vertical="top"/>
    </xf>
    <xf numFmtId="0" fontId="7" fillId="0" borderId="6" xfId="0" applyFont="1" applyBorder="1" applyAlignment="1">
      <alignment horizontal="center" vertical="top"/>
    </xf>
    <xf numFmtId="0" fontId="7" fillId="0" borderId="10" xfId="0" applyFont="1" applyBorder="1" applyAlignment="1">
      <alignment horizontal="center" vertical="top"/>
    </xf>
    <xf numFmtId="0" fontId="7" fillId="0" borderId="25" xfId="0" applyFont="1" applyBorder="1" applyAlignment="1">
      <alignment horizontal="center" vertical="top"/>
    </xf>
    <xf numFmtId="0" fontId="7" fillId="0" borderId="21" xfId="0" applyFont="1" applyBorder="1" applyAlignment="1">
      <alignment horizontal="center" vertical="top"/>
    </xf>
    <xf numFmtId="164" fontId="6" fillId="5" borderId="37" xfId="0" applyNumberFormat="1" applyFont="1" applyFill="1" applyBorder="1" applyAlignment="1">
      <alignment horizontal="center" vertical="top"/>
    </xf>
    <xf numFmtId="0" fontId="1" fillId="0" borderId="13" xfId="0" applyFont="1" applyBorder="1" applyAlignment="1">
      <alignment vertical="center" textRotation="90" wrapText="1"/>
    </xf>
    <xf numFmtId="0" fontId="7" fillId="0" borderId="24" xfId="0" applyNumberFormat="1" applyFont="1" applyBorder="1" applyAlignment="1">
      <alignment vertical="center" textRotation="90"/>
    </xf>
    <xf numFmtId="3" fontId="1" fillId="0" borderId="0" xfId="0" applyNumberFormat="1" applyFont="1" applyAlignment="1">
      <alignment horizontal="center" vertical="top" wrapText="1"/>
    </xf>
    <xf numFmtId="3" fontId="1" fillId="0" borderId="0" xfId="0" applyNumberFormat="1" applyFont="1" applyAlignment="1">
      <alignment vertical="top"/>
    </xf>
    <xf numFmtId="3" fontId="1" fillId="8" borderId="26" xfId="0" applyNumberFormat="1" applyFont="1" applyFill="1" applyBorder="1" applyAlignment="1">
      <alignment horizontal="center" vertical="top" wrapText="1"/>
    </xf>
    <xf numFmtId="3" fontId="7" fillId="0" borderId="17" xfId="0" applyNumberFormat="1" applyFont="1" applyFill="1" applyBorder="1" applyAlignment="1">
      <alignment horizontal="center" vertical="top"/>
    </xf>
    <xf numFmtId="3" fontId="7" fillId="0" borderId="19" xfId="0" applyNumberFormat="1" applyFont="1" applyFill="1" applyBorder="1" applyAlignment="1">
      <alignment horizontal="center" vertical="top"/>
    </xf>
    <xf numFmtId="3" fontId="2" fillId="8" borderId="15" xfId="0" applyNumberFormat="1" applyFont="1" applyFill="1" applyBorder="1" applyAlignment="1">
      <alignment horizontal="center" vertical="top" wrapText="1"/>
    </xf>
    <xf numFmtId="3" fontId="6" fillId="8" borderId="15" xfId="0" applyNumberFormat="1" applyFont="1" applyFill="1" applyBorder="1" applyAlignment="1">
      <alignment horizontal="center" vertical="top"/>
    </xf>
    <xf numFmtId="3" fontId="6" fillId="8" borderId="11" xfId="0" applyNumberFormat="1" applyFont="1" applyFill="1" applyBorder="1" applyAlignment="1">
      <alignment horizontal="center" vertical="top"/>
    </xf>
    <xf numFmtId="3" fontId="1" fillId="8" borderId="17" xfId="0" applyNumberFormat="1" applyFont="1" applyFill="1" applyBorder="1" applyAlignment="1">
      <alignment horizontal="center" vertical="top" wrapText="1"/>
    </xf>
    <xf numFmtId="3" fontId="7" fillId="0" borderId="33" xfId="0" applyNumberFormat="1" applyFont="1" applyFill="1" applyBorder="1" applyAlignment="1">
      <alignment horizontal="center" vertical="top"/>
    </xf>
    <xf numFmtId="3" fontId="7" fillId="0" borderId="46" xfId="0" applyNumberFormat="1" applyFont="1" applyFill="1" applyBorder="1" applyAlignment="1">
      <alignment horizontal="center" vertical="top"/>
    </xf>
    <xf numFmtId="3" fontId="6" fillId="8" borderId="12" xfId="0" applyNumberFormat="1" applyFont="1" applyFill="1" applyBorder="1" applyAlignment="1">
      <alignment horizontal="center" vertical="top"/>
    </xf>
    <xf numFmtId="3" fontId="7" fillId="0" borderId="26" xfId="0" applyNumberFormat="1" applyFont="1" applyFill="1" applyBorder="1" applyAlignment="1">
      <alignment horizontal="center" vertical="top"/>
    </xf>
    <xf numFmtId="3" fontId="7" fillId="0" borderId="7" xfId="0" applyNumberFormat="1" applyFont="1" applyFill="1" applyBorder="1" applyAlignment="1">
      <alignment horizontal="center" vertical="top"/>
    </xf>
    <xf numFmtId="3" fontId="6" fillId="9" borderId="38" xfId="0" applyNumberFormat="1" applyFont="1" applyFill="1" applyBorder="1" applyAlignment="1">
      <alignment horizontal="center" vertical="top" wrapText="1"/>
    </xf>
    <xf numFmtId="3" fontId="6" fillId="3" borderId="38" xfId="0" applyNumberFormat="1" applyFont="1" applyFill="1" applyBorder="1" applyAlignment="1">
      <alignment horizontal="center" vertical="top"/>
    </xf>
    <xf numFmtId="3" fontId="6" fillId="3" borderId="40" xfId="0" applyNumberFormat="1" applyFont="1" applyFill="1" applyBorder="1" applyAlignment="1">
      <alignment horizontal="center" vertical="top"/>
    </xf>
    <xf numFmtId="3" fontId="2" fillId="3" borderId="41" xfId="0" applyNumberFormat="1" applyFont="1" applyFill="1" applyBorder="1" applyAlignment="1">
      <alignment horizontal="center" vertical="top" wrapText="1"/>
    </xf>
    <xf numFmtId="3" fontId="2" fillId="3" borderId="40" xfId="0" applyNumberFormat="1" applyFont="1" applyFill="1" applyBorder="1" applyAlignment="1">
      <alignment horizontal="center" vertical="top"/>
    </xf>
    <xf numFmtId="3" fontId="2" fillId="2" borderId="41" xfId="0" applyNumberFormat="1" applyFont="1" applyFill="1" applyBorder="1" applyAlignment="1">
      <alignment horizontal="center" vertical="top" wrapText="1"/>
    </xf>
    <xf numFmtId="3" fontId="2" fillId="2" borderId="38" xfId="0" applyNumberFormat="1" applyFont="1" applyFill="1" applyBorder="1" applyAlignment="1">
      <alignment horizontal="center" vertical="top"/>
    </xf>
    <xf numFmtId="3" fontId="2" fillId="2" borderId="40" xfId="0" applyNumberFormat="1" applyFont="1" applyFill="1" applyBorder="1" applyAlignment="1">
      <alignment horizontal="center" vertical="top"/>
    </xf>
    <xf numFmtId="3" fontId="2" fillId="5" borderId="41" xfId="0" applyNumberFormat="1" applyFont="1" applyFill="1" applyBorder="1" applyAlignment="1">
      <alignment horizontal="center" vertical="top"/>
    </xf>
    <xf numFmtId="3" fontId="2" fillId="5" borderId="38" xfId="0" applyNumberFormat="1" applyFont="1" applyFill="1" applyBorder="1" applyAlignment="1">
      <alignment horizontal="center" vertical="top"/>
    </xf>
    <xf numFmtId="3" fontId="2" fillId="5" borderId="40"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3" fontId="5" fillId="0" borderId="0" xfId="0" applyNumberFormat="1" applyFont="1"/>
    <xf numFmtId="3" fontId="7" fillId="0" borderId="1" xfId="0" applyNumberFormat="1" applyFont="1" applyBorder="1" applyAlignment="1">
      <alignment horizontal="center" vertical="top" wrapText="1"/>
    </xf>
    <xf numFmtId="3" fontId="10" fillId="0" borderId="2" xfId="0" applyNumberFormat="1" applyFont="1" applyFill="1" applyBorder="1" applyAlignment="1">
      <alignment horizontal="center" vertical="top" wrapText="1"/>
    </xf>
    <xf numFmtId="3" fontId="10" fillId="0" borderId="37" xfId="0" applyNumberFormat="1" applyFont="1" applyFill="1" applyBorder="1" applyAlignment="1">
      <alignment horizontal="center" vertical="top" wrapText="1"/>
    </xf>
    <xf numFmtId="3" fontId="2" fillId="5" borderId="41" xfId="0" applyNumberFormat="1" applyFont="1" applyFill="1" applyBorder="1" applyAlignment="1">
      <alignment horizontal="center" vertical="top" wrapText="1"/>
    </xf>
    <xf numFmtId="3" fontId="6" fillId="5" borderId="2" xfId="0" applyNumberFormat="1" applyFont="1" applyFill="1" applyBorder="1" applyAlignment="1">
      <alignment horizontal="center" vertical="top"/>
    </xf>
    <xf numFmtId="3" fontId="6" fillId="5" borderId="37" xfId="0" applyNumberFormat="1" applyFont="1" applyFill="1" applyBorder="1" applyAlignment="1">
      <alignment horizontal="center" vertical="top"/>
    </xf>
    <xf numFmtId="3" fontId="1" fillId="0" borderId="0" xfId="0" applyNumberFormat="1" applyFont="1" applyBorder="1" applyAlignment="1">
      <alignment horizontal="center" vertical="top" wrapText="1"/>
    </xf>
    <xf numFmtId="3" fontId="7" fillId="0" borderId="3" xfId="0" applyNumberFormat="1" applyFont="1" applyFill="1" applyBorder="1" applyAlignment="1">
      <alignment horizontal="center" vertical="top"/>
    </xf>
    <xf numFmtId="3" fontId="7" fillId="0" borderId="16" xfId="0" applyNumberFormat="1" applyFont="1" applyFill="1" applyBorder="1" applyAlignment="1">
      <alignment horizontal="center" vertical="top"/>
    </xf>
    <xf numFmtId="3" fontId="2" fillId="8" borderId="41" xfId="0" applyNumberFormat="1" applyFont="1" applyFill="1" applyBorder="1" applyAlignment="1">
      <alignment horizontal="center" vertical="top" wrapText="1"/>
    </xf>
    <xf numFmtId="3" fontId="6" fillId="8" borderId="2" xfId="0" applyNumberFormat="1" applyFont="1" applyFill="1" applyBorder="1" applyAlignment="1">
      <alignment horizontal="center" vertical="top"/>
    </xf>
    <xf numFmtId="3" fontId="6" fillId="8" borderId="37" xfId="0" applyNumberFormat="1" applyFont="1" applyFill="1" applyBorder="1" applyAlignment="1">
      <alignment horizontal="center" vertical="top"/>
    </xf>
    <xf numFmtId="49" fontId="2" fillId="2" borderId="5"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0" fontId="1" fillId="0" borderId="0" xfId="0" applyFont="1" applyAlignment="1">
      <alignment horizontal="center" vertical="top" wrapText="1"/>
    </xf>
    <xf numFmtId="0" fontId="7" fillId="0" borderId="5" xfId="0" applyFont="1" applyBorder="1" applyAlignment="1">
      <alignment horizontal="center" vertical="top"/>
    </xf>
    <xf numFmtId="0" fontId="7" fillId="0" borderId="9" xfId="0" applyFont="1" applyBorder="1" applyAlignment="1">
      <alignment horizontal="center" vertical="top"/>
    </xf>
    <xf numFmtId="0" fontId="7" fillId="0" borderId="6" xfId="0" applyFont="1" applyBorder="1" applyAlignment="1">
      <alignment horizontal="center" vertical="top"/>
    </xf>
    <xf numFmtId="0" fontId="7" fillId="0" borderId="10" xfId="0" applyFont="1" applyBorder="1" applyAlignment="1">
      <alignment horizontal="center" vertical="top"/>
    </xf>
    <xf numFmtId="0" fontId="7" fillId="0" borderId="25" xfId="0" applyFont="1" applyBorder="1" applyAlignment="1">
      <alignment horizontal="center" vertical="top"/>
    </xf>
    <xf numFmtId="0" fontId="7" fillId="0" borderId="21" xfId="0" applyFont="1" applyBorder="1" applyAlignment="1">
      <alignment horizontal="center" vertical="top"/>
    </xf>
    <xf numFmtId="49" fontId="2" fillId="7" borderId="0" xfId="0" applyNumberFormat="1" applyFont="1" applyFill="1" applyBorder="1" applyAlignment="1">
      <alignment vertical="top"/>
    </xf>
    <xf numFmtId="49" fontId="2" fillId="7" borderId="0" xfId="0" applyNumberFormat="1" applyFont="1" applyFill="1" applyBorder="1" applyAlignment="1">
      <alignment horizontal="right" vertical="top"/>
    </xf>
    <xf numFmtId="3" fontId="2" fillId="7" borderId="0" xfId="0" applyNumberFormat="1" applyFont="1" applyFill="1" applyBorder="1" applyAlignment="1">
      <alignment horizontal="center" vertical="top"/>
    </xf>
    <xf numFmtId="0" fontId="1" fillId="7" borderId="0" xfId="0" applyFont="1" applyFill="1" applyBorder="1" applyAlignment="1">
      <alignment horizontal="center" vertical="top"/>
    </xf>
    <xf numFmtId="3" fontId="1" fillId="0" borderId="43" xfId="0" applyNumberFormat="1" applyFont="1" applyFill="1" applyBorder="1" applyAlignment="1">
      <alignment horizontal="center" vertical="center" textRotation="90" wrapText="1"/>
    </xf>
    <xf numFmtId="3" fontId="1" fillId="0" borderId="13" xfId="0" applyNumberFormat="1" applyFont="1" applyBorder="1" applyAlignment="1">
      <alignment vertical="center" textRotation="90" wrapText="1"/>
    </xf>
    <xf numFmtId="3" fontId="7" fillId="0" borderId="24" xfId="0" applyNumberFormat="1" applyFont="1" applyBorder="1" applyAlignment="1">
      <alignment vertical="center" textRotation="90"/>
    </xf>
    <xf numFmtId="3" fontId="2" fillId="6" borderId="38" xfId="0" applyNumberFormat="1" applyFont="1" applyFill="1" applyBorder="1" applyAlignment="1">
      <alignment vertical="top"/>
    </xf>
    <xf numFmtId="3" fontId="2" fillId="6" borderId="41" xfId="0" applyNumberFormat="1" applyFont="1" applyFill="1" applyBorder="1" applyAlignment="1">
      <alignment vertical="top" wrapText="1"/>
    </xf>
    <xf numFmtId="3" fontId="7" fillId="0" borderId="0" xfId="0" applyNumberFormat="1" applyFont="1" applyFill="1" applyBorder="1" applyAlignment="1">
      <alignment horizontal="center" vertical="top" wrapText="1"/>
    </xf>
    <xf numFmtId="3" fontId="7" fillId="7" borderId="3" xfId="0" applyNumberFormat="1" applyFont="1" applyFill="1" applyBorder="1" applyAlignment="1">
      <alignment horizontal="center" vertical="top"/>
    </xf>
    <xf numFmtId="3" fontId="7" fillId="7" borderId="4" xfId="0" applyNumberFormat="1" applyFont="1" applyFill="1" applyBorder="1" applyAlignment="1">
      <alignment horizontal="center" vertical="top"/>
    </xf>
    <xf numFmtId="3" fontId="7" fillId="4" borderId="4" xfId="0" applyNumberFormat="1" applyFont="1" applyFill="1" applyBorder="1" applyAlignment="1">
      <alignment horizontal="center" vertical="top"/>
    </xf>
    <xf numFmtId="3" fontId="6" fillId="8" borderId="23" xfId="0" applyNumberFormat="1" applyFont="1" applyFill="1" applyBorder="1" applyAlignment="1">
      <alignment horizontal="right" vertical="top" wrapText="1"/>
    </xf>
    <xf numFmtId="3" fontId="6" fillId="8" borderId="13" xfId="0" applyNumberFormat="1" applyFont="1" applyFill="1" applyBorder="1" applyAlignment="1">
      <alignment horizontal="center" vertical="top"/>
    </xf>
    <xf numFmtId="3" fontId="6" fillId="8" borderId="24" xfId="0" applyNumberFormat="1" applyFont="1" applyFill="1" applyBorder="1" applyAlignment="1">
      <alignment horizontal="center" vertical="top"/>
    </xf>
    <xf numFmtId="3" fontId="1" fillId="0" borderId="16" xfId="0" applyNumberFormat="1" applyFont="1" applyBorder="1" applyAlignment="1">
      <alignment horizontal="center" vertical="top" wrapText="1"/>
    </xf>
    <xf numFmtId="3" fontId="6" fillId="0" borderId="17" xfId="0" applyNumberFormat="1" applyFont="1" applyBorder="1" applyAlignment="1">
      <alignment horizontal="center" vertical="top"/>
    </xf>
    <xf numFmtId="3" fontId="7" fillId="4" borderId="19" xfId="0" applyNumberFormat="1" applyFont="1" applyFill="1" applyBorder="1" applyAlignment="1">
      <alignment horizontal="center" vertical="top"/>
    </xf>
    <xf numFmtId="3" fontId="1" fillId="4" borderId="20" xfId="0" applyNumberFormat="1" applyFont="1" applyFill="1" applyBorder="1" applyAlignment="1">
      <alignment horizontal="center" vertical="top"/>
    </xf>
    <xf numFmtId="3" fontId="6" fillId="0" borderId="22" xfId="0" applyNumberFormat="1" applyFont="1" applyBorder="1" applyAlignment="1">
      <alignment horizontal="center" vertical="top"/>
    </xf>
    <xf numFmtId="3" fontId="2" fillId="8" borderId="23" xfId="0" applyNumberFormat="1" applyFont="1" applyFill="1" applyBorder="1" applyAlignment="1">
      <alignment horizontal="center" vertical="top" wrapText="1"/>
    </xf>
    <xf numFmtId="3" fontId="6" fillId="8" borderId="14" xfId="0" applyNumberFormat="1" applyFont="1" applyFill="1" applyBorder="1" applyAlignment="1">
      <alignment horizontal="center" vertical="top"/>
    </xf>
    <xf numFmtId="3" fontId="2" fillId="8" borderId="24" xfId="0" applyNumberFormat="1" applyFont="1" applyFill="1" applyBorder="1" applyAlignment="1">
      <alignment horizontal="center" vertical="top"/>
    </xf>
    <xf numFmtId="3" fontId="6" fillId="0" borderId="26" xfId="0" applyNumberFormat="1" applyFont="1" applyBorder="1" applyAlignment="1">
      <alignment horizontal="center" vertical="top"/>
    </xf>
    <xf numFmtId="3" fontId="7" fillId="4" borderId="5" xfId="0" applyNumberFormat="1" applyFont="1" applyFill="1" applyBorder="1" applyAlignment="1">
      <alignment horizontal="center" vertical="top"/>
    </xf>
    <xf numFmtId="3" fontId="7" fillId="4" borderId="6" xfId="0" applyNumberFormat="1" applyFont="1" applyFill="1" applyBorder="1" applyAlignment="1">
      <alignment horizontal="center" vertical="top"/>
    </xf>
    <xf numFmtId="3" fontId="7" fillId="4" borderId="28" xfId="0" applyNumberFormat="1" applyFont="1" applyFill="1" applyBorder="1" applyAlignment="1">
      <alignment horizontal="center" vertical="top"/>
    </xf>
    <xf numFmtId="3" fontId="1" fillId="4" borderId="29" xfId="0" applyNumberFormat="1" applyFont="1" applyFill="1" applyBorder="1" applyAlignment="1">
      <alignment horizontal="center" vertical="top"/>
    </xf>
    <xf numFmtId="3" fontId="7" fillId="0" borderId="1" xfId="0" applyNumberFormat="1" applyFont="1" applyFill="1" applyBorder="1" applyAlignment="1">
      <alignment horizontal="center" vertical="top" wrapText="1"/>
    </xf>
    <xf numFmtId="3" fontId="7" fillId="7" borderId="5" xfId="0" applyNumberFormat="1" applyFont="1" applyFill="1" applyBorder="1" applyAlignment="1">
      <alignment horizontal="center" vertical="top"/>
    </xf>
    <xf numFmtId="3" fontId="7" fillId="7" borderId="6" xfId="0" applyNumberFormat="1" applyFont="1" applyFill="1" applyBorder="1" applyAlignment="1">
      <alignment horizontal="center" vertical="top"/>
    </xf>
    <xf numFmtId="3" fontId="6" fillId="8" borderId="23" xfId="0" applyNumberFormat="1" applyFont="1" applyFill="1" applyBorder="1" applyAlignment="1">
      <alignment horizontal="center" vertical="top" wrapText="1"/>
    </xf>
    <xf numFmtId="3" fontId="6" fillId="8" borderId="23" xfId="0" applyNumberFormat="1" applyFont="1" applyFill="1" applyBorder="1" applyAlignment="1">
      <alignment horizontal="center" vertical="top"/>
    </xf>
    <xf numFmtId="3" fontId="6" fillId="8" borderId="61" xfId="0" applyNumberFormat="1" applyFont="1" applyFill="1" applyBorder="1" applyAlignment="1">
      <alignment horizontal="center" vertical="top"/>
    </xf>
    <xf numFmtId="3" fontId="1" fillId="7" borderId="6" xfId="0" applyNumberFormat="1" applyFont="1" applyFill="1" applyBorder="1" applyAlignment="1">
      <alignment horizontal="center" vertical="top"/>
    </xf>
    <xf numFmtId="3" fontId="1" fillId="7" borderId="34" xfId="0" applyNumberFormat="1" applyFont="1" applyFill="1" applyBorder="1" applyAlignment="1">
      <alignment horizontal="center" vertical="top"/>
    </xf>
    <xf numFmtId="3" fontId="2" fillId="8" borderId="13" xfId="0" applyNumberFormat="1" applyFont="1" applyFill="1" applyBorder="1" applyAlignment="1">
      <alignment horizontal="center" vertical="top"/>
    </xf>
    <xf numFmtId="3" fontId="2" fillId="8" borderId="61" xfId="0" applyNumberFormat="1" applyFont="1" applyFill="1" applyBorder="1" applyAlignment="1">
      <alignment horizontal="center" vertical="top"/>
    </xf>
    <xf numFmtId="3" fontId="7" fillId="0" borderId="17" xfId="0" applyNumberFormat="1" applyFont="1" applyBorder="1" applyAlignment="1">
      <alignment vertical="top"/>
    </xf>
    <xf numFmtId="3" fontId="2" fillId="8" borderId="11" xfId="0" applyNumberFormat="1" applyFont="1" applyFill="1" applyBorder="1" applyAlignment="1">
      <alignment horizontal="center" vertical="top"/>
    </xf>
    <xf numFmtId="3" fontId="2" fillId="3" borderId="41" xfId="0" applyNumberFormat="1" applyFont="1" applyFill="1" applyBorder="1" applyAlignment="1">
      <alignment horizontal="center" vertical="top"/>
    </xf>
    <xf numFmtId="3" fontId="2" fillId="2" borderId="35" xfId="0" applyNumberFormat="1" applyFont="1" applyFill="1" applyBorder="1" applyAlignment="1">
      <alignment horizontal="center" vertical="top"/>
    </xf>
    <xf numFmtId="3" fontId="2" fillId="2" borderId="41" xfId="0" applyNumberFormat="1" applyFont="1" applyFill="1" applyBorder="1" applyAlignment="1">
      <alignment horizontal="center" vertical="top"/>
    </xf>
    <xf numFmtId="3" fontId="2" fillId="2" borderId="42" xfId="0" applyNumberFormat="1" applyFont="1" applyFill="1" applyBorder="1" applyAlignment="1">
      <alignment horizontal="center" vertical="top"/>
    </xf>
    <xf numFmtId="3" fontId="2" fillId="5" borderId="35" xfId="0" applyNumberFormat="1" applyFont="1" applyFill="1" applyBorder="1" applyAlignment="1">
      <alignment horizontal="center" vertical="top"/>
    </xf>
    <xf numFmtId="3" fontId="5" fillId="0" borderId="0" xfId="0" applyNumberFormat="1" applyFont="1" applyBorder="1"/>
    <xf numFmtId="3" fontId="5" fillId="0" borderId="0" xfId="0" applyNumberFormat="1" applyFont="1" applyBorder="1" applyAlignment="1">
      <alignment horizontal="center"/>
    </xf>
    <xf numFmtId="3" fontId="1" fillId="0" borderId="0" xfId="0" applyNumberFormat="1" applyFont="1" applyBorder="1" applyAlignment="1">
      <alignment vertical="top"/>
    </xf>
    <xf numFmtId="3" fontId="1" fillId="0" borderId="0" xfId="0" applyNumberFormat="1" applyFont="1" applyBorder="1" applyAlignment="1">
      <alignment horizontal="center" vertical="top"/>
    </xf>
    <xf numFmtId="3" fontId="7" fillId="0" borderId="3" xfId="0" applyNumberFormat="1" applyFont="1" applyBorder="1" applyAlignment="1">
      <alignment horizontal="center" vertical="top"/>
    </xf>
    <xf numFmtId="3" fontId="7" fillId="0" borderId="26" xfId="0" applyNumberFormat="1" applyFont="1" applyBorder="1" applyAlignment="1">
      <alignment vertical="top" wrapText="1"/>
    </xf>
    <xf numFmtId="3" fontId="7" fillId="7" borderId="19" xfId="0" applyNumberFormat="1" applyFont="1" applyFill="1" applyBorder="1" applyAlignment="1">
      <alignment horizontal="center" vertical="top"/>
    </xf>
    <xf numFmtId="3" fontId="7" fillId="0" borderId="4" xfId="0" applyNumberFormat="1" applyFont="1" applyBorder="1" applyAlignment="1">
      <alignment horizontal="center" vertical="top"/>
    </xf>
    <xf numFmtId="3" fontId="7" fillId="0" borderId="16" xfId="0" applyNumberFormat="1" applyFont="1" applyBorder="1" applyAlignment="1">
      <alignment horizontal="center" vertical="top"/>
    </xf>
    <xf numFmtId="3" fontId="1" fillId="3" borderId="41" xfId="0" applyNumberFormat="1" applyFont="1" applyFill="1" applyBorder="1" applyAlignment="1">
      <alignment vertical="top"/>
    </xf>
    <xf numFmtId="11" fontId="1" fillId="0" borderId="0" xfId="0" applyNumberFormat="1" applyFont="1" applyAlignment="1">
      <alignment horizontal="center" vertical="top" wrapText="1"/>
    </xf>
    <xf numFmtId="11" fontId="2" fillId="6" borderId="40" xfId="0" applyNumberFormat="1" applyFont="1" applyFill="1" applyBorder="1" applyAlignment="1">
      <alignment vertical="top"/>
    </xf>
    <xf numFmtId="11" fontId="2" fillId="6" borderId="41" xfId="0" applyNumberFormat="1" applyFont="1" applyFill="1" applyBorder="1" applyAlignment="1">
      <alignment vertical="top"/>
    </xf>
    <xf numFmtId="11" fontId="2" fillId="2" borderId="2" xfId="0" applyNumberFormat="1" applyFont="1" applyFill="1" applyBorder="1" applyAlignment="1">
      <alignment horizontal="center" vertical="top"/>
    </xf>
    <xf numFmtId="11" fontId="2" fillId="2" borderId="3" xfId="0" applyNumberFormat="1" applyFont="1" applyFill="1" applyBorder="1" applyAlignment="1">
      <alignment horizontal="center" vertical="top"/>
    </xf>
    <xf numFmtId="11" fontId="6" fillId="3" borderId="35" xfId="0" applyNumberFormat="1" applyFont="1" applyFill="1" applyBorder="1" applyAlignment="1">
      <alignment horizontal="center" vertical="top"/>
    </xf>
    <xf numFmtId="11" fontId="2" fillId="3" borderId="6" xfId="0" applyNumberFormat="1" applyFont="1" applyFill="1" applyBorder="1" applyAlignment="1">
      <alignment horizontal="center" vertical="top"/>
    </xf>
    <xf numFmtId="11" fontId="2" fillId="3" borderId="10" xfId="0" applyNumberFormat="1" applyFont="1" applyFill="1" applyBorder="1" applyAlignment="1">
      <alignment horizontal="center" vertical="top"/>
    </xf>
    <xf numFmtId="11" fontId="2" fillId="3" borderId="4" xfId="0" applyNumberFormat="1" applyFont="1" applyFill="1" applyBorder="1" applyAlignment="1">
      <alignment horizontal="center" vertical="top"/>
    </xf>
    <xf numFmtId="11" fontId="6" fillId="3" borderId="36" xfId="0" applyNumberFormat="1" applyFont="1" applyFill="1" applyBorder="1" applyAlignment="1">
      <alignment horizontal="center" vertical="top"/>
    </xf>
    <xf numFmtId="11" fontId="2" fillId="5" borderId="2" xfId="0" applyNumberFormat="1" applyFont="1" applyFill="1" applyBorder="1" applyAlignment="1">
      <alignment vertical="top"/>
    </xf>
    <xf numFmtId="11" fontId="1" fillId="0" borderId="0" xfId="0" applyNumberFormat="1" applyFont="1" applyFill="1" applyBorder="1" applyAlignment="1">
      <alignment vertical="top"/>
    </xf>
    <xf numFmtId="11" fontId="1" fillId="0" borderId="0" xfId="0" applyNumberFormat="1" applyFont="1" applyFill="1" applyBorder="1" applyAlignment="1">
      <alignment horizontal="right" vertical="top"/>
    </xf>
    <xf numFmtId="11" fontId="1" fillId="0" borderId="0" xfId="0" applyNumberFormat="1" applyFont="1" applyBorder="1" applyAlignment="1">
      <alignment vertical="top"/>
    </xf>
    <xf numFmtId="11" fontId="2" fillId="0" borderId="0" xfId="0" applyNumberFormat="1" applyFont="1" applyFill="1" applyBorder="1" applyAlignment="1">
      <alignment vertical="top" wrapText="1"/>
    </xf>
    <xf numFmtId="11" fontId="1" fillId="0" borderId="0" xfId="0" applyNumberFormat="1" applyFont="1" applyFill="1" applyBorder="1" applyAlignment="1">
      <alignment vertical="top" wrapText="1"/>
    </xf>
    <xf numFmtId="11" fontId="6" fillId="0" borderId="0" xfId="0" applyNumberFormat="1" applyFont="1" applyFill="1" applyBorder="1" applyAlignment="1">
      <alignment vertical="top" wrapText="1"/>
    </xf>
    <xf numFmtId="11" fontId="5" fillId="0" borderId="0" xfId="0" applyNumberFormat="1" applyFont="1"/>
    <xf numFmtId="3" fontId="2" fillId="8" borderId="71" xfId="0" applyNumberFormat="1" applyFont="1" applyFill="1" applyBorder="1" applyAlignment="1">
      <alignment horizontal="center" vertical="top" wrapText="1"/>
    </xf>
    <xf numFmtId="3" fontId="1" fillId="4" borderId="6" xfId="0" applyNumberFormat="1" applyFont="1" applyFill="1" applyBorder="1" applyAlignment="1">
      <alignment horizontal="center" vertical="top"/>
    </xf>
    <xf numFmtId="3" fontId="7" fillId="0" borderId="56" xfId="0" applyNumberFormat="1" applyFont="1" applyFill="1" applyBorder="1" applyAlignment="1">
      <alignment horizontal="center" vertical="top" wrapText="1"/>
    </xf>
    <xf numFmtId="3" fontId="1" fillId="7" borderId="56" xfId="0" applyNumberFormat="1" applyFont="1" applyFill="1" applyBorder="1" applyAlignment="1">
      <alignment horizontal="center" vertical="top"/>
    </xf>
    <xf numFmtId="3" fontId="1" fillId="3" borderId="40" xfId="0" applyNumberFormat="1" applyFont="1" applyFill="1" applyBorder="1" applyAlignment="1">
      <alignment vertical="top"/>
    </xf>
    <xf numFmtId="3" fontId="1" fillId="3" borderId="59" xfId="0" applyNumberFormat="1" applyFont="1" applyFill="1" applyBorder="1" applyAlignment="1">
      <alignment vertical="top"/>
    </xf>
    <xf numFmtId="3" fontId="7" fillId="0" borderId="0" xfId="0" applyNumberFormat="1" applyFont="1" applyFill="1" applyAlignment="1">
      <alignment vertical="top"/>
    </xf>
    <xf numFmtId="3" fontId="7" fillId="4" borderId="0" xfId="0" applyNumberFormat="1" applyFont="1" applyFill="1" applyAlignment="1">
      <alignment vertical="top"/>
    </xf>
    <xf numFmtId="3" fontId="7" fillId="0" borderId="0" xfId="0" applyNumberFormat="1" applyFont="1" applyBorder="1" applyAlignment="1">
      <alignment vertical="top" wrapText="1"/>
    </xf>
    <xf numFmtId="3" fontId="7" fillId="7" borderId="21" xfId="0" applyNumberFormat="1" applyFont="1" applyFill="1" applyBorder="1" applyAlignment="1">
      <alignment vertical="top" wrapText="1"/>
    </xf>
    <xf numFmtId="3" fontId="6" fillId="7" borderId="25" xfId="0" applyNumberFormat="1" applyFont="1" applyFill="1" applyBorder="1" applyAlignment="1">
      <alignment vertical="top" wrapText="1"/>
    </xf>
    <xf numFmtId="3" fontId="7" fillId="0" borderId="22" xfId="0" applyNumberFormat="1" applyFont="1" applyBorder="1" applyAlignment="1">
      <alignment vertical="top" wrapText="1"/>
    </xf>
    <xf numFmtId="3" fontId="7" fillId="0" borderId="47" xfId="0" applyNumberFormat="1" applyFont="1" applyFill="1" applyBorder="1" applyAlignment="1">
      <alignment horizontal="center" vertical="top" wrapText="1"/>
    </xf>
    <xf numFmtId="3" fontId="7" fillId="7" borderId="50" xfId="0" applyNumberFormat="1" applyFont="1" applyFill="1" applyBorder="1" applyAlignment="1">
      <alignment horizontal="center" vertical="top"/>
    </xf>
    <xf numFmtId="3" fontId="7" fillId="0" borderId="43" xfId="0" applyNumberFormat="1" applyFont="1" applyBorder="1" applyAlignment="1">
      <alignment horizontal="center" vertical="top"/>
    </xf>
    <xf numFmtId="3" fontId="7" fillId="0" borderId="45" xfId="0" applyNumberFormat="1" applyFont="1" applyBorder="1" applyAlignment="1">
      <alignment horizontal="center" vertical="top"/>
    </xf>
    <xf numFmtId="3" fontId="6" fillId="3" borderId="35" xfId="0" applyNumberFormat="1" applyFont="1" applyFill="1" applyBorder="1" applyAlignment="1">
      <alignment horizontal="center" vertical="top"/>
    </xf>
    <xf numFmtId="3" fontId="6" fillId="3" borderId="41" xfId="0" applyNumberFormat="1" applyFont="1" applyFill="1" applyBorder="1" applyAlignment="1">
      <alignment horizontal="center" vertical="top"/>
    </xf>
    <xf numFmtId="3" fontId="6" fillId="3" borderId="37" xfId="0" applyNumberFormat="1" applyFont="1" applyFill="1" applyBorder="1" applyAlignment="1">
      <alignment horizontal="center" vertical="top"/>
    </xf>
    <xf numFmtId="3" fontId="1" fillId="0" borderId="0" xfId="0" applyNumberFormat="1" applyFont="1" applyAlignment="1">
      <alignment horizontal="center" vertical="top" wrapText="1"/>
    </xf>
    <xf numFmtId="3" fontId="1" fillId="0" borderId="43" xfId="0" applyNumberFormat="1" applyFont="1" applyBorder="1" applyAlignment="1">
      <alignment horizontal="center" vertical="center" textRotation="90" wrapText="1"/>
    </xf>
    <xf numFmtId="3" fontId="7" fillId="0" borderId="5" xfId="0" applyNumberFormat="1" applyFont="1" applyBorder="1" applyAlignment="1">
      <alignment horizontal="center" vertical="top"/>
    </xf>
    <xf numFmtId="3" fontId="7" fillId="0" borderId="9" xfId="0" applyNumberFormat="1" applyFont="1" applyBorder="1" applyAlignment="1">
      <alignment horizontal="center" vertical="top"/>
    </xf>
    <xf numFmtId="3" fontId="7" fillId="0" borderId="6" xfId="0" applyNumberFormat="1" applyFont="1" applyBorder="1" applyAlignment="1">
      <alignment horizontal="center" vertical="top"/>
    </xf>
    <xf numFmtId="3" fontId="7" fillId="0" borderId="10" xfId="0" applyNumberFormat="1" applyFont="1" applyBorder="1" applyAlignment="1">
      <alignment horizontal="center" vertical="top"/>
    </xf>
    <xf numFmtId="3" fontId="7" fillId="0" borderId="25" xfId="0" applyNumberFormat="1" applyFont="1" applyBorder="1" applyAlignment="1">
      <alignment horizontal="center" vertical="top"/>
    </xf>
    <xf numFmtId="3" fontId="7" fillId="0" borderId="21" xfId="0" applyNumberFormat="1" applyFont="1" applyBorder="1" applyAlignment="1">
      <alignment horizontal="center" vertical="top"/>
    </xf>
    <xf numFmtId="11" fontId="2" fillId="2" borderId="5" xfId="0" applyNumberFormat="1" applyFont="1" applyFill="1" applyBorder="1" applyAlignment="1">
      <alignment horizontal="center" vertical="top"/>
    </xf>
    <xf numFmtId="11" fontId="2" fillId="2" borderId="9" xfId="0" applyNumberFormat="1" applyFont="1" applyFill="1" applyBorder="1" applyAlignment="1">
      <alignment horizontal="center" vertical="top"/>
    </xf>
    <xf numFmtId="3" fontId="1" fillId="0" borderId="25" xfId="0" applyNumberFormat="1" applyFont="1" applyBorder="1" applyAlignment="1">
      <alignment horizontal="center" vertical="top" wrapText="1"/>
    </xf>
    <xf numFmtId="3" fontId="1" fillId="0" borderId="21" xfId="0" applyNumberFormat="1" applyFont="1" applyBorder="1" applyAlignment="1">
      <alignment horizontal="center" vertical="top" wrapText="1"/>
    </xf>
    <xf numFmtId="49" fontId="1" fillId="0" borderId="0" xfId="0" applyNumberFormat="1" applyFont="1" applyAlignment="1">
      <alignment horizontal="center" vertical="top" wrapText="1"/>
    </xf>
    <xf numFmtId="49" fontId="2" fillId="0" borderId="0" xfId="0" applyNumberFormat="1" applyFont="1" applyFill="1" applyBorder="1" applyAlignment="1">
      <alignment vertical="top" wrapText="1"/>
    </xf>
    <xf numFmtId="49" fontId="1" fillId="0" borderId="0" xfId="0" applyNumberFormat="1" applyFont="1" applyFill="1" applyBorder="1" applyAlignment="1">
      <alignment vertical="top" wrapText="1"/>
    </xf>
    <xf numFmtId="49" fontId="6" fillId="0" borderId="0" xfId="0" applyNumberFormat="1" applyFont="1" applyFill="1" applyBorder="1" applyAlignment="1">
      <alignment vertical="top" wrapText="1"/>
    </xf>
    <xf numFmtId="49" fontId="5" fillId="0" borderId="0" xfId="0" applyNumberFormat="1" applyFont="1"/>
    <xf numFmtId="3" fontId="2" fillId="5" borderId="41" xfId="0" applyNumberFormat="1" applyFont="1" applyFill="1" applyBorder="1" applyAlignment="1">
      <alignment vertical="top" wrapText="1"/>
    </xf>
    <xf numFmtId="3" fontId="2" fillId="5" borderId="59" xfId="0" applyNumberFormat="1" applyFont="1" applyFill="1" applyBorder="1" applyAlignment="1">
      <alignment vertical="top" wrapText="1"/>
    </xf>
    <xf numFmtId="3" fontId="7" fillId="0" borderId="41" xfId="0" applyNumberFormat="1" applyFont="1" applyBorder="1" applyAlignment="1">
      <alignment vertical="top"/>
    </xf>
    <xf numFmtId="3" fontId="7" fillId="0" borderId="59" xfId="0" applyNumberFormat="1" applyFont="1" applyBorder="1" applyAlignment="1">
      <alignment vertical="top"/>
    </xf>
    <xf numFmtId="3" fontId="6" fillId="5" borderId="41" xfId="0" applyNumberFormat="1" applyFont="1" applyFill="1" applyBorder="1" applyAlignment="1">
      <alignment vertical="top"/>
    </xf>
    <xf numFmtId="3" fontId="6" fillId="5" borderId="59" xfId="0" applyNumberFormat="1" applyFont="1" applyFill="1" applyBorder="1" applyAlignment="1">
      <alignment vertical="top"/>
    </xf>
    <xf numFmtId="3" fontId="2" fillId="8" borderId="41" xfId="0" applyNumberFormat="1" applyFont="1" applyFill="1" applyBorder="1" applyAlignment="1">
      <alignment vertical="top"/>
    </xf>
    <xf numFmtId="3" fontId="2" fillId="8" borderId="59" xfId="0" applyNumberFormat="1" applyFont="1" applyFill="1" applyBorder="1" applyAlignment="1">
      <alignment vertical="top"/>
    </xf>
    <xf numFmtId="3" fontId="2" fillId="5" borderId="40" xfId="0" applyNumberFormat="1" applyFont="1" applyFill="1" applyBorder="1" applyAlignment="1">
      <alignment horizontal="center" vertical="top" wrapText="1"/>
    </xf>
    <xf numFmtId="3" fontId="7" fillId="0" borderId="19" xfId="0" applyNumberFormat="1" applyFont="1" applyBorder="1" applyAlignment="1">
      <alignment horizontal="center" vertical="top"/>
    </xf>
    <xf numFmtId="3" fontId="6" fillId="5" borderId="40" xfId="0" applyNumberFormat="1" applyFont="1" applyFill="1" applyBorder="1" applyAlignment="1">
      <alignment horizontal="center" vertical="top"/>
    </xf>
    <xf numFmtId="3" fontId="2" fillId="8" borderId="40" xfId="0" applyNumberFormat="1" applyFont="1" applyFill="1" applyBorder="1" applyAlignment="1">
      <alignment horizontal="center" vertical="top"/>
    </xf>
    <xf numFmtId="3" fontId="7" fillId="7" borderId="65" xfId="0" applyNumberFormat="1" applyFont="1" applyFill="1" applyBorder="1" applyAlignment="1">
      <alignment horizontal="center" vertical="top"/>
    </xf>
    <xf numFmtId="3" fontId="1" fillId="0" borderId="0" xfId="0" applyNumberFormat="1" applyFont="1" applyAlignment="1">
      <alignment horizontal="center" vertical="top" wrapText="1"/>
    </xf>
    <xf numFmtId="3" fontId="7" fillId="7" borderId="46" xfId="0" applyNumberFormat="1" applyFont="1" applyFill="1" applyBorder="1" applyAlignment="1">
      <alignment horizontal="center" vertical="top"/>
    </xf>
    <xf numFmtId="3" fontId="7" fillId="7" borderId="7" xfId="0" applyNumberFormat="1" applyFont="1" applyFill="1" applyBorder="1" applyAlignment="1">
      <alignment horizontal="center" vertical="top"/>
    </xf>
    <xf numFmtId="3" fontId="7" fillId="7" borderId="25" xfId="0" applyNumberFormat="1" applyFont="1" applyFill="1" applyBorder="1" applyAlignment="1">
      <alignment horizontal="center" vertical="top"/>
    </xf>
    <xf numFmtId="3" fontId="7" fillId="7" borderId="16" xfId="0" applyNumberFormat="1" applyFont="1" applyFill="1" applyBorder="1" applyAlignment="1">
      <alignment horizontal="center" vertical="top"/>
    </xf>
    <xf numFmtId="3" fontId="1" fillId="7" borderId="47" xfId="0" applyNumberFormat="1" applyFont="1" applyFill="1" applyBorder="1" applyAlignment="1">
      <alignment horizontal="center" vertical="top"/>
    </xf>
    <xf numFmtId="3" fontId="7" fillId="0" borderId="60" xfId="0" applyNumberFormat="1" applyFont="1" applyBorder="1" applyAlignment="1">
      <alignment horizontal="center" vertical="top" wrapText="1"/>
    </xf>
    <xf numFmtId="3" fontId="7" fillId="0" borderId="53" xfId="0" applyNumberFormat="1" applyFont="1" applyBorder="1" applyAlignment="1">
      <alignment horizontal="center" vertical="top" wrapText="1"/>
    </xf>
    <xf numFmtId="3" fontId="2" fillId="5" borderId="42" xfId="0" applyNumberFormat="1" applyFont="1" applyFill="1" applyBorder="1" applyAlignment="1">
      <alignment horizontal="center" vertical="top"/>
    </xf>
    <xf numFmtId="3" fontId="1" fillId="7" borderId="7" xfId="0" applyNumberFormat="1" applyFont="1" applyFill="1" applyBorder="1" applyAlignment="1">
      <alignment horizontal="center" vertical="top"/>
    </xf>
    <xf numFmtId="3" fontId="1" fillId="7" borderId="25" xfId="0" applyNumberFormat="1" applyFont="1" applyFill="1" applyBorder="1" applyAlignment="1">
      <alignment horizontal="center" vertical="top"/>
    </xf>
    <xf numFmtId="3" fontId="1" fillId="7" borderId="45" xfId="0" applyNumberFormat="1" applyFont="1" applyFill="1" applyBorder="1" applyAlignment="1">
      <alignment horizontal="center" vertical="top"/>
    </xf>
    <xf numFmtId="3" fontId="1" fillId="7" borderId="44"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3" fontId="2" fillId="2" borderId="37" xfId="0" applyNumberFormat="1" applyFont="1" applyFill="1" applyBorder="1" applyAlignment="1">
      <alignment horizontal="center" vertical="top"/>
    </xf>
    <xf numFmtId="3" fontId="2" fillId="5" borderId="37" xfId="0" applyNumberFormat="1" applyFont="1" applyFill="1" applyBorder="1" applyAlignment="1">
      <alignment horizontal="center" vertical="top"/>
    </xf>
    <xf numFmtId="3" fontId="7" fillId="0" borderId="41" xfId="0" applyNumberFormat="1" applyFont="1" applyBorder="1" applyAlignment="1">
      <alignment vertical="top" wrapText="1"/>
    </xf>
    <xf numFmtId="3" fontId="7" fillId="0" borderId="59" xfId="0" applyNumberFormat="1" applyFont="1" applyBorder="1" applyAlignment="1">
      <alignment vertical="top" wrapText="1"/>
    </xf>
    <xf numFmtId="3" fontId="7" fillId="0" borderId="2" xfId="0" applyNumberFormat="1" applyFont="1" applyFill="1" applyBorder="1" applyAlignment="1">
      <alignment horizontal="center" vertical="top" wrapText="1"/>
    </xf>
    <xf numFmtId="3" fontId="7" fillId="0" borderId="37" xfId="0" applyNumberFormat="1" applyFont="1" applyFill="1" applyBorder="1" applyAlignment="1">
      <alignment horizontal="center" vertical="top" wrapText="1"/>
    </xf>
    <xf numFmtId="3" fontId="7" fillId="0" borderId="2" xfId="0" applyNumberFormat="1" applyFont="1" applyBorder="1" applyAlignment="1">
      <alignment horizontal="center" vertical="top" wrapText="1"/>
    </xf>
    <xf numFmtId="3" fontId="2" fillId="5" borderId="2" xfId="0" applyNumberFormat="1" applyFont="1" applyFill="1" applyBorder="1" applyAlignment="1">
      <alignment horizontal="center" vertical="top" wrapText="1"/>
    </xf>
    <xf numFmtId="3" fontId="7" fillId="0" borderId="2" xfId="0" applyNumberFormat="1" applyFont="1" applyBorder="1" applyAlignment="1">
      <alignment horizontal="center" vertical="top"/>
    </xf>
    <xf numFmtId="3" fontId="2" fillId="8" borderId="2" xfId="0" applyNumberFormat="1" applyFont="1" applyFill="1" applyBorder="1" applyAlignment="1">
      <alignment horizontal="center" vertical="top"/>
    </xf>
    <xf numFmtId="3" fontId="2" fillId="5" borderId="37" xfId="0" applyNumberFormat="1" applyFont="1" applyFill="1" applyBorder="1" applyAlignment="1">
      <alignment horizontal="center" vertical="top" wrapText="1"/>
    </xf>
    <xf numFmtId="3" fontId="2" fillId="8" borderId="37" xfId="0" applyNumberFormat="1" applyFont="1" applyFill="1" applyBorder="1" applyAlignment="1">
      <alignment horizontal="center" vertical="top"/>
    </xf>
    <xf numFmtId="3" fontId="2" fillId="3" borderId="35" xfId="0" applyNumberFormat="1" applyFont="1" applyFill="1" applyBorder="1" applyAlignment="1">
      <alignment horizontal="center" vertical="top"/>
    </xf>
    <xf numFmtId="3" fontId="1" fillId="4" borderId="1" xfId="0" applyNumberFormat="1" applyFont="1" applyFill="1" applyBorder="1" applyAlignment="1">
      <alignment horizontal="center" vertical="top"/>
    </xf>
    <xf numFmtId="3" fontId="2" fillId="8" borderId="14" xfId="0" applyNumberFormat="1" applyFont="1" applyFill="1" applyBorder="1" applyAlignment="1">
      <alignment horizontal="center" vertical="top"/>
    </xf>
    <xf numFmtId="3" fontId="7" fillId="7" borderId="1" xfId="0" applyNumberFormat="1" applyFont="1" applyFill="1" applyBorder="1" applyAlignment="1">
      <alignment horizontal="center" vertical="top"/>
    </xf>
    <xf numFmtId="3" fontId="7" fillId="0" borderId="0" xfId="0" applyNumberFormat="1" applyFont="1" applyFill="1" applyBorder="1" applyAlignment="1">
      <alignment horizontal="center" vertical="top"/>
    </xf>
    <xf numFmtId="3" fontId="7" fillId="0" borderId="70" xfId="0" applyNumberFormat="1" applyFont="1" applyFill="1" applyBorder="1" applyAlignment="1">
      <alignment horizontal="center" vertical="top"/>
    </xf>
    <xf numFmtId="3" fontId="7" fillId="0" borderId="34" xfId="0" applyNumberFormat="1" applyFont="1" applyFill="1" applyBorder="1" applyAlignment="1">
      <alignment horizontal="center" vertical="top"/>
    </xf>
    <xf numFmtId="3" fontId="7" fillId="4" borderId="26" xfId="0" applyNumberFormat="1" applyFont="1" applyFill="1" applyBorder="1" applyAlignment="1">
      <alignment horizontal="center" vertical="top" wrapText="1"/>
    </xf>
    <xf numFmtId="3" fontId="2" fillId="3" borderId="38" xfId="0" applyNumberFormat="1" applyFont="1" applyFill="1" applyBorder="1" applyAlignment="1">
      <alignment horizontal="center" vertical="top"/>
    </xf>
    <xf numFmtId="3" fontId="7" fillId="7" borderId="66" xfId="0" applyNumberFormat="1" applyFont="1" applyFill="1" applyBorder="1" applyAlignment="1">
      <alignment horizontal="center" vertical="top"/>
    </xf>
    <xf numFmtId="3" fontId="1" fillId="7" borderId="43" xfId="0" applyNumberFormat="1" applyFont="1" applyFill="1" applyBorder="1" applyAlignment="1">
      <alignment horizontal="center" vertical="top"/>
    </xf>
    <xf numFmtId="3" fontId="1" fillId="7" borderId="71" xfId="0" applyNumberFormat="1" applyFont="1" applyFill="1" applyBorder="1" applyAlignment="1">
      <alignment horizontal="center" vertical="top"/>
    </xf>
    <xf numFmtId="3" fontId="7" fillId="7" borderId="49" xfId="0" applyNumberFormat="1" applyFont="1" applyFill="1" applyBorder="1" applyAlignment="1">
      <alignment horizontal="center" vertical="top"/>
    </xf>
    <xf numFmtId="3" fontId="1" fillId="7" borderId="55" xfId="0" applyNumberFormat="1" applyFont="1" applyFill="1" applyBorder="1" applyAlignment="1">
      <alignment horizontal="center" vertical="top"/>
    </xf>
    <xf numFmtId="3" fontId="1" fillId="7" borderId="70" xfId="0" applyNumberFormat="1" applyFont="1" applyFill="1" applyBorder="1" applyAlignment="1">
      <alignment horizontal="center" vertical="top"/>
    </xf>
    <xf numFmtId="3" fontId="1" fillId="0" borderId="0" xfId="0" applyNumberFormat="1" applyFont="1" applyAlignment="1">
      <alignment horizontal="center" vertical="top" wrapText="1"/>
    </xf>
    <xf numFmtId="165" fontId="1" fillId="0" borderId="0" xfId="0" applyNumberFormat="1" applyFont="1" applyAlignment="1">
      <alignment horizontal="center" vertical="top" wrapText="1"/>
    </xf>
    <xf numFmtId="165" fontId="1" fillId="0" borderId="0" xfId="0" applyNumberFormat="1" applyFont="1" applyAlignment="1">
      <alignment vertical="top"/>
    </xf>
    <xf numFmtId="165" fontId="7" fillId="7" borderId="3" xfId="0" applyNumberFormat="1" applyFont="1" applyFill="1" applyBorder="1" applyAlignment="1">
      <alignment horizontal="center" vertical="top"/>
    </xf>
    <xf numFmtId="165" fontId="7" fillId="0" borderId="17" xfId="0" applyNumberFormat="1" applyFont="1" applyFill="1" applyBorder="1" applyAlignment="1">
      <alignment horizontal="center" vertical="top"/>
    </xf>
    <xf numFmtId="165" fontId="7" fillId="0" borderId="19" xfId="0" applyNumberFormat="1" applyFont="1" applyFill="1" applyBorder="1" applyAlignment="1">
      <alignment horizontal="center" vertical="top"/>
    </xf>
    <xf numFmtId="165" fontId="6" fillId="8" borderId="12" xfId="0" applyNumberFormat="1" applyFont="1" applyFill="1" applyBorder="1" applyAlignment="1">
      <alignment horizontal="center" vertical="top"/>
    </xf>
    <xf numFmtId="165" fontId="6" fillId="8" borderId="15" xfId="0" applyNumberFormat="1" applyFont="1" applyFill="1" applyBorder="1" applyAlignment="1">
      <alignment horizontal="center" vertical="top"/>
    </xf>
    <xf numFmtId="165" fontId="6" fillId="8" borderId="11" xfId="0" applyNumberFormat="1" applyFont="1" applyFill="1" applyBorder="1" applyAlignment="1">
      <alignment horizontal="center" vertical="top"/>
    </xf>
    <xf numFmtId="165" fontId="7" fillId="4" borderId="19" xfId="0" applyNumberFormat="1" applyFont="1" applyFill="1" applyBorder="1" applyAlignment="1">
      <alignment horizontal="center" vertical="top"/>
    </xf>
    <xf numFmtId="165" fontId="7" fillId="4" borderId="5" xfId="0" applyNumberFormat="1" applyFont="1" applyFill="1" applyBorder="1" applyAlignment="1">
      <alignment horizontal="center" vertical="top"/>
    </xf>
    <xf numFmtId="165" fontId="7" fillId="0" borderId="33" xfId="0" applyNumberFormat="1" applyFont="1" applyFill="1" applyBorder="1" applyAlignment="1">
      <alignment horizontal="center" vertical="top"/>
    </xf>
    <xf numFmtId="165" fontId="6" fillId="3" borderId="40" xfId="0" applyNumberFormat="1" applyFont="1" applyFill="1" applyBorder="1" applyAlignment="1">
      <alignment horizontal="center" vertical="top"/>
    </xf>
    <xf numFmtId="165" fontId="7" fillId="4" borderId="26" xfId="0" applyNumberFormat="1" applyFont="1" applyFill="1" applyBorder="1" applyAlignment="1">
      <alignment horizontal="center" vertical="top" wrapText="1"/>
    </xf>
    <xf numFmtId="165" fontId="7" fillId="7" borderId="49" xfId="0" applyNumberFormat="1" applyFont="1" applyFill="1" applyBorder="1" applyAlignment="1">
      <alignment horizontal="center" vertical="top"/>
    </xf>
    <xf numFmtId="165" fontId="7" fillId="0" borderId="26" xfId="0" applyNumberFormat="1" applyFont="1" applyFill="1" applyBorder="1" applyAlignment="1">
      <alignment horizontal="center" vertical="top"/>
    </xf>
    <xf numFmtId="165" fontId="7" fillId="0" borderId="34" xfId="0" applyNumberFormat="1" applyFont="1" applyFill="1" applyBorder="1" applyAlignment="1">
      <alignment horizontal="center" vertical="top"/>
    </xf>
    <xf numFmtId="165" fontId="2" fillId="2" borderId="38" xfId="0" applyNumberFormat="1" applyFont="1" applyFill="1" applyBorder="1" applyAlignment="1">
      <alignment horizontal="center" vertical="top"/>
    </xf>
    <xf numFmtId="165" fontId="2" fillId="5" borderId="38" xfId="0" applyNumberFormat="1" applyFont="1" applyFill="1" applyBorder="1" applyAlignment="1">
      <alignment horizontal="center" vertical="top"/>
    </xf>
    <xf numFmtId="165" fontId="2" fillId="5" borderId="2" xfId="0" applyNumberFormat="1" applyFont="1" applyFill="1" applyBorder="1" applyAlignment="1">
      <alignment horizontal="center" vertical="top" wrapText="1"/>
    </xf>
    <xf numFmtId="165" fontId="6" fillId="5" borderId="2" xfId="0" applyNumberFormat="1" applyFont="1" applyFill="1" applyBorder="1" applyAlignment="1">
      <alignment horizontal="center" vertical="top"/>
    </xf>
    <xf numFmtId="165" fontId="7" fillId="0" borderId="2" xfId="0" applyNumberFormat="1" applyFont="1" applyBorder="1" applyAlignment="1">
      <alignment horizontal="center" vertical="top"/>
    </xf>
    <xf numFmtId="165" fontId="7" fillId="0" borderId="3" xfId="0" applyNumberFormat="1" applyFont="1" applyFill="1" applyBorder="1" applyAlignment="1">
      <alignment horizontal="center" vertical="top"/>
    </xf>
    <xf numFmtId="165" fontId="5" fillId="0" borderId="0" xfId="0" applyNumberFormat="1" applyFont="1"/>
    <xf numFmtId="165" fontId="7" fillId="7" borderId="5" xfId="0" applyNumberFormat="1" applyFont="1" applyFill="1" applyBorder="1" applyAlignment="1">
      <alignment horizontal="center" vertical="top"/>
    </xf>
    <xf numFmtId="165" fontId="7" fillId="7" borderId="54" xfId="0" applyNumberFormat="1" applyFont="1" applyFill="1" applyBorder="1" applyAlignment="1">
      <alignment horizontal="center" vertical="top"/>
    </xf>
    <xf numFmtId="165" fontId="7" fillId="0" borderId="67" xfId="0" applyNumberFormat="1" applyFont="1" applyFill="1" applyBorder="1" applyAlignment="1">
      <alignment horizontal="center" vertical="top"/>
    </xf>
    <xf numFmtId="165" fontId="7" fillId="0" borderId="20" xfId="0" applyNumberFormat="1" applyFont="1" applyFill="1" applyBorder="1" applyAlignment="1">
      <alignment horizontal="center" vertical="top"/>
    </xf>
    <xf numFmtId="165" fontId="6" fillId="8" borderId="72" xfId="0" applyNumberFormat="1" applyFont="1" applyFill="1" applyBorder="1" applyAlignment="1">
      <alignment horizontal="center" vertical="top"/>
    </xf>
    <xf numFmtId="165" fontId="2" fillId="3" borderId="40" xfId="0" applyNumberFormat="1" applyFont="1" applyFill="1" applyBorder="1" applyAlignment="1">
      <alignment horizontal="center" vertical="top"/>
    </xf>
    <xf numFmtId="165" fontId="2" fillId="2" borderId="2" xfId="0" applyNumberFormat="1" applyFont="1" applyFill="1" applyBorder="1" applyAlignment="1">
      <alignment horizontal="center" vertical="top"/>
    </xf>
    <xf numFmtId="165" fontId="2" fillId="2" borderId="59" xfId="0" applyNumberFormat="1" applyFont="1" applyFill="1" applyBorder="1" applyAlignment="1">
      <alignment horizontal="center" vertical="top"/>
    </xf>
    <xf numFmtId="165" fontId="2" fillId="5" borderId="2" xfId="0" applyNumberFormat="1" applyFont="1" applyFill="1" applyBorder="1" applyAlignment="1">
      <alignment horizontal="center" vertical="top"/>
    </xf>
    <xf numFmtId="165" fontId="2" fillId="5" borderId="59" xfId="0" applyNumberFormat="1" applyFont="1" applyFill="1" applyBorder="1" applyAlignment="1">
      <alignment horizontal="center" vertical="top"/>
    </xf>
    <xf numFmtId="3" fontId="11" fillId="0" borderId="0" xfId="0" applyNumberFormat="1" applyFont="1"/>
    <xf numFmtId="3" fontId="7" fillId="0" borderId="25" xfId="0" applyNumberFormat="1" applyFont="1" applyBorder="1" applyAlignment="1">
      <alignment horizontal="center" vertical="top"/>
    </xf>
    <xf numFmtId="3" fontId="7" fillId="0" borderId="21" xfId="0" applyNumberFormat="1" applyFont="1" applyBorder="1" applyAlignment="1">
      <alignment horizontal="center" vertical="top"/>
    </xf>
    <xf numFmtId="3" fontId="7" fillId="0" borderId="9" xfId="0" applyNumberFormat="1" applyFont="1" applyBorder="1" applyAlignment="1">
      <alignment horizontal="center" vertical="top"/>
    </xf>
    <xf numFmtId="3" fontId="7" fillId="0" borderId="6" xfId="0" applyNumberFormat="1" applyFont="1" applyBorder="1" applyAlignment="1">
      <alignment horizontal="center" vertical="top"/>
    </xf>
    <xf numFmtId="3" fontId="7" fillId="0" borderId="10" xfId="0" applyNumberFormat="1" applyFont="1" applyBorder="1" applyAlignment="1">
      <alignment horizontal="center" vertical="top"/>
    </xf>
    <xf numFmtId="11" fontId="2" fillId="2" borderId="5" xfId="0" applyNumberFormat="1" applyFont="1" applyFill="1" applyBorder="1" applyAlignment="1">
      <alignment horizontal="center" vertical="top"/>
    </xf>
    <xf numFmtId="11" fontId="2" fillId="2" borderId="9" xfId="0" applyNumberFormat="1" applyFont="1" applyFill="1" applyBorder="1" applyAlignment="1">
      <alignment horizontal="center" vertical="top"/>
    </xf>
    <xf numFmtId="3" fontId="13" fillId="0" borderId="0" xfId="0" applyNumberFormat="1" applyFont="1"/>
    <xf numFmtId="11" fontId="4" fillId="0" borderId="0" xfId="0" applyNumberFormat="1" applyFont="1"/>
    <xf numFmtId="49" fontId="4" fillId="0" borderId="0" xfId="0" applyNumberFormat="1" applyFont="1"/>
    <xf numFmtId="3" fontId="4" fillId="0" borderId="0" xfId="0" applyNumberFormat="1" applyFont="1"/>
    <xf numFmtId="165" fontId="6" fillId="5" borderId="37" xfId="0" applyNumberFormat="1" applyFont="1" applyFill="1" applyBorder="1" applyAlignment="1">
      <alignment horizontal="center" vertical="top"/>
    </xf>
    <xf numFmtId="165" fontId="7" fillId="0" borderId="16" xfId="0" applyNumberFormat="1" applyFont="1" applyFill="1" applyBorder="1" applyAlignment="1">
      <alignment horizontal="center" vertical="top"/>
    </xf>
    <xf numFmtId="165" fontId="2" fillId="8" borderId="2" xfId="0" applyNumberFormat="1" applyFont="1" applyFill="1" applyBorder="1" applyAlignment="1">
      <alignment horizontal="center" vertical="top"/>
    </xf>
    <xf numFmtId="165" fontId="6" fillId="8" borderId="2" xfId="0" applyNumberFormat="1" applyFont="1" applyFill="1" applyBorder="1" applyAlignment="1">
      <alignment horizontal="center" vertical="top"/>
    </xf>
    <xf numFmtId="165" fontId="6" fillId="8" borderId="37" xfId="0" applyNumberFormat="1" applyFont="1" applyFill="1" applyBorder="1" applyAlignment="1">
      <alignment horizontal="center" vertical="top"/>
    </xf>
    <xf numFmtId="165" fontId="7" fillId="0" borderId="2" xfId="0" applyNumberFormat="1" applyFont="1" applyBorder="1" applyAlignment="1">
      <alignment horizontal="center" vertical="center" textRotation="90" wrapText="1"/>
    </xf>
    <xf numFmtId="165" fontId="7" fillId="0" borderId="2" xfId="0" applyNumberFormat="1" applyFont="1" applyFill="1" applyBorder="1" applyAlignment="1">
      <alignment horizontal="center" vertical="center" textRotation="90" wrapText="1"/>
    </xf>
    <xf numFmtId="165" fontId="7" fillId="0" borderId="38" xfId="0" applyNumberFormat="1" applyFont="1" applyFill="1" applyBorder="1" applyAlignment="1">
      <alignment horizontal="center" vertical="center" textRotation="90" wrapText="1"/>
    </xf>
    <xf numFmtId="3" fontId="7" fillId="0" borderId="25" xfId="0" applyNumberFormat="1" applyFont="1" applyBorder="1" applyAlignment="1">
      <alignment horizontal="center" vertical="top"/>
    </xf>
    <xf numFmtId="3" fontId="7" fillId="0" borderId="21" xfId="0" applyNumberFormat="1" applyFont="1" applyBorder="1" applyAlignment="1">
      <alignment horizontal="center" vertical="top"/>
    </xf>
    <xf numFmtId="3" fontId="7" fillId="0" borderId="5" xfId="0" applyNumberFormat="1" applyFont="1" applyBorder="1" applyAlignment="1">
      <alignment horizontal="center" vertical="top"/>
    </xf>
    <xf numFmtId="3" fontId="7" fillId="0" borderId="9" xfId="0" applyNumberFormat="1" applyFont="1" applyBorder="1" applyAlignment="1">
      <alignment horizontal="center" vertical="top"/>
    </xf>
    <xf numFmtId="3" fontId="7" fillId="0" borderId="6" xfId="0" applyNumberFormat="1" applyFont="1" applyBorder="1" applyAlignment="1">
      <alignment horizontal="center" vertical="top"/>
    </xf>
    <xf numFmtId="3" fontId="7" fillId="0" borderId="10" xfId="0" applyNumberFormat="1" applyFont="1" applyBorder="1" applyAlignment="1">
      <alignment horizontal="center" vertical="top"/>
    </xf>
    <xf numFmtId="11" fontId="2" fillId="2" borderId="5" xfId="0" applyNumberFormat="1" applyFont="1" applyFill="1" applyBorder="1" applyAlignment="1">
      <alignment horizontal="center" vertical="top"/>
    </xf>
    <xf numFmtId="11" fontId="2" fillId="2" borderId="9" xfId="0" applyNumberFormat="1" applyFont="1" applyFill="1" applyBorder="1" applyAlignment="1">
      <alignment horizontal="center" vertical="top"/>
    </xf>
    <xf numFmtId="3" fontId="7" fillId="0" borderId="25" xfId="0" applyNumberFormat="1" applyFont="1" applyBorder="1" applyAlignment="1">
      <alignment horizontal="center" vertical="top"/>
    </xf>
    <xf numFmtId="3" fontId="7" fillId="0" borderId="5" xfId="0" applyNumberFormat="1" applyFont="1" applyBorder="1" applyAlignment="1">
      <alignment horizontal="center" vertical="top"/>
    </xf>
    <xf numFmtId="3" fontId="7" fillId="0" borderId="6" xfId="0" applyNumberFormat="1" applyFont="1" applyBorder="1" applyAlignment="1">
      <alignment horizontal="center" vertical="top"/>
    </xf>
    <xf numFmtId="3" fontId="16" fillId="7" borderId="26" xfId="0" applyNumberFormat="1" applyFont="1" applyFill="1" applyBorder="1" applyAlignment="1">
      <alignment vertical="top"/>
    </xf>
    <xf numFmtId="0" fontId="7" fillId="0" borderId="0" xfId="0" applyFont="1" applyBorder="1" applyAlignment="1">
      <alignment vertical="top"/>
    </xf>
    <xf numFmtId="3" fontId="16" fillId="7" borderId="17" xfId="0" applyNumberFormat="1" applyFont="1" applyFill="1" applyBorder="1" applyAlignment="1">
      <alignment vertical="top"/>
    </xf>
    <xf numFmtId="3" fontId="7" fillId="0" borderId="43" xfId="0" applyNumberFormat="1" applyFont="1" applyBorder="1" applyAlignment="1">
      <alignment horizontal="center" vertical="center" textRotation="90" shrinkToFit="1"/>
    </xf>
    <xf numFmtId="3" fontId="7" fillId="0" borderId="45" xfId="0" applyNumberFormat="1" applyFont="1" applyBorder="1" applyAlignment="1">
      <alignment horizontal="center" vertical="center" textRotation="90" shrinkToFit="1"/>
    </xf>
    <xf numFmtId="3" fontId="17" fillId="7" borderId="17" xfId="0" applyNumberFormat="1" applyFont="1" applyFill="1" applyBorder="1" applyAlignment="1">
      <alignment horizontal="center" vertical="top"/>
    </xf>
    <xf numFmtId="3" fontId="7" fillId="0" borderId="55" xfId="0" applyNumberFormat="1" applyFont="1" applyFill="1" applyBorder="1" applyAlignment="1">
      <alignment horizontal="center" vertical="top" wrapText="1"/>
    </xf>
    <xf numFmtId="3" fontId="6" fillId="8" borderId="55" xfId="0" applyNumberFormat="1" applyFont="1" applyFill="1" applyBorder="1" applyAlignment="1">
      <alignment horizontal="right" vertical="top" wrapText="1"/>
    </xf>
    <xf numFmtId="3" fontId="2" fillId="8" borderId="55" xfId="0" applyNumberFormat="1" applyFont="1" applyFill="1" applyBorder="1" applyAlignment="1">
      <alignment horizontal="center" vertical="top" wrapText="1"/>
    </xf>
    <xf numFmtId="165" fontId="7" fillId="0" borderId="48" xfId="0" applyNumberFormat="1" applyFont="1" applyFill="1" applyBorder="1" applyAlignment="1">
      <alignment horizontal="center" vertical="top"/>
    </xf>
    <xf numFmtId="165" fontId="6" fillId="8" borderId="49" xfId="0" applyNumberFormat="1" applyFont="1" applyFill="1" applyBorder="1" applyAlignment="1">
      <alignment horizontal="center" vertical="top"/>
    </xf>
    <xf numFmtId="165" fontId="7" fillId="0" borderId="49" xfId="0" applyNumberFormat="1" applyFont="1" applyFill="1" applyBorder="1" applyAlignment="1">
      <alignment horizontal="center" vertical="top"/>
    </xf>
    <xf numFmtId="11" fontId="6" fillId="3" borderId="43" xfId="0" applyNumberFormat="1" applyFont="1" applyFill="1" applyBorder="1" applyAlignment="1">
      <alignment horizontal="center" vertical="top"/>
    </xf>
    <xf numFmtId="3" fontId="6" fillId="7" borderId="53" xfId="0" applyNumberFormat="1" applyFont="1" applyFill="1" applyBorder="1" applyAlignment="1">
      <alignment vertical="top" wrapText="1"/>
    </xf>
    <xf numFmtId="3" fontId="7" fillId="0" borderId="28" xfId="0" applyNumberFormat="1" applyFont="1" applyFill="1" applyBorder="1" applyAlignment="1">
      <alignment horizontal="center" vertical="top" wrapText="1"/>
    </xf>
    <xf numFmtId="3" fontId="6" fillId="8" borderId="13" xfId="0" applyNumberFormat="1" applyFont="1" applyFill="1" applyBorder="1" applyAlignment="1">
      <alignment horizontal="center" vertical="top" wrapText="1"/>
    </xf>
    <xf numFmtId="3" fontId="1" fillId="7" borderId="0" xfId="0" applyNumberFormat="1" applyFont="1" applyFill="1" applyBorder="1" applyAlignment="1">
      <alignment vertical="top"/>
    </xf>
    <xf numFmtId="3" fontId="5" fillId="7" borderId="0" xfId="0" applyNumberFormat="1" applyFont="1" applyFill="1" applyBorder="1"/>
    <xf numFmtId="11" fontId="2" fillId="2" borderId="54" xfId="0" applyNumberFormat="1" applyFont="1" applyFill="1" applyBorder="1" applyAlignment="1">
      <alignment horizontal="left" vertical="top"/>
    </xf>
    <xf numFmtId="11" fontId="2" fillId="2" borderId="50" xfId="0" applyNumberFormat="1" applyFont="1" applyFill="1" applyBorder="1" applyAlignment="1">
      <alignment horizontal="center" vertical="top"/>
    </xf>
    <xf numFmtId="3" fontId="1" fillId="2" borderId="38" xfId="0" applyNumberFormat="1" applyFont="1" applyFill="1" applyBorder="1" applyAlignment="1">
      <alignment vertical="top"/>
    </xf>
    <xf numFmtId="3" fontId="1" fillId="3" borderId="38" xfId="0" applyNumberFormat="1" applyFont="1" applyFill="1" applyBorder="1" applyAlignment="1">
      <alignment vertical="top"/>
    </xf>
    <xf numFmtId="165" fontId="7" fillId="7" borderId="63" xfId="0" applyNumberFormat="1" applyFont="1" applyFill="1" applyBorder="1" applyAlignment="1">
      <alignment horizontal="center" vertical="top"/>
    </xf>
    <xf numFmtId="165" fontId="7" fillId="7" borderId="57" xfId="0" applyNumberFormat="1" applyFont="1" applyFill="1" applyBorder="1" applyAlignment="1">
      <alignment horizontal="center" vertical="top"/>
    </xf>
    <xf numFmtId="165" fontId="6" fillId="8" borderId="14" xfId="0" applyNumberFormat="1" applyFont="1" applyFill="1" applyBorder="1" applyAlignment="1">
      <alignment horizontal="center" vertical="top"/>
    </xf>
    <xf numFmtId="165" fontId="5" fillId="0" borderId="48" xfId="0" applyNumberFormat="1" applyFont="1" applyBorder="1"/>
    <xf numFmtId="165" fontId="5" fillId="0" borderId="49" xfId="0" applyNumberFormat="1" applyFont="1" applyBorder="1"/>
    <xf numFmtId="165" fontId="6" fillId="8" borderId="57" xfId="0" applyNumberFormat="1" applyFont="1" applyFill="1" applyBorder="1" applyAlignment="1">
      <alignment horizontal="center" vertical="top"/>
    </xf>
    <xf numFmtId="165" fontId="7" fillId="4" borderId="57" xfId="0" applyNumberFormat="1" applyFont="1" applyFill="1" applyBorder="1" applyAlignment="1">
      <alignment horizontal="center" vertical="top"/>
    </xf>
    <xf numFmtId="165" fontId="5" fillId="8" borderId="49" xfId="0" applyNumberFormat="1" applyFont="1" applyFill="1" applyBorder="1"/>
    <xf numFmtId="165" fontId="5" fillId="9" borderId="38" xfId="0" applyNumberFormat="1" applyFont="1" applyFill="1" applyBorder="1"/>
    <xf numFmtId="11" fontId="6" fillId="3" borderId="18" xfId="0" applyNumberFormat="1" applyFont="1" applyFill="1" applyBorder="1" applyAlignment="1">
      <alignment horizontal="center" vertical="top"/>
    </xf>
    <xf numFmtId="165" fontId="6" fillId="9" borderId="36" xfId="0" applyNumberFormat="1" applyFont="1" applyFill="1" applyBorder="1" applyAlignment="1">
      <alignment horizontal="center" vertical="top"/>
    </xf>
    <xf numFmtId="165" fontId="6" fillId="9" borderId="38" xfId="0" applyNumberFormat="1" applyFont="1" applyFill="1" applyBorder="1" applyAlignment="1">
      <alignment horizontal="center" vertical="top"/>
    </xf>
    <xf numFmtId="165" fontId="6" fillId="9" borderId="38" xfId="0" applyNumberFormat="1" applyFont="1" applyFill="1" applyBorder="1"/>
    <xf numFmtId="164" fontId="7" fillId="0" borderId="74" xfId="0" applyNumberFormat="1" applyFont="1" applyBorder="1"/>
    <xf numFmtId="164" fontId="7" fillId="0" borderId="29" xfId="0" applyNumberFormat="1" applyFont="1" applyBorder="1"/>
    <xf numFmtId="164" fontId="7" fillId="8" borderId="72" xfId="0" applyNumberFormat="1" applyFont="1" applyFill="1" applyBorder="1"/>
    <xf numFmtId="164" fontId="7" fillId="0" borderId="48" xfId="0" applyNumberFormat="1" applyFont="1" applyBorder="1"/>
    <xf numFmtId="164" fontId="7" fillId="7" borderId="49" xfId="0" applyNumberFormat="1" applyFont="1" applyFill="1" applyBorder="1" applyAlignment="1">
      <alignment horizontal="center" vertical="top"/>
    </xf>
    <xf numFmtId="3" fontId="7" fillId="0" borderId="25" xfId="0" applyNumberFormat="1" applyFont="1" applyBorder="1" applyAlignment="1">
      <alignment horizontal="center" vertical="top"/>
    </xf>
    <xf numFmtId="3" fontId="7" fillId="0" borderId="21" xfId="0" applyNumberFormat="1" applyFont="1" applyBorder="1" applyAlignment="1">
      <alignment horizontal="center" vertical="top"/>
    </xf>
    <xf numFmtId="3" fontId="7" fillId="0" borderId="9" xfId="0" applyNumberFormat="1" applyFont="1" applyBorder="1" applyAlignment="1">
      <alignment horizontal="center" vertical="top"/>
    </xf>
    <xf numFmtId="3" fontId="7" fillId="0" borderId="6" xfId="0" applyNumberFormat="1" applyFont="1" applyBorder="1" applyAlignment="1">
      <alignment horizontal="center" vertical="top"/>
    </xf>
    <xf numFmtId="3" fontId="7" fillId="0" borderId="10" xfId="0" applyNumberFormat="1" applyFont="1" applyBorder="1" applyAlignment="1">
      <alignment horizontal="center" vertical="top"/>
    </xf>
    <xf numFmtId="165" fontId="7" fillId="4" borderId="34" xfId="0" applyNumberFormat="1" applyFont="1" applyFill="1" applyBorder="1" applyAlignment="1">
      <alignment horizontal="center" vertical="top" wrapText="1"/>
    </xf>
    <xf numFmtId="165" fontId="7" fillId="7" borderId="67" xfId="0" applyNumberFormat="1" applyFont="1" applyFill="1" applyBorder="1" applyAlignment="1">
      <alignment horizontal="center" vertical="top"/>
    </xf>
    <xf numFmtId="165" fontId="7" fillId="7" borderId="20" xfId="0" applyNumberFormat="1" applyFont="1" applyFill="1" applyBorder="1" applyAlignment="1">
      <alignment horizontal="center" vertical="top"/>
    </xf>
    <xf numFmtId="165" fontId="7" fillId="0" borderId="60" xfId="0" applyNumberFormat="1" applyFont="1" applyFill="1" applyBorder="1" applyAlignment="1">
      <alignment horizontal="center" vertical="top"/>
    </xf>
    <xf numFmtId="165" fontId="6" fillId="8" borderId="56" xfId="0" applyNumberFormat="1" applyFont="1" applyFill="1" applyBorder="1" applyAlignment="1">
      <alignment horizontal="center" vertical="top"/>
    </xf>
    <xf numFmtId="165" fontId="7" fillId="0" borderId="56" xfId="0" applyNumberFormat="1" applyFont="1" applyFill="1" applyBorder="1" applyAlignment="1">
      <alignment horizontal="center" vertical="top"/>
    </xf>
    <xf numFmtId="165" fontId="6" fillId="9" borderId="40" xfId="0" applyNumberFormat="1" applyFont="1" applyFill="1" applyBorder="1" applyAlignment="1">
      <alignment horizontal="center" vertical="top"/>
    </xf>
    <xf numFmtId="3" fontId="7" fillId="0" borderId="34" xfId="0" applyNumberFormat="1" applyFont="1" applyBorder="1" applyAlignment="1">
      <alignment vertical="top" wrapText="1"/>
    </xf>
    <xf numFmtId="164" fontId="7" fillId="7" borderId="48" xfId="0" applyNumberFormat="1" applyFont="1" applyFill="1" applyBorder="1" applyAlignment="1">
      <alignment horizontal="center" vertical="top"/>
    </xf>
    <xf numFmtId="49" fontId="2" fillId="2" borderId="68" xfId="0" applyNumberFormat="1" applyFont="1" applyFill="1" applyBorder="1" applyAlignment="1">
      <alignment horizontal="center" vertical="top"/>
    </xf>
    <xf numFmtId="11" fontId="2" fillId="2" borderId="40" xfId="0" applyNumberFormat="1" applyFont="1" applyFill="1" applyBorder="1" applyAlignment="1">
      <alignment horizontal="center" vertical="top"/>
    </xf>
    <xf numFmtId="11" fontId="2" fillId="5" borderId="40" xfId="0" applyNumberFormat="1" applyFont="1" applyFill="1" applyBorder="1" applyAlignment="1">
      <alignment vertical="top"/>
    </xf>
    <xf numFmtId="165" fontId="6" fillId="8" borderId="47" xfId="0" applyNumberFormat="1" applyFont="1" applyFill="1" applyBorder="1" applyAlignment="1">
      <alignment horizontal="center" vertical="top"/>
    </xf>
    <xf numFmtId="11" fontId="2" fillId="9" borderId="36" xfId="0" applyNumberFormat="1" applyFont="1" applyFill="1" applyBorder="1" applyAlignment="1">
      <alignment horizontal="center" vertical="top"/>
    </xf>
    <xf numFmtId="3" fontId="2" fillId="8" borderId="43" xfId="0" applyNumberFormat="1" applyFont="1" applyFill="1" applyBorder="1" applyAlignment="1">
      <alignment horizontal="center" vertical="top" wrapText="1"/>
    </xf>
    <xf numFmtId="165" fontId="6" fillId="8" borderId="58" xfId="0" applyNumberFormat="1" applyFont="1" applyFill="1" applyBorder="1" applyAlignment="1">
      <alignment horizontal="center" vertical="top"/>
    </xf>
    <xf numFmtId="165" fontId="5" fillId="8" borderId="39" xfId="0" applyNumberFormat="1" applyFont="1" applyFill="1" applyBorder="1"/>
    <xf numFmtId="165" fontId="6" fillId="8" borderId="39" xfId="0" applyNumberFormat="1" applyFont="1" applyFill="1" applyBorder="1" applyAlignment="1">
      <alignment horizontal="center" vertical="top"/>
    </xf>
    <xf numFmtId="164" fontId="6" fillId="8" borderId="39" xfId="0" applyNumberFormat="1" applyFont="1" applyFill="1" applyBorder="1" applyAlignment="1">
      <alignment horizontal="center" vertical="top"/>
    </xf>
    <xf numFmtId="164" fontId="7" fillId="8" borderId="75" xfId="0" applyNumberFormat="1" applyFont="1" applyFill="1" applyBorder="1" applyAlignment="1">
      <alignment vertical="top"/>
    </xf>
    <xf numFmtId="165" fontId="6" fillId="8" borderId="51" xfId="0" applyNumberFormat="1" applyFont="1" applyFill="1" applyBorder="1" applyAlignment="1">
      <alignment horizontal="center" vertical="top"/>
    </xf>
    <xf numFmtId="3" fontId="7" fillId="0" borderId="20" xfId="0" applyNumberFormat="1" applyFont="1" applyBorder="1" applyAlignment="1">
      <alignment vertical="top" wrapText="1"/>
    </xf>
    <xf numFmtId="3" fontId="18" fillId="0" borderId="43" xfId="0" applyNumberFormat="1" applyFont="1" applyBorder="1" applyAlignment="1">
      <alignment horizontal="center" vertical="top"/>
    </xf>
    <xf numFmtId="3" fontId="19" fillId="0" borderId="45" xfId="0" applyNumberFormat="1" applyFont="1" applyBorder="1" applyAlignment="1">
      <alignment horizontal="center" vertical="top"/>
    </xf>
    <xf numFmtId="164" fontId="19" fillId="0" borderId="66" xfId="0" applyNumberFormat="1" applyFont="1" applyBorder="1" applyAlignment="1">
      <alignment vertical="top"/>
    </xf>
    <xf numFmtId="165" fontId="19" fillId="7" borderId="49" xfId="0" applyNumberFormat="1" applyFont="1" applyFill="1" applyBorder="1" applyAlignment="1">
      <alignment horizontal="center" vertical="top"/>
    </xf>
    <xf numFmtId="165" fontId="19" fillId="7" borderId="17" xfId="0" applyNumberFormat="1" applyFont="1" applyFill="1" applyBorder="1" applyAlignment="1">
      <alignment horizontal="center" vertical="top"/>
    </xf>
    <xf numFmtId="49" fontId="2" fillId="3" borderId="68" xfId="0" applyNumberFormat="1" applyFont="1" applyFill="1" applyBorder="1" applyAlignment="1">
      <alignment horizontal="center" vertical="top"/>
    </xf>
    <xf numFmtId="3" fontId="1" fillId="10" borderId="22" xfId="0" applyNumberFormat="1" applyFont="1" applyFill="1" applyBorder="1" applyAlignment="1">
      <alignment vertical="top"/>
    </xf>
    <xf numFmtId="165" fontId="6" fillId="3" borderId="36" xfId="0" applyNumberFormat="1" applyFont="1" applyFill="1" applyBorder="1" applyAlignment="1">
      <alignment horizontal="center" vertical="top"/>
    </xf>
    <xf numFmtId="164" fontId="6" fillId="9" borderId="38" xfId="0" applyNumberFormat="1" applyFont="1" applyFill="1" applyBorder="1"/>
    <xf numFmtId="164" fontId="6" fillId="9" borderId="59" xfId="0" applyNumberFormat="1" applyFont="1" applyFill="1" applyBorder="1"/>
    <xf numFmtId="165" fontId="6" fillId="3" borderId="38" xfId="0" applyNumberFormat="1" applyFont="1" applyFill="1" applyBorder="1" applyAlignment="1">
      <alignment horizontal="center" vertical="top"/>
    </xf>
    <xf numFmtId="165" fontId="6" fillId="2" borderId="36" xfId="0" applyNumberFormat="1" applyFont="1" applyFill="1" applyBorder="1" applyAlignment="1">
      <alignment horizontal="center" vertical="top"/>
    </xf>
    <xf numFmtId="164" fontId="6" fillId="2" borderId="38" xfId="0" applyNumberFormat="1" applyFont="1" applyFill="1" applyBorder="1" applyAlignment="1">
      <alignment vertical="top" wrapText="1"/>
    </xf>
    <xf numFmtId="164" fontId="6" fillId="2" borderId="59" xfId="0" applyNumberFormat="1" applyFont="1" applyFill="1" applyBorder="1" applyAlignment="1">
      <alignment vertical="top" wrapText="1"/>
    </xf>
    <xf numFmtId="165" fontId="6" fillId="2" borderId="38" xfId="0" applyNumberFormat="1" applyFont="1" applyFill="1" applyBorder="1" applyAlignment="1">
      <alignment horizontal="center" vertical="top"/>
    </xf>
    <xf numFmtId="165" fontId="6" fillId="2" borderId="59" xfId="0" applyNumberFormat="1" applyFont="1" applyFill="1" applyBorder="1" applyAlignment="1">
      <alignment horizontal="center" vertical="top"/>
    </xf>
    <xf numFmtId="165" fontId="6" fillId="5" borderId="64" xfId="0" applyNumberFormat="1" applyFont="1" applyFill="1" applyBorder="1" applyAlignment="1">
      <alignment horizontal="center" vertical="top"/>
    </xf>
    <xf numFmtId="164" fontId="6" fillId="10" borderId="22" xfId="0" applyNumberFormat="1" applyFont="1" applyFill="1" applyBorder="1"/>
    <xf numFmtId="164" fontId="6" fillId="10" borderId="69" xfId="0" applyNumberFormat="1" applyFont="1" applyFill="1" applyBorder="1"/>
    <xf numFmtId="165" fontId="6" fillId="5" borderId="22" xfId="0" applyNumberFormat="1" applyFont="1" applyFill="1" applyBorder="1" applyAlignment="1">
      <alignment horizontal="center" vertical="top"/>
    </xf>
    <xf numFmtId="165" fontId="6" fillId="5" borderId="69" xfId="0" applyNumberFormat="1" applyFont="1" applyFill="1" applyBorder="1" applyAlignment="1">
      <alignment horizontal="center" vertical="top"/>
    </xf>
    <xf numFmtId="3" fontId="20" fillId="0" borderId="0" xfId="0" applyNumberFormat="1" applyFont="1" applyAlignment="1">
      <alignment horizontal="right"/>
    </xf>
    <xf numFmtId="49" fontId="2" fillId="0" borderId="0" xfId="0" applyNumberFormat="1" applyFont="1" applyFill="1" applyBorder="1" applyAlignment="1">
      <alignment horizontal="center" vertical="top" wrapText="1"/>
    </xf>
    <xf numFmtId="0" fontId="1" fillId="0" borderId="19" xfId="0" applyFont="1" applyBorder="1" applyAlignment="1">
      <alignment horizontal="left" vertical="top" wrapText="1"/>
    </xf>
    <xf numFmtId="0" fontId="1" fillId="0" borderId="0" xfId="0" applyFont="1" applyBorder="1" applyAlignment="1">
      <alignment horizontal="left" vertical="top" wrapText="1"/>
    </xf>
    <xf numFmtId="0" fontId="1" fillId="0" borderId="20" xfId="0" applyFont="1" applyBorder="1" applyAlignment="1">
      <alignment horizontal="left" vertical="top" wrapText="1"/>
    </xf>
    <xf numFmtId="164" fontId="2" fillId="8" borderId="2" xfId="0" applyNumberFormat="1" applyFont="1" applyFill="1" applyBorder="1" applyAlignment="1">
      <alignment horizontal="center" vertical="top"/>
    </xf>
    <xf numFmtId="164" fontId="2" fillId="8" borderId="35" xfId="0" applyNumberFormat="1" applyFont="1" applyFill="1" applyBorder="1" applyAlignment="1">
      <alignment horizontal="center" vertical="top"/>
    </xf>
    <xf numFmtId="164" fontId="2" fillId="8" borderId="36" xfId="0" applyNumberFormat="1" applyFont="1" applyFill="1" applyBorder="1" applyAlignment="1">
      <alignment horizontal="center" vertical="top"/>
    </xf>
    <xf numFmtId="0" fontId="2" fillId="8" borderId="40" xfId="0" applyFont="1" applyFill="1" applyBorder="1" applyAlignment="1">
      <alignment horizontal="right" vertical="top" wrapText="1"/>
    </xf>
    <xf numFmtId="0" fontId="2" fillId="8" borderId="41" xfId="0" applyFont="1" applyFill="1" applyBorder="1" applyAlignment="1">
      <alignment horizontal="right" vertical="top" wrapText="1"/>
    </xf>
    <xf numFmtId="0" fontId="2" fillId="8" borderId="59" xfId="0" applyFont="1" applyFill="1" applyBorder="1" applyAlignment="1">
      <alignment horizontal="right" vertical="top" wrapText="1"/>
    </xf>
    <xf numFmtId="164" fontId="6" fillId="5" borderId="2" xfId="0" applyNumberFormat="1" applyFont="1" applyFill="1" applyBorder="1" applyAlignment="1">
      <alignment horizontal="center" vertical="top"/>
    </xf>
    <xf numFmtId="164" fontId="6" fillId="5" borderId="35" xfId="0" applyNumberFormat="1" applyFont="1" applyFill="1" applyBorder="1" applyAlignment="1">
      <alignment horizontal="center" vertical="top"/>
    </xf>
    <xf numFmtId="164" fontId="6" fillId="5" borderId="36" xfId="0" applyNumberFormat="1" applyFont="1" applyFill="1" applyBorder="1" applyAlignment="1">
      <alignment horizontal="center" vertical="top"/>
    </xf>
    <xf numFmtId="164" fontId="7" fillId="0" borderId="3" xfId="0" applyNumberFormat="1" applyFont="1" applyBorder="1" applyAlignment="1">
      <alignment horizontal="center" vertical="top"/>
    </xf>
    <xf numFmtId="164" fontId="7" fillId="0" borderId="4" xfId="0" applyNumberFormat="1" applyFont="1" applyBorder="1" applyAlignment="1">
      <alignment horizontal="center" vertical="top"/>
    </xf>
    <xf numFmtId="164" fontId="7" fillId="0" borderId="18" xfId="0" applyNumberFormat="1" applyFont="1" applyBorder="1" applyAlignment="1">
      <alignment horizontal="center" vertical="top"/>
    </xf>
    <xf numFmtId="0" fontId="6" fillId="5" borderId="40" xfId="0" applyFont="1" applyFill="1" applyBorder="1" applyAlignment="1">
      <alignment horizontal="left" vertical="top" wrapText="1"/>
    </xf>
    <xf numFmtId="0" fontId="6" fillId="5" borderId="41" xfId="0" applyFont="1" applyFill="1" applyBorder="1" applyAlignment="1">
      <alignment horizontal="left" vertical="top" wrapText="1"/>
    </xf>
    <xf numFmtId="0" fontId="6" fillId="5" borderId="59" xfId="0" applyFont="1" applyFill="1" applyBorder="1" applyAlignment="1">
      <alignment horizontal="left" vertical="top" wrapText="1"/>
    </xf>
    <xf numFmtId="0" fontId="2" fillId="0" borderId="7" xfId="0" applyFont="1" applyBorder="1" applyAlignment="1">
      <alignment horizontal="center" vertical="top" wrapText="1"/>
    </xf>
    <xf numFmtId="0" fontId="2" fillId="0" borderId="1" xfId="0" applyFont="1" applyBorder="1" applyAlignment="1">
      <alignment horizontal="center" vertical="top" wrapText="1"/>
    </xf>
    <xf numFmtId="0" fontId="2" fillId="0" borderId="34" xfId="0" applyFont="1" applyBorder="1" applyAlignment="1">
      <alignment horizontal="center" vertical="top" wrapText="1"/>
    </xf>
    <xf numFmtId="164" fontId="7" fillId="0" borderId="3" xfId="0" applyNumberFormat="1" applyFont="1" applyBorder="1" applyAlignment="1">
      <alignment horizontal="center" vertical="top" wrapText="1"/>
    </xf>
    <xf numFmtId="164" fontId="7" fillId="0" borderId="4" xfId="0" applyNumberFormat="1" applyFont="1" applyBorder="1" applyAlignment="1">
      <alignment horizontal="center" vertical="top" wrapText="1"/>
    </xf>
    <xf numFmtId="164" fontId="7" fillId="0" borderId="18" xfId="0" applyNumberFormat="1" applyFont="1" applyBorder="1" applyAlignment="1">
      <alignment horizontal="center" vertical="top" wrapText="1"/>
    </xf>
    <xf numFmtId="0" fontId="2" fillId="5" borderId="40" xfId="0" applyFont="1" applyFill="1" applyBorder="1" applyAlignment="1">
      <alignment horizontal="left" vertical="top" wrapText="1"/>
    </xf>
    <xf numFmtId="0" fontId="2" fillId="5" borderId="41" xfId="0" applyFont="1" applyFill="1" applyBorder="1" applyAlignment="1">
      <alignment horizontal="left" vertical="top" wrapText="1"/>
    </xf>
    <xf numFmtId="0" fontId="2" fillId="5" borderId="59" xfId="0" applyFont="1" applyFill="1" applyBorder="1" applyAlignment="1">
      <alignment horizontal="left" vertical="top" wrapText="1"/>
    </xf>
    <xf numFmtId="164" fontId="2" fillId="5" borderId="2" xfId="0" applyNumberFormat="1" applyFont="1" applyFill="1" applyBorder="1" applyAlignment="1">
      <alignment horizontal="center" vertical="top" wrapText="1"/>
    </xf>
    <xf numFmtId="164" fontId="2" fillId="5" borderId="35" xfId="0" applyNumberFormat="1" applyFont="1" applyFill="1" applyBorder="1" applyAlignment="1">
      <alignment horizontal="center" vertical="top" wrapText="1"/>
    </xf>
    <xf numFmtId="164" fontId="2" fillId="5" borderId="36" xfId="0" applyNumberFormat="1" applyFont="1" applyFill="1" applyBorder="1" applyAlignment="1">
      <alignment horizontal="center" vertical="top" wrapText="1"/>
    </xf>
    <xf numFmtId="164" fontId="1" fillId="0" borderId="62" xfId="0" applyNumberFormat="1" applyFont="1" applyFill="1" applyBorder="1" applyAlignment="1">
      <alignment horizontal="right" vertical="top" wrapText="1"/>
    </xf>
    <xf numFmtId="164" fontId="2" fillId="0" borderId="5" xfId="0" applyNumberFormat="1" applyFont="1" applyBorder="1" applyAlignment="1">
      <alignment horizontal="center" vertical="top" wrapText="1"/>
    </xf>
    <xf numFmtId="164" fontId="2" fillId="0" borderId="6" xfId="0" applyNumberFormat="1" applyFont="1" applyBorder="1" applyAlignment="1">
      <alignment horizontal="center" vertical="top" wrapText="1"/>
    </xf>
    <xf numFmtId="164" fontId="2" fillId="0" borderId="8" xfId="0" applyNumberFormat="1" applyFont="1" applyBorder="1" applyAlignment="1">
      <alignment horizontal="center" vertical="top" wrapText="1"/>
    </xf>
    <xf numFmtId="49" fontId="7" fillId="4" borderId="1" xfId="0" applyNumberFormat="1" applyFont="1" applyFill="1" applyBorder="1" applyAlignment="1">
      <alignment horizontal="left" vertical="top" wrapText="1"/>
    </xf>
    <xf numFmtId="0" fontId="1" fillId="0" borderId="5" xfId="0" applyFont="1" applyBorder="1" applyAlignment="1">
      <alignment horizontal="center" vertical="top"/>
    </xf>
    <xf numFmtId="0" fontId="1" fillId="0" borderId="9" xfId="0" applyFont="1" applyBorder="1" applyAlignment="1">
      <alignment horizontal="center" vertical="top"/>
    </xf>
    <xf numFmtId="0" fontId="1" fillId="0" borderId="6" xfId="0" applyFont="1" applyBorder="1" applyAlignment="1">
      <alignment horizontal="center" vertical="top"/>
    </xf>
    <xf numFmtId="0" fontId="1" fillId="0" borderId="10" xfId="0" applyFont="1" applyBorder="1" applyAlignment="1">
      <alignment horizontal="center" vertical="top"/>
    </xf>
    <xf numFmtId="0" fontId="1" fillId="0" borderId="52" xfId="0" applyFont="1" applyBorder="1" applyAlignment="1">
      <alignment horizontal="center" vertical="center" textRotation="90" wrapText="1"/>
    </xf>
    <xf numFmtId="0" fontId="1" fillId="0" borderId="54" xfId="0" applyFont="1" applyBorder="1" applyAlignment="1">
      <alignment horizontal="center" vertical="center" textRotation="90" wrapText="1"/>
    </xf>
    <xf numFmtId="0" fontId="1" fillId="0" borderId="50" xfId="0" applyFont="1" applyBorder="1" applyAlignment="1">
      <alignment horizontal="center" vertical="center" textRotation="90" wrapText="1"/>
    </xf>
    <xf numFmtId="0" fontId="1" fillId="3" borderId="40" xfId="0" applyFont="1" applyFill="1" applyBorder="1" applyAlignment="1">
      <alignment horizontal="center" vertical="top"/>
    </xf>
    <xf numFmtId="0" fontId="1" fillId="3" borderId="41" xfId="0" applyFont="1" applyFill="1" applyBorder="1" applyAlignment="1">
      <alignment horizontal="center" vertical="top"/>
    </xf>
    <xf numFmtId="0" fontId="1" fillId="3" borderId="59" xfId="0" applyFont="1" applyFill="1" applyBorder="1" applyAlignment="1">
      <alignment horizontal="center" vertical="top"/>
    </xf>
    <xf numFmtId="0" fontId="1" fillId="2" borderId="40" xfId="0" applyFont="1" applyFill="1" applyBorder="1" applyAlignment="1">
      <alignment horizontal="center" vertical="top"/>
    </xf>
    <xf numFmtId="0" fontId="1" fillId="2" borderId="41" xfId="0" applyFont="1" applyFill="1" applyBorder="1" applyAlignment="1">
      <alignment horizontal="center" vertical="top"/>
    </xf>
    <xf numFmtId="0" fontId="1" fillId="2" borderId="59" xfId="0" applyFont="1" applyFill="1" applyBorder="1" applyAlignment="1">
      <alignment horizontal="center" vertical="top"/>
    </xf>
    <xf numFmtId="0" fontId="1" fillId="0" borderId="55" xfId="0" applyFont="1" applyBorder="1" applyAlignment="1">
      <alignment horizontal="center" vertical="center"/>
    </xf>
    <xf numFmtId="0" fontId="2" fillId="0" borderId="52" xfId="0" applyFont="1" applyBorder="1" applyAlignment="1">
      <alignment horizontal="center" vertical="top" wrapText="1"/>
    </xf>
    <xf numFmtId="0" fontId="2" fillId="0" borderId="28" xfId="0" applyFont="1" applyBorder="1" applyAlignment="1">
      <alignment horizontal="center" vertical="top" wrapText="1"/>
    </xf>
    <xf numFmtId="0" fontId="2" fillId="0" borderId="53" xfId="0" applyFont="1" applyBorder="1" applyAlignment="1">
      <alignment horizontal="center" vertical="top" wrapText="1"/>
    </xf>
    <xf numFmtId="49" fontId="2" fillId="3" borderId="36" xfId="0" applyNumberFormat="1" applyFont="1" applyFill="1" applyBorder="1" applyAlignment="1">
      <alignment horizontal="right" vertical="top" wrapText="1"/>
    </xf>
    <xf numFmtId="49" fontId="2" fillId="3" borderId="41" xfId="0" applyNumberFormat="1" applyFont="1" applyFill="1" applyBorder="1" applyAlignment="1">
      <alignment horizontal="right" vertical="top" wrapText="1"/>
    </xf>
    <xf numFmtId="49" fontId="2" fillId="3" borderId="59" xfId="0" applyNumberFormat="1" applyFont="1" applyFill="1" applyBorder="1" applyAlignment="1">
      <alignment horizontal="right" vertical="top" wrapText="1"/>
    </xf>
    <xf numFmtId="0" fontId="1" fillId="0" borderId="29" xfId="0" applyFont="1" applyBorder="1" applyAlignment="1">
      <alignment horizontal="center" vertical="center" textRotation="90" wrapText="1"/>
    </xf>
    <xf numFmtId="0" fontId="1" fillId="0" borderId="67" xfId="0" applyFont="1" applyBorder="1" applyAlignment="1">
      <alignment horizontal="center" vertical="center" textRotation="90" wrapText="1"/>
    </xf>
    <xf numFmtId="0" fontId="1" fillId="0" borderId="51" xfId="0" applyFont="1" applyBorder="1" applyAlignment="1">
      <alignment horizontal="center" vertical="center" textRotation="90" wrapText="1"/>
    </xf>
    <xf numFmtId="0" fontId="1" fillId="0" borderId="28" xfId="0" applyFont="1" applyBorder="1" applyAlignment="1">
      <alignment horizontal="center" vertical="center" textRotation="90" wrapText="1"/>
    </xf>
    <xf numFmtId="0" fontId="1" fillId="0" borderId="55" xfId="0" applyFont="1" applyBorder="1" applyAlignment="1">
      <alignment horizontal="center" vertical="center" textRotation="90" wrapText="1"/>
    </xf>
    <xf numFmtId="0" fontId="1" fillId="0" borderId="43" xfId="0" applyFont="1" applyBorder="1" applyAlignment="1">
      <alignment horizontal="center" vertical="center" textRotation="90" wrapText="1"/>
    </xf>
    <xf numFmtId="0" fontId="1" fillId="0" borderId="28"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6" xfId="0" applyFont="1" applyBorder="1" applyAlignment="1">
      <alignment horizontal="left" vertical="top" wrapText="1"/>
    </xf>
    <xf numFmtId="0" fontId="1" fillId="0" borderId="22" xfId="0" applyFont="1" applyBorder="1" applyAlignment="1">
      <alignment horizontal="left" vertical="top" wrapText="1"/>
    </xf>
    <xf numFmtId="49" fontId="6" fillId="3" borderId="6" xfId="0" applyNumberFormat="1" applyFont="1" applyFill="1" applyBorder="1" applyAlignment="1">
      <alignment horizontal="center" vertical="top"/>
    </xf>
    <xf numFmtId="49" fontId="6" fillId="3" borderId="10" xfId="0" applyNumberFormat="1" applyFont="1" applyFill="1" applyBorder="1" applyAlignment="1">
      <alignment horizontal="center" vertical="top"/>
    </xf>
    <xf numFmtId="0" fontId="1" fillId="0" borderId="54" xfId="0" applyFont="1" applyBorder="1" applyAlignment="1">
      <alignment horizontal="center" vertical="center" wrapText="1"/>
    </xf>
    <xf numFmtId="0" fontId="1" fillId="0" borderId="50" xfId="0" applyFont="1" applyBorder="1" applyAlignment="1">
      <alignment horizontal="center" vertical="center" wrapText="1"/>
    </xf>
    <xf numFmtId="0" fontId="1" fillId="5" borderId="40" xfId="0" applyFont="1" applyFill="1" applyBorder="1" applyAlignment="1">
      <alignment horizontal="center" vertical="top"/>
    </xf>
    <xf numFmtId="0" fontId="1" fillId="5" borderId="41" xfId="0" applyFont="1" applyFill="1" applyBorder="1" applyAlignment="1">
      <alignment horizontal="center" vertical="top"/>
    </xf>
    <xf numFmtId="0" fontId="1" fillId="5" borderId="59" xfId="0" applyFont="1" applyFill="1" applyBorder="1" applyAlignment="1">
      <alignment horizontal="center" vertical="top"/>
    </xf>
    <xf numFmtId="0" fontId="1" fillId="0" borderId="0" xfId="0" applyFont="1" applyAlignment="1">
      <alignment horizontal="center" vertical="top"/>
    </xf>
    <xf numFmtId="0" fontId="2" fillId="0" borderId="0" xfId="0" applyFont="1" applyAlignment="1">
      <alignment horizontal="center" vertical="top" wrapText="1"/>
    </xf>
    <xf numFmtId="0" fontId="1" fillId="0" borderId="0" xfId="0" applyFont="1" applyAlignment="1">
      <alignment horizontal="center" vertical="top" wrapText="1"/>
    </xf>
    <xf numFmtId="0" fontId="1" fillId="0" borderId="25" xfId="0" applyFont="1" applyBorder="1" applyAlignment="1">
      <alignment horizontal="center" vertical="top"/>
    </xf>
    <xf numFmtId="0" fontId="1" fillId="0" borderId="21" xfId="0" applyFont="1" applyBorder="1" applyAlignment="1">
      <alignment horizontal="center" vertical="top"/>
    </xf>
    <xf numFmtId="49" fontId="6" fillId="0" borderId="6" xfId="0" applyNumberFormat="1" applyFont="1" applyBorder="1" applyAlignment="1">
      <alignment horizontal="center" vertical="top"/>
    </xf>
    <xf numFmtId="49" fontId="6" fillId="0" borderId="10" xfId="0" applyNumberFormat="1" applyFont="1" applyBorder="1" applyAlignment="1">
      <alignment horizontal="center" vertical="top"/>
    </xf>
    <xf numFmtId="0" fontId="7" fillId="0" borderId="18" xfId="0" applyFont="1" applyFill="1" applyBorder="1" applyAlignment="1">
      <alignment horizontal="left" vertical="top" wrapText="1"/>
    </xf>
    <xf numFmtId="0" fontId="7" fillId="0" borderId="64" xfId="0" applyFont="1" applyFill="1" applyBorder="1" applyAlignment="1">
      <alignment horizontal="left" vertical="top" wrapText="1"/>
    </xf>
    <xf numFmtId="49" fontId="6" fillId="0" borderId="4" xfId="0" applyNumberFormat="1" applyFont="1" applyBorder="1" applyAlignment="1">
      <alignment horizontal="center" vertical="top"/>
    </xf>
    <xf numFmtId="0" fontId="1" fillId="0" borderId="62" xfId="0" applyFont="1" applyBorder="1" applyAlignment="1">
      <alignment horizontal="center" vertical="top" wrapText="1"/>
    </xf>
    <xf numFmtId="0" fontId="2" fillId="0" borderId="60"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1" fillId="0" borderId="28" xfId="0" applyFont="1" applyBorder="1" applyAlignment="1">
      <alignment vertical="center" textRotation="90" wrapText="1"/>
    </xf>
    <xf numFmtId="0" fontId="1" fillId="0" borderId="55" xfId="0" applyFont="1" applyBorder="1" applyAlignment="1">
      <alignment vertical="center" textRotation="90" wrapText="1"/>
    </xf>
    <xf numFmtId="0" fontId="1" fillId="0" borderId="43" xfId="0" applyFont="1" applyBorder="1" applyAlignment="1">
      <alignment vertical="center" textRotation="90" wrapText="1"/>
    </xf>
    <xf numFmtId="0" fontId="7" fillId="0" borderId="44" xfId="0" applyNumberFormat="1" applyFont="1" applyBorder="1" applyAlignment="1">
      <alignment horizontal="center" vertical="center" textRotation="90"/>
    </xf>
    <xf numFmtId="0" fontId="7" fillId="0" borderId="45" xfId="0" applyNumberFormat="1" applyFont="1" applyBorder="1" applyAlignment="1">
      <alignment horizontal="center" vertical="center" textRotation="90"/>
    </xf>
    <xf numFmtId="0" fontId="8" fillId="5" borderId="40" xfId="0" applyFont="1" applyFill="1" applyBorder="1" applyAlignment="1">
      <alignment horizontal="left" vertical="top" wrapText="1"/>
    </xf>
    <xf numFmtId="0" fontId="8" fillId="5" borderId="41" xfId="0" applyFont="1" applyFill="1" applyBorder="1" applyAlignment="1">
      <alignment horizontal="left" vertical="top" wrapText="1"/>
    </xf>
    <xf numFmtId="0" fontId="8" fillId="5" borderId="59" xfId="0" applyFont="1" applyFill="1" applyBorder="1" applyAlignment="1">
      <alignment horizontal="left" vertical="top" wrapText="1"/>
    </xf>
    <xf numFmtId="0" fontId="7" fillId="0" borderId="8" xfId="0" applyFont="1" applyFill="1" applyBorder="1" applyAlignment="1">
      <alignment horizontal="left" vertical="top" wrapText="1"/>
    </xf>
    <xf numFmtId="49" fontId="2" fillId="2" borderId="36" xfId="0" applyNumberFormat="1" applyFont="1" applyFill="1" applyBorder="1" applyAlignment="1">
      <alignment horizontal="right" vertical="top" wrapText="1"/>
    </xf>
    <xf numFmtId="49" fontId="2" fillId="2" borderId="41" xfId="0" applyNumberFormat="1" applyFont="1" applyFill="1" applyBorder="1" applyAlignment="1">
      <alignment horizontal="right" vertical="top" wrapText="1"/>
    </xf>
    <xf numFmtId="49" fontId="2" fillId="2" borderId="59" xfId="0" applyNumberFormat="1" applyFont="1" applyFill="1" applyBorder="1" applyAlignment="1">
      <alignment horizontal="right" vertical="top" wrapText="1"/>
    </xf>
    <xf numFmtId="49" fontId="2" fillId="5" borderId="36" xfId="0" applyNumberFormat="1" applyFont="1" applyFill="1" applyBorder="1" applyAlignment="1">
      <alignment horizontal="right" vertical="top"/>
    </xf>
    <xf numFmtId="49" fontId="2" fillId="5" borderId="41" xfId="0" applyNumberFormat="1" applyFont="1" applyFill="1" applyBorder="1" applyAlignment="1">
      <alignment horizontal="right" vertical="top"/>
    </xf>
    <xf numFmtId="49" fontId="2" fillId="5" borderId="59" xfId="0" applyNumberFormat="1" applyFont="1" applyFill="1" applyBorder="1" applyAlignment="1">
      <alignment horizontal="right" vertical="top"/>
    </xf>
    <xf numFmtId="0" fontId="6" fillId="4" borderId="25" xfId="0" applyFont="1" applyFill="1" applyBorder="1" applyAlignment="1">
      <alignment horizontal="left" vertical="top" wrapText="1"/>
    </xf>
    <xf numFmtId="0" fontId="7" fillId="4" borderId="16" xfId="0" applyFont="1" applyFill="1" applyBorder="1" applyAlignment="1">
      <alignment horizontal="left" vertical="top" wrapText="1"/>
    </xf>
    <xf numFmtId="49" fontId="6" fillId="3" borderId="40" xfId="0" applyNumberFormat="1" applyFont="1" applyFill="1" applyBorder="1" applyAlignment="1">
      <alignment horizontal="left" vertical="top" wrapText="1"/>
    </xf>
    <xf numFmtId="49" fontId="6" fillId="3" borderId="41" xfId="0" applyNumberFormat="1" applyFont="1" applyFill="1" applyBorder="1" applyAlignment="1">
      <alignment horizontal="left" vertical="top" wrapText="1"/>
    </xf>
    <xf numFmtId="49" fontId="6" fillId="3" borderId="59" xfId="0" applyNumberFormat="1" applyFont="1" applyFill="1" applyBorder="1" applyAlignment="1">
      <alignment horizontal="left" vertical="top" wrapText="1"/>
    </xf>
    <xf numFmtId="0" fontId="5" fillId="0" borderId="41" xfId="0" applyFont="1" applyBorder="1" applyAlignment="1">
      <alignment horizontal="right" vertical="top" wrapText="1"/>
    </xf>
    <xf numFmtId="0" fontId="1" fillId="9" borderId="40" xfId="0" applyFont="1" applyFill="1" applyBorder="1" applyAlignment="1">
      <alignment horizontal="center" vertical="top"/>
    </xf>
    <xf numFmtId="0" fontId="1" fillId="9" borderId="41" xfId="0" applyFont="1" applyFill="1" applyBorder="1" applyAlignment="1">
      <alignment horizontal="center" vertical="top"/>
    </xf>
    <xf numFmtId="0" fontId="1" fillId="9" borderId="59" xfId="0" applyFont="1" applyFill="1" applyBorder="1" applyAlignment="1">
      <alignment horizontal="center" vertical="top"/>
    </xf>
    <xf numFmtId="49" fontId="6" fillId="0" borderId="48" xfId="0" applyNumberFormat="1" applyFont="1" applyBorder="1" applyAlignment="1">
      <alignment horizontal="center" vertical="top"/>
    </xf>
    <xf numFmtId="49" fontId="6" fillId="0" borderId="15" xfId="0" applyNumberFormat="1" applyFont="1" applyBorder="1" applyAlignment="1">
      <alignment horizontal="center" vertical="top"/>
    </xf>
    <xf numFmtId="49" fontId="1" fillId="0" borderId="26" xfId="0" applyNumberFormat="1" applyFont="1" applyBorder="1" applyAlignment="1">
      <alignment horizontal="center" vertical="top" wrapText="1"/>
    </xf>
    <xf numFmtId="49" fontId="1" fillId="0" borderId="22" xfId="0" applyNumberFormat="1" applyFont="1" applyBorder="1" applyAlignment="1">
      <alignment horizontal="center" vertical="top" wrapText="1"/>
    </xf>
    <xf numFmtId="49" fontId="2" fillId="2" borderId="5"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0" fontId="2" fillId="0" borderId="48" xfId="0" applyFont="1" applyBorder="1" applyAlignment="1">
      <alignment horizontal="center" vertical="center" textRotation="90" wrapText="1"/>
    </xf>
    <xf numFmtId="0" fontId="2" fillId="0" borderId="49"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7" fillId="0" borderId="45" xfId="0" applyFont="1" applyFill="1" applyBorder="1" applyAlignment="1">
      <alignment horizontal="left" vertical="center" textRotation="90" wrapText="1"/>
    </xf>
    <xf numFmtId="0" fontId="7" fillId="0" borderId="16" xfId="0" applyFont="1" applyFill="1" applyBorder="1" applyAlignment="1">
      <alignment horizontal="left" vertical="center" textRotation="90" wrapText="1"/>
    </xf>
    <xf numFmtId="0" fontId="1" fillId="0" borderId="63" xfId="0" applyFont="1" applyBorder="1" applyAlignment="1">
      <alignment horizontal="center" vertical="center" textRotation="90" wrapText="1"/>
    </xf>
    <xf numFmtId="0" fontId="1" fillId="0" borderId="57" xfId="0" applyFont="1" applyBorder="1" applyAlignment="1">
      <alignment horizontal="center" vertical="center" textRotation="90" wrapText="1"/>
    </xf>
    <xf numFmtId="0" fontId="1" fillId="0" borderId="58" xfId="0" applyFont="1" applyBorder="1" applyAlignment="1">
      <alignment horizontal="center" vertical="center" textRotation="90" wrapText="1"/>
    </xf>
    <xf numFmtId="49" fontId="7" fillId="0" borderId="26" xfId="0" applyNumberFormat="1" applyFont="1" applyBorder="1" applyAlignment="1">
      <alignment horizontal="center" vertical="top" wrapText="1"/>
    </xf>
    <xf numFmtId="49" fontId="7" fillId="0" borderId="22" xfId="0" applyNumberFormat="1" applyFont="1" applyBorder="1" applyAlignment="1">
      <alignment horizontal="center" vertical="top" wrapText="1"/>
    </xf>
    <xf numFmtId="49" fontId="2" fillId="6" borderId="41" xfId="0" applyNumberFormat="1" applyFont="1" applyFill="1" applyBorder="1" applyAlignment="1">
      <alignment horizontal="center" vertical="top" wrapText="1"/>
    </xf>
    <xf numFmtId="49" fontId="2" fillId="6" borderId="59" xfId="0" applyNumberFormat="1" applyFont="1" applyFill="1" applyBorder="1" applyAlignment="1">
      <alignment horizontal="center" vertical="top" wrapText="1"/>
    </xf>
    <xf numFmtId="0" fontId="6" fillId="3" borderId="4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34" xfId="0" applyFont="1" applyFill="1" applyBorder="1" applyAlignment="1">
      <alignment horizontal="left" vertical="top" wrapText="1"/>
    </xf>
    <xf numFmtId="49" fontId="6" fillId="0" borderId="33" xfId="0" applyNumberFormat="1" applyFont="1" applyBorder="1" applyAlignment="1">
      <alignment horizontal="center" vertical="top"/>
    </xf>
    <xf numFmtId="0" fontId="1" fillId="0" borderId="26" xfId="0" applyNumberFormat="1" applyFont="1" applyBorder="1" applyAlignment="1">
      <alignment horizontal="left" vertical="top" wrapText="1"/>
    </xf>
    <xf numFmtId="0" fontId="1" fillId="0" borderId="22" xfId="0" applyNumberFormat="1" applyFont="1" applyBorder="1" applyAlignment="1">
      <alignment horizontal="left" vertical="top" wrapText="1"/>
    </xf>
    <xf numFmtId="0" fontId="6" fillId="2" borderId="41" xfId="0" applyFont="1" applyFill="1" applyBorder="1" applyAlignment="1">
      <alignment horizontal="left" vertical="top" wrapText="1"/>
    </xf>
    <xf numFmtId="0" fontId="6" fillId="2" borderId="59" xfId="0" applyFont="1" applyFill="1" applyBorder="1" applyAlignment="1">
      <alignment horizontal="left" vertical="top"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4" fillId="0" borderId="55" xfId="0" applyFont="1" applyBorder="1" applyAlignment="1">
      <alignment horizontal="center" vertical="center"/>
    </xf>
    <xf numFmtId="0" fontId="7" fillId="0" borderId="0" xfId="0" applyFont="1" applyFill="1" applyBorder="1" applyAlignment="1">
      <alignment horizontal="left" vertical="top" wrapText="1"/>
    </xf>
    <xf numFmtId="164" fontId="7" fillId="0" borderId="16" xfId="0" applyNumberFormat="1" applyFont="1" applyBorder="1" applyAlignment="1">
      <alignment horizontal="center" vertical="top"/>
    </xf>
    <xf numFmtId="164" fontId="2" fillId="8" borderId="42" xfId="0" applyNumberFormat="1" applyFont="1" applyFill="1" applyBorder="1" applyAlignment="1">
      <alignment horizontal="center" vertical="top"/>
    </xf>
    <xf numFmtId="164" fontId="7" fillId="0" borderId="27" xfId="0" applyNumberFormat="1" applyFont="1" applyBorder="1" applyAlignment="1">
      <alignment horizontal="center" vertical="top"/>
    </xf>
    <xf numFmtId="164" fontId="6" fillId="5" borderId="42" xfId="0" applyNumberFormat="1" applyFont="1" applyFill="1" applyBorder="1" applyAlignment="1">
      <alignment horizontal="center" vertical="top"/>
    </xf>
    <xf numFmtId="164" fontId="2" fillId="5" borderId="42" xfId="0" applyNumberFormat="1" applyFont="1" applyFill="1" applyBorder="1" applyAlignment="1">
      <alignment horizontal="center" vertical="top" wrapText="1"/>
    </xf>
    <xf numFmtId="0" fontId="6" fillId="4" borderId="16" xfId="0" applyFont="1" applyFill="1" applyBorder="1" applyAlignment="1">
      <alignment horizontal="left" vertical="top" wrapText="1"/>
    </xf>
    <xf numFmtId="0" fontId="6" fillId="4" borderId="21" xfId="0" applyFont="1" applyFill="1" applyBorder="1" applyAlignment="1">
      <alignment horizontal="left" vertical="top" wrapText="1"/>
    </xf>
    <xf numFmtId="0" fontId="7" fillId="0" borderId="65" xfId="0" applyFont="1" applyBorder="1" applyAlignment="1">
      <alignment horizontal="center" vertical="top" wrapText="1"/>
    </xf>
    <xf numFmtId="0" fontId="7" fillId="0" borderId="6" xfId="0" applyFont="1" applyBorder="1" applyAlignment="1">
      <alignment horizontal="center" vertical="top" wrapText="1"/>
    </xf>
    <xf numFmtId="0" fontId="7" fillId="0" borderId="8" xfId="0" applyFont="1" applyBorder="1" applyAlignment="1">
      <alignment horizontal="center" vertical="top" wrapText="1"/>
    </xf>
    <xf numFmtId="164" fontId="7" fillId="0" borderId="5" xfId="0" applyNumberFormat="1" applyFont="1" applyBorder="1" applyAlignment="1">
      <alignment horizontal="center" vertical="top" wrapText="1"/>
    </xf>
    <xf numFmtId="164" fontId="7" fillId="0" borderId="6"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7" fillId="9" borderId="40" xfId="0" applyFont="1" applyFill="1" applyBorder="1" applyAlignment="1">
      <alignment horizontal="center" vertical="top"/>
    </xf>
    <xf numFmtId="0" fontId="7" fillId="9" borderId="41" xfId="0" applyFont="1" applyFill="1" applyBorder="1" applyAlignment="1">
      <alignment horizontal="center" vertical="top"/>
    </xf>
    <xf numFmtId="0" fontId="7" fillId="9" borderId="59" xfId="0" applyFont="1" applyFill="1" applyBorder="1" applyAlignment="1">
      <alignment horizontal="center" vertical="top"/>
    </xf>
    <xf numFmtId="0" fontId="7" fillId="7" borderId="8" xfId="0" applyFont="1" applyFill="1" applyBorder="1" applyAlignment="1">
      <alignment horizontal="left" vertical="top" wrapText="1"/>
    </xf>
    <xf numFmtId="0" fontId="7" fillId="7" borderId="64" xfId="0" applyFont="1" applyFill="1" applyBorder="1" applyAlignment="1">
      <alignment horizontal="left" vertical="top" wrapText="1"/>
    </xf>
    <xf numFmtId="0" fontId="2" fillId="0" borderId="5" xfId="0" applyFont="1" applyFill="1" applyBorder="1" applyAlignment="1">
      <alignment horizontal="center" vertical="center" textRotation="90" wrapText="1"/>
    </xf>
    <xf numFmtId="0" fontId="2" fillId="0" borderId="9" xfId="0" applyFont="1" applyFill="1" applyBorder="1" applyAlignment="1">
      <alignment horizontal="center" vertical="center" textRotation="90" wrapText="1"/>
    </xf>
    <xf numFmtId="0" fontId="9" fillId="0" borderId="5" xfId="0" applyFont="1" applyFill="1" applyBorder="1" applyAlignment="1">
      <alignment horizontal="center" vertical="center" textRotation="90" wrapText="1"/>
    </xf>
    <xf numFmtId="0" fontId="9" fillId="0" borderId="9" xfId="0" applyFont="1" applyFill="1" applyBorder="1" applyAlignment="1">
      <alignment horizontal="center" vertical="center" textRotation="90" wrapText="1"/>
    </xf>
    <xf numFmtId="0" fontId="7" fillId="0" borderId="26" xfId="0" applyFont="1" applyBorder="1" applyAlignment="1">
      <alignment horizontal="left" vertical="top" wrapText="1"/>
    </xf>
    <xf numFmtId="0" fontId="7" fillId="0" borderId="17" xfId="0" applyFont="1" applyBorder="1" applyAlignment="1">
      <alignment horizontal="left" vertical="top" wrapText="1"/>
    </xf>
    <xf numFmtId="0" fontId="7" fillId="0" borderId="6" xfId="0" applyFont="1" applyBorder="1" applyAlignment="1">
      <alignment horizontal="center" vertical="top"/>
    </xf>
    <xf numFmtId="0" fontId="7" fillId="0" borderId="10" xfId="0" applyFont="1" applyBorder="1" applyAlignment="1">
      <alignment horizontal="center" vertical="top"/>
    </xf>
    <xf numFmtId="0" fontId="7" fillId="0" borderId="25" xfId="0" applyFont="1" applyBorder="1" applyAlignment="1">
      <alignment horizontal="center" vertical="top"/>
    </xf>
    <xf numFmtId="0" fontId="7" fillId="0" borderId="21" xfId="0" applyFont="1" applyBorder="1" applyAlignment="1">
      <alignment horizontal="center" vertical="top"/>
    </xf>
    <xf numFmtId="0" fontId="7" fillId="0" borderId="22" xfId="0" applyFont="1" applyBorder="1" applyAlignment="1">
      <alignment horizontal="left" vertical="top" wrapText="1"/>
    </xf>
    <xf numFmtId="0" fontId="7" fillId="0" borderId="5" xfId="0" applyFont="1" applyBorder="1" applyAlignment="1">
      <alignment horizontal="center" vertical="top"/>
    </xf>
    <xf numFmtId="0" fontId="7" fillId="0" borderId="9" xfId="0" applyFont="1" applyBorder="1" applyAlignment="1">
      <alignment horizontal="center" vertical="top"/>
    </xf>
    <xf numFmtId="0" fontId="7" fillId="7" borderId="16" xfId="0" applyFont="1" applyFill="1" applyBorder="1" applyAlignment="1">
      <alignment horizontal="left" vertical="top" wrapText="1"/>
    </xf>
    <xf numFmtId="0" fontId="7" fillId="7" borderId="21" xfId="0" applyFont="1" applyFill="1" applyBorder="1" applyAlignment="1">
      <alignment horizontal="left" vertical="top" wrapText="1"/>
    </xf>
    <xf numFmtId="0" fontId="7" fillId="0" borderId="26" xfId="0" applyNumberFormat="1" applyFont="1" applyBorder="1" applyAlignment="1">
      <alignment horizontal="left" vertical="top" wrapText="1"/>
    </xf>
    <xf numFmtId="0" fontId="7" fillId="0" borderId="22" xfId="0" applyNumberFormat="1" applyFont="1" applyBorder="1" applyAlignment="1">
      <alignment horizontal="left" vertical="top" wrapText="1"/>
    </xf>
    <xf numFmtId="0" fontId="2" fillId="0" borderId="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34"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68"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1" fillId="0" borderId="62" xfId="0" applyFont="1" applyBorder="1" applyAlignment="1">
      <alignment horizontal="right" vertical="top" wrapText="1"/>
    </xf>
    <xf numFmtId="0" fontId="1" fillId="0" borderId="53" xfId="0" applyFont="1" applyBorder="1" applyAlignment="1">
      <alignment horizontal="center" vertical="center" textRotation="90" wrapText="1"/>
    </xf>
    <xf numFmtId="0" fontId="1" fillId="0" borderId="44" xfId="0" applyFont="1" applyBorder="1" applyAlignment="1">
      <alignment horizontal="center" vertical="center" textRotation="90" wrapText="1"/>
    </xf>
    <xf numFmtId="0" fontId="1" fillId="0" borderId="24" xfId="0" applyFont="1" applyBorder="1" applyAlignment="1">
      <alignment horizontal="center" vertical="center" textRotation="90" wrapText="1"/>
    </xf>
    <xf numFmtId="3" fontId="1" fillId="0" borderId="26" xfId="0" applyNumberFormat="1" applyFont="1" applyBorder="1" applyAlignment="1">
      <alignment horizontal="center" vertical="center" textRotation="90" wrapText="1"/>
    </xf>
    <xf numFmtId="3" fontId="1" fillId="0" borderId="17" xfId="0" applyNumberFormat="1" applyFont="1" applyBorder="1" applyAlignment="1">
      <alignment horizontal="center" vertical="center" textRotation="90" wrapText="1"/>
    </xf>
    <xf numFmtId="3" fontId="1" fillId="0" borderId="22" xfId="0" applyNumberFormat="1" applyFont="1" applyBorder="1" applyAlignment="1">
      <alignment horizontal="center" vertical="center" textRotation="90" wrapText="1"/>
    </xf>
    <xf numFmtId="3" fontId="7" fillId="0" borderId="60" xfId="0" applyNumberFormat="1" applyFont="1" applyBorder="1" applyAlignment="1">
      <alignment horizontal="center" vertical="center" textRotation="90" wrapText="1"/>
    </xf>
    <xf numFmtId="3" fontId="7" fillId="0" borderId="56" xfId="0" applyNumberFormat="1" applyFont="1" applyBorder="1" applyAlignment="1">
      <alignment horizontal="center" vertical="center" textRotation="90" wrapText="1"/>
    </xf>
    <xf numFmtId="3" fontId="7" fillId="0" borderId="47" xfId="0" applyNumberFormat="1" applyFont="1" applyBorder="1" applyAlignment="1">
      <alignment horizontal="center" vertical="center" textRotation="90" wrapText="1"/>
    </xf>
    <xf numFmtId="3" fontId="7" fillId="0" borderId="48" xfId="0" applyNumberFormat="1" applyFont="1" applyBorder="1" applyAlignment="1">
      <alignment horizontal="center" vertical="center" textRotation="90" wrapText="1"/>
    </xf>
    <xf numFmtId="3" fontId="7" fillId="0" borderId="49" xfId="0" applyNumberFormat="1" applyFont="1" applyBorder="1" applyAlignment="1">
      <alignment horizontal="center" vertical="center" textRotation="90" wrapText="1"/>
    </xf>
    <xf numFmtId="3" fontId="7" fillId="0" borderId="39" xfId="0" applyNumberFormat="1" applyFont="1" applyBorder="1" applyAlignment="1">
      <alignment horizontal="center" vertical="center" textRotation="90" wrapText="1"/>
    </xf>
    <xf numFmtId="0" fontId="1" fillId="0" borderId="12" xfId="0" applyFont="1" applyBorder="1" applyAlignment="1">
      <alignment horizontal="center" vertical="center" wrapText="1"/>
    </xf>
    <xf numFmtId="0" fontId="1" fillId="0" borderId="57" xfId="0" applyFont="1" applyBorder="1" applyAlignment="1">
      <alignment horizontal="center" vertical="top"/>
    </xf>
    <xf numFmtId="0" fontId="1" fillId="0" borderId="70" xfId="0" applyFont="1" applyBorder="1" applyAlignment="1">
      <alignment horizontal="center" vertical="top"/>
    </xf>
    <xf numFmtId="0" fontId="1" fillId="0" borderId="67" xfId="0" applyFont="1" applyBorder="1" applyAlignment="1">
      <alignment horizontal="center" vertical="top"/>
    </xf>
    <xf numFmtId="49" fontId="2" fillId="6" borderId="40" xfId="0" applyNumberFormat="1" applyFont="1" applyFill="1" applyBorder="1" applyAlignment="1">
      <alignment horizontal="left" vertical="top" wrapText="1"/>
    </xf>
    <xf numFmtId="49" fontId="2" fillId="6" borderId="41" xfId="0" applyNumberFormat="1" applyFont="1" applyFill="1" applyBorder="1" applyAlignment="1">
      <alignment horizontal="left" vertical="top" wrapText="1"/>
    </xf>
    <xf numFmtId="49" fontId="2" fillId="6" borderId="59" xfId="0" applyNumberFormat="1" applyFont="1" applyFill="1" applyBorder="1" applyAlignment="1">
      <alignment horizontal="left" vertical="top" wrapText="1"/>
    </xf>
    <xf numFmtId="3" fontId="2" fillId="3" borderId="35" xfId="0" applyNumberFormat="1" applyFont="1" applyFill="1" applyBorder="1" applyAlignment="1">
      <alignment horizontal="right" vertical="top" wrapText="1"/>
    </xf>
    <xf numFmtId="3" fontId="2" fillId="3" borderId="36" xfId="0" applyNumberFormat="1" applyFont="1" applyFill="1" applyBorder="1" applyAlignment="1">
      <alignment horizontal="right" vertical="top" wrapText="1"/>
    </xf>
    <xf numFmtId="3" fontId="2" fillId="2" borderId="64" xfId="0" applyNumberFormat="1" applyFont="1" applyFill="1" applyBorder="1" applyAlignment="1">
      <alignment horizontal="right" vertical="top" wrapText="1"/>
    </xf>
    <xf numFmtId="3" fontId="2" fillId="2" borderId="62" xfId="0" applyNumberFormat="1" applyFont="1" applyFill="1" applyBorder="1" applyAlignment="1">
      <alignment horizontal="right" vertical="top" wrapText="1"/>
    </xf>
    <xf numFmtId="3" fontId="1" fillId="2" borderId="40" xfId="0" applyNumberFormat="1" applyFont="1" applyFill="1" applyBorder="1" applyAlignment="1">
      <alignment horizontal="center" vertical="top"/>
    </xf>
    <xf numFmtId="3" fontId="1" fillId="2" borderId="41" xfId="0" applyNumberFormat="1" applyFont="1" applyFill="1" applyBorder="1" applyAlignment="1">
      <alignment horizontal="center" vertical="top"/>
    </xf>
    <xf numFmtId="3" fontId="1" fillId="2" borderId="59" xfId="0" applyNumberFormat="1" applyFont="1" applyFill="1" applyBorder="1" applyAlignment="1">
      <alignment horizontal="center" vertical="top"/>
    </xf>
    <xf numFmtId="3" fontId="2" fillId="5" borderId="36" xfId="0" applyNumberFormat="1" applyFont="1" applyFill="1" applyBorder="1" applyAlignment="1">
      <alignment horizontal="right" vertical="top"/>
    </xf>
    <xf numFmtId="3" fontId="2" fillId="5" borderId="41" xfId="0" applyNumberFormat="1" applyFont="1" applyFill="1" applyBorder="1" applyAlignment="1">
      <alignment horizontal="right" vertical="top"/>
    </xf>
    <xf numFmtId="3" fontId="1" fillId="5" borderId="40" xfId="0" applyNumberFormat="1" applyFont="1" applyFill="1" applyBorder="1" applyAlignment="1">
      <alignment horizontal="center" vertical="top"/>
    </xf>
    <xf numFmtId="3" fontId="1" fillId="5" borderId="41" xfId="0" applyNumberFormat="1" applyFont="1" applyFill="1" applyBorder="1" applyAlignment="1">
      <alignment horizontal="center" vertical="top"/>
    </xf>
    <xf numFmtId="3" fontId="1" fillId="5" borderId="59" xfId="0" applyNumberFormat="1" applyFont="1" applyFill="1" applyBorder="1" applyAlignment="1">
      <alignment horizontal="center" vertical="top"/>
    </xf>
    <xf numFmtId="3" fontId="6" fillId="5" borderId="40" xfId="0" applyNumberFormat="1" applyFont="1" applyFill="1" applyBorder="1" applyAlignment="1">
      <alignment horizontal="left" vertical="top" wrapText="1"/>
    </xf>
    <xf numFmtId="3" fontId="6" fillId="5" borderId="41" xfId="0" applyNumberFormat="1" applyFont="1" applyFill="1" applyBorder="1" applyAlignment="1">
      <alignment horizontal="left" vertical="top" wrapText="1"/>
    </xf>
    <xf numFmtId="3" fontId="6" fillId="5" borderId="59" xfId="0" applyNumberFormat="1" applyFont="1" applyFill="1" applyBorder="1" applyAlignment="1">
      <alignment horizontal="left" vertical="top" wrapText="1"/>
    </xf>
    <xf numFmtId="3" fontId="1" fillId="0" borderId="19" xfId="0" applyNumberFormat="1" applyFont="1" applyBorder="1" applyAlignment="1">
      <alignment horizontal="left" vertical="top" wrapText="1"/>
    </xf>
    <xf numFmtId="3" fontId="1" fillId="0" borderId="0" xfId="0" applyNumberFormat="1" applyFont="1" applyBorder="1" applyAlignment="1">
      <alignment horizontal="left" vertical="top" wrapText="1"/>
    </xf>
    <xf numFmtId="3" fontId="1" fillId="0" borderId="20" xfId="0" applyNumberFormat="1" applyFont="1" applyBorder="1" applyAlignment="1">
      <alignment horizontal="left" vertical="top" wrapText="1"/>
    </xf>
    <xf numFmtId="3" fontId="2" fillId="8" borderId="40" xfId="0" applyNumberFormat="1" applyFont="1" applyFill="1" applyBorder="1" applyAlignment="1">
      <alignment horizontal="right" vertical="top" wrapText="1"/>
    </xf>
    <xf numFmtId="3" fontId="2" fillId="8" borderId="41" xfId="0" applyNumberFormat="1" applyFont="1" applyFill="1" applyBorder="1" applyAlignment="1">
      <alignment horizontal="right" vertical="top" wrapText="1"/>
    </xf>
    <xf numFmtId="3" fontId="2" fillId="8" borderId="59" xfId="0" applyNumberFormat="1" applyFont="1" applyFill="1" applyBorder="1" applyAlignment="1">
      <alignment horizontal="right" vertical="top" wrapText="1"/>
    </xf>
    <xf numFmtId="165" fontId="1" fillId="0" borderId="26" xfId="0" applyNumberFormat="1" applyFont="1" applyBorder="1" applyAlignment="1">
      <alignment horizontal="center" vertical="center" textRotation="90" wrapText="1"/>
    </xf>
    <xf numFmtId="165" fontId="1" fillId="0" borderId="17" xfId="0" applyNumberFormat="1" applyFont="1" applyBorder="1" applyAlignment="1">
      <alignment horizontal="center" vertical="center" textRotation="90" wrapText="1"/>
    </xf>
    <xf numFmtId="165" fontId="1" fillId="0" borderId="22" xfId="0" applyNumberFormat="1" applyFont="1" applyBorder="1" applyAlignment="1">
      <alignment horizontal="center" vertical="center" textRotation="90" wrapText="1"/>
    </xf>
    <xf numFmtId="3" fontId="2" fillId="0" borderId="0" xfId="0" applyNumberFormat="1" applyFont="1" applyFill="1" applyBorder="1" applyAlignment="1">
      <alignment horizontal="center" wrapText="1"/>
    </xf>
    <xf numFmtId="3" fontId="2" fillId="0" borderId="7" xfId="0" applyNumberFormat="1" applyFont="1" applyBorder="1" applyAlignment="1">
      <alignment horizontal="center" vertical="top" wrapText="1"/>
    </xf>
    <xf numFmtId="3" fontId="2" fillId="0" borderId="1" xfId="0" applyNumberFormat="1" applyFont="1" applyBorder="1" applyAlignment="1">
      <alignment horizontal="center" vertical="top" wrapText="1"/>
    </xf>
    <xf numFmtId="3" fontId="2" fillId="0" borderId="34" xfId="0" applyNumberFormat="1" applyFont="1" applyBorder="1" applyAlignment="1">
      <alignment horizontal="center" vertical="top" wrapText="1"/>
    </xf>
    <xf numFmtId="3" fontId="2" fillId="5" borderId="40" xfId="0" applyNumberFormat="1" applyFont="1" applyFill="1" applyBorder="1" applyAlignment="1">
      <alignment horizontal="left" vertical="top" wrapText="1"/>
    </xf>
    <xf numFmtId="3" fontId="2" fillId="5" borderId="41" xfId="0" applyNumberFormat="1" applyFont="1" applyFill="1" applyBorder="1" applyAlignment="1">
      <alignment horizontal="left" vertical="top" wrapText="1"/>
    </xf>
    <xf numFmtId="3" fontId="2" fillId="5" borderId="59" xfId="0" applyNumberFormat="1" applyFont="1" applyFill="1" applyBorder="1" applyAlignment="1">
      <alignment horizontal="left" vertical="top" wrapText="1"/>
    </xf>
    <xf numFmtId="3" fontId="7" fillId="7" borderId="8" xfId="0" applyNumberFormat="1" applyFont="1" applyFill="1" applyBorder="1" applyAlignment="1">
      <alignment horizontal="left" vertical="top" wrapText="1"/>
    </xf>
    <xf numFmtId="3" fontId="7" fillId="7" borderId="64" xfId="0" applyNumberFormat="1" applyFont="1" applyFill="1" applyBorder="1" applyAlignment="1">
      <alignment horizontal="left" vertical="top" wrapText="1"/>
    </xf>
    <xf numFmtId="3" fontId="7" fillId="0" borderId="5" xfId="0" applyNumberFormat="1" applyFont="1" applyFill="1" applyBorder="1" applyAlignment="1">
      <alignment horizontal="center" vertical="center" textRotation="90" wrapText="1"/>
    </xf>
    <xf numFmtId="3" fontId="7" fillId="0" borderId="9" xfId="0" applyNumberFormat="1" applyFont="1" applyFill="1" applyBorder="1" applyAlignment="1">
      <alignment horizontal="center" vertical="center" textRotation="90" wrapText="1"/>
    </xf>
    <xf numFmtId="3" fontId="6" fillId="0" borderId="48" xfId="0" applyNumberFormat="1" applyFont="1" applyBorder="1" applyAlignment="1">
      <alignment horizontal="center" vertical="top"/>
    </xf>
    <xf numFmtId="3" fontId="6" fillId="0" borderId="15" xfId="0" applyNumberFormat="1" applyFont="1" applyBorder="1" applyAlignment="1">
      <alignment horizontal="center" vertical="top"/>
    </xf>
    <xf numFmtId="3" fontId="5" fillId="0" borderId="41" xfId="0" applyNumberFormat="1" applyFont="1" applyBorder="1" applyAlignment="1">
      <alignment horizontal="right" vertical="top" wrapText="1"/>
    </xf>
    <xf numFmtId="3" fontId="8" fillId="5" borderId="40" xfId="0" applyNumberFormat="1" applyFont="1" applyFill="1" applyBorder="1" applyAlignment="1">
      <alignment horizontal="left" vertical="top" wrapText="1"/>
    </xf>
    <xf numFmtId="3" fontId="8" fillId="5" borderId="41" xfId="0" applyNumberFormat="1" applyFont="1" applyFill="1" applyBorder="1" applyAlignment="1">
      <alignment horizontal="left" vertical="top" wrapText="1"/>
    </xf>
    <xf numFmtId="3" fontId="8" fillId="5" borderId="59" xfId="0" applyNumberFormat="1" applyFont="1" applyFill="1" applyBorder="1" applyAlignment="1">
      <alignment horizontal="left" vertical="top" wrapText="1"/>
    </xf>
    <xf numFmtId="3" fontId="6" fillId="2" borderId="41" xfId="0" applyNumberFormat="1" applyFont="1" applyFill="1" applyBorder="1" applyAlignment="1">
      <alignment horizontal="left" vertical="top" wrapText="1"/>
    </xf>
    <xf numFmtId="3" fontId="6" fillId="2" borderId="59" xfId="0" applyNumberFormat="1" applyFont="1" applyFill="1" applyBorder="1" applyAlignment="1">
      <alignment horizontal="left" vertical="top" wrapText="1"/>
    </xf>
    <xf numFmtId="3" fontId="6" fillId="3" borderId="41" xfId="0" applyNumberFormat="1" applyFont="1" applyFill="1" applyBorder="1" applyAlignment="1">
      <alignment horizontal="left" vertical="top" wrapText="1"/>
    </xf>
    <xf numFmtId="3" fontId="6" fillId="3" borderId="1" xfId="0" applyNumberFormat="1" applyFont="1" applyFill="1" applyBorder="1" applyAlignment="1">
      <alignment horizontal="left" vertical="top" wrapText="1"/>
    </xf>
    <xf numFmtId="3" fontId="6" fillId="3" borderId="34" xfId="0" applyNumberFormat="1" applyFont="1" applyFill="1" applyBorder="1" applyAlignment="1">
      <alignment horizontal="left" vertical="top" wrapText="1"/>
    </xf>
    <xf numFmtId="3" fontId="7" fillId="0" borderId="26" xfId="0" applyNumberFormat="1" applyFont="1" applyBorder="1" applyAlignment="1">
      <alignment horizontal="left" vertical="top" wrapText="1"/>
    </xf>
    <xf numFmtId="3" fontId="7" fillId="0" borderId="17" xfId="0" applyNumberFormat="1" applyFont="1" applyBorder="1" applyAlignment="1">
      <alignment horizontal="left" vertical="top" wrapText="1"/>
    </xf>
    <xf numFmtId="3" fontId="7" fillId="9" borderId="40" xfId="0" applyNumberFormat="1" applyFont="1" applyFill="1" applyBorder="1" applyAlignment="1">
      <alignment horizontal="center" vertical="top"/>
    </xf>
    <xf numFmtId="3" fontId="7" fillId="9" borderId="41" xfId="0" applyNumberFormat="1" applyFont="1" applyFill="1" applyBorder="1" applyAlignment="1">
      <alignment horizontal="center" vertical="top"/>
    </xf>
    <xf numFmtId="3" fontId="7" fillId="9" borderId="59" xfId="0" applyNumberFormat="1" applyFont="1" applyFill="1" applyBorder="1" applyAlignment="1">
      <alignment horizontal="center" vertical="top"/>
    </xf>
    <xf numFmtId="3" fontId="6" fillId="3" borderId="40" xfId="0" applyNumberFormat="1" applyFont="1" applyFill="1" applyBorder="1" applyAlignment="1">
      <alignment horizontal="left" vertical="top" wrapText="1"/>
    </xf>
    <xf numFmtId="3" fontId="6" fillId="3" borderId="59" xfId="0" applyNumberFormat="1" applyFont="1" applyFill="1" applyBorder="1" applyAlignment="1">
      <alignment horizontal="left" vertical="top" wrapText="1"/>
    </xf>
    <xf numFmtId="3" fontId="2" fillId="0" borderId="5" xfId="0" applyNumberFormat="1" applyFont="1" applyFill="1" applyBorder="1" applyAlignment="1">
      <alignment horizontal="center" vertical="center" textRotation="90" wrapText="1"/>
    </xf>
    <xf numFmtId="3" fontId="2" fillId="0" borderId="3" xfId="0" applyNumberFormat="1" applyFont="1" applyFill="1" applyBorder="1" applyAlignment="1">
      <alignment horizontal="center" vertical="center" textRotation="90" wrapText="1"/>
    </xf>
    <xf numFmtId="3" fontId="7" fillId="7" borderId="16" xfId="0" applyNumberFormat="1" applyFont="1" applyFill="1" applyBorder="1" applyAlignment="1">
      <alignment horizontal="left" vertical="top" wrapText="1"/>
    </xf>
    <xf numFmtId="3" fontId="7" fillId="0" borderId="39" xfId="0" applyNumberFormat="1" applyFont="1" applyBorder="1" applyAlignment="1">
      <alignment horizontal="left" vertical="top" wrapText="1"/>
    </xf>
    <xf numFmtId="3" fontId="7" fillId="0" borderId="6" xfId="0" applyNumberFormat="1" applyFont="1" applyBorder="1" applyAlignment="1">
      <alignment horizontal="center" vertical="top"/>
    </xf>
    <xf numFmtId="3" fontId="7" fillId="0" borderId="10" xfId="0" applyNumberFormat="1" applyFont="1" applyBorder="1" applyAlignment="1">
      <alignment horizontal="center" vertical="top"/>
    </xf>
    <xf numFmtId="3" fontId="7" fillId="0" borderId="25" xfId="0" applyNumberFormat="1" applyFont="1" applyBorder="1" applyAlignment="1">
      <alignment horizontal="center" vertical="top"/>
    </xf>
    <xf numFmtId="3" fontId="7" fillId="0" borderId="21" xfId="0" applyNumberFormat="1" applyFont="1" applyBorder="1" applyAlignment="1">
      <alignment horizontal="center" vertical="top"/>
    </xf>
    <xf numFmtId="3" fontId="7" fillId="0" borderId="8" xfId="0" applyNumberFormat="1" applyFont="1" applyFill="1" applyBorder="1" applyAlignment="1">
      <alignment horizontal="left" vertical="top" wrapText="1"/>
    </xf>
    <xf numFmtId="3" fontId="7" fillId="0" borderId="64" xfId="0" applyNumberFormat="1" applyFont="1" applyFill="1" applyBorder="1" applyAlignment="1">
      <alignment horizontal="left" vertical="top" wrapText="1"/>
    </xf>
    <xf numFmtId="3" fontId="7" fillId="0" borderId="22" xfId="0" applyNumberFormat="1" applyFont="1" applyBorder="1" applyAlignment="1">
      <alignment horizontal="left" vertical="top" wrapText="1"/>
    </xf>
    <xf numFmtId="3" fontId="7" fillId="0" borderId="18" xfId="0" applyNumberFormat="1" applyFont="1" applyFill="1" applyBorder="1" applyAlignment="1">
      <alignment horizontal="left" vertical="top" wrapText="1"/>
    </xf>
    <xf numFmtId="3" fontId="10" fillId="0" borderId="5" xfId="0" applyNumberFormat="1" applyFont="1" applyFill="1" applyBorder="1" applyAlignment="1">
      <alignment horizontal="center" vertical="center" textRotation="90" wrapText="1"/>
    </xf>
    <xf numFmtId="3" fontId="10" fillId="0" borderId="9" xfId="0" applyNumberFormat="1" applyFont="1" applyFill="1" applyBorder="1" applyAlignment="1">
      <alignment horizontal="center" vertical="center" textRotation="90" wrapText="1"/>
    </xf>
    <xf numFmtId="3" fontId="7" fillId="0" borderId="5" xfId="0" applyNumberFormat="1" applyFont="1" applyBorder="1" applyAlignment="1">
      <alignment horizontal="center" vertical="top"/>
    </xf>
    <xf numFmtId="3" fontId="7" fillId="0" borderId="9" xfId="0" applyNumberFormat="1" applyFont="1" applyBorder="1" applyAlignment="1">
      <alignment horizontal="center" vertical="top"/>
    </xf>
    <xf numFmtId="11" fontId="2" fillId="2" borderId="5" xfId="0" applyNumberFormat="1" applyFont="1" applyFill="1" applyBorder="1" applyAlignment="1">
      <alignment horizontal="center" vertical="top"/>
    </xf>
    <xf numFmtId="11" fontId="2" fillId="2" borderId="9" xfId="0" applyNumberFormat="1" applyFont="1" applyFill="1" applyBorder="1" applyAlignment="1">
      <alignment horizontal="center" vertical="top"/>
    </xf>
    <xf numFmtId="11" fontId="6" fillId="3" borderId="6" xfId="0" applyNumberFormat="1" applyFont="1" applyFill="1" applyBorder="1" applyAlignment="1">
      <alignment horizontal="center" vertical="top"/>
    </xf>
    <xf numFmtId="11" fontId="6" fillId="3" borderId="10" xfId="0" applyNumberFormat="1" applyFont="1" applyFill="1" applyBorder="1" applyAlignment="1">
      <alignment horizontal="center" vertical="top"/>
    </xf>
    <xf numFmtId="3" fontId="7" fillId="7" borderId="21" xfId="0" applyNumberFormat="1" applyFont="1" applyFill="1" applyBorder="1" applyAlignment="1">
      <alignment horizontal="left" vertical="top" wrapText="1"/>
    </xf>
    <xf numFmtId="3" fontId="6" fillId="0" borderId="33" xfId="0" applyNumberFormat="1" applyFont="1" applyBorder="1" applyAlignment="1">
      <alignment horizontal="center" vertical="top"/>
    </xf>
    <xf numFmtId="3" fontId="12" fillId="0" borderId="0" xfId="0" applyNumberFormat="1" applyFont="1" applyAlignment="1">
      <alignment horizontal="center" vertical="top"/>
    </xf>
    <xf numFmtId="3" fontId="14" fillId="0" borderId="0" xfId="0" applyNumberFormat="1" applyFont="1" applyAlignment="1">
      <alignment horizontal="center" vertical="top" wrapText="1"/>
    </xf>
    <xf numFmtId="3" fontId="12" fillId="0" borderId="0" xfId="0" applyNumberFormat="1" applyFont="1" applyAlignment="1">
      <alignment horizontal="center" vertical="top" wrapText="1"/>
    </xf>
    <xf numFmtId="3" fontId="1" fillId="0" borderId="62" xfId="0" applyNumberFormat="1" applyFont="1" applyBorder="1" applyAlignment="1">
      <alignment horizontal="right" vertical="top" wrapText="1"/>
    </xf>
    <xf numFmtId="11" fontId="1" fillId="0" borderId="52" xfId="0" applyNumberFormat="1" applyFont="1" applyBorder="1" applyAlignment="1">
      <alignment horizontal="center" vertical="center" textRotation="90" wrapText="1"/>
    </xf>
    <xf numFmtId="11" fontId="1" fillId="0" borderId="54" xfId="0" applyNumberFormat="1" applyFont="1" applyBorder="1" applyAlignment="1">
      <alignment horizontal="center" vertical="center" textRotation="90" wrapText="1"/>
    </xf>
    <xf numFmtId="11" fontId="1" fillId="0" borderId="50" xfId="0" applyNumberFormat="1" applyFont="1" applyBorder="1" applyAlignment="1">
      <alignment horizontal="center" vertical="center" textRotation="90" wrapText="1"/>
    </xf>
    <xf numFmtId="11" fontId="1" fillId="0" borderId="28" xfId="0" applyNumberFormat="1" applyFont="1" applyBorder="1" applyAlignment="1">
      <alignment horizontal="center" vertical="center" textRotation="90" wrapText="1"/>
    </xf>
    <xf numFmtId="11" fontId="1" fillId="0" borderId="55" xfId="0" applyNumberFormat="1" applyFont="1" applyBorder="1" applyAlignment="1">
      <alignment horizontal="center" vertical="center" textRotation="90" wrapText="1"/>
    </xf>
    <xf numFmtId="11" fontId="1" fillId="0" borderId="43" xfId="0" applyNumberFormat="1" applyFont="1" applyBorder="1" applyAlignment="1">
      <alignment horizontal="center" vertical="center" textRotation="90" wrapText="1"/>
    </xf>
    <xf numFmtId="49" fontId="1" fillId="0" borderId="28" xfId="0" applyNumberFormat="1" applyFont="1" applyBorder="1" applyAlignment="1">
      <alignment horizontal="center" vertical="center" textRotation="90" wrapText="1"/>
    </xf>
    <xf numFmtId="49" fontId="1" fillId="0" borderId="55" xfId="0" applyNumberFormat="1" applyFont="1" applyBorder="1" applyAlignment="1">
      <alignment horizontal="center" vertical="center" textRotation="90" wrapText="1"/>
    </xf>
    <xf numFmtId="49" fontId="1" fillId="0" borderId="43" xfId="0" applyNumberFormat="1" applyFont="1" applyBorder="1" applyAlignment="1">
      <alignment horizontal="center" vertical="center" textRotation="90" wrapText="1"/>
    </xf>
    <xf numFmtId="3" fontId="1" fillId="0" borderId="28" xfId="0" applyNumberFormat="1" applyFont="1" applyBorder="1" applyAlignment="1">
      <alignment horizontal="center" vertical="center" wrapText="1"/>
    </xf>
    <xf numFmtId="3" fontId="1" fillId="0" borderId="55" xfId="0" applyNumberFormat="1" applyFont="1" applyBorder="1" applyAlignment="1">
      <alignment horizontal="center" vertical="center" wrapText="1"/>
    </xf>
    <xf numFmtId="3" fontId="1" fillId="0" borderId="43" xfId="0" applyNumberFormat="1" applyFont="1" applyBorder="1" applyAlignment="1">
      <alignment horizontal="center" vertical="center" wrapText="1"/>
    </xf>
    <xf numFmtId="3" fontId="1" fillId="0" borderId="28" xfId="0" applyNumberFormat="1" applyFont="1" applyBorder="1" applyAlignment="1">
      <alignment horizontal="center" vertical="center" textRotation="90" wrapText="1"/>
    </xf>
    <xf numFmtId="3" fontId="1" fillId="0" borderId="55" xfId="0" applyNumberFormat="1" applyFont="1" applyBorder="1" applyAlignment="1">
      <alignment horizontal="center" vertical="center" textRotation="90" wrapText="1"/>
    </xf>
    <xf numFmtId="3" fontId="1" fillId="0" borderId="43" xfId="0" applyNumberFormat="1" applyFont="1" applyBorder="1" applyAlignment="1">
      <alignment horizontal="center" vertical="center" textRotation="90" wrapText="1"/>
    </xf>
    <xf numFmtId="3" fontId="1" fillId="0" borderId="60" xfId="0" applyNumberFormat="1" applyFont="1" applyBorder="1" applyAlignment="1">
      <alignment horizontal="center" vertical="center" wrapText="1"/>
    </xf>
    <xf numFmtId="3" fontId="1" fillId="0" borderId="73" xfId="0" applyNumberFormat="1" applyFont="1" applyBorder="1" applyAlignment="1">
      <alignment horizontal="center" vertical="center" wrapText="1"/>
    </xf>
    <xf numFmtId="3" fontId="1" fillId="0" borderId="29" xfId="0" applyNumberFormat="1" applyFont="1" applyBorder="1" applyAlignment="1">
      <alignment horizontal="center" vertical="center" wrapText="1"/>
    </xf>
    <xf numFmtId="3" fontId="1" fillId="0" borderId="50"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xf numFmtId="3" fontId="1" fillId="0" borderId="57" xfId="0" applyNumberFormat="1" applyFont="1" applyBorder="1" applyAlignment="1">
      <alignment horizontal="center" vertical="top"/>
    </xf>
    <xf numFmtId="3" fontId="1" fillId="0" borderId="70" xfId="0" applyNumberFormat="1" applyFont="1" applyBorder="1" applyAlignment="1">
      <alignment horizontal="center" vertical="top"/>
    </xf>
    <xf numFmtId="3" fontId="1" fillId="0" borderId="67" xfId="0" applyNumberFormat="1" applyFont="1" applyBorder="1" applyAlignment="1">
      <alignment horizontal="center" vertical="top"/>
    </xf>
    <xf numFmtId="3" fontId="1" fillId="0" borderId="63" xfId="0" applyNumberFormat="1" applyFont="1" applyBorder="1" applyAlignment="1">
      <alignment horizontal="center" vertical="center" textRotation="90" wrapText="1"/>
    </xf>
    <xf numFmtId="3" fontId="1" fillId="0" borderId="57" xfId="0" applyNumberFormat="1" applyFont="1" applyBorder="1" applyAlignment="1">
      <alignment horizontal="center" vertical="center" textRotation="90" wrapText="1"/>
    </xf>
    <xf numFmtId="3" fontId="1" fillId="0" borderId="58" xfId="0" applyNumberFormat="1" applyFont="1" applyBorder="1" applyAlignment="1">
      <alignment horizontal="center" vertical="center" textRotation="90" wrapText="1"/>
    </xf>
    <xf numFmtId="3" fontId="1" fillId="0" borderId="53" xfId="0" applyNumberFormat="1" applyFont="1" applyBorder="1" applyAlignment="1">
      <alignment horizontal="center" vertical="center" textRotation="90" wrapText="1"/>
    </xf>
    <xf numFmtId="3" fontId="1" fillId="0" borderId="44" xfId="0" applyNumberFormat="1" applyFont="1" applyBorder="1" applyAlignment="1">
      <alignment horizontal="center" vertical="center" textRotation="90" wrapText="1"/>
    </xf>
    <xf numFmtId="3" fontId="1" fillId="0" borderId="24" xfId="0" applyNumberFormat="1" applyFont="1" applyBorder="1" applyAlignment="1">
      <alignment horizontal="center" vertical="center" textRotation="90" wrapText="1"/>
    </xf>
    <xf numFmtId="165" fontId="7" fillId="0" borderId="26" xfId="0" applyNumberFormat="1" applyFont="1" applyBorder="1" applyAlignment="1">
      <alignment horizontal="center" vertical="center" textRotation="90" wrapText="1"/>
    </xf>
    <xf numFmtId="165" fontId="7" fillId="0" borderId="17" xfId="0" applyNumberFormat="1" applyFont="1" applyBorder="1" applyAlignment="1">
      <alignment horizontal="center" vertical="center" textRotation="90" wrapText="1"/>
    </xf>
    <xf numFmtId="165" fontId="7" fillId="0" borderId="22" xfId="0" applyNumberFormat="1" applyFont="1" applyBorder="1" applyAlignment="1">
      <alignment horizontal="center" vertical="center" textRotation="90" wrapText="1"/>
    </xf>
    <xf numFmtId="11" fontId="2" fillId="6" borderId="40" xfId="0" applyNumberFormat="1" applyFont="1" applyFill="1" applyBorder="1" applyAlignment="1">
      <alignment horizontal="left" vertical="top" wrapText="1"/>
    </xf>
    <xf numFmtId="11" fontId="2" fillId="6" borderId="41" xfId="0" applyNumberFormat="1" applyFont="1" applyFill="1" applyBorder="1" applyAlignment="1">
      <alignment horizontal="left" vertical="top" wrapText="1"/>
    </xf>
    <xf numFmtId="11" fontId="2" fillId="6" borderId="59" xfId="0" applyNumberFormat="1" applyFont="1" applyFill="1" applyBorder="1" applyAlignment="1">
      <alignment horizontal="left" vertical="top" wrapText="1"/>
    </xf>
    <xf numFmtId="3" fontId="7" fillId="0" borderId="26" xfId="0" applyNumberFormat="1" applyFont="1" applyBorder="1" applyAlignment="1">
      <alignment horizontal="center" vertical="top" wrapText="1"/>
    </xf>
    <xf numFmtId="3" fontId="7" fillId="0" borderId="17" xfId="0" applyNumberFormat="1" applyFont="1" applyBorder="1" applyAlignment="1">
      <alignment horizontal="center" vertical="top" wrapText="1"/>
    </xf>
    <xf numFmtId="3" fontId="2" fillId="3" borderId="37" xfId="0" applyNumberFormat="1" applyFont="1" applyFill="1" applyBorder="1" applyAlignment="1">
      <alignment horizontal="right" vertical="top" wrapText="1"/>
    </xf>
    <xf numFmtId="3" fontId="2" fillId="2" borderId="69" xfId="0" applyNumberFormat="1" applyFont="1" applyFill="1" applyBorder="1" applyAlignment="1">
      <alignment horizontal="right" vertical="top" wrapText="1"/>
    </xf>
    <xf numFmtId="3" fontId="2" fillId="5" borderId="59" xfId="0" applyNumberFormat="1" applyFont="1" applyFill="1" applyBorder="1" applyAlignment="1">
      <alignment horizontal="right" vertical="top"/>
    </xf>
    <xf numFmtId="3" fontId="7" fillId="0" borderId="0" xfId="0" applyNumberFormat="1" applyFont="1" applyFill="1" applyBorder="1" applyAlignment="1">
      <alignment horizontal="left" vertical="top" wrapText="1"/>
    </xf>
    <xf numFmtId="3" fontId="2" fillId="0" borderId="0" xfId="0" applyNumberFormat="1" applyFont="1" applyFill="1" applyBorder="1" applyAlignment="1">
      <alignment horizontal="center" vertical="top" wrapText="1"/>
    </xf>
    <xf numFmtId="3" fontId="7" fillId="0" borderId="1" xfId="0" applyNumberFormat="1" applyFont="1" applyBorder="1" applyAlignment="1">
      <alignment horizontal="left" vertical="top" wrapText="1"/>
    </xf>
    <xf numFmtId="3" fontId="7" fillId="0" borderId="25" xfId="0" applyNumberFormat="1" applyFont="1" applyBorder="1" applyAlignment="1">
      <alignment horizontal="center" vertical="top" wrapText="1"/>
    </xf>
    <xf numFmtId="3" fontId="7" fillId="0" borderId="21" xfId="0" applyNumberFormat="1" applyFont="1" applyBorder="1" applyAlignment="1">
      <alignment horizontal="center" vertical="top" wrapText="1"/>
    </xf>
    <xf numFmtId="3" fontId="7" fillId="0" borderId="22" xfId="0" applyNumberFormat="1" applyFont="1" applyBorder="1" applyAlignment="1">
      <alignment horizontal="center" vertical="top" wrapText="1"/>
    </xf>
    <xf numFmtId="3" fontId="1" fillId="0" borderId="25" xfId="0" applyNumberFormat="1" applyFont="1" applyBorder="1" applyAlignment="1">
      <alignment horizontal="center" vertical="top" wrapText="1"/>
    </xf>
    <xf numFmtId="3" fontId="1" fillId="0" borderId="21" xfId="0" applyNumberFormat="1" applyFont="1" applyBorder="1" applyAlignment="1">
      <alignment horizontal="center" vertical="top" wrapText="1"/>
    </xf>
    <xf numFmtId="3" fontId="1" fillId="0" borderId="29" xfId="0" applyNumberFormat="1" applyFont="1" applyBorder="1" applyAlignment="1">
      <alignment horizontal="center" vertical="center" textRotation="90" wrapText="1"/>
    </xf>
    <xf numFmtId="3" fontId="1" fillId="0" borderId="67" xfId="0" applyNumberFormat="1" applyFont="1" applyBorder="1" applyAlignment="1">
      <alignment horizontal="center" vertical="center" textRotation="90" wrapText="1"/>
    </xf>
    <xf numFmtId="3" fontId="1" fillId="0" borderId="51" xfId="0" applyNumberFormat="1" applyFont="1" applyBorder="1" applyAlignment="1">
      <alignment horizontal="center" vertical="center" textRotation="90" wrapText="1"/>
    </xf>
    <xf numFmtId="3" fontId="2" fillId="6" borderId="41" xfId="0" applyNumberFormat="1" applyFont="1" applyFill="1" applyBorder="1" applyAlignment="1">
      <alignment horizontal="center" vertical="top" wrapText="1"/>
    </xf>
    <xf numFmtId="3" fontId="2" fillId="6" borderId="59" xfId="0" applyNumberFormat="1" applyFont="1" applyFill="1" applyBorder="1" applyAlignment="1">
      <alignment horizontal="center" vertical="top" wrapText="1"/>
    </xf>
    <xf numFmtId="3" fontId="2" fillId="0" borderId="52" xfId="0" applyNumberFormat="1" applyFont="1" applyBorder="1" applyAlignment="1">
      <alignment horizontal="center" vertical="center" wrapText="1"/>
    </xf>
    <xf numFmtId="3" fontId="2" fillId="0" borderId="28" xfId="0" applyNumberFormat="1" applyFont="1" applyBorder="1" applyAlignment="1">
      <alignment horizontal="center" vertical="center" wrapText="1"/>
    </xf>
    <xf numFmtId="3" fontId="2" fillId="0" borderId="53" xfId="0" applyNumberFormat="1" applyFont="1" applyBorder="1" applyAlignment="1">
      <alignment horizontal="center" vertical="center" wrapText="1"/>
    </xf>
    <xf numFmtId="3" fontId="1" fillId="0" borderId="6" xfId="0" applyNumberFormat="1" applyFont="1" applyBorder="1" applyAlignment="1">
      <alignment horizontal="center" vertical="center" textRotation="90" wrapText="1"/>
    </xf>
    <xf numFmtId="3" fontId="1" fillId="0" borderId="4" xfId="0" applyNumberFormat="1" applyFont="1" applyBorder="1" applyAlignment="1">
      <alignment horizontal="center" vertical="center" textRotation="90" wrapText="1"/>
    </xf>
    <xf numFmtId="3" fontId="1" fillId="0" borderId="10" xfId="0" applyNumberFormat="1" applyFont="1" applyBorder="1" applyAlignment="1">
      <alignment horizontal="center" vertical="center" textRotation="90" wrapText="1"/>
    </xf>
    <xf numFmtId="3" fontId="1" fillId="0" borderId="70" xfId="0" applyNumberFormat="1" applyFont="1" applyBorder="1" applyAlignment="1">
      <alignment horizontal="center" vertical="center" textRotation="90" wrapText="1"/>
    </xf>
    <xf numFmtId="3" fontId="1" fillId="0" borderId="71" xfId="0" applyNumberFormat="1" applyFont="1" applyBorder="1" applyAlignment="1">
      <alignment horizontal="center" vertical="center" textRotation="90" wrapText="1"/>
    </xf>
    <xf numFmtId="3" fontId="1" fillId="0" borderId="55" xfId="0" applyNumberFormat="1" applyFont="1" applyBorder="1" applyAlignment="1">
      <alignment horizontal="center" vertical="center"/>
    </xf>
    <xf numFmtId="3" fontId="7" fillId="0" borderId="45" xfId="0" applyNumberFormat="1" applyFont="1" applyFill="1" applyBorder="1" applyAlignment="1">
      <alignment horizontal="left" vertical="center" textRotation="90" wrapText="1"/>
    </xf>
    <xf numFmtId="3" fontId="7" fillId="0" borderId="16" xfId="0" applyNumberFormat="1" applyFont="1" applyFill="1" applyBorder="1" applyAlignment="1">
      <alignment horizontal="left" vertical="center" textRotation="90" wrapText="1"/>
    </xf>
    <xf numFmtId="3" fontId="1" fillId="0" borderId="54" xfId="0" applyNumberFormat="1" applyFont="1" applyBorder="1" applyAlignment="1">
      <alignment horizontal="center" vertical="center" textRotation="90" wrapText="1"/>
    </xf>
    <xf numFmtId="3" fontId="1" fillId="0" borderId="50" xfId="0" applyNumberFormat="1" applyFont="1" applyBorder="1" applyAlignment="1">
      <alignment horizontal="center" vertical="center" textRotation="90" wrapText="1"/>
    </xf>
    <xf numFmtId="3" fontId="4" fillId="0" borderId="0" xfId="0" applyNumberFormat="1" applyFont="1" applyAlignment="1">
      <alignment horizontal="right"/>
    </xf>
    <xf numFmtId="3" fontId="2" fillId="0" borderId="60" xfId="0" applyNumberFormat="1" applyFont="1" applyBorder="1" applyAlignment="1">
      <alignment horizontal="center" vertical="center" textRotation="90" wrapText="1"/>
    </xf>
    <xf numFmtId="3" fontId="2" fillId="0" borderId="56" xfId="0" applyNumberFormat="1" applyFont="1" applyBorder="1" applyAlignment="1">
      <alignment horizontal="center" vertical="center" textRotation="90" wrapText="1"/>
    </xf>
    <xf numFmtId="3" fontId="2" fillId="0" borderId="47" xfId="0" applyNumberFormat="1" applyFont="1" applyBorder="1" applyAlignment="1">
      <alignment horizontal="center" vertical="center" textRotation="90" wrapText="1"/>
    </xf>
    <xf numFmtId="3" fontId="1" fillId="0" borderId="54" xfId="0" applyNumberFormat="1" applyFont="1" applyBorder="1" applyAlignment="1">
      <alignment horizontal="center" vertical="center" wrapText="1"/>
    </xf>
    <xf numFmtId="3" fontId="1" fillId="0" borderId="12" xfId="0" applyNumberFormat="1" applyFont="1" applyBorder="1" applyAlignment="1">
      <alignment horizontal="center" vertical="center" wrapText="1"/>
    </xf>
    <xf numFmtId="3" fontId="4" fillId="0" borderId="0" xfId="0" applyNumberFormat="1" applyFont="1" applyAlignment="1">
      <alignment horizontal="center" vertical="top"/>
    </xf>
    <xf numFmtId="3" fontId="15" fillId="0" borderId="0" xfId="0" applyNumberFormat="1" applyFont="1" applyAlignment="1">
      <alignment horizontal="center" vertical="top" wrapText="1"/>
    </xf>
    <xf numFmtId="3" fontId="4" fillId="0" borderId="0" xfId="0" applyNumberFormat="1" applyFont="1" applyAlignment="1">
      <alignment horizontal="center" vertical="top" wrapText="1"/>
    </xf>
    <xf numFmtId="3" fontId="2" fillId="0" borderId="48" xfId="0" applyNumberFormat="1" applyFont="1" applyBorder="1" applyAlignment="1">
      <alignment horizontal="center" vertical="center" textRotation="90" wrapText="1"/>
    </xf>
    <xf numFmtId="3" fontId="2" fillId="0" borderId="49" xfId="0" applyNumberFormat="1" applyFont="1" applyBorder="1" applyAlignment="1">
      <alignment horizontal="center" vertical="center" textRotation="90" wrapText="1"/>
    </xf>
    <xf numFmtId="3" fontId="2" fillId="0" borderId="39" xfId="0" applyNumberFormat="1" applyFont="1" applyBorder="1" applyAlignment="1">
      <alignment horizontal="center" vertical="center" textRotation="90" wrapText="1"/>
    </xf>
    <xf numFmtId="3" fontId="1" fillId="0" borderId="52" xfId="0" applyNumberFormat="1" applyFont="1" applyBorder="1" applyAlignment="1">
      <alignment horizontal="center" vertical="center" wrapText="1"/>
    </xf>
    <xf numFmtId="3" fontId="1" fillId="0" borderId="53" xfId="0" applyNumberFormat="1" applyFont="1" applyBorder="1" applyAlignment="1">
      <alignment horizontal="center" vertical="center" wrapText="1"/>
    </xf>
    <xf numFmtId="0" fontId="7" fillId="0" borderId="6" xfId="0" applyFont="1" applyBorder="1" applyAlignment="1">
      <alignment horizontal="center" vertical="center" textRotation="90" shrinkToFit="1"/>
    </xf>
    <xf numFmtId="0" fontId="7" fillId="0" borderId="4" xfId="0" applyFont="1" applyBorder="1" applyAlignment="1">
      <alignment horizontal="center" vertical="center" textRotation="90" shrinkToFit="1"/>
    </xf>
    <xf numFmtId="0" fontId="7" fillId="0" borderId="8"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7" xfId="0" applyFont="1" applyBorder="1" applyAlignment="1">
      <alignment horizontal="center" vertical="center" textRotation="90" shrinkToFit="1"/>
    </xf>
    <xf numFmtId="0" fontId="7" fillId="0" borderId="19" xfId="0" applyFont="1" applyBorder="1" applyAlignment="1">
      <alignment horizontal="center" vertical="center" textRotation="90" shrinkToFit="1"/>
    </xf>
    <xf numFmtId="3" fontId="6" fillId="0" borderId="6" xfId="0" applyNumberFormat="1" applyFont="1" applyBorder="1" applyAlignment="1">
      <alignment horizontal="center" vertical="center" textRotation="90" wrapText="1"/>
    </xf>
    <xf numFmtId="3" fontId="6" fillId="0" borderId="4" xfId="0" applyNumberFormat="1" applyFont="1" applyBorder="1" applyAlignment="1">
      <alignment horizontal="center" vertical="center" textRotation="90" wrapText="1"/>
    </xf>
    <xf numFmtId="3" fontId="6" fillId="0" borderId="31" xfId="0" applyNumberFormat="1" applyFont="1" applyBorder="1" applyAlignment="1">
      <alignment horizontal="center" vertical="center" textRotation="90" wrapText="1"/>
    </xf>
    <xf numFmtId="3" fontId="6" fillId="0" borderId="26" xfId="0" applyNumberFormat="1" applyFont="1" applyBorder="1" applyAlignment="1">
      <alignment horizontal="center" vertical="center" textRotation="90" wrapText="1"/>
    </xf>
    <xf numFmtId="3" fontId="6" fillId="0" borderId="17" xfId="0" applyNumberFormat="1" applyFont="1" applyBorder="1" applyAlignment="1">
      <alignment horizontal="center" vertical="center" textRotation="90" wrapText="1"/>
    </xf>
    <xf numFmtId="3" fontId="6" fillId="0" borderId="33" xfId="0" applyNumberFormat="1" applyFont="1" applyBorder="1" applyAlignment="1">
      <alignment horizontal="center" vertical="center" textRotation="90" wrapText="1"/>
    </xf>
    <xf numFmtId="3" fontId="1" fillId="0" borderId="25" xfId="0" applyNumberFormat="1" applyFont="1" applyBorder="1" applyAlignment="1">
      <alignment horizontal="center" vertical="center" textRotation="90" wrapText="1"/>
    </xf>
    <xf numFmtId="3" fontId="1" fillId="0" borderId="16" xfId="0" applyNumberFormat="1" applyFont="1" applyBorder="1" applyAlignment="1">
      <alignment horizontal="center" vertical="center" textRotation="90" wrapText="1"/>
    </xf>
    <xf numFmtId="11" fontId="2" fillId="6" borderId="54" xfId="0" applyNumberFormat="1" applyFont="1" applyFill="1" applyBorder="1" applyAlignment="1">
      <alignment horizontal="left" vertical="top" wrapText="1"/>
    </xf>
    <xf numFmtId="11" fontId="2" fillId="6" borderId="55" xfId="0" applyNumberFormat="1" applyFont="1" applyFill="1" applyBorder="1" applyAlignment="1">
      <alignment horizontal="left" vertical="top" wrapText="1"/>
    </xf>
    <xf numFmtId="11" fontId="2" fillId="6" borderId="44" xfId="0" applyNumberFormat="1" applyFont="1" applyFill="1" applyBorder="1" applyAlignment="1">
      <alignment horizontal="left" vertical="top" wrapText="1"/>
    </xf>
    <xf numFmtId="3" fontId="8" fillId="5" borderId="54" xfId="0" applyNumberFormat="1" applyFont="1" applyFill="1" applyBorder="1" applyAlignment="1">
      <alignment horizontal="left" vertical="top" wrapText="1"/>
    </xf>
    <xf numFmtId="3" fontId="8" fillId="5" borderId="55" xfId="0" applyNumberFormat="1" applyFont="1" applyFill="1" applyBorder="1" applyAlignment="1">
      <alignment horizontal="left" vertical="top" wrapText="1"/>
    </xf>
    <xf numFmtId="3" fontId="8" fillId="5" borderId="44" xfId="0" applyNumberFormat="1" applyFont="1" applyFill="1" applyBorder="1" applyAlignment="1">
      <alignment horizontal="left" vertical="top" wrapText="1"/>
    </xf>
    <xf numFmtId="11" fontId="2" fillId="3" borderId="6" xfId="0" applyNumberFormat="1" applyFont="1" applyFill="1" applyBorder="1" applyAlignment="1">
      <alignment horizontal="center" vertical="top"/>
    </xf>
    <xf numFmtId="11" fontId="2" fillId="3" borderId="4" xfId="0" applyNumberFormat="1" applyFont="1" applyFill="1" applyBorder="1" applyAlignment="1">
      <alignment horizontal="center" vertical="top"/>
    </xf>
    <xf numFmtId="11" fontId="2" fillId="2" borderId="3" xfId="0" applyNumberFormat="1" applyFont="1" applyFill="1" applyBorder="1" applyAlignment="1">
      <alignment horizontal="center" vertical="top"/>
    </xf>
    <xf numFmtId="3" fontId="6" fillId="0" borderId="60" xfId="0" applyNumberFormat="1" applyFont="1" applyBorder="1" applyAlignment="1">
      <alignment horizontal="center" vertical="center" shrinkToFit="1"/>
    </xf>
    <xf numFmtId="3" fontId="6" fillId="0" borderId="73" xfId="0" applyNumberFormat="1" applyFont="1" applyBorder="1" applyAlignment="1">
      <alignment horizontal="center" vertical="center" shrinkToFit="1"/>
    </xf>
    <xf numFmtId="3" fontId="6" fillId="0" borderId="29" xfId="0" applyNumberFormat="1" applyFont="1" applyBorder="1" applyAlignment="1">
      <alignment horizontal="center" vertical="center" shrinkToFit="1"/>
    </xf>
    <xf numFmtId="3" fontId="7" fillId="0" borderId="50" xfId="0" applyNumberFormat="1" applyFont="1" applyBorder="1" applyAlignment="1">
      <alignment horizontal="center" vertical="center" shrinkToFit="1"/>
    </xf>
    <xf numFmtId="3" fontId="7" fillId="0" borderId="3" xfId="0" applyNumberFormat="1" applyFont="1" applyBorder="1" applyAlignment="1">
      <alignment horizontal="center" vertical="center" shrinkToFit="1"/>
    </xf>
    <xf numFmtId="3" fontId="7" fillId="0" borderId="57" xfId="0" applyNumberFormat="1" applyFont="1" applyBorder="1" applyAlignment="1">
      <alignment horizontal="center" vertical="center" shrinkToFit="1"/>
    </xf>
    <xf numFmtId="3" fontId="7" fillId="0" borderId="70" xfId="0" applyNumberFormat="1" applyFont="1" applyBorder="1" applyAlignment="1">
      <alignment horizontal="center" vertical="center" shrinkToFit="1"/>
    </xf>
    <xf numFmtId="3" fontId="7" fillId="0" borderId="67" xfId="0" applyNumberFormat="1" applyFont="1" applyBorder="1" applyAlignment="1">
      <alignment horizontal="center" vertical="center" shrinkToFit="1"/>
    </xf>
    <xf numFmtId="0" fontId="7" fillId="0" borderId="26" xfId="0" applyNumberFormat="1" applyFont="1" applyBorder="1" applyAlignment="1">
      <alignment horizontal="center" vertical="center" textRotation="90" shrinkToFit="1"/>
    </xf>
    <xf numFmtId="0" fontId="7" fillId="0" borderId="17" xfId="0" applyNumberFormat="1" applyFont="1" applyBorder="1" applyAlignment="1">
      <alignment horizontal="center" vertical="center" textRotation="90" shrinkToFit="1"/>
    </xf>
    <xf numFmtId="0" fontId="7" fillId="0" borderId="26" xfId="0" applyFont="1" applyBorder="1" applyAlignment="1">
      <alignment horizontal="center" vertical="center" textRotation="90" shrinkToFit="1"/>
    </xf>
    <xf numFmtId="0" fontId="7" fillId="0" borderId="17" xfId="0" applyFont="1" applyBorder="1" applyAlignment="1">
      <alignment horizontal="center" vertical="center" textRotation="90" shrinkToFit="1"/>
    </xf>
    <xf numFmtId="0" fontId="7" fillId="0" borderId="7" xfId="0" applyFont="1" applyBorder="1" applyAlignment="1">
      <alignment horizontal="center" vertical="center" textRotation="90" wrapText="1"/>
    </xf>
    <xf numFmtId="0" fontId="5" fillId="0" borderId="19" xfId="0" applyFont="1" applyBorder="1" applyAlignment="1">
      <alignment horizontal="center" vertical="center" wrapText="1"/>
    </xf>
    <xf numFmtId="3" fontId="6" fillId="0" borderId="1" xfId="0" applyNumberFormat="1" applyFont="1" applyBorder="1" applyAlignment="1">
      <alignment horizontal="center" vertical="center" textRotation="90" wrapText="1"/>
    </xf>
    <xf numFmtId="3" fontId="6" fillId="0" borderId="0" xfId="0" applyNumberFormat="1" applyFont="1" applyBorder="1" applyAlignment="1">
      <alignment horizontal="center" vertical="center" textRotation="90" wrapText="1"/>
    </xf>
    <xf numFmtId="0" fontId="7" fillId="0" borderId="5" xfId="0" applyFont="1" applyBorder="1" applyAlignment="1">
      <alignment horizontal="center" vertical="center" textRotation="90" shrinkToFit="1"/>
    </xf>
    <xf numFmtId="0" fontId="7" fillId="0" borderId="3" xfId="0" applyFont="1" applyBorder="1" applyAlignment="1">
      <alignment horizontal="center" vertical="center" textRotation="90" shrinkToFit="1"/>
    </xf>
    <xf numFmtId="3" fontId="1" fillId="10" borderId="62" xfId="0" applyNumberFormat="1" applyFont="1" applyFill="1" applyBorder="1" applyAlignment="1">
      <alignment horizontal="center" vertical="top"/>
    </xf>
    <xf numFmtId="3" fontId="1" fillId="10" borderId="69" xfId="0" applyNumberFormat="1" applyFont="1" applyFill="1" applyBorder="1" applyAlignment="1">
      <alignment horizontal="center" vertical="top"/>
    </xf>
    <xf numFmtId="3" fontId="7" fillId="0" borderId="51" xfId="0" applyNumberFormat="1" applyFont="1" applyBorder="1" applyAlignment="1">
      <alignment horizontal="left" vertical="top" wrapText="1"/>
    </xf>
    <xf numFmtId="3" fontId="7" fillId="0" borderId="20" xfId="0" applyNumberFormat="1" applyFont="1" applyBorder="1" applyAlignment="1">
      <alignment horizontal="left" vertical="top" wrapText="1"/>
    </xf>
    <xf numFmtId="3" fontId="2" fillId="9" borderId="2" xfId="0" applyNumberFormat="1" applyFont="1" applyFill="1" applyBorder="1" applyAlignment="1">
      <alignment horizontal="right" vertical="top" wrapText="1"/>
    </xf>
    <xf numFmtId="3" fontId="5" fillId="9" borderId="35" xfId="0" applyNumberFormat="1" applyFont="1" applyFill="1" applyBorder="1" applyAlignment="1">
      <alignment horizontal="right" vertical="top" wrapText="1"/>
    </xf>
    <xf numFmtId="49" fontId="6" fillId="0" borderId="28" xfId="0" applyNumberFormat="1" applyFont="1" applyBorder="1" applyAlignment="1">
      <alignment horizontal="center" vertical="top"/>
    </xf>
    <xf numFmtId="49" fontId="6" fillId="0" borderId="55" xfId="0" applyNumberFormat="1" applyFont="1" applyBorder="1" applyAlignment="1">
      <alignment horizontal="center" vertical="top"/>
    </xf>
    <xf numFmtId="49" fontId="6" fillId="0" borderId="43" xfId="0" applyNumberFormat="1" applyFont="1" applyBorder="1" applyAlignment="1">
      <alignment horizontal="center" vertical="top"/>
    </xf>
    <xf numFmtId="3" fontId="2" fillId="0" borderId="48" xfId="0" applyNumberFormat="1" applyFont="1" applyFill="1" applyBorder="1" applyAlignment="1">
      <alignment horizontal="center" vertical="center" textRotation="90" wrapText="1"/>
    </xf>
    <xf numFmtId="3" fontId="2" fillId="0" borderId="49" xfId="0" applyNumberFormat="1" applyFont="1" applyFill="1" applyBorder="1" applyAlignment="1">
      <alignment horizontal="center" vertical="center" textRotation="90" wrapText="1"/>
    </xf>
    <xf numFmtId="3" fontId="2" fillId="0" borderId="39" xfId="0" applyNumberFormat="1" applyFont="1" applyFill="1" applyBorder="1" applyAlignment="1">
      <alignment horizontal="center" vertical="center" textRotation="90" wrapText="1"/>
    </xf>
    <xf numFmtId="3" fontId="6" fillId="3" borderId="19" xfId="0" applyNumberFormat="1" applyFont="1" applyFill="1" applyBorder="1" applyAlignment="1">
      <alignment horizontal="left" vertical="top" wrapText="1"/>
    </xf>
    <xf numFmtId="3" fontId="6" fillId="3" borderId="0" xfId="0" applyNumberFormat="1" applyFont="1" applyFill="1" applyBorder="1" applyAlignment="1">
      <alignment horizontal="left" vertical="top" wrapText="1"/>
    </xf>
    <xf numFmtId="3" fontId="6" fillId="3" borderId="20" xfId="0" applyNumberFormat="1" applyFont="1" applyFill="1" applyBorder="1" applyAlignment="1">
      <alignment horizontal="left" vertical="top" wrapText="1"/>
    </xf>
    <xf numFmtId="3" fontId="19" fillId="7" borderId="45" xfId="0" applyNumberFormat="1" applyFont="1" applyFill="1" applyBorder="1" applyAlignment="1">
      <alignment horizontal="left" vertical="top" wrapText="1"/>
    </xf>
    <xf numFmtId="3" fontId="19" fillId="7" borderId="16" xfId="0" applyNumberFormat="1" applyFont="1" applyFill="1" applyBorder="1" applyAlignment="1">
      <alignment horizontal="left" vertical="top" wrapText="1"/>
    </xf>
    <xf numFmtId="3" fontId="2" fillId="5" borderId="9" xfId="0" applyNumberFormat="1" applyFont="1" applyFill="1" applyBorder="1" applyAlignment="1">
      <alignment horizontal="right" vertical="top"/>
    </xf>
    <xf numFmtId="3" fontId="2" fillId="5" borderId="10" xfId="0" applyNumberFormat="1" applyFont="1" applyFill="1" applyBorder="1" applyAlignment="1">
      <alignment horizontal="right" vertical="top"/>
    </xf>
    <xf numFmtId="49" fontId="6" fillId="0" borderId="13" xfId="0" applyNumberFormat="1" applyFont="1" applyBorder="1" applyAlignment="1">
      <alignment horizontal="center" vertical="top"/>
    </xf>
    <xf numFmtId="3" fontId="7" fillId="7" borderId="53" xfId="0" applyNumberFormat="1" applyFont="1" applyFill="1" applyBorder="1" applyAlignment="1">
      <alignment horizontal="left" vertical="top" wrapText="1"/>
    </xf>
    <xf numFmtId="3" fontId="7" fillId="7" borderId="24" xfId="0" applyNumberFormat="1" applyFont="1" applyFill="1" applyBorder="1" applyAlignment="1">
      <alignment horizontal="left" vertical="top" wrapText="1"/>
    </xf>
    <xf numFmtId="3" fontId="7" fillId="0" borderId="48" xfId="0" applyNumberFormat="1" applyFont="1" applyFill="1" applyBorder="1" applyAlignment="1">
      <alignment horizontal="center" vertical="center" textRotation="90" wrapText="1"/>
    </xf>
    <xf numFmtId="3" fontId="7" fillId="0" borderId="15" xfId="0" applyNumberFormat="1" applyFont="1" applyFill="1" applyBorder="1" applyAlignment="1">
      <alignment horizontal="center" vertical="center" textRotation="90" wrapText="1"/>
    </xf>
    <xf numFmtId="3" fontId="6" fillId="0" borderId="74" xfId="0" applyNumberFormat="1" applyFont="1" applyBorder="1" applyAlignment="1">
      <alignment horizontal="center" vertical="top"/>
    </xf>
    <xf numFmtId="3" fontId="6" fillId="0" borderId="61" xfId="0" applyNumberFormat="1" applyFont="1" applyBorder="1" applyAlignment="1">
      <alignment horizontal="center" vertical="top"/>
    </xf>
    <xf numFmtId="3" fontId="2" fillId="3" borderId="2" xfId="0" applyNumberFormat="1" applyFont="1" applyFill="1" applyBorder="1" applyAlignment="1">
      <alignment horizontal="right" vertical="top" wrapText="1"/>
    </xf>
    <xf numFmtId="3" fontId="2" fillId="2" borderId="2" xfId="0" applyNumberFormat="1" applyFont="1" applyFill="1" applyBorder="1" applyAlignment="1">
      <alignment horizontal="right" vertical="top" wrapText="1"/>
    </xf>
    <xf numFmtId="3" fontId="2" fillId="2" borderId="35" xfId="0" applyNumberFormat="1" applyFont="1" applyFill="1" applyBorder="1" applyAlignment="1">
      <alignment horizontal="right" vertical="top" wrapText="1"/>
    </xf>
    <xf numFmtId="49" fontId="2" fillId="3" borderId="6" xfId="0" applyNumberFormat="1" applyFont="1" applyFill="1" applyBorder="1" applyAlignment="1">
      <alignment horizontal="center" vertical="top"/>
    </xf>
    <xf numFmtId="49" fontId="2" fillId="3" borderId="10" xfId="0" applyNumberFormat="1" applyFont="1" applyFill="1" applyBorder="1" applyAlignment="1">
      <alignment horizontal="center" vertical="top"/>
    </xf>
    <xf numFmtId="3" fontId="6" fillId="2" borderId="55" xfId="0" applyNumberFormat="1" applyFont="1" applyFill="1" applyBorder="1" applyAlignment="1">
      <alignment horizontal="left" vertical="top" wrapText="1"/>
    </xf>
    <xf numFmtId="3" fontId="6" fillId="2" borderId="44" xfId="0" applyNumberFormat="1" applyFont="1" applyFill="1" applyBorder="1" applyAlignment="1">
      <alignment horizontal="left" vertical="top" wrapText="1"/>
    </xf>
    <xf numFmtId="3" fontId="6" fillId="3" borderId="43" xfId="0" applyNumberFormat="1" applyFont="1" applyFill="1" applyBorder="1" applyAlignment="1">
      <alignment horizontal="left" vertical="top" wrapText="1"/>
    </xf>
    <xf numFmtId="3" fontId="6" fillId="3" borderId="45" xfId="0" applyNumberFormat="1" applyFont="1" applyFill="1" applyBorder="1" applyAlignment="1">
      <alignment horizontal="left" vertical="top" wrapText="1"/>
    </xf>
    <xf numFmtId="11" fontId="2" fillId="2" borderId="52" xfId="0" applyNumberFormat="1" applyFont="1" applyFill="1" applyBorder="1" applyAlignment="1">
      <alignment horizontal="center" vertical="top"/>
    </xf>
    <xf numFmtId="11" fontId="2" fillId="2" borderId="54" xfId="0" applyNumberFormat="1" applyFont="1" applyFill="1" applyBorder="1" applyAlignment="1">
      <alignment horizontal="center" vertical="top"/>
    </xf>
    <xf numFmtId="11" fontId="6" fillId="3" borderId="28" xfId="0" applyNumberFormat="1" applyFont="1" applyFill="1" applyBorder="1" applyAlignment="1">
      <alignment horizontal="center" vertical="top"/>
    </xf>
    <xf numFmtId="11" fontId="6" fillId="3" borderId="55" xfId="0" applyNumberFormat="1" applyFont="1" applyFill="1" applyBorder="1" applyAlignment="1">
      <alignment horizontal="center" vertical="top"/>
    </xf>
    <xf numFmtId="3" fontId="7" fillId="7" borderId="44" xfId="0" applyNumberFormat="1" applyFont="1" applyFill="1" applyBorder="1" applyAlignment="1">
      <alignment horizontal="left" vertical="top" wrapText="1"/>
    </xf>
    <xf numFmtId="3" fontId="10" fillId="0" borderId="74" xfId="0" applyNumberFormat="1" applyFont="1" applyFill="1" applyBorder="1" applyAlignment="1">
      <alignment horizontal="center" vertical="center" textRotation="90" wrapText="1"/>
    </xf>
    <xf numFmtId="3" fontId="10" fillId="0" borderId="66" xfId="0" applyNumberFormat="1" applyFont="1" applyFill="1" applyBorder="1" applyAlignment="1">
      <alignment horizontal="center" vertical="center" textRotation="90" wrapText="1"/>
    </xf>
    <xf numFmtId="3" fontId="6" fillId="0" borderId="28" xfId="0" applyNumberFormat="1" applyFont="1" applyBorder="1" applyAlignment="1">
      <alignment horizontal="center" vertical="top"/>
    </xf>
    <xf numFmtId="3" fontId="6" fillId="0" borderId="55" xfId="0" applyNumberFormat="1" applyFont="1" applyBorder="1" applyAlignment="1">
      <alignment horizontal="center" vertical="top"/>
    </xf>
    <xf numFmtId="3" fontId="7" fillId="0" borderId="34" xfId="0" applyNumberFormat="1" applyFont="1" applyBorder="1" applyAlignment="1">
      <alignment horizontal="left" vertical="top" wrapText="1"/>
    </xf>
    <xf numFmtId="3" fontId="7" fillId="0" borderId="69" xfId="0" applyNumberFormat="1" applyFont="1" applyBorder="1" applyAlignment="1">
      <alignment horizontal="left" vertical="top" wrapText="1"/>
    </xf>
    <xf numFmtId="165" fontId="5" fillId="9" borderId="41" xfId="0" applyNumberFormat="1" applyFont="1" applyFill="1" applyBorder="1" applyAlignment="1">
      <alignment horizontal="center"/>
    </xf>
    <xf numFmtId="165" fontId="5" fillId="9" borderId="59" xfId="0" applyNumberFormat="1" applyFont="1" applyFill="1" applyBorder="1" applyAlignment="1">
      <alignment horizontal="center"/>
    </xf>
    <xf numFmtId="11" fontId="2" fillId="3" borderId="43" xfId="0" applyNumberFormat="1" applyFont="1" applyFill="1" applyBorder="1" applyAlignment="1">
      <alignment horizontal="center" vertical="top"/>
    </xf>
    <xf numFmtId="11" fontId="2" fillId="3" borderId="10" xfId="0" applyNumberFormat="1" applyFont="1" applyFill="1" applyBorder="1" applyAlignment="1">
      <alignment horizontal="center" vertical="top"/>
    </xf>
    <xf numFmtId="11" fontId="2" fillId="2" borderId="50" xfId="0" applyNumberFormat="1" applyFont="1" applyFill="1" applyBorder="1" applyAlignment="1">
      <alignment horizontal="center" vertical="top"/>
    </xf>
    <xf numFmtId="11" fontId="2" fillId="2" borderId="30" xfId="0" applyNumberFormat="1" applyFont="1" applyFill="1" applyBorder="1" applyAlignment="1">
      <alignment horizontal="center" vertical="top"/>
    </xf>
    <xf numFmtId="11" fontId="2" fillId="3" borderId="31" xfId="0" applyNumberFormat="1" applyFont="1" applyFill="1" applyBorder="1" applyAlignment="1">
      <alignment horizontal="center" vertical="top"/>
    </xf>
    <xf numFmtId="3" fontId="5" fillId="0" borderId="26" xfId="0" applyNumberFormat="1" applyFont="1" applyBorder="1" applyAlignment="1">
      <alignment horizontal="center"/>
    </xf>
    <xf numFmtId="3" fontId="5" fillId="0" borderId="33" xfId="0" applyNumberFormat="1" applyFont="1" applyBorder="1" applyAlignment="1">
      <alignment horizontal="center"/>
    </xf>
    <xf numFmtId="3" fontId="5" fillId="0" borderId="39" xfId="0" applyNumberFormat="1" applyFont="1" applyBorder="1" applyAlignment="1">
      <alignment horizontal="center"/>
    </xf>
    <xf numFmtId="3" fontId="5" fillId="0" borderId="17" xfId="0" applyNumberFormat="1" applyFont="1" applyBorder="1" applyAlignment="1">
      <alignment horizontal="center"/>
    </xf>
    <xf numFmtId="3" fontId="6" fillId="0" borderId="43" xfId="0" applyNumberFormat="1" applyFont="1" applyBorder="1" applyAlignment="1">
      <alignment horizontal="center" vertical="top"/>
    </xf>
    <xf numFmtId="3" fontId="6" fillId="0" borderId="31" xfId="0" applyNumberFormat="1" applyFont="1" applyBorder="1" applyAlignment="1">
      <alignment horizontal="center" vertical="top"/>
    </xf>
    <xf numFmtId="3" fontId="6" fillId="0" borderId="4" xfId="0" applyNumberFormat="1" applyFont="1" applyBorder="1" applyAlignment="1">
      <alignment horizontal="center" vertical="top"/>
    </xf>
    <xf numFmtId="3" fontId="7" fillId="0" borderId="44" xfId="0" applyNumberFormat="1" applyFont="1" applyFill="1" applyBorder="1" applyAlignment="1">
      <alignment horizontal="left" vertical="top" wrapText="1"/>
    </xf>
    <xf numFmtId="3" fontId="7" fillId="0" borderId="45" xfId="0" applyNumberFormat="1" applyFont="1" applyFill="1" applyBorder="1" applyAlignment="1">
      <alignment horizontal="left" vertical="top" wrapText="1"/>
    </xf>
    <xf numFmtId="3" fontId="7" fillId="0" borderId="66" xfId="0" applyNumberFormat="1" applyFont="1" applyFill="1" applyBorder="1" applyAlignment="1">
      <alignment horizontal="center" vertical="center" textRotation="90" wrapText="1"/>
    </xf>
    <xf numFmtId="3" fontId="7" fillId="0" borderId="75" xfId="0" applyNumberFormat="1" applyFont="1" applyFill="1" applyBorder="1" applyAlignment="1">
      <alignment horizontal="center" vertical="center" textRotation="90" wrapText="1"/>
    </xf>
    <xf numFmtId="3" fontId="5" fillId="0" borderId="22" xfId="0" applyNumberFormat="1" applyFont="1" applyBorder="1" applyAlignment="1">
      <alignment horizontal="center"/>
    </xf>
    <xf numFmtId="3" fontId="6" fillId="0" borderId="5" xfId="0" applyNumberFormat="1" applyFont="1" applyBorder="1" applyAlignment="1">
      <alignment horizontal="center" vertical="top"/>
    </xf>
    <xf numFmtId="3" fontId="6" fillId="0" borderId="3" xfId="0" applyNumberFormat="1" applyFont="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X39"/>
  <sheetViews>
    <sheetView zoomScaleNormal="100" zoomScaleSheetLayoutView="90" workbookViewId="0">
      <selection sqref="A1:Q1"/>
    </sheetView>
  </sheetViews>
  <sheetFormatPr defaultRowHeight="12.75" x14ac:dyDescent="0.2"/>
  <cols>
    <col min="1" max="2" width="2.5703125" style="4" customWidth="1"/>
    <col min="3" max="3" width="2.7109375" style="4" customWidth="1"/>
    <col min="4" max="4" width="36.85546875" style="4" customWidth="1"/>
    <col min="5" max="5" width="3.7109375" style="4" customWidth="1"/>
    <col min="6" max="6" width="3.28515625" style="5" customWidth="1"/>
    <col min="7" max="7" width="6.5703125" style="3" customWidth="1"/>
    <col min="8" max="9" width="6.85546875" style="4" customWidth="1"/>
    <col min="10" max="10" width="5.42578125" style="4" customWidth="1"/>
    <col min="11" max="11" width="4.7109375" style="4" customWidth="1"/>
    <col min="12" max="12" width="7.42578125" style="4" customWidth="1"/>
    <col min="13" max="13" width="7" style="4" customWidth="1"/>
    <col min="14" max="14" width="29" style="2" customWidth="1"/>
    <col min="15" max="17" width="3.5703125" style="22" customWidth="1"/>
    <col min="18" max="16384" width="9.140625" style="2"/>
  </cols>
  <sheetData>
    <row r="1" spans="1:17" s="4" customFormat="1" x14ac:dyDescent="0.2">
      <c r="A1" s="681" t="s">
        <v>74</v>
      </c>
      <c r="B1" s="681"/>
      <c r="C1" s="681"/>
      <c r="D1" s="681"/>
      <c r="E1" s="681"/>
      <c r="F1" s="681"/>
      <c r="G1" s="681"/>
      <c r="H1" s="681"/>
      <c r="I1" s="681"/>
      <c r="J1" s="681"/>
      <c r="K1" s="681"/>
      <c r="L1" s="681"/>
      <c r="M1" s="681"/>
      <c r="N1" s="681"/>
      <c r="O1" s="681"/>
      <c r="P1" s="681"/>
      <c r="Q1" s="681"/>
    </row>
    <row r="2" spans="1:17" s="4" customFormat="1" ht="15" customHeight="1" x14ac:dyDescent="0.2">
      <c r="A2" s="682" t="s">
        <v>35</v>
      </c>
      <c r="B2" s="682"/>
      <c r="C2" s="682"/>
      <c r="D2" s="682"/>
      <c r="E2" s="682"/>
      <c r="F2" s="682"/>
      <c r="G2" s="682"/>
      <c r="H2" s="682"/>
      <c r="I2" s="682"/>
      <c r="J2" s="682"/>
      <c r="K2" s="682"/>
      <c r="L2" s="682"/>
      <c r="M2" s="682"/>
      <c r="N2" s="682"/>
      <c r="O2" s="682"/>
      <c r="P2" s="682"/>
      <c r="Q2" s="682"/>
    </row>
    <row r="3" spans="1:17" s="4" customFormat="1" ht="15" customHeight="1" x14ac:dyDescent="0.2">
      <c r="A3" s="683" t="s">
        <v>75</v>
      </c>
      <c r="B3" s="683"/>
      <c r="C3" s="683"/>
      <c r="D3" s="683"/>
      <c r="E3" s="683"/>
      <c r="F3" s="683"/>
      <c r="G3" s="683"/>
      <c r="H3" s="683"/>
      <c r="I3" s="683"/>
      <c r="J3" s="683"/>
      <c r="K3" s="683"/>
      <c r="L3" s="683"/>
      <c r="M3" s="683"/>
      <c r="N3" s="683"/>
      <c r="O3" s="683"/>
      <c r="P3" s="683"/>
      <c r="Q3" s="683"/>
    </row>
    <row r="4" spans="1:17" s="4" customFormat="1" ht="15" customHeight="1" thickBot="1" x14ac:dyDescent="0.25">
      <c r="A4" s="55"/>
      <c r="B4" s="55"/>
      <c r="C4" s="55"/>
      <c r="D4" s="55"/>
      <c r="E4" s="55"/>
      <c r="F4" s="55"/>
      <c r="G4" s="55"/>
      <c r="H4" s="55"/>
      <c r="I4" s="55"/>
      <c r="J4" s="55"/>
      <c r="K4" s="55"/>
      <c r="O4" s="691" t="s">
        <v>0</v>
      </c>
      <c r="P4" s="691"/>
      <c r="Q4" s="691"/>
    </row>
    <row r="5" spans="1:17" s="4" customFormat="1" ht="27.75" customHeight="1" x14ac:dyDescent="0.2">
      <c r="A5" s="647" t="s">
        <v>1</v>
      </c>
      <c r="B5" s="666" t="s">
        <v>2</v>
      </c>
      <c r="C5" s="666" t="s">
        <v>3</v>
      </c>
      <c r="D5" s="669" t="s">
        <v>4</v>
      </c>
      <c r="E5" s="695" t="s">
        <v>64</v>
      </c>
      <c r="F5" s="730" t="s">
        <v>6</v>
      </c>
      <c r="G5" s="663" t="s">
        <v>7</v>
      </c>
      <c r="H5" s="657" t="s">
        <v>56</v>
      </c>
      <c r="I5" s="658"/>
      <c r="J5" s="658"/>
      <c r="K5" s="659"/>
      <c r="L5" s="692" t="s">
        <v>77</v>
      </c>
      <c r="M5" s="725" t="s">
        <v>78</v>
      </c>
      <c r="N5" s="745" t="s">
        <v>76</v>
      </c>
      <c r="O5" s="669"/>
      <c r="P5" s="669"/>
      <c r="Q5" s="746"/>
    </row>
    <row r="6" spans="1:17" s="4" customFormat="1" ht="18.75" customHeight="1" x14ac:dyDescent="0.2">
      <c r="A6" s="648"/>
      <c r="B6" s="667"/>
      <c r="C6" s="667"/>
      <c r="D6" s="670"/>
      <c r="E6" s="696"/>
      <c r="F6" s="731"/>
      <c r="G6" s="664"/>
      <c r="H6" s="648" t="s">
        <v>8</v>
      </c>
      <c r="I6" s="656" t="s">
        <v>9</v>
      </c>
      <c r="J6" s="656"/>
      <c r="K6" s="728" t="s">
        <v>27</v>
      </c>
      <c r="L6" s="693"/>
      <c r="M6" s="726"/>
      <c r="N6" s="676" t="s">
        <v>26</v>
      </c>
      <c r="O6" s="667" t="s">
        <v>42</v>
      </c>
      <c r="P6" s="667" t="s">
        <v>43</v>
      </c>
      <c r="Q6" s="698" t="s">
        <v>58</v>
      </c>
    </row>
    <row r="7" spans="1:17" s="4" customFormat="1" ht="92.25" customHeight="1" thickBot="1" x14ac:dyDescent="0.25">
      <c r="A7" s="649"/>
      <c r="B7" s="668"/>
      <c r="C7" s="668"/>
      <c r="D7" s="671"/>
      <c r="E7" s="697"/>
      <c r="F7" s="732"/>
      <c r="G7" s="665"/>
      <c r="H7" s="649"/>
      <c r="I7" s="54" t="s">
        <v>8</v>
      </c>
      <c r="J7" s="56" t="s">
        <v>10</v>
      </c>
      <c r="K7" s="729"/>
      <c r="L7" s="694"/>
      <c r="M7" s="727"/>
      <c r="N7" s="677"/>
      <c r="O7" s="668"/>
      <c r="P7" s="668"/>
      <c r="Q7" s="699"/>
    </row>
    <row r="8" spans="1:17" ht="16.5" customHeight="1" thickBot="1" x14ac:dyDescent="0.25">
      <c r="A8" s="57" t="s">
        <v>28</v>
      </c>
      <c r="B8" s="58"/>
      <c r="C8" s="58"/>
      <c r="D8" s="59"/>
      <c r="E8" s="60"/>
      <c r="F8" s="60"/>
      <c r="G8" s="60"/>
      <c r="H8" s="60"/>
      <c r="I8" s="60"/>
      <c r="J8" s="60"/>
      <c r="K8" s="60"/>
      <c r="L8" s="735"/>
      <c r="M8" s="735"/>
      <c r="N8" s="735"/>
      <c r="O8" s="735"/>
      <c r="P8" s="735"/>
      <c r="Q8" s="736"/>
    </row>
    <row r="9" spans="1:17" ht="16.5" customHeight="1" thickBot="1" x14ac:dyDescent="0.25">
      <c r="A9" s="700" t="s">
        <v>36</v>
      </c>
      <c r="B9" s="701"/>
      <c r="C9" s="701"/>
      <c r="D9" s="701"/>
      <c r="E9" s="701"/>
      <c r="F9" s="701"/>
      <c r="G9" s="701"/>
      <c r="H9" s="701"/>
      <c r="I9" s="701"/>
      <c r="J9" s="701"/>
      <c r="K9" s="701"/>
      <c r="L9" s="701"/>
      <c r="M9" s="701"/>
      <c r="N9" s="701"/>
      <c r="O9" s="701"/>
      <c r="P9" s="701"/>
      <c r="Q9" s="702"/>
    </row>
    <row r="10" spans="1:17" ht="16.5" customHeight="1" thickBot="1" x14ac:dyDescent="0.25">
      <c r="A10" s="61" t="s">
        <v>11</v>
      </c>
      <c r="B10" s="743" t="s">
        <v>70</v>
      </c>
      <c r="C10" s="743"/>
      <c r="D10" s="743"/>
      <c r="E10" s="743"/>
      <c r="F10" s="743"/>
      <c r="G10" s="743"/>
      <c r="H10" s="743"/>
      <c r="I10" s="743"/>
      <c r="J10" s="743"/>
      <c r="K10" s="743"/>
      <c r="L10" s="743"/>
      <c r="M10" s="743"/>
      <c r="N10" s="743"/>
      <c r="O10" s="743"/>
      <c r="P10" s="743"/>
      <c r="Q10" s="744"/>
    </row>
    <row r="11" spans="1:17" ht="16.5" customHeight="1" thickBot="1" x14ac:dyDescent="0.25">
      <c r="A11" s="62" t="s">
        <v>11</v>
      </c>
      <c r="B11" s="63" t="s">
        <v>11</v>
      </c>
      <c r="C11" s="737" t="s">
        <v>31</v>
      </c>
      <c r="D11" s="737"/>
      <c r="E11" s="737"/>
      <c r="F11" s="737"/>
      <c r="G11" s="737"/>
      <c r="H11" s="737"/>
      <c r="I11" s="737"/>
      <c r="J11" s="737"/>
      <c r="K11" s="737"/>
      <c r="L11" s="737"/>
      <c r="M11" s="737"/>
      <c r="N11" s="738"/>
      <c r="O11" s="738"/>
      <c r="P11" s="738"/>
      <c r="Q11" s="739"/>
    </row>
    <row r="12" spans="1:17" ht="18" customHeight="1" x14ac:dyDescent="0.2">
      <c r="A12" s="723" t="s">
        <v>11</v>
      </c>
      <c r="B12" s="674" t="s">
        <v>11</v>
      </c>
      <c r="C12" s="690" t="s">
        <v>11</v>
      </c>
      <c r="D12" s="688" t="s">
        <v>55</v>
      </c>
      <c r="E12" s="733" t="s">
        <v>20</v>
      </c>
      <c r="F12" s="740" t="s">
        <v>24</v>
      </c>
      <c r="G12" s="71" t="s">
        <v>12</v>
      </c>
      <c r="H12" s="141">
        <f t="shared" ref="H12:H17" si="0">I12+K12</f>
        <v>40</v>
      </c>
      <c r="I12" s="142">
        <v>40</v>
      </c>
      <c r="J12" s="142"/>
      <c r="K12" s="143"/>
      <c r="L12" s="66">
        <v>60</v>
      </c>
      <c r="M12" s="67">
        <v>75</v>
      </c>
      <c r="N12" s="741" t="s">
        <v>71</v>
      </c>
      <c r="O12" s="643">
        <v>17</v>
      </c>
      <c r="P12" s="645">
        <v>22</v>
      </c>
      <c r="Q12" s="684">
        <v>25</v>
      </c>
    </row>
    <row r="13" spans="1:17" ht="18" customHeight="1" thickBot="1" x14ac:dyDescent="0.25">
      <c r="A13" s="724"/>
      <c r="B13" s="675"/>
      <c r="C13" s="687"/>
      <c r="D13" s="689"/>
      <c r="E13" s="734"/>
      <c r="F13" s="720"/>
      <c r="G13" s="176" t="s">
        <v>13</v>
      </c>
      <c r="H13" s="144">
        <f t="shared" si="0"/>
        <v>40</v>
      </c>
      <c r="I13" s="145">
        <f>I12</f>
        <v>40</v>
      </c>
      <c r="J13" s="145"/>
      <c r="K13" s="146"/>
      <c r="L13" s="162">
        <f>+L12</f>
        <v>60</v>
      </c>
      <c r="M13" s="163">
        <f>+M12</f>
        <v>75</v>
      </c>
      <c r="N13" s="742"/>
      <c r="O13" s="644"/>
      <c r="P13" s="646"/>
      <c r="Q13" s="685"/>
    </row>
    <row r="14" spans="1:17" ht="18" customHeight="1" x14ac:dyDescent="0.2">
      <c r="A14" s="68" t="s">
        <v>11</v>
      </c>
      <c r="B14" s="69" t="s">
        <v>11</v>
      </c>
      <c r="C14" s="690" t="s">
        <v>14</v>
      </c>
      <c r="D14" s="688" t="s">
        <v>30</v>
      </c>
      <c r="E14" s="195" t="s">
        <v>20</v>
      </c>
      <c r="F14" s="70" t="s">
        <v>24</v>
      </c>
      <c r="G14" s="71" t="s">
        <v>12</v>
      </c>
      <c r="H14" s="147">
        <f t="shared" si="0"/>
        <v>5</v>
      </c>
      <c r="I14" s="148">
        <v>5</v>
      </c>
      <c r="J14" s="148"/>
      <c r="K14" s="149"/>
      <c r="L14" s="73">
        <v>10</v>
      </c>
      <c r="M14" s="74">
        <v>15</v>
      </c>
      <c r="N14" s="672" t="s">
        <v>66</v>
      </c>
      <c r="O14" s="643">
        <v>1</v>
      </c>
      <c r="P14" s="645">
        <v>1</v>
      </c>
      <c r="Q14" s="684">
        <v>1</v>
      </c>
    </row>
    <row r="15" spans="1:17" ht="18" customHeight="1" thickBot="1" x14ac:dyDescent="0.25">
      <c r="A15" s="75"/>
      <c r="B15" s="76"/>
      <c r="C15" s="687"/>
      <c r="D15" s="689"/>
      <c r="E15" s="196"/>
      <c r="F15" s="77"/>
      <c r="G15" s="177" t="s">
        <v>13</v>
      </c>
      <c r="H15" s="150">
        <f t="shared" si="0"/>
        <v>5</v>
      </c>
      <c r="I15" s="151">
        <f>I14</f>
        <v>5</v>
      </c>
      <c r="J15" s="151"/>
      <c r="K15" s="152"/>
      <c r="L15" s="150">
        <f>SUM(L14:L14)</f>
        <v>10</v>
      </c>
      <c r="M15" s="150">
        <f>SUM(M14:M14)</f>
        <v>15</v>
      </c>
      <c r="N15" s="673"/>
      <c r="O15" s="644"/>
      <c r="P15" s="646"/>
      <c r="Q15" s="685"/>
    </row>
    <row r="16" spans="1:17" ht="18" customHeight="1" x14ac:dyDescent="0.2">
      <c r="A16" s="68" t="s">
        <v>11</v>
      </c>
      <c r="B16" s="69" t="s">
        <v>11</v>
      </c>
      <c r="C16" s="686" t="s">
        <v>15</v>
      </c>
      <c r="D16" s="703" t="s">
        <v>39</v>
      </c>
      <c r="E16" s="197" t="s">
        <v>20</v>
      </c>
      <c r="F16" s="78" t="s">
        <v>24</v>
      </c>
      <c r="G16" s="71" t="s">
        <v>12</v>
      </c>
      <c r="H16" s="153">
        <f t="shared" si="0"/>
        <v>4.4000000000000004</v>
      </c>
      <c r="I16" s="154">
        <v>4.4000000000000004</v>
      </c>
      <c r="J16" s="154"/>
      <c r="K16" s="155"/>
      <c r="L16" s="82">
        <v>9</v>
      </c>
      <c r="M16" s="83">
        <v>5</v>
      </c>
      <c r="N16" s="30" t="s">
        <v>44</v>
      </c>
      <c r="O16" s="48">
        <v>2</v>
      </c>
      <c r="P16" s="50">
        <v>3</v>
      </c>
      <c r="Q16" s="52">
        <v>4</v>
      </c>
    </row>
    <row r="17" spans="1:206" ht="18" customHeight="1" thickBot="1" x14ac:dyDescent="0.25">
      <c r="A17" s="75"/>
      <c r="B17" s="76"/>
      <c r="C17" s="687"/>
      <c r="D17" s="689"/>
      <c r="E17" s="196"/>
      <c r="F17" s="77"/>
      <c r="G17" s="177" t="s">
        <v>13</v>
      </c>
      <c r="H17" s="150">
        <f t="shared" si="0"/>
        <v>4.4000000000000004</v>
      </c>
      <c r="I17" s="156">
        <f>SUM(I16)</f>
        <v>4.4000000000000004</v>
      </c>
      <c r="J17" s="156"/>
      <c r="K17" s="152"/>
      <c r="L17" s="164">
        <f>SUM(L16:L16)</f>
        <v>9</v>
      </c>
      <c r="M17" s="150">
        <f>SUM(M16:M16)</f>
        <v>5</v>
      </c>
      <c r="N17" s="29"/>
      <c r="O17" s="49"/>
      <c r="P17" s="51"/>
      <c r="Q17" s="53"/>
    </row>
    <row r="18" spans="1:206" ht="16.5" customHeight="1" x14ac:dyDescent="0.2">
      <c r="A18" s="68" t="s">
        <v>11</v>
      </c>
      <c r="B18" s="69" t="s">
        <v>11</v>
      </c>
      <c r="C18" s="686" t="s">
        <v>23</v>
      </c>
      <c r="D18" s="703" t="s">
        <v>59</v>
      </c>
      <c r="E18" s="721" t="s">
        <v>20</v>
      </c>
      <c r="F18" s="719" t="s">
        <v>24</v>
      </c>
      <c r="G18" s="178" t="s">
        <v>12</v>
      </c>
      <c r="H18" s="157"/>
      <c r="I18" s="158"/>
      <c r="J18" s="158"/>
      <c r="K18" s="159"/>
      <c r="L18" s="85">
        <v>15</v>
      </c>
      <c r="M18" s="86"/>
      <c r="N18" s="30" t="s">
        <v>67</v>
      </c>
      <c r="O18" s="48"/>
      <c r="P18" s="50">
        <v>1</v>
      </c>
      <c r="Q18" s="52"/>
    </row>
    <row r="19" spans="1:206" ht="16.5" customHeight="1" thickBot="1" x14ac:dyDescent="0.25">
      <c r="A19" s="75"/>
      <c r="B19" s="76"/>
      <c r="C19" s="687"/>
      <c r="D19" s="689"/>
      <c r="E19" s="722"/>
      <c r="F19" s="720"/>
      <c r="G19" s="177" t="s">
        <v>13</v>
      </c>
      <c r="H19" s="150"/>
      <c r="I19" s="156"/>
      <c r="J19" s="160"/>
      <c r="K19" s="152"/>
      <c r="L19" s="164">
        <f>L18</f>
        <v>15</v>
      </c>
      <c r="M19" s="150">
        <f>M18</f>
        <v>0</v>
      </c>
      <c r="N19" s="31"/>
      <c r="O19" s="32"/>
      <c r="P19" s="33"/>
      <c r="Q19" s="34"/>
    </row>
    <row r="20" spans="1:206" ht="16.5" customHeight="1" thickBot="1" x14ac:dyDescent="0.25">
      <c r="A20" s="62" t="s">
        <v>11</v>
      </c>
      <c r="B20" s="87" t="s">
        <v>11</v>
      </c>
      <c r="C20" s="660" t="s">
        <v>16</v>
      </c>
      <c r="D20" s="715"/>
      <c r="E20" s="715"/>
      <c r="F20" s="715"/>
      <c r="G20" s="715"/>
      <c r="H20" s="88">
        <f>I20+K20</f>
        <v>49.4</v>
      </c>
      <c r="I20" s="89">
        <f>I19+I17+I15+I13</f>
        <v>49.4</v>
      </c>
      <c r="J20" s="89"/>
      <c r="K20" s="90"/>
      <c r="L20" s="92">
        <f>L19+L17+L15+L13</f>
        <v>94</v>
      </c>
      <c r="M20" s="93">
        <f>M19+M17+M15+M13</f>
        <v>95</v>
      </c>
      <c r="N20" s="716"/>
      <c r="O20" s="717"/>
      <c r="P20" s="717"/>
      <c r="Q20" s="718"/>
    </row>
    <row r="21" spans="1:206" ht="16.5" customHeight="1" thickBot="1" x14ac:dyDescent="0.25">
      <c r="A21" s="61" t="s">
        <v>11</v>
      </c>
      <c r="B21" s="94" t="s">
        <v>14</v>
      </c>
      <c r="C21" s="712" t="s">
        <v>40</v>
      </c>
      <c r="D21" s="713"/>
      <c r="E21" s="713"/>
      <c r="F21" s="713"/>
      <c r="G21" s="713"/>
      <c r="H21" s="713"/>
      <c r="I21" s="713"/>
      <c r="J21" s="713"/>
      <c r="K21" s="713"/>
      <c r="L21" s="713"/>
      <c r="M21" s="713"/>
      <c r="N21" s="713"/>
      <c r="O21" s="713"/>
      <c r="P21" s="713"/>
      <c r="Q21" s="714"/>
    </row>
    <row r="22" spans="1:206" ht="27" customHeight="1" x14ac:dyDescent="0.2">
      <c r="A22" s="187" t="s">
        <v>11</v>
      </c>
      <c r="B22" s="192" t="s">
        <v>14</v>
      </c>
      <c r="C22" s="99" t="s">
        <v>11</v>
      </c>
      <c r="D22" s="710" t="s">
        <v>60</v>
      </c>
      <c r="E22" s="101" t="s">
        <v>20</v>
      </c>
      <c r="F22" s="194" t="s">
        <v>24</v>
      </c>
      <c r="G22" s="102" t="s">
        <v>12</v>
      </c>
      <c r="H22" s="167">
        <f>I22+K22</f>
        <v>42.599999999999994</v>
      </c>
      <c r="I22" s="168">
        <v>27.9</v>
      </c>
      <c r="J22" s="168">
        <v>2.8</v>
      </c>
      <c r="K22" s="169">
        <v>14.7</v>
      </c>
      <c r="L22" s="104"/>
      <c r="M22" s="105"/>
      <c r="N22" s="179" t="s">
        <v>63</v>
      </c>
      <c r="O22" s="23">
        <v>364</v>
      </c>
      <c r="P22" s="24"/>
      <c r="Q22" s="25"/>
    </row>
    <row r="23" spans="1:206" ht="35.25" customHeight="1" x14ac:dyDescent="0.2">
      <c r="A23" s="62"/>
      <c r="B23" s="106"/>
      <c r="C23" s="107"/>
      <c r="D23" s="711"/>
      <c r="E23" s="109"/>
      <c r="F23" s="110"/>
      <c r="G23" s="111" t="s">
        <v>25</v>
      </c>
      <c r="H23" s="170">
        <f>I23+K23</f>
        <v>239.7</v>
      </c>
      <c r="I23" s="171">
        <v>156.6</v>
      </c>
      <c r="J23" s="171">
        <v>15.4</v>
      </c>
      <c r="K23" s="172">
        <v>83.1</v>
      </c>
      <c r="L23" s="114"/>
      <c r="M23" s="115"/>
      <c r="N23" s="180" t="s">
        <v>65</v>
      </c>
      <c r="O23" s="26">
        <v>20</v>
      </c>
      <c r="P23" s="36"/>
      <c r="Q23" s="41"/>
    </row>
    <row r="24" spans="1:206" ht="27" customHeight="1" thickBot="1" x14ac:dyDescent="0.25">
      <c r="A24" s="188"/>
      <c r="B24" s="193"/>
      <c r="C24" s="121"/>
      <c r="D24" s="199" t="s">
        <v>37</v>
      </c>
      <c r="E24" s="119"/>
      <c r="F24" s="120"/>
      <c r="G24" s="181"/>
      <c r="H24" s="182"/>
      <c r="I24" s="183"/>
      <c r="J24" s="183"/>
      <c r="K24" s="184"/>
      <c r="L24" s="185"/>
      <c r="M24" s="186"/>
      <c r="N24" s="29" t="s">
        <v>68</v>
      </c>
      <c r="O24" s="191">
        <v>1</v>
      </c>
      <c r="P24" s="189"/>
      <c r="Q24" s="190"/>
    </row>
    <row r="25" spans="1:206" ht="27.75" customHeight="1" x14ac:dyDescent="0.2">
      <c r="A25" s="62"/>
      <c r="B25" s="106"/>
      <c r="C25" s="107"/>
      <c r="D25" s="198" t="s">
        <v>38</v>
      </c>
      <c r="E25" s="109"/>
      <c r="F25" s="110"/>
      <c r="G25" s="95"/>
      <c r="H25" s="141"/>
      <c r="I25" s="142"/>
      <c r="J25" s="142"/>
      <c r="K25" s="143"/>
      <c r="L25" s="96"/>
      <c r="M25" s="97"/>
      <c r="N25" s="35" t="s">
        <v>69</v>
      </c>
      <c r="O25" s="32">
        <v>1</v>
      </c>
      <c r="P25" s="33"/>
      <c r="Q25" s="45"/>
    </row>
    <row r="26" spans="1:206" ht="30.75" customHeight="1" thickBot="1" x14ac:dyDescent="0.25">
      <c r="A26" s="75"/>
      <c r="B26" s="98"/>
      <c r="C26" s="116"/>
      <c r="D26" s="117" t="s">
        <v>41</v>
      </c>
      <c r="E26" s="119"/>
      <c r="F26" s="120"/>
      <c r="G26" s="173" t="s">
        <v>13</v>
      </c>
      <c r="H26" s="144">
        <f>SUM(H22:H23)</f>
        <v>282.29999999999995</v>
      </c>
      <c r="I26" s="145">
        <f>SUM(I22:I23)</f>
        <v>184.5</v>
      </c>
      <c r="J26" s="145">
        <f>J23+J22</f>
        <v>18.2</v>
      </c>
      <c r="K26" s="146">
        <f>K23+K22</f>
        <v>97.8</v>
      </c>
      <c r="L26" s="162">
        <f>SUM(L22:L23)</f>
        <v>0</v>
      </c>
      <c r="M26" s="162">
        <f>SUM(M22:M23)</f>
        <v>0</v>
      </c>
      <c r="N26" s="29"/>
      <c r="O26" s="42"/>
      <c r="P26" s="43"/>
      <c r="Q26" s="44"/>
    </row>
    <row r="27" spans="1:206" ht="15" customHeight="1" thickBot="1" x14ac:dyDescent="0.25">
      <c r="A27" s="61" t="s">
        <v>11</v>
      </c>
      <c r="B27" s="122" t="s">
        <v>14</v>
      </c>
      <c r="C27" s="660" t="s">
        <v>16</v>
      </c>
      <c r="D27" s="661"/>
      <c r="E27" s="661"/>
      <c r="F27" s="661"/>
      <c r="G27" s="662"/>
      <c r="H27" s="93">
        <f>H26</f>
        <v>282.29999999999995</v>
      </c>
      <c r="I27" s="89">
        <f t="shared" ref="I27:M27" si="1">I26</f>
        <v>184.5</v>
      </c>
      <c r="J27" s="123">
        <f t="shared" si="1"/>
        <v>18.2</v>
      </c>
      <c r="K27" s="91">
        <f t="shared" si="1"/>
        <v>97.8</v>
      </c>
      <c r="L27" s="93">
        <f t="shared" si="1"/>
        <v>0</v>
      </c>
      <c r="M27" s="93">
        <f t="shared" si="1"/>
        <v>0</v>
      </c>
      <c r="N27" s="650"/>
      <c r="O27" s="651"/>
      <c r="P27" s="651"/>
      <c r="Q27" s="652"/>
    </row>
    <row r="28" spans="1:206" ht="15" customHeight="1" thickBot="1" x14ac:dyDescent="0.25">
      <c r="A28" s="68" t="s">
        <v>11</v>
      </c>
      <c r="B28" s="704" t="s">
        <v>17</v>
      </c>
      <c r="C28" s="705"/>
      <c r="D28" s="705"/>
      <c r="E28" s="705"/>
      <c r="F28" s="705"/>
      <c r="G28" s="706"/>
      <c r="H28" s="124">
        <f>H27+H20</f>
        <v>331.69999999999993</v>
      </c>
      <c r="I28" s="125">
        <f>I27+I20</f>
        <v>233.9</v>
      </c>
      <c r="J28" s="126">
        <f>J27</f>
        <v>18.2</v>
      </c>
      <c r="K28" s="129">
        <f>K27</f>
        <v>97.8</v>
      </c>
      <c r="L28" s="130">
        <f>L27+L20</f>
        <v>94</v>
      </c>
      <c r="M28" s="124">
        <f>M27+M20</f>
        <v>95</v>
      </c>
      <c r="N28" s="653"/>
      <c r="O28" s="654"/>
      <c r="P28" s="654"/>
      <c r="Q28" s="655"/>
    </row>
    <row r="29" spans="1:206" s="6" customFormat="1" ht="16.5" customHeight="1" thickBot="1" x14ac:dyDescent="0.25">
      <c r="A29" s="131" t="s">
        <v>20</v>
      </c>
      <c r="B29" s="707" t="s">
        <v>18</v>
      </c>
      <c r="C29" s="708"/>
      <c r="D29" s="708"/>
      <c r="E29" s="708"/>
      <c r="F29" s="708"/>
      <c r="G29" s="709"/>
      <c r="H29" s="132">
        <f>H28</f>
        <v>331.69999999999993</v>
      </c>
      <c r="I29" s="133">
        <f>I28</f>
        <v>233.9</v>
      </c>
      <c r="J29" s="134">
        <f>J28+J27</f>
        <v>36.4</v>
      </c>
      <c r="K29" s="136">
        <f>K28</f>
        <v>97.8</v>
      </c>
      <c r="L29" s="137">
        <f>L28</f>
        <v>94</v>
      </c>
      <c r="M29" s="132">
        <f>M28</f>
        <v>95</v>
      </c>
      <c r="N29" s="678"/>
      <c r="O29" s="679"/>
      <c r="P29" s="679"/>
      <c r="Q29" s="680"/>
      <c r="R29" s="21"/>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row>
    <row r="30" spans="1:206" s="37" customFormat="1" ht="25.5" customHeight="1" x14ac:dyDescent="0.2">
      <c r="A30" s="642"/>
      <c r="B30" s="642"/>
      <c r="C30" s="642"/>
      <c r="D30" s="642"/>
      <c r="E30" s="642"/>
      <c r="F30" s="642"/>
      <c r="G30" s="642"/>
      <c r="H30" s="642"/>
      <c r="I30" s="642"/>
      <c r="J30" s="642"/>
      <c r="K30" s="642"/>
      <c r="L30" s="642"/>
      <c r="M30" s="642"/>
      <c r="N30" s="642"/>
      <c r="O30" s="642"/>
      <c r="P30" s="642"/>
      <c r="Q30" s="642"/>
    </row>
    <row r="31" spans="1:206" s="11" customFormat="1" ht="12.75" customHeight="1" x14ac:dyDescent="0.2">
      <c r="A31" s="9"/>
      <c r="B31" s="10"/>
      <c r="C31" s="10"/>
      <c r="D31" s="607" t="s">
        <v>22</v>
      </c>
      <c r="E31" s="607"/>
      <c r="F31" s="607"/>
      <c r="G31" s="607"/>
      <c r="H31" s="607"/>
      <c r="I31" s="607"/>
      <c r="J31" s="607"/>
      <c r="K31" s="607"/>
      <c r="L31" s="607"/>
      <c r="M31" s="607"/>
      <c r="O31" s="27"/>
      <c r="P31" s="27"/>
      <c r="Q31" s="27"/>
    </row>
    <row r="32" spans="1:206" s="1" customFormat="1" ht="12" customHeight="1" thickBot="1" x14ac:dyDescent="0.25">
      <c r="A32" s="9"/>
      <c r="B32" s="10"/>
      <c r="C32" s="10"/>
      <c r="D32" s="10"/>
      <c r="E32" s="10"/>
      <c r="F32" s="10"/>
      <c r="G32" s="12"/>
      <c r="H32" s="638"/>
      <c r="I32" s="638"/>
      <c r="J32" s="638"/>
      <c r="K32" s="638"/>
      <c r="L32" s="18"/>
      <c r="O32" s="28"/>
      <c r="P32" s="28"/>
      <c r="Q32" s="28"/>
    </row>
    <row r="33" spans="1:17" ht="29.25" customHeight="1" thickBot="1" x14ac:dyDescent="0.25">
      <c r="A33" s="2"/>
      <c r="B33" s="13"/>
      <c r="C33" s="13"/>
      <c r="D33" s="626" t="s">
        <v>19</v>
      </c>
      <c r="E33" s="627"/>
      <c r="F33" s="627"/>
      <c r="G33" s="628"/>
      <c r="H33" s="639" t="s">
        <v>56</v>
      </c>
      <c r="I33" s="640"/>
      <c r="J33" s="640"/>
      <c r="K33" s="641"/>
      <c r="L33" s="138" t="s">
        <v>79</v>
      </c>
      <c r="M33" s="139" t="s">
        <v>80</v>
      </c>
    </row>
    <row r="34" spans="1:17" ht="12.75" customHeight="1" thickBot="1" x14ac:dyDescent="0.25">
      <c r="A34" s="2"/>
      <c r="B34" s="13"/>
      <c r="C34" s="13"/>
      <c r="D34" s="632" t="s">
        <v>21</v>
      </c>
      <c r="E34" s="633"/>
      <c r="F34" s="633"/>
      <c r="G34" s="634"/>
      <c r="H34" s="635">
        <f>H35</f>
        <v>92</v>
      </c>
      <c r="I34" s="636"/>
      <c r="J34" s="636"/>
      <c r="K34" s="637"/>
      <c r="L34" s="46">
        <f>L35</f>
        <v>94</v>
      </c>
      <c r="M34" s="47">
        <f>M35</f>
        <v>95</v>
      </c>
    </row>
    <row r="35" spans="1:17" ht="12" customHeight="1" thickBot="1" x14ac:dyDescent="0.25">
      <c r="A35" s="2"/>
      <c r="B35" s="14"/>
      <c r="C35" s="14"/>
      <c r="D35" s="608" t="s">
        <v>33</v>
      </c>
      <c r="E35" s="609"/>
      <c r="F35" s="609"/>
      <c r="G35" s="610"/>
      <c r="H35" s="629">
        <f>SUMIF(G12:G26,"SB",H12:H26)</f>
        <v>92</v>
      </c>
      <c r="I35" s="630"/>
      <c r="J35" s="630"/>
      <c r="K35" s="631"/>
      <c r="L35" s="140">
        <f>SUMIF(G12:G26,"sb",L12:L26)</f>
        <v>94</v>
      </c>
      <c r="M35" s="65">
        <f>SUMIF(G12:G26,"sb",M12:M26)</f>
        <v>95</v>
      </c>
    </row>
    <row r="36" spans="1:17" ht="15" customHeight="1" thickBot="1" x14ac:dyDescent="0.25">
      <c r="A36" s="2"/>
      <c r="B36" s="15"/>
      <c r="C36" s="15"/>
      <c r="D36" s="623" t="s">
        <v>32</v>
      </c>
      <c r="E36" s="624"/>
      <c r="F36" s="624"/>
      <c r="G36" s="625"/>
      <c r="H36" s="617">
        <f>SUM(H37:K37)</f>
        <v>239.7</v>
      </c>
      <c r="I36" s="618"/>
      <c r="J36" s="618"/>
      <c r="K36" s="619"/>
      <c r="L36" s="46">
        <f>L37</f>
        <v>0</v>
      </c>
      <c r="M36" s="47">
        <f>M37</f>
        <v>0</v>
      </c>
    </row>
    <row r="37" spans="1:17" ht="12.75" customHeight="1" thickBot="1" x14ac:dyDescent="0.25">
      <c r="A37" s="2"/>
      <c r="B37" s="14"/>
      <c r="C37" s="14"/>
      <c r="D37" s="608" t="s">
        <v>34</v>
      </c>
      <c r="E37" s="609"/>
      <c r="F37" s="609"/>
      <c r="G37" s="610"/>
      <c r="H37" s="620">
        <f>SUMIF(G12:G29,"ES",H12:H29)</f>
        <v>239.7</v>
      </c>
      <c r="I37" s="621"/>
      <c r="J37" s="621"/>
      <c r="K37" s="622"/>
      <c r="L37" s="140">
        <f>SUMIF(G12:G26,"es",L12:L26)</f>
        <v>0</v>
      </c>
      <c r="M37" s="65">
        <f>SUMIF(G12:G26,"es",M12:M26)</f>
        <v>0</v>
      </c>
      <c r="O37" s="2"/>
      <c r="P37" s="2"/>
      <c r="Q37" s="2"/>
    </row>
    <row r="38" spans="1:17" ht="13.5" customHeight="1" thickBot="1" x14ac:dyDescent="0.25">
      <c r="A38" s="2"/>
      <c r="B38" s="13"/>
      <c r="C38" s="13"/>
      <c r="D38" s="614" t="s">
        <v>13</v>
      </c>
      <c r="E38" s="615"/>
      <c r="F38" s="615"/>
      <c r="G38" s="616"/>
      <c r="H38" s="611">
        <f>H34+H36</f>
        <v>331.7</v>
      </c>
      <c r="I38" s="612"/>
      <c r="J38" s="612"/>
      <c r="K38" s="613"/>
      <c r="L38" s="174">
        <f>L34+L36</f>
        <v>94</v>
      </c>
      <c r="M38" s="175">
        <f>M36+M34</f>
        <v>95</v>
      </c>
      <c r="O38" s="2"/>
      <c r="P38" s="2"/>
      <c r="Q38" s="2"/>
    </row>
    <row r="39" spans="1:17" x14ac:dyDescent="0.2">
      <c r="C39" s="2"/>
      <c r="D39" s="16"/>
      <c r="E39" s="16"/>
      <c r="F39" s="16"/>
      <c r="G39" s="16"/>
      <c r="H39" s="17"/>
      <c r="I39" s="17"/>
      <c r="J39" s="7"/>
      <c r="K39" s="7"/>
      <c r="L39" s="8"/>
      <c r="M39" s="2"/>
      <c r="O39" s="2"/>
      <c r="P39" s="2"/>
      <c r="Q39" s="2"/>
    </row>
  </sheetData>
  <mergeCells count="73">
    <mergeCell ref="O6:O7"/>
    <mergeCell ref="B5:B7"/>
    <mergeCell ref="A12:A13"/>
    <mergeCell ref="M5:M7"/>
    <mergeCell ref="K6:K7"/>
    <mergeCell ref="F5:F7"/>
    <mergeCell ref="E12:E13"/>
    <mergeCell ref="L8:Q8"/>
    <mergeCell ref="P6:P7"/>
    <mergeCell ref="H6:H7"/>
    <mergeCell ref="C11:Q11"/>
    <mergeCell ref="P12:P13"/>
    <mergeCell ref="F12:F13"/>
    <mergeCell ref="N12:N13"/>
    <mergeCell ref="B10:Q10"/>
    <mergeCell ref="N5:Q5"/>
    <mergeCell ref="C16:C17"/>
    <mergeCell ref="D16:D17"/>
    <mergeCell ref="B28:G28"/>
    <mergeCell ref="B29:G29"/>
    <mergeCell ref="D22:D23"/>
    <mergeCell ref="C21:Q21"/>
    <mergeCell ref="D18:D19"/>
    <mergeCell ref="C20:G20"/>
    <mergeCell ref="N20:Q20"/>
    <mergeCell ref="F18:F19"/>
    <mergeCell ref="E18:E19"/>
    <mergeCell ref="A1:Q1"/>
    <mergeCell ref="A2:Q2"/>
    <mergeCell ref="A3:Q3"/>
    <mergeCell ref="Q14:Q15"/>
    <mergeCell ref="C18:C19"/>
    <mergeCell ref="D14:D15"/>
    <mergeCell ref="C14:C15"/>
    <mergeCell ref="O4:Q4"/>
    <mergeCell ref="D12:D13"/>
    <mergeCell ref="Q12:Q13"/>
    <mergeCell ref="O12:O13"/>
    <mergeCell ref="C12:C13"/>
    <mergeCell ref="L5:L7"/>
    <mergeCell ref="E5:E7"/>
    <mergeCell ref="Q6:Q7"/>
    <mergeCell ref="A9:Q9"/>
    <mergeCell ref="A30:Q30"/>
    <mergeCell ref="O14:O15"/>
    <mergeCell ref="P14:P15"/>
    <mergeCell ref="A5:A7"/>
    <mergeCell ref="N27:Q27"/>
    <mergeCell ref="N28:Q28"/>
    <mergeCell ref="I6:J6"/>
    <mergeCell ref="H5:K5"/>
    <mergeCell ref="C27:G27"/>
    <mergeCell ref="G5:G7"/>
    <mergeCell ref="C5:C7"/>
    <mergeCell ref="D5:D7"/>
    <mergeCell ref="N14:N15"/>
    <mergeCell ref="B12:B13"/>
    <mergeCell ref="N6:N7"/>
    <mergeCell ref="N29:Q29"/>
    <mergeCell ref="D31:M31"/>
    <mergeCell ref="D35:G35"/>
    <mergeCell ref="H38:K38"/>
    <mergeCell ref="D38:G38"/>
    <mergeCell ref="H36:K36"/>
    <mergeCell ref="D37:G37"/>
    <mergeCell ref="H37:K37"/>
    <mergeCell ref="D36:G36"/>
    <mergeCell ref="D33:G33"/>
    <mergeCell ref="H35:K35"/>
    <mergeCell ref="D34:G34"/>
    <mergeCell ref="H34:K34"/>
    <mergeCell ref="H32:K32"/>
    <mergeCell ref="H33:K33"/>
  </mergeCells>
  <phoneticPr fontId="3" type="noConversion"/>
  <printOptions horizontalCentered="1"/>
  <pageMargins left="0" right="0" top="0.59055118110236227" bottom="0.59055118110236227" header="0" footer="0"/>
  <pageSetup paperSize="9" orientation="landscape" r:id="rId1"/>
  <headerFooter alignWithMargins="0">
    <oddFooter>Puslapių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31" sqref="B31"/>
    </sheetView>
  </sheetViews>
  <sheetFormatPr defaultRowHeight="15.75" x14ac:dyDescent="0.25"/>
  <cols>
    <col min="1" max="1" width="22.7109375" style="38" customWidth="1"/>
    <col min="2" max="2" width="60.7109375" style="38" customWidth="1"/>
    <col min="3" max="16384" width="9.140625" style="38"/>
  </cols>
  <sheetData>
    <row r="1" spans="1:2" x14ac:dyDescent="0.25">
      <c r="A1" s="747" t="s">
        <v>46</v>
      </c>
      <c r="B1" s="747"/>
    </row>
    <row r="2" spans="1:2" ht="31.5" x14ac:dyDescent="0.25">
      <c r="A2" s="39" t="s">
        <v>6</v>
      </c>
      <c r="B2" s="40" t="s">
        <v>47</v>
      </c>
    </row>
    <row r="3" spans="1:2" x14ac:dyDescent="0.25">
      <c r="A3" s="39">
        <v>1</v>
      </c>
      <c r="B3" s="40" t="s">
        <v>48</v>
      </c>
    </row>
    <row r="4" spans="1:2" x14ac:dyDescent="0.25">
      <c r="A4" s="39">
        <v>2</v>
      </c>
      <c r="B4" s="40" t="s">
        <v>49</v>
      </c>
    </row>
    <row r="5" spans="1:2" x14ac:dyDescent="0.25">
      <c r="A5" s="39">
        <v>3</v>
      </c>
      <c r="B5" s="40" t="s">
        <v>50</v>
      </c>
    </row>
    <row r="6" spans="1:2" x14ac:dyDescent="0.25">
      <c r="A6" s="39">
        <v>4</v>
      </c>
      <c r="B6" s="40" t="s">
        <v>51</v>
      </c>
    </row>
    <row r="7" spans="1:2" x14ac:dyDescent="0.25">
      <c r="A7" s="39">
        <v>5</v>
      </c>
      <c r="B7" s="40" t="s">
        <v>52</v>
      </c>
    </row>
    <row r="8" spans="1:2" x14ac:dyDescent="0.25">
      <c r="A8" s="39">
        <v>6</v>
      </c>
      <c r="B8" s="40" t="s">
        <v>53</v>
      </c>
    </row>
    <row r="9" spans="1:2" ht="15.75" customHeight="1" x14ac:dyDescent="0.25"/>
    <row r="10" spans="1:2" ht="15.75" customHeight="1" x14ac:dyDescent="0.25">
      <c r="A10" s="748" t="s">
        <v>54</v>
      </c>
      <c r="B10" s="748"/>
    </row>
  </sheetData>
  <mergeCells count="2">
    <mergeCell ref="A1:B1"/>
    <mergeCell ref="A10:B10"/>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zoomScaleNormal="100" workbookViewId="0">
      <selection activeCell="AC12" sqref="AC12"/>
    </sheetView>
  </sheetViews>
  <sheetFormatPr defaultRowHeight="12.75" outlineLevelCol="1" x14ac:dyDescent="0.2"/>
  <cols>
    <col min="1" max="2" width="2.5703125" style="4" customWidth="1"/>
    <col min="3" max="3" width="2.7109375" style="4" customWidth="1"/>
    <col min="4" max="4" width="35.28515625" style="4" customWidth="1"/>
    <col min="5" max="5" width="5.140625" style="4" customWidth="1"/>
    <col min="6" max="6" width="3.28515625" style="5" customWidth="1"/>
    <col min="7" max="7" width="7.28515625" style="228" customWidth="1"/>
    <col min="8" max="8" width="9.7109375" style="4" customWidth="1"/>
    <col min="9" max="9" width="5.5703125" style="4" hidden="1" customWidth="1"/>
    <col min="10" max="10" width="4.85546875" style="4" hidden="1" customWidth="1"/>
    <col min="11" max="11" width="5.42578125" style="4" hidden="1" customWidth="1"/>
    <col min="12" max="13" width="6.85546875" style="4" hidden="1" customWidth="1"/>
    <col min="14" max="14" width="5.42578125" style="4" hidden="1" customWidth="1"/>
    <col min="15" max="15" width="4.7109375" style="4" hidden="1" customWidth="1"/>
    <col min="16" max="16" width="7.42578125" style="4" customWidth="1"/>
    <col min="17" max="17" width="7" style="4" customWidth="1"/>
    <col min="18" max="18" width="29" style="2" customWidth="1"/>
    <col min="19" max="21" width="3.5703125" style="22" customWidth="1"/>
    <col min="22" max="36" width="9.140625" style="2"/>
    <col min="37" max="37" width="9.140625" style="2" outlineLevel="1"/>
    <col min="38" max="16384" width="9.140625" style="2"/>
  </cols>
  <sheetData>
    <row r="1" spans="1:36" x14ac:dyDescent="0.2">
      <c r="A1" s="681" t="s">
        <v>81</v>
      </c>
      <c r="B1" s="681"/>
      <c r="C1" s="681"/>
      <c r="D1" s="681"/>
      <c r="E1" s="681"/>
      <c r="F1" s="681"/>
      <c r="G1" s="681"/>
      <c r="H1" s="681"/>
      <c r="I1" s="681"/>
      <c r="J1" s="681"/>
      <c r="K1" s="681"/>
      <c r="L1" s="681"/>
      <c r="M1" s="681"/>
      <c r="N1" s="681"/>
      <c r="O1" s="681"/>
      <c r="P1" s="681"/>
      <c r="Q1" s="681"/>
      <c r="R1" s="681"/>
      <c r="S1" s="681"/>
      <c r="T1" s="681"/>
      <c r="U1" s="681"/>
      <c r="V1" s="4"/>
      <c r="W1" s="4"/>
      <c r="X1" s="4"/>
      <c r="Y1" s="4"/>
      <c r="Z1" s="4"/>
      <c r="AA1" s="4"/>
      <c r="AB1" s="4"/>
      <c r="AC1" s="4"/>
      <c r="AD1" s="4"/>
      <c r="AE1" s="4"/>
      <c r="AF1" s="4"/>
      <c r="AG1" s="4"/>
      <c r="AH1" s="4"/>
      <c r="AI1" s="4"/>
      <c r="AJ1" s="4"/>
    </row>
    <row r="2" spans="1:36" ht="15" customHeight="1" x14ac:dyDescent="0.2">
      <c r="A2" s="682" t="s">
        <v>35</v>
      </c>
      <c r="B2" s="682"/>
      <c r="C2" s="682"/>
      <c r="D2" s="682"/>
      <c r="E2" s="682"/>
      <c r="F2" s="682"/>
      <c r="G2" s="682"/>
      <c r="H2" s="682"/>
      <c r="I2" s="682"/>
      <c r="J2" s="682"/>
      <c r="K2" s="682"/>
      <c r="L2" s="682"/>
      <c r="M2" s="682"/>
      <c r="N2" s="682"/>
      <c r="O2" s="682"/>
      <c r="P2" s="682"/>
      <c r="Q2" s="682"/>
      <c r="R2" s="682"/>
      <c r="S2" s="682"/>
      <c r="T2" s="682"/>
      <c r="U2" s="682"/>
      <c r="V2" s="4"/>
      <c r="W2" s="4"/>
      <c r="X2" s="4"/>
      <c r="Y2" s="4"/>
      <c r="Z2" s="4"/>
      <c r="AA2" s="4"/>
      <c r="AB2" s="4"/>
      <c r="AC2" s="4"/>
      <c r="AD2" s="4"/>
      <c r="AE2" s="4"/>
      <c r="AF2" s="4"/>
      <c r="AG2" s="4"/>
      <c r="AH2" s="4"/>
      <c r="AI2" s="4"/>
      <c r="AJ2" s="4"/>
    </row>
    <row r="3" spans="1:36" ht="15" customHeight="1" x14ac:dyDescent="0.2">
      <c r="A3" s="683" t="s">
        <v>75</v>
      </c>
      <c r="B3" s="683"/>
      <c r="C3" s="683"/>
      <c r="D3" s="683"/>
      <c r="E3" s="683"/>
      <c r="F3" s="683"/>
      <c r="G3" s="683"/>
      <c r="H3" s="683"/>
      <c r="I3" s="683"/>
      <c r="J3" s="683"/>
      <c r="K3" s="683"/>
      <c r="L3" s="683"/>
      <c r="M3" s="683"/>
      <c r="N3" s="683"/>
      <c r="O3" s="683"/>
      <c r="P3" s="683"/>
      <c r="Q3" s="683"/>
      <c r="R3" s="683"/>
      <c r="S3" s="683"/>
      <c r="T3" s="683"/>
      <c r="U3" s="683"/>
      <c r="V3" s="4"/>
      <c r="W3" s="4"/>
      <c r="X3" s="4"/>
      <c r="Y3" s="4"/>
      <c r="Z3" s="4"/>
      <c r="AA3" s="4"/>
      <c r="AB3" s="4"/>
      <c r="AC3" s="4"/>
      <c r="AD3" s="4"/>
      <c r="AE3" s="4"/>
      <c r="AF3" s="4"/>
      <c r="AG3" s="4"/>
      <c r="AH3" s="4"/>
      <c r="AI3" s="4"/>
      <c r="AJ3" s="4"/>
    </row>
    <row r="4" spans="1:36" ht="15" customHeight="1" thickBot="1" x14ac:dyDescent="0.25">
      <c r="A4" s="229"/>
      <c r="B4" s="229"/>
      <c r="C4" s="229"/>
      <c r="D4" s="229"/>
      <c r="E4" s="229"/>
      <c r="F4" s="229"/>
      <c r="G4" s="229"/>
      <c r="H4" s="229"/>
      <c r="I4" s="229"/>
      <c r="J4" s="229"/>
      <c r="K4" s="229"/>
      <c r="L4" s="229"/>
      <c r="M4" s="229"/>
      <c r="N4" s="229"/>
      <c r="O4" s="229"/>
      <c r="R4" s="4"/>
      <c r="S4" s="691" t="s">
        <v>97</v>
      </c>
      <c r="T4" s="691"/>
      <c r="U4" s="691"/>
      <c r="V4" s="4"/>
      <c r="W4" s="4"/>
      <c r="X4" s="4"/>
      <c r="Y4" s="4"/>
      <c r="Z4" s="4"/>
      <c r="AA4" s="4"/>
      <c r="AB4" s="4"/>
      <c r="AC4" s="4"/>
      <c r="AD4" s="4"/>
      <c r="AE4" s="4"/>
      <c r="AF4" s="4"/>
      <c r="AG4" s="4"/>
      <c r="AH4" s="4"/>
      <c r="AI4" s="4"/>
      <c r="AJ4" s="4"/>
    </row>
    <row r="5" spans="1:36" ht="36" customHeight="1" x14ac:dyDescent="0.2">
      <c r="A5" s="647" t="s">
        <v>1</v>
      </c>
      <c r="B5" s="666" t="s">
        <v>2</v>
      </c>
      <c r="C5" s="666" t="s">
        <v>3</v>
      </c>
      <c r="D5" s="669" t="s">
        <v>4</v>
      </c>
      <c r="E5" s="666" t="s">
        <v>5</v>
      </c>
      <c r="F5" s="730" t="s">
        <v>6</v>
      </c>
      <c r="G5" s="663" t="s">
        <v>7</v>
      </c>
      <c r="H5" s="784" t="s">
        <v>94</v>
      </c>
      <c r="I5" s="785"/>
      <c r="J5" s="785"/>
      <c r="K5" s="786"/>
      <c r="L5" s="657" t="s">
        <v>82</v>
      </c>
      <c r="M5" s="658"/>
      <c r="N5" s="658"/>
      <c r="O5" s="659"/>
      <c r="P5" s="692" t="s">
        <v>57</v>
      </c>
      <c r="Q5" s="725" t="s">
        <v>83</v>
      </c>
      <c r="R5" s="745" t="s">
        <v>76</v>
      </c>
      <c r="S5" s="669"/>
      <c r="T5" s="669"/>
      <c r="U5" s="746"/>
      <c r="V5" s="4"/>
      <c r="W5" s="4"/>
      <c r="X5" s="4"/>
      <c r="Y5" s="4"/>
      <c r="Z5" s="4"/>
      <c r="AA5" s="4"/>
      <c r="AB5" s="4"/>
      <c r="AC5" s="4"/>
      <c r="AD5" s="4"/>
      <c r="AE5" s="4"/>
      <c r="AF5" s="4"/>
      <c r="AG5" s="4"/>
      <c r="AH5" s="4"/>
      <c r="AI5" s="4"/>
      <c r="AJ5" s="4"/>
    </row>
    <row r="6" spans="1:36" ht="18.75" customHeight="1" x14ac:dyDescent="0.2">
      <c r="A6" s="648"/>
      <c r="B6" s="667"/>
      <c r="C6" s="667"/>
      <c r="D6" s="670"/>
      <c r="E6" s="667"/>
      <c r="F6" s="731"/>
      <c r="G6" s="664"/>
      <c r="H6" s="787"/>
      <c r="I6" s="788"/>
      <c r="J6" s="788"/>
      <c r="K6" s="789"/>
      <c r="L6" s="648" t="s">
        <v>8</v>
      </c>
      <c r="M6" s="656" t="s">
        <v>9</v>
      </c>
      <c r="N6" s="656"/>
      <c r="O6" s="728" t="s">
        <v>27</v>
      </c>
      <c r="P6" s="693"/>
      <c r="Q6" s="726"/>
      <c r="R6" s="676" t="s">
        <v>26</v>
      </c>
      <c r="S6" s="667" t="s">
        <v>43</v>
      </c>
      <c r="T6" s="667" t="s">
        <v>58</v>
      </c>
      <c r="U6" s="698" t="s">
        <v>84</v>
      </c>
      <c r="V6" s="4"/>
      <c r="W6" s="4"/>
      <c r="X6" s="4"/>
      <c r="Y6" s="4"/>
      <c r="Z6" s="4"/>
      <c r="AA6" s="4"/>
      <c r="AB6" s="4"/>
      <c r="AC6" s="4"/>
      <c r="AD6" s="4"/>
      <c r="AE6" s="4"/>
      <c r="AF6" s="4"/>
      <c r="AG6" s="4"/>
      <c r="AH6" s="4"/>
      <c r="AI6" s="4"/>
      <c r="AJ6" s="4"/>
    </row>
    <row r="7" spans="1:36" ht="92.25" customHeight="1" thickBot="1" x14ac:dyDescent="0.25">
      <c r="A7" s="649"/>
      <c r="B7" s="668"/>
      <c r="C7" s="668"/>
      <c r="D7" s="671"/>
      <c r="E7" s="668"/>
      <c r="F7" s="732"/>
      <c r="G7" s="665"/>
      <c r="H7" s="790"/>
      <c r="I7" s="791"/>
      <c r="J7" s="791"/>
      <c r="K7" s="792"/>
      <c r="L7" s="649"/>
      <c r="M7" s="225" t="s">
        <v>8</v>
      </c>
      <c r="N7" s="56" t="s">
        <v>10</v>
      </c>
      <c r="O7" s="729"/>
      <c r="P7" s="694"/>
      <c r="Q7" s="727"/>
      <c r="R7" s="677"/>
      <c r="S7" s="668"/>
      <c r="T7" s="668"/>
      <c r="U7" s="699"/>
      <c r="V7" s="4"/>
      <c r="W7" s="4"/>
      <c r="X7" s="4"/>
      <c r="Y7" s="4"/>
      <c r="Z7" s="4"/>
      <c r="AA7" s="4"/>
      <c r="AB7" s="4"/>
      <c r="AC7" s="4"/>
      <c r="AD7" s="4"/>
      <c r="AE7" s="4"/>
      <c r="AF7" s="4"/>
      <c r="AG7" s="4"/>
      <c r="AH7" s="4"/>
      <c r="AI7" s="4"/>
      <c r="AJ7" s="4"/>
    </row>
    <row r="8" spans="1:36" ht="16.5" customHeight="1" thickBot="1" x14ac:dyDescent="0.25">
      <c r="A8" s="57" t="s">
        <v>28</v>
      </c>
      <c r="B8" s="58"/>
      <c r="C8" s="58"/>
      <c r="D8" s="59"/>
      <c r="E8" s="60"/>
      <c r="F8" s="60"/>
      <c r="G8" s="60"/>
      <c r="H8" s="60"/>
      <c r="I8" s="60"/>
      <c r="J8" s="60"/>
      <c r="K8" s="60"/>
      <c r="L8" s="60"/>
      <c r="M8" s="60"/>
      <c r="N8" s="60"/>
      <c r="O8" s="60"/>
      <c r="P8" s="735"/>
      <c r="Q8" s="735"/>
      <c r="R8" s="735"/>
      <c r="S8" s="735"/>
      <c r="T8" s="735"/>
      <c r="U8" s="736"/>
    </row>
    <row r="9" spans="1:36" ht="16.5" customHeight="1" thickBot="1" x14ac:dyDescent="0.25">
      <c r="A9" s="700" t="s">
        <v>36</v>
      </c>
      <c r="B9" s="701"/>
      <c r="C9" s="701"/>
      <c r="D9" s="701"/>
      <c r="E9" s="701"/>
      <c r="F9" s="701"/>
      <c r="G9" s="701"/>
      <c r="H9" s="701"/>
      <c r="I9" s="701"/>
      <c r="J9" s="701"/>
      <c r="K9" s="701"/>
      <c r="L9" s="701"/>
      <c r="M9" s="701"/>
      <c r="N9" s="701"/>
      <c r="O9" s="701"/>
      <c r="P9" s="701"/>
      <c r="Q9" s="701"/>
      <c r="R9" s="701"/>
      <c r="S9" s="701"/>
      <c r="T9" s="701"/>
      <c r="U9" s="702"/>
    </row>
    <row r="10" spans="1:36" ht="16.5" customHeight="1" thickBot="1" x14ac:dyDescent="0.25">
      <c r="A10" s="61" t="s">
        <v>11</v>
      </c>
      <c r="B10" s="743" t="s">
        <v>29</v>
      </c>
      <c r="C10" s="743"/>
      <c r="D10" s="743"/>
      <c r="E10" s="743"/>
      <c r="F10" s="743"/>
      <c r="G10" s="743"/>
      <c r="H10" s="743"/>
      <c r="I10" s="743"/>
      <c r="J10" s="743"/>
      <c r="K10" s="743"/>
      <c r="L10" s="743"/>
      <c r="M10" s="743"/>
      <c r="N10" s="743"/>
      <c r="O10" s="743"/>
      <c r="P10" s="743"/>
      <c r="Q10" s="743"/>
      <c r="R10" s="743"/>
      <c r="S10" s="743"/>
      <c r="T10" s="743"/>
      <c r="U10" s="744"/>
    </row>
    <row r="11" spans="1:36" ht="16.5" customHeight="1" thickBot="1" x14ac:dyDescent="0.25">
      <c r="A11" s="62" t="s">
        <v>11</v>
      </c>
      <c r="B11" s="63" t="s">
        <v>11</v>
      </c>
      <c r="C11" s="737" t="s">
        <v>31</v>
      </c>
      <c r="D11" s="737"/>
      <c r="E11" s="737"/>
      <c r="F11" s="737"/>
      <c r="G11" s="737"/>
      <c r="H11" s="737"/>
      <c r="I11" s="737"/>
      <c r="J11" s="737"/>
      <c r="K11" s="737"/>
      <c r="L11" s="737"/>
      <c r="M11" s="737"/>
      <c r="N11" s="737"/>
      <c r="O11" s="737"/>
      <c r="P11" s="737"/>
      <c r="Q11" s="737"/>
      <c r="R11" s="738"/>
      <c r="S11" s="738"/>
      <c r="T11" s="738"/>
      <c r="U11" s="739"/>
    </row>
    <row r="12" spans="1:36" ht="23.25" customHeight="1" x14ac:dyDescent="0.2">
      <c r="A12" s="723" t="s">
        <v>11</v>
      </c>
      <c r="B12" s="674" t="s">
        <v>11</v>
      </c>
      <c r="C12" s="690" t="s">
        <v>11</v>
      </c>
      <c r="D12" s="780" t="s">
        <v>55</v>
      </c>
      <c r="E12" s="769" t="s">
        <v>88</v>
      </c>
      <c r="F12" s="740" t="s">
        <v>24</v>
      </c>
      <c r="G12" s="71" t="s">
        <v>12</v>
      </c>
      <c r="H12" s="221">
        <f>I12+K12</f>
        <v>60</v>
      </c>
      <c r="I12" s="200">
        <v>60</v>
      </c>
      <c r="J12" s="64"/>
      <c r="K12" s="65"/>
      <c r="L12" s="141">
        <f t="shared" ref="L12:L17" si="0">M12+O12</f>
        <v>0</v>
      </c>
      <c r="M12" s="142">
        <v>0</v>
      </c>
      <c r="N12" s="142"/>
      <c r="O12" s="143"/>
      <c r="P12" s="66">
        <v>75</v>
      </c>
      <c r="Q12" s="67">
        <v>80</v>
      </c>
      <c r="R12" s="782" t="s">
        <v>72</v>
      </c>
      <c r="S12" s="778">
        <v>18</v>
      </c>
      <c r="T12" s="773">
        <v>18</v>
      </c>
      <c r="U12" s="775">
        <v>24</v>
      </c>
    </row>
    <row r="13" spans="1:36" ht="16.5" customHeight="1" thickBot="1" x14ac:dyDescent="0.25">
      <c r="A13" s="724"/>
      <c r="B13" s="675"/>
      <c r="C13" s="687"/>
      <c r="D13" s="781"/>
      <c r="E13" s="770"/>
      <c r="F13" s="720"/>
      <c r="G13" s="176" t="s">
        <v>13</v>
      </c>
      <c r="H13" s="144">
        <f>H12</f>
        <v>60</v>
      </c>
      <c r="I13" s="145">
        <f>I12</f>
        <v>60</v>
      </c>
      <c r="J13" s="145"/>
      <c r="K13" s="161"/>
      <c r="L13" s="144">
        <f t="shared" si="0"/>
        <v>0</v>
      </c>
      <c r="M13" s="145">
        <f>M12</f>
        <v>0</v>
      </c>
      <c r="N13" s="145"/>
      <c r="O13" s="146"/>
      <c r="P13" s="162">
        <f>+P12</f>
        <v>75</v>
      </c>
      <c r="Q13" s="163">
        <f>+Q12</f>
        <v>80</v>
      </c>
      <c r="R13" s="783"/>
      <c r="S13" s="779"/>
      <c r="T13" s="774"/>
      <c r="U13" s="776"/>
    </row>
    <row r="14" spans="1:36" ht="20.25" customHeight="1" x14ac:dyDescent="0.2">
      <c r="A14" s="230" t="s">
        <v>11</v>
      </c>
      <c r="B14" s="69" t="s">
        <v>11</v>
      </c>
      <c r="C14" s="690" t="s">
        <v>14</v>
      </c>
      <c r="D14" s="688" t="s">
        <v>30</v>
      </c>
      <c r="E14" s="769" t="s">
        <v>89</v>
      </c>
      <c r="F14" s="70" t="s">
        <v>24</v>
      </c>
      <c r="G14" s="71" t="s">
        <v>12</v>
      </c>
      <c r="H14" s="141">
        <f>I14+K14</f>
        <v>10</v>
      </c>
      <c r="I14" s="64">
        <v>10</v>
      </c>
      <c r="J14" s="64"/>
      <c r="K14" s="72"/>
      <c r="L14" s="147">
        <f t="shared" si="0"/>
        <v>0</v>
      </c>
      <c r="M14" s="148">
        <v>0</v>
      </c>
      <c r="N14" s="148"/>
      <c r="O14" s="149"/>
      <c r="P14" s="66">
        <v>15</v>
      </c>
      <c r="Q14" s="67">
        <v>15</v>
      </c>
      <c r="R14" s="771" t="s">
        <v>85</v>
      </c>
      <c r="S14" s="778">
        <v>3</v>
      </c>
      <c r="T14" s="773">
        <v>3</v>
      </c>
      <c r="U14" s="775">
        <v>3</v>
      </c>
    </row>
    <row r="15" spans="1:36" ht="16.5" customHeight="1" thickBot="1" x14ac:dyDescent="0.25">
      <c r="A15" s="231"/>
      <c r="B15" s="76"/>
      <c r="C15" s="687"/>
      <c r="D15" s="689"/>
      <c r="E15" s="770"/>
      <c r="F15" s="77"/>
      <c r="G15" s="177" t="s">
        <v>13</v>
      </c>
      <c r="H15" s="163">
        <f>SUM(H14:H14)</f>
        <v>10</v>
      </c>
      <c r="I15" s="146">
        <f>SUM(I14:I14)</f>
        <v>10</v>
      </c>
      <c r="J15" s="146"/>
      <c r="K15" s="152"/>
      <c r="L15" s="150">
        <f t="shared" si="0"/>
        <v>0</v>
      </c>
      <c r="M15" s="151">
        <f>M14</f>
        <v>0</v>
      </c>
      <c r="N15" s="151"/>
      <c r="O15" s="152"/>
      <c r="P15" s="163">
        <f>SUM(P14:P14)</f>
        <v>15</v>
      </c>
      <c r="Q15" s="163">
        <f>SUM(Q14:Q14)</f>
        <v>15</v>
      </c>
      <c r="R15" s="777"/>
      <c r="S15" s="779"/>
      <c r="T15" s="774"/>
      <c r="U15" s="776"/>
    </row>
    <row r="16" spans="1:36" ht="16.5" customHeight="1" x14ac:dyDescent="0.2">
      <c r="A16" s="230" t="s">
        <v>11</v>
      </c>
      <c r="B16" s="69" t="s">
        <v>11</v>
      </c>
      <c r="C16" s="686" t="s">
        <v>15</v>
      </c>
      <c r="D16" s="703" t="s">
        <v>39</v>
      </c>
      <c r="E16" s="769"/>
      <c r="F16" s="194" t="s">
        <v>24</v>
      </c>
      <c r="G16" s="71" t="s">
        <v>12</v>
      </c>
      <c r="H16" s="167">
        <f>I16+K16</f>
        <v>25</v>
      </c>
      <c r="I16" s="79">
        <v>25</v>
      </c>
      <c r="J16" s="217"/>
      <c r="K16" s="81"/>
      <c r="L16" s="153">
        <f t="shared" si="0"/>
        <v>0</v>
      </c>
      <c r="M16" s="154">
        <v>0</v>
      </c>
      <c r="N16" s="154"/>
      <c r="O16" s="155"/>
      <c r="P16" s="203">
        <v>30</v>
      </c>
      <c r="Q16" s="204">
        <v>30</v>
      </c>
      <c r="R16" s="205" t="s">
        <v>44</v>
      </c>
      <c r="S16" s="232">
        <v>3</v>
      </c>
      <c r="T16" s="234">
        <v>2</v>
      </c>
      <c r="U16" s="236">
        <v>2</v>
      </c>
    </row>
    <row r="17" spans="1:22" ht="16.5" customHeight="1" thickBot="1" x14ac:dyDescent="0.25">
      <c r="A17" s="231"/>
      <c r="B17" s="76"/>
      <c r="C17" s="687"/>
      <c r="D17" s="689"/>
      <c r="E17" s="770"/>
      <c r="F17" s="77"/>
      <c r="G17" s="177" t="s">
        <v>13</v>
      </c>
      <c r="H17" s="163">
        <f>SUM(H16:H16)</f>
        <v>25</v>
      </c>
      <c r="I17" s="145">
        <f>SUM(I16:I16)</f>
        <v>25</v>
      </c>
      <c r="J17" s="145"/>
      <c r="K17" s="152"/>
      <c r="L17" s="150">
        <f t="shared" si="0"/>
        <v>0</v>
      </c>
      <c r="M17" s="156">
        <f>SUM(M16)</f>
        <v>0</v>
      </c>
      <c r="N17" s="156"/>
      <c r="O17" s="152"/>
      <c r="P17" s="144">
        <f>SUM(P16:P16)</f>
        <v>30</v>
      </c>
      <c r="Q17" s="163">
        <f>SUM(Q16:Q16)</f>
        <v>30</v>
      </c>
      <c r="R17" s="218"/>
      <c r="S17" s="233"/>
      <c r="T17" s="235"/>
      <c r="U17" s="237"/>
    </row>
    <row r="18" spans="1:22" ht="27.75" customHeight="1" x14ac:dyDescent="0.2">
      <c r="A18" s="230" t="s">
        <v>11</v>
      </c>
      <c r="B18" s="69" t="s">
        <v>11</v>
      </c>
      <c r="C18" s="686" t="s">
        <v>23</v>
      </c>
      <c r="D18" s="765" t="s">
        <v>93</v>
      </c>
      <c r="E18" s="769"/>
      <c r="F18" s="719" t="s">
        <v>24</v>
      </c>
      <c r="G18" s="178" t="s">
        <v>12</v>
      </c>
      <c r="H18" s="167">
        <f>I18+K18</f>
        <v>10</v>
      </c>
      <c r="I18" s="84">
        <v>10</v>
      </c>
      <c r="J18" s="84"/>
      <c r="K18" s="202"/>
      <c r="L18" s="167"/>
      <c r="M18" s="168"/>
      <c r="N18" s="168"/>
      <c r="O18" s="208"/>
      <c r="P18" s="209">
        <v>10</v>
      </c>
      <c r="Q18" s="210">
        <v>10</v>
      </c>
      <c r="R18" s="771" t="s">
        <v>91</v>
      </c>
      <c r="S18" s="216">
        <v>5</v>
      </c>
      <c r="T18" s="234">
        <v>5</v>
      </c>
      <c r="U18" s="236">
        <v>5</v>
      </c>
    </row>
    <row r="19" spans="1:22" ht="26.25" customHeight="1" thickBot="1" x14ac:dyDescent="0.25">
      <c r="A19" s="231"/>
      <c r="B19" s="76"/>
      <c r="C19" s="687"/>
      <c r="D19" s="766"/>
      <c r="E19" s="770"/>
      <c r="F19" s="720"/>
      <c r="G19" s="211" t="s">
        <v>13</v>
      </c>
      <c r="H19" s="144">
        <f>H18</f>
        <v>10</v>
      </c>
      <c r="I19" s="165">
        <f>I18</f>
        <v>10</v>
      </c>
      <c r="J19" s="145"/>
      <c r="K19" s="212"/>
      <c r="L19" s="163"/>
      <c r="M19" s="145"/>
      <c r="N19" s="165"/>
      <c r="O19" s="161"/>
      <c r="P19" s="144">
        <f>P18</f>
        <v>10</v>
      </c>
      <c r="Q19" s="163">
        <f>Q18</f>
        <v>10</v>
      </c>
      <c r="R19" s="772"/>
      <c r="S19" s="213"/>
      <c r="T19" s="214"/>
      <c r="U19" s="215"/>
    </row>
    <row r="20" spans="1:22" ht="16.5" customHeight="1" x14ac:dyDescent="0.2">
      <c r="A20" s="230" t="s">
        <v>11</v>
      </c>
      <c r="B20" s="69" t="s">
        <v>11</v>
      </c>
      <c r="C20" s="686" t="s">
        <v>90</v>
      </c>
      <c r="D20" s="765" t="s">
        <v>73</v>
      </c>
      <c r="E20" s="769"/>
      <c r="F20" s="719" t="s">
        <v>24</v>
      </c>
      <c r="G20" s="178" t="s">
        <v>12</v>
      </c>
      <c r="H20" s="167">
        <f>I20+K20</f>
        <v>15</v>
      </c>
      <c r="I20" s="84">
        <v>15</v>
      </c>
      <c r="J20" s="201"/>
      <c r="K20" s="219"/>
      <c r="L20" s="157"/>
      <c r="M20" s="158"/>
      <c r="N20" s="158"/>
      <c r="O20" s="159"/>
      <c r="P20" s="209"/>
      <c r="Q20" s="210"/>
      <c r="R20" s="205" t="s">
        <v>45</v>
      </c>
      <c r="S20" s="232">
        <v>1</v>
      </c>
      <c r="T20" s="234"/>
      <c r="U20" s="236"/>
    </row>
    <row r="21" spans="1:22" ht="16.5" customHeight="1" thickBot="1" x14ac:dyDescent="0.25">
      <c r="A21" s="231"/>
      <c r="B21" s="76"/>
      <c r="C21" s="687"/>
      <c r="D21" s="766"/>
      <c r="E21" s="770"/>
      <c r="F21" s="720"/>
      <c r="G21" s="177" t="s">
        <v>13</v>
      </c>
      <c r="H21" s="144">
        <f>H20</f>
        <v>15</v>
      </c>
      <c r="I21" s="165">
        <f>I20</f>
        <v>15</v>
      </c>
      <c r="J21" s="156"/>
      <c r="K21" s="166"/>
      <c r="L21" s="150"/>
      <c r="M21" s="156"/>
      <c r="N21" s="160"/>
      <c r="O21" s="152"/>
      <c r="P21" s="144"/>
      <c r="Q21" s="163"/>
      <c r="R21" s="220"/>
      <c r="S21" s="213"/>
      <c r="T21" s="214"/>
      <c r="U21" s="215"/>
    </row>
    <row r="22" spans="1:22" ht="16.5" customHeight="1" thickBot="1" x14ac:dyDescent="0.25">
      <c r="A22" s="62" t="s">
        <v>11</v>
      </c>
      <c r="B22" s="87" t="s">
        <v>11</v>
      </c>
      <c r="C22" s="660" t="s">
        <v>16</v>
      </c>
      <c r="D22" s="715"/>
      <c r="E22" s="715"/>
      <c r="F22" s="715"/>
      <c r="G22" s="715"/>
      <c r="H22" s="88">
        <f>K22+I22</f>
        <v>120</v>
      </c>
      <c r="I22" s="89">
        <f>I21+I17+I15+I13+I19</f>
        <v>120</v>
      </c>
      <c r="J22" s="89"/>
      <c r="K22" s="91"/>
      <c r="L22" s="88">
        <f>M22+O22</f>
        <v>0</v>
      </c>
      <c r="M22" s="89">
        <f>M21+M17+M15+M13</f>
        <v>0</v>
      </c>
      <c r="N22" s="89"/>
      <c r="O22" s="90"/>
      <c r="P22" s="206">
        <f>P21+P17+P15+P13+P19</f>
        <v>130</v>
      </c>
      <c r="Q22" s="207">
        <f>Q21+Q17+Q15+Q13+Q19</f>
        <v>135</v>
      </c>
      <c r="R22" s="762"/>
      <c r="S22" s="763"/>
      <c r="T22" s="763"/>
      <c r="U22" s="764"/>
    </row>
    <row r="23" spans="1:22" ht="16.5" customHeight="1" thickBot="1" x14ac:dyDescent="0.25">
      <c r="A23" s="61" t="s">
        <v>11</v>
      </c>
      <c r="B23" s="94" t="s">
        <v>14</v>
      </c>
      <c r="C23" s="712" t="s">
        <v>40</v>
      </c>
      <c r="D23" s="713"/>
      <c r="E23" s="713"/>
      <c r="F23" s="713"/>
      <c r="G23" s="713"/>
      <c r="H23" s="713"/>
      <c r="I23" s="713"/>
      <c r="J23" s="713"/>
      <c r="K23" s="713"/>
      <c r="L23" s="713"/>
      <c r="M23" s="713"/>
      <c r="N23" s="713"/>
      <c r="O23" s="713"/>
      <c r="P23" s="713"/>
      <c r="Q23" s="713"/>
      <c r="R23" s="713"/>
      <c r="S23" s="713"/>
      <c r="T23" s="713"/>
      <c r="U23" s="714"/>
    </row>
    <row r="24" spans="1:22" ht="16.5" customHeight="1" x14ac:dyDescent="0.2">
      <c r="A24" s="230" t="s">
        <v>11</v>
      </c>
      <c r="B24" s="69" t="s">
        <v>14</v>
      </c>
      <c r="C24" s="686" t="s">
        <v>11</v>
      </c>
      <c r="D24" s="765" t="s">
        <v>86</v>
      </c>
      <c r="E24" s="767"/>
      <c r="F24" s="194" t="s">
        <v>24</v>
      </c>
      <c r="G24" s="71" t="s">
        <v>12</v>
      </c>
      <c r="H24" s="167">
        <f>I24+K24</f>
        <v>10</v>
      </c>
      <c r="I24" s="79">
        <v>10</v>
      </c>
      <c r="J24" s="80"/>
      <c r="K24" s="81"/>
      <c r="L24" s="153">
        <f t="shared" ref="L24:L25" si="1">M24+O24</f>
        <v>0</v>
      </c>
      <c r="M24" s="154">
        <v>0</v>
      </c>
      <c r="N24" s="154"/>
      <c r="O24" s="155"/>
      <c r="P24" s="203">
        <v>10</v>
      </c>
      <c r="Q24" s="204"/>
      <c r="R24" s="205" t="s">
        <v>87</v>
      </c>
      <c r="S24" s="232"/>
      <c r="T24" s="234">
        <v>1</v>
      </c>
      <c r="U24" s="236"/>
    </row>
    <row r="25" spans="1:22" ht="13.5" customHeight="1" thickBot="1" x14ac:dyDescent="0.25">
      <c r="A25" s="231"/>
      <c r="B25" s="76"/>
      <c r="C25" s="687"/>
      <c r="D25" s="766"/>
      <c r="E25" s="768"/>
      <c r="F25" s="77"/>
      <c r="G25" s="177" t="s">
        <v>13</v>
      </c>
      <c r="H25" s="163">
        <f>SUM(H24:H24)</f>
        <v>10</v>
      </c>
      <c r="I25" s="145">
        <f>SUM(I24:I24)</f>
        <v>10</v>
      </c>
      <c r="J25" s="156"/>
      <c r="K25" s="152"/>
      <c r="L25" s="150">
        <f t="shared" si="1"/>
        <v>0</v>
      </c>
      <c r="M25" s="156">
        <f>SUM(M24)</f>
        <v>0</v>
      </c>
      <c r="N25" s="156"/>
      <c r="O25" s="152"/>
      <c r="P25" s="144">
        <f>SUM(P24:P24)</f>
        <v>10</v>
      </c>
      <c r="Q25" s="163"/>
      <c r="R25" s="218"/>
      <c r="S25" s="233"/>
      <c r="T25" s="235"/>
      <c r="U25" s="237"/>
    </row>
    <row r="26" spans="1:22" ht="27" customHeight="1" x14ac:dyDescent="0.2">
      <c r="A26" s="230" t="s">
        <v>11</v>
      </c>
      <c r="B26" s="226" t="s">
        <v>14</v>
      </c>
      <c r="C26" s="99" t="s">
        <v>14</v>
      </c>
      <c r="D26" s="710" t="s">
        <v>92</v>
      </c>
      <c r="E26" s="100"/>
      <c r="F26" s="194" t="s">
        <v>24</v>
      </c>
      <c r="G26" s="102" t="s">
        <v>12</v>
      </c>
      <c r="H26" s="167"/>
      <c r="I26" s="79"/>
      <c r="J26" s="79"/>
      <c r="K26" s="103"/>
      <c r="L26" s="167"/>
      <c r="M26" s="168"/>
      <c r="N26" s="168"/>
      <c r="O26" s="169"/>
      <c r="P26" s="104"/>
      <c r="Q26" s="105"/>
      <c r="R26" s="19"/>
      <c r="S26" s="23"/>
      <c r="T26" s="24"/>
      <c r="U26" s="25"/>
    </row>
    <row r="27" spans="1:22" ht="27" customHeight="1" x14ac:dyDescent="0.2">
      <c r="A27" s="62"/>
      <c r="B27" s="106"/>
      <c r="C27" s="107"/>
      <c r="D27" s="754"/>
      <c r="E27" s="108"/>
      <c r="F27" s="110"/>
      <c r="G27" s="111" t="s">
        <v>25</v>
      </c>
      <c r="H27" s="170"/>
      <c r="I27" s="112"/>
      <c r="J27" s="112"/>
      <c r="K27" s="113"/>
      <c r="L27" s="170"/>
      <c r="M27" s="171"/>
      <c r="N27" s="171"/>
      <c r="O27" s="172"/>
      <c r="P27" s="114"/>
      <c r="Q27" s="115"/>
      <c r="R27" s="20"/>
      <c r="S27" s="26"/>
      <c r="T27" s="36"/>
      <c r="U27" s="41"/>
    </row>
    <row r="28" spans="1:22" ht="17.25" customHeight="1" thickBot="1" x14ac:dyDescent="0.25">
      <c r="A28" s="231"/>
      <c r="B28" s="227"/>
      <c r="C28" s="116"/>
      <c r="D28" s="755"/>
      <c r="E28" s="118"/>
      <c r="F28" s="120"/>
      <c r="G28" s="173" t="s">
        <v>13</v>
      </c>
      <c r="H28" s="144"/>
      <c r="I28" s="145"/>
      <c r="J28" s="145"/>
      <c r="K28" s="161"/>
      <c r="L28" s="144"/>
      <c r="M28" s="145"/>
      <c r="N28" s="145"/>
      <c r="O28" s="146"/>
      <c r="P28" s="162"/>
      <c r="Q28" s="163"/>
      <c r="R28" s="29"/>
      <c r="S28" s="42"/>
      <c r="T28" s="43"/>
      <c r="U28" s="44"/>
    </row>
    <row r="29" spans="1:22" ht="12.75" customHeight="1" thickBot="1" x14ac:dyDescent="0.25">
      <c r="A29" s="61" t="s">
        <v>11</v>
      </c>
      <c r="B29" s="122" t="s">
        <v>14</v>
      </c>
      <c r="C29" s="660" t="s">
        <v>16</v>
      </c>
      <c r="D29" s="661"/>
      <c r="E29" s="661"/>
      <c r="F29" s="661"/>
      <c r="G29" s="662"/>
      <c r="H29" s="88">
        <f>H28+H25</f>
        <v>10</v>
      </c>
      <c r="I29" s="123">
        <f t="shared" ref="I29:Q29" si="2">I28+I25</f>
        <v>10</v>
      </c>
      <c r="J29" s="89">
        <f t="shared" si="2"/>
        <v>0</v>
      </c>
      <c r="K29" s="123">
        <f t="shared" si="2"/>
        <v>0</v>
      </c>
      <c r="L29" s="93">
        <f t="shared" si="2"/>
        <v>0</v>
      </c>
      <c r="M29" s="89">
        <f t="shared" si="2"/>
        <v>0</v>
      </c>
      <c r="N29" s="123">
        <f t="shared" si="2"/>
        <v>0</v>
      </c>
      <c r="O29" s="91">
        <f t="shared" si="2"/>
        <v>0</v>
      </c>
      <c r="P29" s="93">
        <f t="shared" si="2"/>
        <v>10</v>
      </c>
      <c r="Q29" s="93">
        <f t="shared" si="2"/>
        <v>0</v>
      </c>
      <c r="R29" s="650"/>
      <c r="S29" s="651"/>
      <c r="T29" s="651"/>
      <c r="U29" s="652"/>
    </row>
    <row r="30" spans="1:22" ht="12.75" customHeight="1" thickBot="1" x14ac:dyDescent="0.25">
      <c r="A30" s="230" t="s">
        <v>11</v>
      </c>
      <c r="B30" s="704" t="s">
        <v>17</v>
      </c>
      <c r="C30" s="705"/>
      <c r="D30" s="705"/>
      <c r="E30" s="705"/>
      <c r="F30" s="705"/>
      <c r="G30" s="706"/>
      <c r="H30" s="127">
        <f>H29+H22</f>
        <v>130</v>
      </c>
      <c r="I30" s="126">
        <f>I29+I22</f>
        <v>130</v>
      </c>
      <c r="J30" s="125"/>
      <c r="K30" s="128">
        <f>K29</f>
        <v>0</v>
      </c>
      <c r="L30" s="124">
        <f>L29+L22</f>
        <v>0</v>
      </c>
      <c r="M30" s="125">
        <f>M29+M22</f>
        <v>0</v>
      </c>
      <c r="N30" s="126">
        <f>N29</f>
        <v>0</v>
      </c>
      <c r="O30" s="129">
        <f>O29</f>
        <v>0</v>
      </c>
      <c r="P30" s="130">
        <f>P29+P22</f>
        <v>140</v>
      </c>
      <c r="Q30" s="124">
        <f>Q29+Q22</f>
        <v>135</v>
      </c>
      <c r="R30" s="653"/>
      <c r="S30" s="654"/>
      <c r="T30" s="654"/>
      <c r="U30" s="655"/>
      <c r="V30" s="21"/>
    </row>
    <row r="31" spans="1:22" ht="12.75" customHeight="1" thickBot="1" x14ac:dyDescent="0.25">
      <c r="A31" s="131" t="s">
        <v>20</v>
      </c>
      <c r="B31" s="707" t="s">
        <v>18</v>
      </c>
      <c r="C31" s="708"/>
      <c r="D31" s="708"/>
      <c r="E31" s="708"/>
      <c r="F31" s="708"/>
      <c r="G31" s="709"/>
      <c r="H31" s="135">
        <f>H30</f>
        <v>130</v>
      </c>
      <c r="I31" s="134">
        <f>I30</f>
        <v>130</v>
      </c>
      <c r="J31" s="133"/>
      <c r="K31" s="134">
        <f>K30</f>
        <v>0</v>
      </c>
      <c r="L31" s="132">
        <f>L30</f>
        <v>0</v>
      </c>
      <c r="M31" s="133">
        <f>M30</f>
        <v>0</v>
      </c>
      <c r="N31" s="134">
        <f>N30+N29</f>
        <v>0</v>
      </c>
      <c r="O31" s="136">
        <f>O30</f>
        <v>0</v>
      </c>
      <c r="P31" s="137">
        <f>P30</f>
        <v>140</v>
      </c>
      <c r="Q31" s="132">
        <f>Q30</f>
        <v>135</v>
      </c>
      <c r="R31" s="678"/>
      <c r="S31" s="679"/>
      <c r="T31" s="679"/>
      <c r="U31" s="680"/>
    </row>
    <row r="32" spans="1:22" s="11" customFormat="1" ht="12.75" customHeight="1" x14ac:dyDescent="0.2">
      <c r="A32" s="9"/>
      <c r="B32" s="10"/>
      <c r="C32" s="10"/>
      <c r="D32" s="607" t="s">
        <v>22</v>
      </c>
      <c r="E32" s="607"/>
      <c r="F32" s="607"/>
      <c r="G32" s="607"/>
      <c r="H32" s="607"/>
      <c r="I32" s="607"/>
      <c r="J32" s="607"/>
      <c r="K32" s="607"/>
      <c r="L32" s="607"/>
      <c r="M32" s="607"/>
      <c r="N32" s="607"/>
      <c r="O32" s="607"/>
      <c r="P32" s="607"/>
      <c r="Q32" s="607"/>
      <c r="S32" s="27"/>
      <c r="T32" s="27"/>
      <c r="U32" s="27"/>
    </row>
    <row r="33" spans="1:36" s="11" customFormat="1" ht="12" customHeight="1" thickBot="1" x14ac:dyDescent="0.25">
      <c r="A33" s="9"/>
      <c r="B33" s="10"/>
      <c r="C33" s="10"/>
      <c r="D33" s="10"/>
      <c r="E33" s="10"/>
      <c r="F33" s="10"/>
      <c r="G33" s="12"/>
      <c r="H33" s="638"/>
      <c r="I33" s="638"/>
      <c r="J33" s="638"/>
      <c r="K33" s="638"/>
      <c r="L33" s="638"/>
      <c r="M33" s="638"/>
      <c r="N33" s="638"/>
      <c r="O33" s="638"/>
      <c r="P33" s="18"/>
      <c r="Q33" s="1"/>
      <c r="R33" s="1"/>
      <c r="S33" s="28"/>
      <c r="T33" s="28"/>
      <c r="U33" s="28"/>
      <c r="V33" s="1"/>
      <c r="W33" s="1"/>
      <c r="X33" s="1"/>
      <c r="Y33" s="1"/>
      <c r="Z33" s="1"/>
      <c r="AA33" s="1"/>
      <c r="AB33" s="1"/>
      <c r="AC33" s="1"/>
      <c r="AD33" s="1"/>
      <c r="AE33" s="1"/>
      <c r="AF33" s="1"/>
      <c r="AG33" s="1"/>
      <c r="AH33" s="1"/>
      <c r="AI33" s="1"/>
      <c r="AJ33" s="1"/>
    </row>
    <row r="34" spans="1:36" ht="40.5" customHeight="1" thickBot="1" x14ac:dyDescent="0.25">
      <c r="A34" s="2"/>
      <c r="B34" s="13"/>
      <c r="C34" s="13"/>
      <c r="D34" s="626" t="s">
        <v>19</v>
      </c>
      <c r="E34" s="627"/>
      <c r="F34" s="627"/>
      <c r="G34" s="628"/>
      <c r="H34" s="756" t="s">
        <v>95</v>
      </c>
      <c r="I34" s="757"/>
      <c r="J34" s="757"/>
      <c r="K34" s="758"/>
      <c r="L34" s="759" t="s">
        <v>82</v>
      </c>
      <c r="M34" s="760"/>
      <c r="N34" s="760"/>
      <c r="O34" s="761"/>
      <c r="P34" s="222" t="s">
        <v>96</v>
      </c>
      <c r="Q34" s="223" t="s">
        <v>96</v>
      </c>
    </row>
    <row r="35" spans="1:36" ht="12.75" customHeight="1" thickBot="1" x14ac:dyDescent="0.25">
      <c r="A35" s="2"/>
      <c r="B35" s="13"/>
      <c r="C35" s="13"/>
      <c r="D35" s="632" t="s">
        <v>21</v>
      </c>
      <c r="E35" s="633"/>
      <c r="F35" s="633"/>
      <c r="G35" s="634"/>
      <c r="H35" s="753">
        <f>H36</f>
        <v>130</v>
      </c>
      <c r="I35" s="636"/>
      <c r="J35" s="636"/>
      <c r="K35" s="637"/>
      <c r="L35" s="635">
        <f>L36</f>
        <v>0</v>
      </c>
      <c r="M35" s="636"/>
      <c r="N35" s="636"/>
      <c r="O35" s="637"/>
      <c r="P35" s="224">
        <f>P36</f>
        <v>140</v>
      </c>
      <c r="Q35" s="238">
        <f>Q36</f>
        <v>135</v>
      </c>
    </row>
    <row r="36" spans="1:36" ht="12" customHeight="1" thickBot="1" x14ac:dyDescent="0.25">
      <c r="A36" s="2"/>
      <c r="B36" s="14"/>
      <c r="C36" s="14"/>
      <c r="D36" s="608" t="s">
        <v>33</v>
      </c>
      <c r="E36" s="609"/>
      <c r="F36" s="609"/>
      <c r="G36" s="610"/>
      <c r="H36" s="751">
        <f>SUMIF(G12:G28,"SB",H12:H28)</f>
        <v>130</v>
      </c>
      <c r="I36" s="621"/>
      <c r="J36" s="621"/>
      <c r="K36" s="622"/>
      <c r="L36" s="629">
        <f>SUMIF(G12:G28,"SB",L12:L28)</f>
        <v>0</v>
      </c>
      <c r="M36" s="630"/>
      <c r="N36" s="630"/>
      <c r="O36" s="631"/>
      <c r="P36" s="140">
        <f>SUMIF(G12:G28,"sb",P12:P28)</f>
        <v>140</v>
      </c>
      <c r="Q36" s="65">
        <f>SUMIF(G12:G28,"sb",Q12:Q28)</f>
        <v>135</v>
      </c>
    </row>
    <row r="37" spans="1:36" ht="15" customHeight="1" thickBot="1" x14ac:dyDescent="0.25">
      <c r="A37" s="2"/>
      <c r="B37" s="15"/>
      <c r="C37" s="15"/>
      <c r="D37" s="623" t="s">
        <v>32</v>
      </c>
      <c r="E37" s="624"/>
      <c r="F37" s="624"/>
      <c r="G37" s="625"/>
      <c r="H37" s="752">
        <f>SUM(H38:K38)</f>
        <v>0</v>
      </c>
      <c r="I37" s="618"/>
      <c r="J37" s="618"/>
      <c r="K37" s="619"/>
      <c r="L37" s="617">
        <f>SUM(L38:O38)</f>
        <v>0</v>
      </c>
      <c r="M37" s="618"/>
      <c r="N37" s="618"/>
      <c r="O37" s="619"/>
      <c r="P37" s="224">
        <f>P38</f>
        <v>0</v>
      </c>
      <c r="Q37" s="238">
        <f>Q38</f>
        <v>0</v>
      </c>
    </row>
    <row r="38" spans="1:36" ht="12.75" customHeight="1" thickBot="1" x14ac:dyDescent="0.25">
      <c r="A38" s="2"/>
      <c r="B38" s="14"/>
      <c r="C38" s="14"/>
      <c r="D38" s="608" t="s">
        <v>34</v>
      </c>
      <c r="E38" s="609"/>
      <c r="F38" s="609"/>
      <c r="G38" s="610"/>
      <c r="H38" s="620">
        <f>SUMIF(G12:G28,"ES",H12:H28)</f>
        <v>0</v>
      </c>
      <c r="I38" s="621"/>
      <c r="J38" s="621"/>
      <c r="K38" s="749"/>
      <c r="L38" s="620">
        <f>SUMIF(G12:G31,"ES",L12:L31)</f>
        <v>0</v>
      </c>
      <c r="M38" s="621"/>
      <c r="N38" s="621"/>
      <c r="O38" s="622"/>
      <c r="P38" s="140">
        <f>SUMIF(G12:G28,"es",P12:P28)</f>
        <v>0</v>
      </c>
      <c r="Q38" s="65">
        <f>SUMIF(G12:G28,"es",Q12:Q28)</f>
        <v>0</v>
      </c>
      <c r="S38" s="2"/>
      <c r="T38" s="2"/>
      <c r="U38" s="2"/>
    </row>
    <row r="39" spans="1:36" ht="13.5" customHeight="1" thickBot="1" x14ac:dyDescent="0.25">
      <c r="A39" s="2"/>
      <c r="B39" s="13"/>
      <c r="C39" s="13"/>
      <c r="D39" s="614" t="s">
        <v>13</v>
      </c>
      <c r="E39" s="615"/>
      <c r="F39" s="615"/>
      <c r="G39" s="616"/>
      <c r="H39" s="750">
        <f>H35+H37</f>
        <v>130</v>
      </c>
      <c r="I39" s="612"/>
      <c r="J39" s="612"/>
      <c r="K39" s="613"/>
      <c r="L39" s="611">
        <f>L35+L37</f>
        <v>0</v>
      </c>
      <c r="M39" s="612"/>
      <c r="N39" s="612"/>
      <c r="O39" s="613"/>
      <c r="P39" s="174">
        <f>P35+P37</f>
        <v>140</v>
      </c>
      <c r="Q39" s="175">
        <f>Q37+Q35</f>
        <v>135</v>
      </c>
      <c r="S39" s="2"/>
      <c r="T39" s="2"/>
      <c r="U39" s="2"/>
    </row>
    <row r="40" spans="1:36" x14ac:dyDescent="0.2">
      <c r="C40" s="2"/>
      <c r="D40" s="16"/>
      <c r="E40" s="16"/>
      <c r="F40" s="16"/>
      <c r="G40" s="16"/>
      <c r="H40" s="7"/>
      <c r="I40" s="7"/>
      <c r="J40" s="17"/>
      <c r="K40" s="17"/>
      <c r="L40" s="17"/>
      <c r="M40" s="17"/>
      <c r="N40" s="7"/>
      <c r="O40" s="7"/>
      <c r="P40" s="8"/>
      <c r="Q40" s="2"/>
      <c r="S40" s="2"/>
      <c r="T40" s="2"/>
      <c r="U40" s="2"/>
    </row>
  </sheetData>
  <mergeCells count="89">
    <mergeCell ref="A1:U1"/>
    <mergeCell ref="A2:U2"/>
    <mergeCell ref="A3:U3"/>
    <mergeCell ref="S4:U4"/>
    <mergeCell ref="A5:A7"/>
    <mergeCell ref="B5:B7"/>
    <mergeCell ref="C5:C7"/>
    <mergeCell ref="D5:D7"/>
    <mergeCell ref="E5:E7"/>
    <mergeCell ref="F5:F7"/>
    <mergeCell ref="B10:U10"/>
    <mergeCell ref="G5:G7"/>
    <mergeCell ref="H5:K7"/>
    <mergeCell ref="L5:O5"/>
    <mergeCell ref="P5:P7"/>
    <mergeCell ref="Q5:Q7"/>
    <mergeCell ref="R5:U5"/>
    <mergeCell ref="L6:L7"/>
    <mergeCell ref="M6:N6"/>
    <mergeCell ref="O6:O7"/>
    <mergeCell ref="R6:R7"/>
    <mergeCell ref="S6:S7"/>
    <mergeCell ref="T6:T7"/>
    <mergeCell ref="U6:U7"/>
    <mergeCell ref="P8:U8"/>
    <mergeCell ref="A9:U9"/>
    <mergeCell ref="C11:U11"/>
    <mergeCell ref="A12:A13"/>
    <mergeCell ref="B12:B13"/>
    <mergeCell ref="C12:C13"/>
    <mergeCell ref="D12:D13"/>
    <mergeCell ref="E12:E13"/>
    <mergeCell ref="F12:F13"/>
    <mergeCell ref="R12:R13"/>
    <mergeCell ref="S12:S13"/>
    <mergeCell ref="T12:T13"/>
    <mergeCell ref="U12:U13"/>
    <mergeCell ref="T14:T15"/>
    <mergeCell ref="U14:U15"/>
    <mergeCell ref="C16:C17"/>
    <mergeCell ref="D16:D17"/>
    <mergeCell ref="E16:E17"/>
    <mergeCell ref="C14:C15"/>
    <mergeCell ref="D14:D15"/>
    <mergeCell ref="E14:E15"/>
    <mergeCell ref="R14:R15"/>
    <mergeCell ref="S14:S15"/>
    <mergeCell ref="C18:C19"/>
    <mergeCell ref="D18:D19"/>
    <mergeCell ref="E18:E19"/>
    <mergeCell ref="F18:F19"/>
    <mergeCell ref="R18:R19"/>
    <mergeCell ref="C20:C21"/>
    <mergeCell ref="D20:D21"/>
    <mergeCell ref="E20:E21"/>
    <mergeCell ref="F20:F21"/>
    <mergeCell ref="C22:G22"/>
    <mergeCell ref="R22:U22"/>
    <mergeCell ref="C23:U23"/>
    <mergeCell ref="C24:C25"/>
    <mergeCell ref="D24:D25"/>
    <mergeCell ref="E24:E25"/>
    <mergeCell ref="R29:U29"/>
    <mergeCell ref="B30:G30"/>
    <mergeCell ref="R30:U30"/>
    <mergeCell ref="B31:G31"/>
    <mergeCell ref="R31:U31"/>
    <mergeCell ref="D35:G35"/>
    <mergeCell ref="H35:K35"/>
    <mergeCell ref="L35:O35"/>
    <mergeCell ref="D26:D28"/>
    <mergeCell ref="C29:G29"/>
    <mergeCell ref="D32:Q32"/>
    <mergeCell ref="H33:O33"/>
    <mergeCell ref="D34:G34"/>
    <mergeCell ref="H34:K34"/>
    <mergeCell ref="L34:O34"/>
    <mergeCell ref="D36:G36"/>
    <mergeCell ref="H36:K36"/>
    <mergeCell ref="L36:O36"/>
    <mergeCell ref="D37:G37"/>
    <mergeCell ref="H37:K37"/>
    <mergeCell ref="L37:O37"/>
    <mergeCell ref="D38:G38"/>
    <mergeCell ref="H38:K38"/>
    <mergeCell ref="L38:O38"/>
    <mergeCell ref="D39:G39"/>
    <mergeCell ref="H39:K39"/>
    <mergeCell ref="L39:O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Normal="100" workbookViewId="0">
      <selection activeCell="Q7" sqref="Q7"/>
    </sheetView>
  </sheetViews>
  <sheetFormatPr defaultRowHeight="12.75" x14ac:dyDescent="0.2"/>
  <cols>
    <col min="1" max="3" width="3.28515625" customWidth="1"/>
    <col min="4" max="4" width="22.42578125" customWidth="1"/>
    <col min="5" max="5" width="4.5703125" customWidth="1"/>
    <col min="6" max="6" width="4.140625" customWidth="1"/>
    <col min="8" max="8" width="7.7109375" customWidth="1"/>
    <col min="9" max="9" width="7.140625" customWidth="1"/>
    <col min="10" max="10" width="7.42578125" customWidth="1"/>
    <col min="11" max="11" width="22" customWidth="1"/>
    <col min="12" max="14" width="4" customWidth="1"/>
  </cols>
  <sheetData>
    <row r="1" spans="1:14" x14ac:dyDescent="0.2">
      <c r="A1" s="681" t="s">
        <v>112</v>
      </c>
      <c r="B1" s="681"/>
      <c r="C1" s="681"/>
      <c r="D1" s="681"/>
      <c r="E1" s="681"/>
      <c r="F1" s="681"/>
      <c r="G1" s="681"/>
      <c r="H1" s="681"/>
      <c r="I1" s="681"/>
      <c r="J1" s="681"/>
      <c r="K1" s="681"/>
      <c r="L1" s="681"/>
      <c r="M1" s="681"/>
      <c r="N1" s="681"/>
    </row>
    <row r="2" spans="1:14" x14ac:dyDescent="0.2">
      <c r="A2" s="682" t="s">
        <v>35</v>
      </c>
      <c r="B2" s="682"/>
      <c r="C2" s="682"/>
      <c r="D2" s="682"/>
      <c r="E2" s="682"/>
      <c r="F2" s="682"/>
      <c r="G2" s="682"/>
      <c r="H2" s="682"/>
      <c r="I2" s="682"/>
      <c r="J2" s="682"/>
      <c r="K2" s="682"/>
      <c r="L2" s="682"/>
      <c r="M2" s="682"/>
      <c r="N2" s="682"/>
    </row>
    <row r="3" spans="1:14" x14ac:dyDescent="0.2">
      <c r="A3" s="683" t="s">
        <v>75</v>
      </c>
      <c r="B3" s="683"/>
      <c r="C3" s="683"/>
      <c r="D3" s="683"/>
      <c r="E3" s="683"/>
      <c r="F3" s="683"/>
      <c r="G3" s="683"/>
      <c r="H3" s="683"/>
      <c r="I3" s="683"/>
      <c r="J3" s="683"/>
      <c r="K3" s="683"/>
      <c r="L3" s="683"/>
      <c r="M3" s="683"/>
      <c r="N3" s="683"/>
    </row>
    <row r="4" spans="1:14" ht="13.5" thickBot="1" x14ac:dyDescent="0.25">
      <c r="A4" s="282"/>
      <c r="B4" s="282"/>
      <c r="C4" s="282"/>
      <c r="D4" s="282"/>
      <c r="E4" s="282"/>
      <c r="F4" s="282"/>
      <c r="G4" s="282"/>
      <c r="H4" s="241"/>
      <c r="I4" s="242"/>
      <c r="J4" s="242"/>
      <c r="K4" s="4"/>
      <c r="L4" s="793" t="s">
        <v>103</v>
      </c>
      <c r="M4" s="793"/>
      <c r="N4" s="793"/>
    </row>
    <row r="5" spans="1:14" x14ac:dyDescent="0.2">
      <c r="A5" s="647" t="s">
        <v>1</v>
      </c>
      <c r="B5" s="666" t="s">
        <v>2</v>
      </c>
      <c r="C5" s="666" t="s">
        <v>3</v>
      </c>
      <c r="D5" s="669" t="s">
        <v>4</v>
      </c>
      <c r="E5" s="666" t="s">
        <v>5</v>
      </c>
      <c r="F5" s="730" t="s">
        <v>6</v>
      </c>
      <c r="G5" s="794" t="s">
        <v>7</v>
      </c>
      <c r="H5" s="797" t="s">
        <v>98</v>
      </c>
      <c r="I5" s="800" t="s">
        <v>104</v>
      </c>
      <c r="J5" s="803" t="s">
        <v>105</v>
      </c>
      <c r="K5" s="745" t="s">
        <v>76</v>
      </c>
      <c r="L5" s="669"/>
      <c r="M5" s="669"/>
      <c r="N5" s="746"/>
    </row>
    <row r="6" spans="1:14" x14ac:dyDescent="0.2">
      <c r="A6" s="648"/>
      <c r="B6" s="667"/>
      <c r="C6" s="667"/>
      <c r="D6" s="670"/>
      <c r="E6" s="667"/>
      <c r="F6" s="731"/>
      <c r="G6" s="795"/>
      <c r="H6" s="798"/>
      <c r="I6" s="801"/>
      <c r="J6" s="804"/>
      <c r="K6" s="676" t="s">
        <v>26</v>
      </c>
      <c r="L6" s="807" t="s">
        <v>106</v>
      </c>
      <c r="M6" s="808"/>
      <c r="N6" s="809"/>
    </row>
    <row r="7" spans="1:14" ht="109.5" customHeight="1" thickBot="1" x14ac:dyDescent="0.25">
      <c r="A7" s="649"/>
      <c r="B7" s="668"/>
      <c r="C7" s="668"/>
      <c r="D7" s="671"/>
      <c r="E7" s="668"/>
      <c r="F7" s="732"/>
      <c r="G7" s="796"/>
      <c r="H7" s="799"/>
      <c r="I7" s="802"/>
      <c r="J7" s="805"/>
      <c r="K7" s="806"/>
      <c r="L7" s="239" t="s">
        <v>43</v>
      </c>
      <c r="M7" s="239" t="s">
        <v>58</v>
      </c>
      <c r="N7" s="240" t="s">
        <v>84</v>
      </c>
    </row>
    <row r="8" spans="1:14" ht="29.25" customHeight="1" thickBot="1" x14ac:dyDescent="0.25">
      <c r="A8" s="810" t="s">
        <v>28</v>
      </c>
      <c r="B8" s="811"/>
      <c r="C8" s="811"/>
      <c r="D8" s="811"/>
      <c r="E8" s="811"/>
      <c r="F8" s="811"/>
      <c r="G8" s="811"/>
      <c r="H8" s="811"/>
      <c r="I8" s="811"/>
      <c r="J8" s="811"/>
      <c r="K8" s="811"/>
      <c r="L8" s="811"/>
      <c r="M8" s="811"/>
      <c r="N8" s="812"/>
    </row>
    <row r="9" spans="1:14" ht="13.5" thickBot="1" x14ac:dyDescent="0.25">
      <c r="A9" s="700" t="s">
        <v>36</v>
      </c>
      <c r="B9" s="701"/>
      <c r="C9" s="701"/>
      <c r="D9" s="701"/>
      <c r="E9" s="701"/>
      <c r="F9" s="701"/>
      <c r="G9" s="701"/>
      <c r="H9" s="701"/>
      <c r="I9" s="701"/>
      <c r="J9" s="701"/>
      <c r="K9" s="701"/>
      <c r="L9" s="701"/>
      <c r="M9" s="701"/>
      <c r="N9" s="702"/>
    </row>
    <row r="10" spans="1:14" ht="13.5" thickBot="1" x14ac:dyDescent="0.25">
      <c r="A10" s="61" t="s">
        <v>11</v>
      </c>
      <c r="B10" s="743" t="s">
        <v>29</v>
      </c>
      <c r="C10" s="743"/>
      <c r="D10" s="743"/>
      <c r="E10" s="743"/>
      <c r="F10" s="743"/>
      <c r="G10" s="743"/>
      <c r="H10" s="743"/>
      <c r="I10" s="743"/>
      <c r="J10" s="743"/>
      <c r="K10" s="743"/>
      <c r="L10" s="743"/>
      <c r="M10" s="743"/>
      <c r="N10" s="744"/>
    </row>
    <row r="11" spans="1:14" ht="13.5" thickBot="1" x14ac:dyDescent="0.25">
      <c r="A11" s="62" t="s">
        <v>11</v>
      </c>
      <c r="B11" s="63" t="s">
        <v>11</v>
      </c>
      <c r="C11" s="737" t="s">
        <v>31</v>
      </c>
      <c r="D11" s="737"/>
      <c r="E11" s="737"/>
      <c r="F11" s="737"/>
      <c r="G11" s="737"/>
      <c r="H11" s="737"/>
      <c r="I11" s="737"/>
      <c r="J11" s="737"/>
      <c r="K11" s="738"/>
      <c r="L11" s="738"/>
      <c r="M11" s="738"/>
      <c r="N11" s="739"/>
    </row>
    <row r="12" spans="1:14" ht="21" customHeight="1" x14ac:dyDescent="0.2">
      <c r="A12" s="723" t="s">
        <v>11</v>
      </c>
      <c r="B12" s="674" t="s">
        <v>11</v>
      </c>
      <c r="C12" s="690" t="s">
        <v>11</v>
      </c>
      <c r="D12" s="780" t="s">
        <v>55</v>
      </c>
      <c r="E12" s="769" t="s">
        <v>88</v>
      </c>
      <c r="F12" s="740" t="s">
        <v>24</v>
      </c>
      <c r="G12" s="71" t="s">
        <v>12</v>
      </c>
      <c r="H12" s="243">
        <f>60/3.4528*1000</f>
        <v>17377.201112140869</v>
      </c>
      <c r="I12" s="244">
        <f>75/3.4528*1000</f>
        <v>21721.50139017609</v>
      </c>
      <c r="J12" s="245">
        <f>80/3.4528*1000</f>
        <v>23169.601482854498</v>
      </c>
      <c r="K12" s="782" t="s">
        <v>99</v>
      </c>
      <c r="L12" s="778">
        <v>18</v>
      </c>
      <c r="M12" s="773">
        <v>18</v>
      </c>
      <c r="N12" s="775">
        <v>24</v>
      </c>
    </row>
    <row r="13" spans="1:14" ht="13.5" thickBot="1" x14ac:dyDescent="0.25">
      <c r="A13" s="724"/>
      <c r="B13" s="675"/>
      <c r="C13" s="687"/>
      <c r="D13" s="781"/>
      <c r="E13" s="770"/>
      <c r="F13" s="720"/>
      <c r="G13" s="176" t="s">
        <v>13</v>
      </c>
      <c r="H13" s="246">
        <f>H12</f>
        <v>17377.201112140869</v>
      </c>
      <c r="I13" s="247">
        <f>+I12</f>
        <v>21721.50139017609</v>
      </c>
      <c r="J13" s="248">
        <f>+J12</f>
        <v>23169.601482854498</v>
      </c>
      <c r="K13" s="783"/>
      <c r="L13" s="779"/>
      <c r="M13" s="774"/>
      <c r="N13" s="776"/>
    </row>
    <row r="14" spans="1:14" ht="24" customHeight="1" x14ac:dyDescent="0.2">
      <c r="A14" s="280" t="s">
        <v>11</v>
      </c>
      <c r="B14" s="69" t="s">
        <v>11</v>
      </c>
      <c r="C14" s="690" t="s">
        <v>14</v>
      </c>
      <c r="D14" s="688" t="s">
        <v>30</v>
      </c>
      <c r="E14" s="769" t="s">
        <v>89</v>
      </c>
      <c r="F14" s="70" t="s">
        <v>24</v>
      </c>
      <c r="G14" s="71" t="s">
        <v>12</v>
      </c>
      <c r="H14" s="249">
        <f>10/3.4528*1000</f>
        <v>2896.2001853568122</v>
      </c>
      <c r="I14" s="244">
        <f>15/3.4528*1000</f>
        <v>4344.3002780352172</v>
      </c>
      <c r="J14" s="245">
        <f>15/3.4528*1000</f>
        <v>4344.3002780352172</v>
      </c>
      <c r="K14" s="771" t="s">
        <v>100</v>
      </c>
      <c r="L14" s="778">
        <v>3</v>
      </c>
      <c r="M14" s="773">
        <v>3</v>
      </c>
      <c r="N14" s="775">
        <v>3</v>
      </c>
    </row>
    <row r="15" spans="1:14" ht="13.5" thickBot="1" x14ac:dyDescent="0.25">
      <c r="A15" s="281"/>
      <c r="B15" s="76"/>
      <c r="C15" s="687"/>
      <c r="D15" s="689"/>
      <c r="E15" s="770"/>
      <c r="F15" s="77"/>
      <c r="G15" s="177" t="s">
        <v>13</v>
      </c>
      <c r="H15" s="246">
        <f>H14</f>
        <v>2896.2001853568122</v>
      </c>
      <c r="I15" s="248">
        <f>SUM(I14:I14)</f>
        <v>4344.3002780352172</v>
      </c>
      <c r="J15" s="248">
        <f>SUM(J14:J14)</f>
        <v>4344.3002780352172</v>
      </c>
      <c r="K15" s="777"/>
      <c r="L15" s="779"/>
      <c r="M15" s="774"/>
      <c r="N15" s="776"/>
    </row>
    <row r="16" spans="1:14" x14ac:dyDescent="0.2">
      <c r="A16" s="280" t="s">
        <v>11</v>
      </c>
      <c r="B16" s="69" t="s">
        <v>11</v>
      </c>
      <c r="C16" s="686" t="s">
        <v>15</v>
      </c>
      <c r="D16" s="703" t="s">
        <v>39</v>
      </c>
      <c r="E16" s="769"/>
      <c r="F16" s="194" t="s">
        <v>24</v>
      </c>
      <c r="G16" s="71" t="s">
        <v>12</v>
      </c>
      <c r="H16" s="249">
        <f>25/3.4528*1000</f>
        <v>7240.5004633920298</v>
      </c>
      <c r="I16" s="250">
        <f>30/3.4528*1000</f>
        <v>8688.6005560704343</v>
      </c>
      <c r="J16" s="251">
        <f>30/3.4528*1000</f>
        <v>8688.6005560704343</v>
      </c>
      <c r="K16" s="205" t="s">
        <v>101</v>
      </c>
      <c r="L16" s="283">
        <v>3</v>
      </c>
      <c r="M16" s="285">
        <v>2</v>
      </c>
      <c r="N16" s="287">
        <v>2</v>
      </c>
    </row>
    <row r="17" spans="1:14" ht="13.5" thickBot="1" x14ac:dyDescent="0.25">
      <c r="A17" s="281"/>
      <c r="B17" s="76"/>
      <c r="C17" s="687"/>
      <c r="D17" s="689"/>
      <c r="E17" s="770"/>
      <c r="F17" s="77"/>
      <c r="G17" s="177" t="s">
        <v>13</v>
      </c>
      <c r="H17" s="246">
        <f>H16</f>
        <v>7240.5004633920298</v>
      </c>
      <c r="I17" s="252">
        <f>SUM(I16:I16)</f>
        <v>8688.6005560704343</v>
      </c>
      <c r="J17" s="248">
        <f>SUM(J16:J16)</f>
        <v>8688.6005560704343</v>
      </c>
      <c r="K17" s="218"/>
      <c r="L17" s="284"/>
      <c r="M17" s="286"/>
      <c r="N17" s="288"/>
    </row>
    <row r="18" spans="1:14" ht="64.5" customHeight="1" x14ac:dyDescent="0.2">
      <c r="A18" s="280" t="s">
        <v>11</v>
      </c>
      <c r="B18" s="69" t="s">
        <v>11</v>
      </c>
      <c r="C18" s="686" t="s">
        <v>23</v>
      </c>
      <c r="D18" s="765" t="s">
        <v>93</v>
      </c>
      <c r="E18" s="769"/>
      <c r="F18" s="719" t="s">
        <v>24</v>
      </c>
      <c r="G18" s="178" t="s">
        <v>12</v>
      </c>
      <c r="H18" s="243">
        <f>10/3.4528*1000</f>
        <v>2896.2001853568122</v>
      </c>
      <c r="I18" s="253">
        <f>10/3.4528*1000</f>
        <v>2896.2001853568122</v>
      </c>
      <c r="J18" s="254">
        <f>10/3.4528*1000</f>
        <v>2896.2001853568122</v>
      </c>
      <c r="K18" s="771" t="s">
        <v>102</v>
      </c>
      <c r="L18" s="216">
        <v>5</v>
      </c>
      <c r="M18" s="285">
        <v>5</v>
      </c>
      <c r="N18" s="287">
        <v>5</v>
      </c>
    </row>
    <row r="19" spans="1:14" ht="13.5" thickBot="1" x14ac:dyDescent="0.25">
      <c r="A19" s="281"/>
      <c r="B19" s="76"/>
      <c r="C19" s="687"/>
      <c r="D19" s="766"/>
      <c r="E19" s="770"/>
      <c r="F19" s="720"/>
      <c r="G19" s="211" t="s">
        <v>13</v>
      </c>
      <c r="H19" s="246">
        <f>H18</f>
        <v>2896.2001853568122</v>
      </c>
      <c r="I19" s="252">
        <f>I18</f>
        <v>2896.2001853568122</v>
      </c>
      <c r="J19" s="248">
        <f>J18</f>
        <v>2896.2001853568122</v>
      </c>
      <c r="K19" s="772"/>
      <c r="L19" s="213"/>
      <c r="M19" s="214"/>
      <c r="N19" s="215"/>
    </row>
    <row r="20" spans="1:14" ht="39.75" customHeight="1" x14ac:dyDescent="0.2">
      <c r="A20" s="280" t="s">
        <v>11</v>
      </c>
      <c r="B20" s="69" t="s">
        <v>11</v>
      </c>
      <c r="C20" s="686" t="s">
        <v>90</v>
      </c>
      <c r="D20" s="765" t="s">
        <v>73</v>
      </c>
      <c r="E20" s="769"/>
      <c r="F20" s="719" t="s">
        <v>24</v>
      </c>
      <c r="G20" s="178" t="s">
        <v>12</v>
      </c>
      <c r="H20" s="243">
        <f>15/3.4528*1000</f>
        <v>4344.3002780352172</v>
      </c>
      <c r="I20" s="253"/>
      <c r="J20" s="254"/>
      <c r="K20" s="205" t="s">
        <v>45</v>
      </c>
      <c r="L20" s="283">
        <v>1</v>
      </c>
      <c r="M20" s="285"/>
      <c r="N20" s="287"/>
    </row>
    <row r="21" spans="1:14" ht="13.5" thickBot="1" x14ac:dyDescent="0.25">
      <c r="A21" s="281"/>
      <c r="B21" s="76"/>
      <c r="C21" s="687"/>
      <c r="D21" s="766"/>
      <c r="E21" s="770"/>
      <c r="F21" s="720"/>
      <c r="G21" s="177" t="s">
        <v>13</v>
      </c>
      <c r="H21" s="246">
        <f>H20</f>
        <v>4344.3002780352172</v>
      </c>
      <c r="I21" s="252"/>
      <c r="J21" s="248"/>
      <c r="K21" s="220"/>
      <c r="L21" s="213"/>
      <c r="M21" s="214"/>
      <c r="N21" s="215"/>
    </row>
    <row r="22" spans="1:14" ht="13.5" thickBot="1" x14ac:dyDescent="0.25">
      <c r="A22" s="62" t="s">
        <v>11</v>
      </c>
      <c r="B22" s="87" t="s">
        <v>11</v>
      </c>
      <c r="C22" s="660" t="s">
        <v>16</v>
      </c>
      <c r="D22" s="715"/>
      <c r="E22" s="715"/>
      <c r="F22" s="715"/>
      <c r="G22" s="715"/>
      <c r="H22" s="255">
        <f>H21+H19+H17+H15+H13</f>
        <v>34754.402224281737</v>
      </c>
      <c r="I22" s="256">
        <f>I21+I17+I15+I13+I19</f>
        <v>37650.602409638559</v>
      </c>
      <c r="J22" s="257">
        <f>J21+J17+J15+J13+J19</f>
        <v>39098.702502316963</v>
      </c>
      <c r="K22" s="762"/>
      <c r="L22" s="763"/>
      <c r="M22" s="763"/>
      <c r="N22" s="764"/>
    </row>
    <row r="23" spans="1:14" ht="13.5" thickBot="1" x14ac:dyDescent="0.25">
      <c r="A23" s="61" t="s">
        <v>11</v>
      </c>
      <c r="B23" s="94" t="s">
        <v>14</v>
      </c>
      <c r="C23" s="712" t="s">
        <v>40</v>
      </c>
      <c r="D23" s="713"/>
      <c r="E23" s="713"/>
      <c r="F23" s="713"/>
      <c r="G23" s="713"/>
      <c r="H23" s="713"/>
      <c r="I23" s="713"/>
      <c r="J23" s="713"/>
      <c r="K23" s="713"/>
      <c r="L23" s="713"/>
      <c r="M23" s="713"/>
      <c r="N23" s="714"/>
    </row>
    <row r="24" spans="1:14" ht="17.25" customHeight="1" x14ac:dyDescent="0.2">
      <c r="A24" s="280" t="s">
        <v>11</v>
      </c>
      <c r="B24" s="69" t="s">
        <v>14</v>
      </c>
      <c r="C24" s="686" t="s">
        <v>11</v>
      </c>
      <c r="D24" s="765" t="s">
        <v>86</v>
      </c>
      <c r="E24" s="767"/>
      <c r="F24" s="194" t="s">
        <v>24</v>
      </c>
      <c r="G24" s="71" t="s">
        <v>12</v>
      </c>
      <c r="H24" s="243">
        <f>10/3.4528*1000</f>
        <v>2896.2001853568122</v>
      </c>
      <c r="I24" s="250">
        <f>10/3.4528*1000</f>
        <v>2896.2001853568122</v>
      </c>
      <c r="J24" s="251"/>
      <c r="K24" s="205" t="s">
        <v>87</v>
      </c>
      <c r="L24" s="283"/>
      <c r="M24" s="285">
        <v>1</v>
      </c>
      <c r="N24" s="287"/>
    </row>
    <row r="25" spans="1:14" ht="13.5" thickBot="1" x14ac:dyDescent="0.25">
      <c r="A25" s="281"/>
      <c r="B25" s="76"/>
      <c r="C25" s="687"/>
      <c r="D25" s="766"/>
      <c r="E25" s="768"/>
      <c r="F25" s="77"/>
      <c r="G25" s="177" t="s">
        <v>13</v>
      </c>
      <c r="H25" s="246">
        <f>H24</f>
        <v>2896.2001853568122</v>
      </c>
      <c r="I25" s="252">
        <f>SUM(I24:I24)</f>
        <v>2896.2001853568122</v>
      </c>
      <c r="J25" s="248"/>
      <c r="K25" s="218"/>
      <c r="L25" s="284"/>
      <c r="M25" s="286"/>
      <c r="N25" s="288"/>
    </row>
    <row r="26" spans="1:14" ht="13.5" thickBot="1" x14ac:dyDescent="0.25">
      <c r="A26" s="61" t="s">
        <v>11</v>
      </c>
      <c r="B26" s="122" t="s">
        <v>14</v>
      </c>
      <c r="C26" s="660" t="s">
        <v>16</v>
      </c>
      <c r="D26" s="661"/>
      <c r="E26" s="661"/>
      <c r="F26" s="661"/>
      <c r="G26" s="662"/>
      <c r="H26" s="258">
        <f>H25</f>
        <v>2896.2001853568122</v>
      </c>
      <c r="I26" s="259">
        <f>I25</f>
        <v>2896.2001853568122</v>
      </c>
      <c r="J26" s="259"/>
      <c r="K26" s="650"/>
      <c r="L26" s="651"/>
      <c r="M26" s="651"/>
      <c r="N26" s="652"/>
    </row>
    <row r="27" spans="1:14" ht="13.5" thickBot="1" x14ac:dyDescent="0.25">
      <c r="A27" s="280" t="s">
        <v>11</v>
      </c>
      <c r="B27" s="704" t="s">
        <v>17</v>
      </c>
      <c r="C27" s="705"/>
      <c r="D27" s="705"/>
      <c r="E27" s="705"/>
      <c r="F27" s="705"/>
      <c r="G27" s="706"/>
      <c r="H27" s="260">
        <f>H26+H22</f>
        <v>37650.602409638552</v>
      </c>
      <c r="I27" s="261">
        <f>I26+I22</f>
        <v>40546.802594995374</v>
      </c>
      <c r="J27" s="262">
        <f>J26+J22</f>
        <v>39098.702502316963</v>
      </c>
      <c r="K27" s="653"/>
      <c r="L27" s="654"/>
      <c r="M27" s="654"/>
      <c r="N27" s="655"/>
    </row>
    <row r="28" spans="1:14" ht="13.5" thickBot="1" x14ac:dyDescent="0.25">
      <c r="A28" s="131" t="s">
        <v>20</v>
      </c>
      <c r="B28" s="707" t="s">
        <v>18</v>
      </c>
      <c r="C28" s="708"/>
      <c r="D28" s="708"/>
      <c r="E28" s="708"/>
      <c r="F28" s="708"/>
      <c r="G28" s="709"/>
      <c r="H28" s="263">
        <f>H27</f>
        <v>37650.602409638552</v>
      </c>
      <c r="I28" s="264">
        <f>I27</f>
        <v>40546.802594995374</v>
      </c>
      <c r="J28" s="265">
        <f>J27</f>
        <v>39098.702502316963</v>
      </c>
      <c r="K28" s="678"/>
      <c r="L28" s="679"/>
      <c r="M28" s="679"/>
      <c r="N28" s="680"/>
    </row>
    <row r="29" spans="1:14" x14ac:dyDescent="0.2">
      <c r="A29" s="289"/>
      <c r="B29" s="290"/>
      <c r="C29" s="290"/>
      <c r="D29" s="290"/>
      <c r="E29" s="290"/>
      <c r="F29" s="290"/>
      <c r="G29" s="290"/>
      <c r="H29" s="291"/>
      <c r="I29" s="291"/>
      <c r="J29" s="291"/>
      <c r="K29" s="292"/>
      <c r="L29" s="292"/>
      <c r="M29" s="292"/>
      <c r="N29" s="292"/>
    </row>
    <row r="30" spans="1:14" x14ac:dyDescent="0.2">
      <c r="A30" s="9"/>
      <c r="B30" s="10"/>
      <c r="C30" s="10"/>
      <c r="D30" s="607" t="s">
        <v>22</v>
      </c>
      <c r="E30" s="607"/>
      <c r="F30" s="607"/>
      <c r="G30" s="607"/>
      <c r="H30" s="607"/>
      <c r="I30" s="607"/>
      <c r="J30" s="607"/>
      <c r="K30" s="11"/>
      <c r="L30" s="27"/>
      <c r="M30" s="27"/>
      <c r="N30" s="27"/>
    </row>
    <row r="31" spans="1:14" ht="13.5" thickBot="1" x14ac:dyDescent="0.25">
      <c r="A31" s="9"/>
      <c r="B31" s="10"/>
      <c r="C31" s="10"/>
      <c r="D31" s="10"/>
      <c r="E31" s="10"/>
      <c r="F31" s="10"/>
      <c r="G31" s="12"/>
      <c r="H31" s="266"/>
      <c r="I31" s="267"/>
      <c r="J31" s="267"/>
      <c r="K31" s="1"/>
      <c r="L31" s="28"/>
      <c r="M31" s="28"/>
      <c r="N31" s="28"/>
    </row>
    <row r="32" spans="1:14" ht="51.75" thickBot="1" x14ac:dyDescent="0.25">
      <c r="A32" s="2"/>
      <c r="B32" s="13"/>
      <c r="C32" s="13"/>
      <c r="D32" s="626" t="s">
        <v>19</v>
      </c>
      <c r="E32" s="627"/>
      <c r="F32" s="627"/>
      <c r="G32" s="628"/>
      <c r="H32" s="268" t="s">
        <v>95</v>
      </c>
      <c r="I32" s="269" t="s">
        <v>96</v>
      </c>
      <c r="J32" s="270" t="s">
        <v>96</v>
      </c>
      <c r="K32" s="2"/>
      <c r="L32" s="22"/>
      <c r="M32" s="22"/>
      <c r="N32" s="22"/>
    </row>
    <row r="33" spans="1:14" ht="13.5" thickBot="1" x14ac:dyDescent="0.25">
      <c r="A33" s="2"/>
      <c r="B33" s="13"/>
      <c r="C33" s="13"/>
      <c r="D33" s="632" t="s">
        <v>21</v>
      </c>
      <c r="E33" s="633"/>
      <c r="F33" s="633"/>
      <c r="G33" s="634"/>
      <c r="H33" s="271">
        <f>H34</f>
        <v>37650.602409638552</v>
      </c>
      <c r="I33" s="272">
        <f>I34</f>
        <v>40546.802594995374</v>
      </c>
      <c r="J33" s="273">
        <f>J34</f>
        <v>39098.702502316963</v>
      </c>
      <c r="K33" s="2"/>
      <c r="L33" s="22"/>
      <c r="M33" s="22"/>
      <c r="N33" s="22"/>
    </row>
    <row r="34" spans="1:14" ht="13.5" thickBot="1" x14ac:dyDescent="0.25">
      <c r="A34" s="2"/>
      <c r="B34" s="14"/>
      <c r="C34" s="14"/>
      <c r="D34" s="608" t="s">
        <v>33</v>
      </c>
      <c r="E34" s="609"/>
      <c r="F34" s="609"/>
      <c r="G34" s="610"/>
      <c r="H34" s="274">
        <f>SUMIF(G12:G24,"sb",H12:H24)</f>
        <v>37650.602409638552</v>
      </c>
      <c r="I34" s="275">
        <f>SUMIF(G12:G25,"sb",I12:I25)</f>
        <v>40546.802594995374</v>
      </c>
      <c r="J34" s="276">
        <f>SUMIF(G12:G25,"sb",J12:J25)</f>
        <v>39098.702502316963</v>
      </c>
      <c r="K34" s="2"/>
      <c r="L34" s="22"/>
      <c r="M34" s="22"/>
      <c r="N34" s="22"/>
    </row>
    <row r="35" spans="1:14" ht="13.5" thickBot="1" x14ac:dyDescent="0.25">
      <c r="A35" s="2"/>
      <c r="B35" s="13"/>
      <c r="C35" s="13"/>
      <c r="D35" s="614" t="s">
        <v>13</v>
      </c>
      <c r="E35" s="615"/>
      <c r="F35" s="615"/>
      <c r="G35" s="616"/>
      <c r="H35" s="277">
        <f>H33</f>
        <v>37650.602409638552</v>
      </c>
      <c r="I35" s="278">
        <f>I33</f>
        <v>40546.802594995374</v>
      </c>
      <c r="J35" s="279">
        <f>J33</f>
        <v>39098.702502316963</v>
      </c>
      <c r="K35" s="2"/>
      <c r="L35" s="2"/>
      <c r="M35" s="2"/>
      <c r="N35" s="2"/>
    </row>
  </sheetData>
  <mergeCells count="67">
    <mergeCell ref="D30:J30"/>
    <mergeCell ref="D32:G32"/>
    <mergeCell ref="D33:G33"/>
    <mergeCell ref="D34:G34"/>
    <mergeCell ref="D35:G35"/>
    <mergeCell ref="E20:E21"/>
    <mergeCell ref="F20:F21"/>
    <mergeCell ref="C16:C17"/>
    <mergeCell ref="D16:D17"/>
    <mergeCell ref="E16:E17"/>
    <mergeCell ref="C18:C19"/>
    <mergeCell ref="D18:D19"/>
    <mergeCell ref="E18:E19"/>
    <mergeCell ref="F18:F19"/>
    <mergeCell ref="M14:M15"/>
    <mergeCell ref="N14:N15"/>
    <mergeCell ref="B28:G28"/>
    <mergeCell ref="K28:N28"/>
    <mergeCell ref="C22:G22"/>
    <mergeCell ref="K22:N22"/>
    <mergeCell ref="C23:N23"/>
    <mergeCell ref="C24:C25"/>
    <mergeCell ref="D24:D25"/>
    <mergeCell ref="E24:E25"/>
    <mergeCell ref="C26:G26"/>
    <mergeCell ref="K26:N26"/>
    <mergeCell ref="B27:G27"/>
    <mergeCell ref="K27:N27"/>
    <mergeCell ref="C20:C21"/>
    <mergeCell ref="D20:D21"/>
    <mergeCell ref="C14:C15"/>
    <mergeCell ref="D14:D15"/>
    <mergeCell ref="E14:E15"/>
    <mergeCell ref="K14:K15"/>
    <mergeCell ref="L14:L15"/>
    <mergeCell ref="K18:K19"/>
    <mergeCell ref="L6:N6"/>
    <mergeCell ref="A9:N9"/>
    <mergeCell ref="B10:N10"/>
    <mergeCell ref="C11:N11"/>
    <mergeCell ref="A12:A13"/>
    <mergeCell ref="B12:B13"/>
    <mergeCell ref="C12:C13"/>
    <mergeCell ref="D12:D13"/>
    <mergeCell ref="E12:E13"/>
    <mergeCell ref="F12:F13"/>
    <mergeCell ref="K12:K13"/>
    <mergeCell ref="A8:N8"/>
    <mergeCell ref="L12:L13"/>
    <mergeCell ref="M12:M13"/>
    <mergeCell ref="N12:N13"/>
    <mergeCell ref="A1:N1"/>
    <mergeCell ref="A2:N2"/>
    <mergeCell ref="A3:N3"/>
    <mergeCell ref="L4:N4"/>
    <mergeCell ref="A5:A7"/>
    <mergeCell ref="B5:B7"/>
    <mergeCell ref="C5:C7"/>
    <mergeCell ref="D5:D7"/>
    <mergeCell ref="E5:E7"/>
    <mergeCell ref="F5:F7"/>
    <mergeCell ref="G5:G7"/>
    <mergeCell ref="H5:H7"/>
    <mergeCell ref="I5:I7"/>
    <mergeCell ref="J5:J7"/>
    <mergeCell ref="K5:N5"/>
    <mergeCell ref="K6:K7"/>
  </mergeCells>
  <printOptions horizontalCentered="1"/>
  <pageMargins left="0.98425196850393704" right="0.19685039370078741" top="0.39370078740157483" bottom="0.3937007874015748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zoomScaleNormal="100" zoomScaleSheetLayoutView="100" workbookViewId="0">
      <selection activeCell="W14" sqref="W14"/>
    </sheetView>
  </sheetViews>
  <sheetFormatPr defaultRowHeight="12.75" x14ac:dyDescent="0.2"/>
  <cols>
    <col min="1" max="1" width="3.140625" style="362" customWidth="1"/>
    <col min="2" max="2" width="3.5703125" style="362" customWidth="1"/>
    <col min="3" max="3" width="3.140625" style="398" customWidth="1"/>
    <col min="4" max="4" width="32.28515625" style="267" customWidth="1"/>
    <col min="5" max="6" width="3.42578125" style="267" customWidth="1"/>
    <col min="7" max="7" width="7.28515625" style="267" customWidth="1"/>
    <col min="8" max="10" width="5.7109375" style="476" customWidth="1"/>
    <col min="11" max="11" width="15.85546875" style="267" customWidth="1"/>
    <col min="12" max="14" width="4.140625" style="267" customWidth="1"/>
    <col min="15" max="16384" width="9.140625" style="267"/>
  </cols>
  <sheetData>
    <row r="1" spans="1:14" s="495" customFormat="1" ht="15.75" x14ac:dyDescent="0.2">
      <c r="A1" s="888" t="s">
        <v>129</v>
      </c>
      <c r="B1" s="888"/>
      <c r="C1" s="888"/>
      <c r="D1" s="888"/>
      <c r="E1" s="888"/>
      <c r="F1" s="888"/>
      <c r="G1" s="888"/>
      <c r="H1" s="888"/>
      <c r="I1" s="888"/>
      <c r="J1" s="888"/>
      <c r="K1" s="888"/>
      <c r="L1" s="888"/>
      <c r="M1" s="888"/>
      <c r="N1" s="888"/>
    </row>
    <row r="2" spans="1:14" s="495" customFormat="1" ht="15.75" x14ac:dyDescent="0.2">
      <c r="A2" s="889" t="s">
        <v>35</v>
      </c>
      <c r="B2" s="889"/>
      <c r="C2" s="889"/>
      <c r="D2" s="889"/>
      <c r="E2" s="889"/>
      <c r="F2" s="889"/>
      <c r="G2" s="889"/>
      <c r="H2" s="889"/>
      <c r="I2" s="889"/>
      <c r="J2" s="889"/>
      <c r="K2" s="889"/>
      <c r="L2" s="889"/>
      <c r="M2" s="889"/>
      <c r="N2" s="889"/>
    </row>
    <row r="3" spans="1:14" s="495" customFormat="1" ht="15.75" x14ac:dyDescent="0.2">
      <c r="A3" s="890" t="s">
        <v>75</v>
      </c>
      <c r="B3" s="890"/>
      <c r="C3" s="890"/>
      <c r="D3" s="890"/>
      <c r="E3" s="890"/>
      <c r="F3" s="890"/>
      <c r="G3" s="890"/>
      <c r="H3" s="890"/>
      <c r="I3" s="890"/>
      <c r="J3" s="890"/>
      <c r="K3" s="890"/>
      <c r="L3" s="890"/>
      <c r="M3" s="890"/>
      <c r="N3" s="890"/>
    </row>
    <row r="4" spans="1:14" ht="13.5" thickBot="1" x14ac:dyDescent="0.25">
      <c r="A4" s="345"/>
      <c r="B4" s="345"/>
      <c r="C4" s="394"/>
      <c r="D4" s="453"/>
      <c r="E4" s="453"/>
      <c r="F4" s="453"/>
      <c r="G4" s="453"/>
      <c r="H4" s="454"/>
      <c r="I4" s="455"/>
      <c r="J4" s="455"/>
      <c r="K4" s="242"/>
      <c r="L4" s="891" t="s">
        <v>121</v>
      </c>
      <c r="M4" s="891"/>
      <c r="N4" s="891"/>
    </row>
    <row r="5" spans="1:14" ht="29.25" customHeight="1" x14ac:dyDescent="0.2">
      <c r="A5" s="892" t="s">
        <v>1</v>
      </c>
      <c r="B5" s="895" t="s">
        <v>2</v>
      </c>
      <c r="C5" s="898" t="s">
        <v>3</v>
      </c>
      <c r="D5" s="901" t="s">
        <v>4</v>
      </c>
      <c r="E5" s="904" t="s">
        <v>5</v>
      </c>
      <c r="F5" s="915" t="s">
        <v>6</v>
      </c>
      <c r="G5" s="918" t="s">
        <v>7</v>
      </c>
      <c r="H5" s="834" t="s">
        <v>107</v>
      </c>
      <c r="I5" s="921" t="s">
        <v>105</v>
      </c>
      <c r="J5" s="921" t="s">
        <v>111</v>
      </c>
      <c r="K5" s="907" t="s">
        <v>76</v>
      </c>
      <c r="L5" s="908"/>
      <c r="M5" s="908"/>
      <c r="N5" s="909"/>
    </row>
    <row r="6" spans="1:14" ht="12.75" customHeight="1" x14ac:dyDescent="0.2">
      <c r="A6" s="893"/>
      <c r="B6" s="896"/>
      <c r="C6" s="899"/>
      <c r="D6" s="902"/>
      <c r="E6" s="905"/>
      <c r="F6" s="916"/>
      <c r="G6" s="919"/>
      <c r="H6" s="835"/>
      <c r="I6" s="922"/>
      <c r="J6" s="922"/>
      <c r="K6" s="910" t="s">
        <v>26</v>
      </c>
      <c r="L6" s="912" t="s">
        <v>106</v>
      </c>
      <c r="M6" s="913"/>
      <c r="N6" s="914"/>
    </row>
    <row r="7" spans="1:14" ht="106.5" customHeight="1" thickBot="1" x14ac:dyDescent="0.25">
      <c r="A7" s="894"/>
      <c r="B7" s="897"/>
      <c r="C7" s="900"/>
      <c r="D7" s="903"/>
      <c r="E7" s="906"/>
      <c r="F7" s="917"/>
      <c r="G7" s="920"/>
      <c r="H7" s="836"/>
      <c r="I7" s="923"/>
      <c r="J7" s="923"/>
      <c r="K7" s="911"/>
      <c r="L7" s="294" t="s">
        <v>58</v>
      </c>
      <c r="M7" s="294" t="s">
        <v>84</v>
      </c>
      <c r="N7" s="295" t="s">
        <v>108</v>
      </c>
    </row>
    <row r="8" spans="1:14" ht="28.5" customHeight="1" thickBot="1" x14ac:dyDescent="0.25">
      <c r="A8" s="924" t="s">
        <v>28</v>
      </c>
      <c r="B8" s="925"/>
      <c r="C8" s="925"/>
      <c r="D8" s="925"/>
      <c r="E8" s="925"/>
      <c r="F8" s="925"/>
      <c r="G8" s="925"/>
      <c r="H8" s="925"/>
      <c r="I8" s="925"/>
      <c r="J8" s="925"/>
      <c r="K8" s="925"/>
      <c r="L8" s="925"/>
      <c r="M8" s="925"/>
      <c r="N8" s="926"/>
    </row>
    <row r="9" spans="1:14" ht="13.5" thickBot="1" x14ac:dyDescent="0.25">
      <c r="A9" s="851" t="s">
        <v>36</v>
      </c>
      <c r="B9" s="852"/>
      <c r="C9" s="852"/>
      <c r="D9" s="852"/>
      <c r="E9" s="852"/>
      <c r="F9" s="852"/>
      <c r="G9" s="852"/>
      <c r="H9" s="852"/>
      <c r="I9" s="852"/>
      <c r="J9" s="852"/>
      <c r="K9" s="852"/>
      <c r="L9" s="852"/>
      <c r="M9" s="852"/>
      <c r="N9" s="853"/>
    </row>
    <row r="10" spans="1:14" ht="13.5" thickBot="1" x14ac:dyDescent="0.25">
      <c r="A10" s="348" t="s">
        <v>11</v>
      </c>
      <c r="B10" s="854" t="s">
        <v>29</v>
      </c>
      <c r="C10" s="854"/>
      <c r="D10" s="854"/>
      <c r="E10" s="854"/>
      <c r="F10" s="854"/>
      <c r="G10" s="854"/>
      <c r="H10" s="854"/>
      <c r="I10" s="854"/>
      <c r="J10" s="854"/>
      <c r="K10" s="854"/>
      <c r="L10" s="854"/>
      <c r="M10" s="854"/>
      <c r="N10" s="855"/>
    </row>
    <row r="11" spans="1:14" ht="13.5" thickBot="1" x14ac:dyDescent="0.25">
      <c r="A11" s="349" t="s">
        <v>11</v>
      </c>
      <c r="B11" s="350" t="s">
        <v>11</v>
      </c>
      <c r="C11" s="856" t="s">
        <v>31</v>
      </c>
      <c r="D11" s="856"/>
      <c r="E11" s="856"/>
      <c r="F11" s="856"/>
      <c r="G11" s="856"/>
      <c r="H11" s="856"/>
      <c r="I11" s="856"/>
      <c r="J11" s="856"/>
      <c r="K11" s="857"/>
      <c r="L11" s="857"/>
      <c r="M11" s="857"/>
      <c r="N11" s="858"/>
    </row>
    <row r="12" spans="1:14" ht="22.5" customHeight="1" x14ac:dyDescent="0.2">
      <c r="A12" s="882" t="s">
        <v>11</v>
      </c>
      <c r="B12" s="884" t="s">
        <v>11</v>
      </c>
      <c r="C12" s="690" t="s">
        <v>11</v>
      </c>
      <c r="D12" s="868" t="s">
        <v>55</v>
      </c>
      <c r="E12" s="878" t="s">
        <v>88</v>
      </c>
      <c r="F12" s="887" t="s">
        <v>24</v>
      </c>
      <c r="G12" s="298" t="s">
        <v>12</v>
      </c>
      <c r="H12" s="456">
        <v>15</v>
      </c>
      <c r="I12" s="457">
        <v>21.8</v>
      </c>
      <c r="J12" s="458">
        <v>23.2</v>
      </c>
      <c r="K12" s="859" t="s">
        <v>99</v>
      </c>
      <c r="L12" s="880">
        <v>12</v>
      </c>
      <c r="M12" s="870">
        <v>18</v>
      </c>
      <c r="N12" s="872">
        <v>24</v>
      </c>
    </row>
    <row r="13" spans="1:14" ht="13.5" thickBot="1" x14ac:dyDescent="0.25">
      <c r="A13" s="883"/>
      <c r="B13" s="885"/>
      <c r="C13" s="687"/>
      <c r="D13" s="886"/>
      <c r="E13" s="879"/>
      <c r="F13" s="849"/>
      <c r="G13" s="302" t="s">
        <v>13</v>
      </c>
      <c r="H13" s="459">
        <f>H12</f>
        <v>15</v>
      </c>
      <c r="I13" s="460">
        <f>+I12</f>
        <v>21.8</v>
      </c>
      <c r="J13" s="461">
        <f>+J12</f>
        <v>23.2</v>
      </c>
      <c r="K13" s="876"/>
      <c r="L13" s="881"/>
      <c r="M13" s="871"/>
      <c r="N13" s="873"/>
    </row>
    <row r="14" spans="1:14" ht="57.75" customHeight="1" x14ac:dyDescent="0.2">
      <c r="A14" s="513" t="s">
        <v>11</v>
      </c>
      <c r="B14" s="351" t="s">
        <v>11</v>
      </c>
      <c r="C14" s="690" t="s">
        <v>14</v>
      </c>
      <c r="D14" s="877" t="s">
        <v>30</v>
      </c>
      <c r="E14" s="878" t="s">
        <v>89</v>
      </c>
      <c r="F14" s="306" t="s">
        <v>24</v>
      </c>
      <c r="G14" s="298" t="s">
        <v>12</v>
      </c>
      <c r="H14" s="462">
        <v>2.9</v>
      </c>
      <c r="I14" s="457">
        <v>4.4000000000000004</v>
      </c>
      <c r="J14" s="458">
        <v>4.4000000000000004</v>
      </c>
      <c r="K14" s="859" t="s">
        <v>126</v>
      </c>
      <c r="L14" s="880">
        <v>1</v>
      </c>
      <c r="M14" s="870">
        <v>1</v>
      </c>
      <c r="N14" s="872">
        <v>1</v>
      </c>
    </row>
    <row r="15" spans="1:14" ht="13.5" thickBot="1" x14ac:dyDescent="0.25">
      <c r="A15" s="514"/>
      <c r="B15" s="352"/>
      <c r="C15" s="687"/>
      <c r="D15" s="875"/>
      <c r="E15" s="879"/>
      <c r="F15" s="309"/>
      <c r="G15" s="310" t="s">
        <v>13</v>
      </c>
      <c r="H15" s="461">
        <f>SUM(H14:H14)</f>
        <v>2.9</v>
      </c>
      <c r="I15" s="461">
        <f>SUM(I14:I14)</f>
        <v>4.4000000000000004</v>
      </c>
      <c r="J15" s="461">
        <f>SUM(J14:J14)</f>
        <v>4.4000000000000004</v>
      </c>
      <c r="K15" s="876"/>
      <c r="L15" s="881"/>
      <c r="M15" s="871"/>
      <c r="N15" s="873"/>
    </row>
    <row r="16" spans="1:14" ht="18" customHeight="1" x14ac:dyDescent="0.2">
      <c r="A16" s="513" t="s">
        <v>11</v>
      </c>
      <c r="B16" s="351" t="s">
        <v>11</v>
      </c>
      <c r="C16" s="686" t="s">
        <v>15</v>
      </c>
      <c r="D16" s="874" t="s">
        <v>39</v>
      </c>
      <c r="E16" s="846"/>
      <c r="F16" s="313" t="s">
        <v>24</v>
      </c>
      <c r="G16" s="298" t="s">
        <v>12</v>
      </c>
      <c r="H16" s="463">
        <v>10.8</v>
      </c>
      <c r="I16" s="464">
        <v>11.5</v>
      </c>
      <c r="J16" s="464">
        <v>11.5</v>
      </c>
      <c r="K16" s="859" t="s">
        <v>101</v>
      </c>
      <c r="L16" s="509">
        <v>7</v>
      </c>
      <c r="M16" s="511">
        <v>7</v>
      </c>
      <c r="N16" s="507">
        <v>7</v>
      </c>
    </row>
    <row r="17" spans="1:17" ht="13.5" thickBot="1" x14ac:dyDescent="0.25">
      <c r="A17" s="514"/>
      <c r="B17" s="352"/>
      <c r="C17" s="687"/>
      <c r="D17" s="875"/>
      <c r="E17" s="847"/>
      <c r="F17" s="309"/>
      <c r="G17" s="310" t="s">
        <v>13</v>
      </c>
      <c r="H17" s="461">
        <f>SUM(H16:H16)</f>
        <v>10.8</v>
      </c>
      <c r="I17" s="459">
        <f>SUM(I16:I16)</f>
        <v>11.5</v>
      </c>
      <c r="J17" s="461">
        <f>SUM(J16:J16)</f>
        <v>11.5</v>
      </c>
      <c r="K17" s="876"/>
      <c r="L17" s="510"/>
      <c r="M17" s="512"/>
      <c r="N17" s="508"/>
    </row>
    <row r="18" spans="1:17" ht="13.5" thickBot="1" x14ac:dyDescent="0.25">
      <c r="A18" s="349" t="s">
        <v>11</v>
      </c>
      <c r="B18" s="353" t="s">
        <v>11</v>
      </c>
      <c r="C18" s="814" t="s">
        <v>16</v>
      </c>
      <c r="D18" s="850"/>
      <c r="E18" s="850"/>
      <c r="F18" s="850"/>
      <c r="G18" s="850"/>
      <c r="H18" s="465">
        <f>H17+H15+H13</f>
        <v>28.700000000000003</v>
      </c>
      <c r="I18" s="465">
        <f t="shared" ref="I18:J18" si="0">I17+I15+I13</f>
        <v>37.700000000000003</v>
      </c>
      <c r="J18" s="465">
        <f t="shared" si="0"/>
        <v>39.1</v>
      </c>
      <c r="K18" s="861"/>
      <c r="L18" s="862"/>
      <c r="M18" s="862"/>
      <c r="N18" s="863"/>
    </row>
    <row r="19" spans="1:17" ht="13.5" thickBot="1" x14ac:dyDescent="0.25">
      <c r="A19" s="348" t="s">
        <v>11</v>
      </c>
      <c r="B19" s="354" t="s">
        <v>14</v>
      </c>
      <c r="C19" s="864" t="s">
        <v>40</v>
      </c>
      <c r="D19" s="856"/>
      <c r="E19" s="856"/>
      <c r="F19" s="856"/>
      <c r="G19" s="856"/>
      <c r="H19" s="856"/>
      <c r="I19" s="856"/>
      <c r="J19" s="856"/>
      <c r="K19" s="856"/>
      <c r="L19" s="856"/>
      <c r="M19" s="856"/>
      <c r="N19" s="865"/>
    </row>
    <row r="20" spans="1:17" ht="27" customHeight="1" x14ac:dyDescent="0.2">
      <c r="A20" s="513" t="s">
        <v>11</v>
      </c>
      <c r="B20" s="351" t="s">
        <v>14</v>
      </c>
      <c r="C20" s="686" t="s">
        <v>11</v>
      </c>
      <c r="D20" s="373" t="s">
        <v>115</v>
      </c>
      <c r="E20" s="866"/>
      <c r="F20" s="313" t="s">
        <v>24</v>
      </c>
      <c r="G20" s="298"/>
      <c r="H20" s="477"/>
      <c r="I20" s="466"/>
      <c r="J20" s="469"/>
      <c r="K20" s="340"/>
      <c r="L20" s="319"/>
      <c r="M20" s="511"/>
      <c r="N20" s="507"/>
      <c r="Q20" s="335"/>
    </row>
    <row r="21" spans="1:17" ht="18" customHeight="1" x14ac:dyDescent="0.2">
      <c r="A21" s="349"/>
      <c r="B21" s="353"/>
      <c r="C21" s="690"/>
      <c r="D21" s="868" t="s">
        <v>127</v>
      </c>
      <c r="E21" s="867"/>
      <c r="F21" s="306"/>
      <c r="G21" s="375" t="s">
        <v>12</v>
      </c>
      <c r="H21" s="478">
        <f>11.5+7.6</f>
        <v>19.100000000000001</v>
      </c>
      <c r="I21" s="467">
        <v>3</v>
      </c>
      <c r="J21" s="479">
        <v>1</v>
      </c>
      <c r="K21" s="869" t="s">
        <v>113</v>
      </c>
      <c r="L21" s="376"/>
      <c r="M21" s="377"/>
      <c r="N21" s="378">
        <v>1</v>
      </c>
      <c r="Q21" s="335"/>
    </row>
    <row r="22" spans="1:17" ht="18" customHeight="1" x14ac:dyDescent="0.2">
      <c r="A22" s="349"/>
      <c r="B22" s="353"/>
      <c r="C22" s="690"/>
      <c r="D22" s="868"/>
      <c r="E22" s="867"/>
      <c r="F22" s="306"/>
      <c r="G22" s="365" t="s">
        <v>25</v>
      </c>
      <c r="H22" s="478">
        <v>0</v>
      </c>
      <c r="I22" s="467">
        <v>17.2</v>
      </c>
      <c r="J22" s="480">
        <v>6</v>
      </c>
      <c r="K22" s="860"/>
      <c r="L22" s="299"/>
      <c r="M22" s="342"/>
      <c r="N22" s="343"/>
      <c r="Q22" s="335"/>
    </row>
    <row r="23" spans="1:17" ht="13.5" thickBot="1" x14ac:dyDescent="0.25">
      <c r="A23" s="349"/>
      <c r="B23" s="353"/>
      <c r="C23" s="690"/>
      <c r="D23" s="372"/>
      <c r="E23" s="867"/>
      <c r="F23" s="306"/>
      <c r="G23" s="363" t="s">
        <v>13</v>
      </c>
      <c r="H23" s="461">
        <f>SUM(H20:H22)</f>
        <v>19.100000000000001</v>
      </c>
      <c r="I23" s="460">
        <f>SUM(I20:I22)</f>
        <v>20.2</v>
      </c>
      <c r="J23" s="481">
        <f>J22+J21</f>
        <v>7</v>
      </c>
      <c r="K23" s="374"/>
      <c r="L23" s="510"/>
      <c r="M23" s="512"/>
      <c r="N23" s="508"/>
    </row>
    <row r="24" spans="1:17" ht="32.25" customHeight="1" x14ac:dyDescent="0.2">
      <c r="A24" s="513" t="s">
        <v>11</v>
      </c>
      <c r="B24" s="69" t="s">
        <v>14</v>
      </c>
      <c r="C24" s="686" t="s">
        <v>14</v>
      </c>
      <c r="D24" s="844" t="s">
        <v>125</v>
      </c>
      <c r="E24" s="846"/>
      <c r="F24" s="848" t="s">
        <v>24</v>
      </c>
      <c r="G24" s="318" t="s">
        <v>12</v>
      </c>
      <c r="H24" s="477">
        <v>2.9</v>
      </c>
      <c r="I24" s="468">
        <v>2.9</v>
      </c>
      <c r="J24" s="469">
        <v>2.9</v>
      </c>
      <c r="K24" s="859" t="s">
        <v>102</v>
      </c>
      <c r="L24" s="319">
        <v>5</v>
      </c>
      <c r="M24" s="511">
        <v>5</v>
      </c>
      <c r="N24" s="507">
        <v>5</v>
      </c>
    </row>
    <row r="25" spans="1:17" ht="13.5" thickBot="1" x14ac:dyDescent="0.25">
      <c r="A25" s="514"/>
      <c r="B25" s="352"/>
      <c r="C25" s="687"/>
      <c r="D25" s="845"/>
      <c r="E25" s="847"/>
      <c r="F25" s="849"/>
      <c r="G25" s="321" t="s">
        <v>13</v>
      </c>
      <c r="H25" s="459">
        <f>H24</f>
        <v>2.9</v>
      </c>
      <c r="I25" s="460">
        <f>I24</f>
        <v>2.9</v>
      </c>
      <c r="J25" s="481">
        <f>J24</f>
        <v>2.9</v>
      </c>
      <c r="K25" s="860"/>
      <c r="L25" s="339"/>
      <c r="M25" s="342"/>
      <c r="N25" s="343"/>
    </row>
    <row r="26" spans="1:17" ht="13.5" customHeight="1" thickBot="1" x14ac:dyDescent="0.25">
      <c r="A26" s="61" t="s">
        <v>11</v>
      </c>
      <c r="B26" s="122" t="s">
        <v>14</v>
      </c>
      <c r="C26" s="813" t="s">
        <v>16</v>
      </c>
      <c r="D26" s="813"/>
      <c r="E26" s="813" t="e">
        <f>#REF!</f>
        <v>#REF!</v>
      </c>
      <c r="F26" s="813" t="e">
        <f>#REF!</f>
        <v>#REF!</v>
      </c>
      <c r="G26" s="814"/>
      <c r="H26" s="482">
        <f>H25+H23</f>
        <v>22</v>
      </c>
      <c r="I26" s="482">
        <f t="shared" ref="I26:J26" si="1">I25+I23</f>
        <v>23.099999999999998</v>
      </c>
      <c r="J26" s="482">
        <f t="shared" si="1"/>
        <v>9.9</v>
      </c>
      <c r="K26" s="367"/>
      <c r="L26" s="344"/>
      <c r="M26" s="344"/>
      <c r="N26" s="368"/>
    </row>
    <row r="27" spans="1:17" ht="13.5" thickBot="1" x14ac:dyDescent="0.25">
      <c r="A27" s="349" t="s">
        <v>11</v>
      </c>
      <c r="B27" s="815" t="s">
        <v>17</v>
      </c>
      <c r="C27" s="816"/>
      <c r="D27" s="816"/>
      <c r="E27" s="816"/>
      <c r="F27" s="816"/>
      <c r="G27" s="816"/>
      <c r="H27" s="483">
        <f>H26+H18</f>
        <v>50.7</v>
      </c>
      <c r="I27" s="470">
        <f>I26+I18</f>
        <v>60.8</v>
      </c>
      <c r="J27" s="484">
        <f>J26+J18</f>
        <v>49</v>
      </c>
      <c r="K27" s="817"/>
      <c r="L27" s="818"/>
      <c r="M27" s="818"/>
      <c r="N27" s="819"/>
    </row>
    <row r="28" spans="1:17" ht="13.5" thickBot="1" x14ac:dyDescent="0.25">
      <c r="A28" s="355" t="s">
        <v>20</v>
      </c>
      <c r="B28" s="820" t="s">
        <v>18</v>
      </c>
      <c r="C28" s="821"/>
      <c r="D28" s="821"/>
      <c r="E28" s="821"/>
      <c r="F28" s="821"/>
      <c r="G28" s="821"/>
      <c r="H28" s="485">
        <f>H27</f>
        <v>50.7</v>
      </c>
      <c r="I28" s="471">
        <f>I27</f>
        <v>60.8</v>
      </c>
      <c r="J28" s="486">
        <f>J27</f>
        <v>49</v>
      </c>
      <c r="K28" s="822"/>
      <c r="L28" s="823"/>
      <c r="M28" s="823"/>
      <c r="N28" s="824"/>
    </row>
    <row r="29" spans="1:17" ht="21" customHeight="1" thickBot="1" x14ac:dyDescent="0.25">
      <c r="A29" s="356"/>
      <c r="B29" s="357"/>
      <c r="C29" s="10"/>
      <c r="D29" s="837" t="s">
        <v>22</v>
      </c>
      <c r="E29" s="837"/>
      <c r="F29" s="837"/>
      <c r="G29" s="837"/>
      <c r="H29" s="837"/>
      <c r="I29" s="837"/>
      <c r="J29" s="837"/>
      <c r="K29" s="335"/>
      <c r="L29" s="336"/>
      <c r="M29" s="336"/>
      <c r="N29" s="336"/>
    </row>
    <row r="30" spans="1:17" ht="84.75" customHeight="1" thickBot="1" x14ac:dyDescent="0.25">
      <c r="A30" s="358"/>
      <c r="B30" s="359"/>
      <c r="C30" s="395"/>
      <c r="D30" s="838" t="s">
        <v>19</v>
      </c>
      <c r="E30" s="839"/>
      <c r="F30" s="839"/>
      <c r="G30" s="840"/>
      <c r="H30" s="504" t="s">
        <v>122</v>
      </c>
      <c r="I30" s="505" t="s">
        <v>123</v>
      </c>
      <c r="J30" s="506" t="s">
        <v>124</v>
      </c>
      <c r="K30" s="337"/>
      <c r="L30" s="338"/>
      <c r="M30" s="338"/>
      <c r="N30" s="338"/>
    </row>
    <row r="31" spans="1:17" ht="13.5" thickBot="1" x14ac:dyDescent="0.25">
      <c r="A31" s="358"/>
      <c r="B31" s="359"/>
      <c r="C31" s="395"/>
      <c r="D31" s="841" t="s">
        <v>21</v>
      </c>
      <c r="E31" s="842"/>
      <c r="F31" s="842"/>
      <c r="G31" s="843"/>
      <c r="H31" s="472">
        <f>H32</f>
        <v>50.699999999999996</v>
      </c>
      <c r="I31" s="473">
        <f>I32</f>
        <v>43.6</v>
      </c>
      <c r="J31" s="499">
        <f>J32</f>
        <v>43</v>
      </c>
      <c r="K31" s="337"/>
      <c r="L31" s="338"/>
      <c r="M31" s="338"/>
      <c r="N31" s="338"/>
    </row>
    <row r="32" spans="1:17" ht="13.5" thickBot="1" x14ac:dyDescent="0.25">
      <c r="A32" s="358"/>
      <c r="B32" s="360"/>
      <c r="C32" s="396"/>
      <c r="D32" s="828" t="s">
        <v>33</v>
      </c>
      <c r="E32" s="829"/>
      <c r="F32" s="829"/>
      <c r="G32" s="830"/>
      <c r="H32" s="474">
        <f>SUMIF(G12:G24,"sb",H12:H24)</f>
        <v>50.699999999999996</v>
      </c>
      <c r="I32" s="475">
        <f>SUMIF(G12:G24,"sb",I12:I24)</f>
        <v>43.6</v>
      </c>
      <c r="J32" s="457">
        <f>SUMIF(G12:G24,"sb",J12:J24)</f>
        <v>43</v>
      </c>
      <c r="K32" s="337"/>
      <c r="L32" s="338"/>
      <c r="M32" s="338"/>
      <c r="N32" s="338"/>
    </row>
    <row r="33" spans="1:14" ht="13.5" thickBot="1" x14ac:dyDescent="0.25">
      <c r="A33" s="358"/>
      <c r="B33" s="361"/>
      <c r="C33" s="397"/>
      <c r="D33" s="825" t="s">
        <v>32</v>
      </c>
      <c r="E33" s="826"/>
      <c r="F33" s="826"/>
      <c r="G33" s="827"/>
      <c r="H33" s="473">
        <f>SUM(H34:H34)</f>
        <v>0</v>
      </c>
      <c r="I33" s="473">
        <f>I34</f>
        <v>17.2</v>
      </c>
      <c r="J33" s="499">
        <f>J34</f>
        <v>6</v>
      </c>
      <c r="K33" s="337"/>
      <c r="L33" s="338"/>
      <c r="M33" s="338"/>
      <c r="N33" s="338"/>
    </row>
    <row r="34" spans="1:14" ht="13.5" thickBot="1" x14ac:dyDescent="0.25">
      <c r="A34" s="358"/>
      <c r="B34" s="360"/>
      <c r="C34" s="396"/>
      <c r="D34" s="828" t="s">
        <v>34</v>
      </c>
      <c r="E34" s="829"/>
      <c r="F34" s="829"/>
      <c r="G34" s="830"/>
      <c r="H34" s="474">
        <f>SUMIF(G12:G24,"ES",H12:H24)</f>
        <v>0</v>
      </c>
      <c r="I34" s="475">
        <f>SUMIF(G12:G24,"es",I12:I24)</f>
        <v>17.2</v>
      </c>
      <c r="J34" s="500">
        <f>SUMIF(G12:G24,"es",J12:J24)</f>
        <v>6</v>
      </c>
      <c r="K34" s="337"/>
      <c r="L34" s="337"/>
      <c r="M34" s="337"/>
      <c r="N34" s="337"/>
    </row>
    <row r="35" spans="1:14" ht="13.5" thickBot="1" x14ac:dyDescent="0.25">
      <c r="A35" s="358"/>
      <c r="B35" s="359"/>
      <c r="C35" s="395"/>
      <c r="D35" s="831" t="s">
        <v>13</v>
      </c>
      <c r="E35" s="832"/>
      <c r="F35" s="832"/>
      <c r="G35" s="833"/>
      <c r="H35" s="501">
        <f>H31+H33</f>
        <v>50.699999999999996</v>
      </c>
      <c r="I35" s="502">
        <f>I31+I33</f>
        <v>60.8</v>
      </c>
      <c r="J35" s="503">
        <f>J33+J31</f>
        <v>49</v>
      </c>
      <c r="K35" s="337"/>
      <c r="L35" s="337"/>
      <c r="M35" s="337"/>
      <c r="N35" s="337"/>
    </row>
  </sheetData>
  <mergeCells count="66">
    <mergeCell ref="F5:F7"/>
    <mergeCell ref="G5:G7"/>
    <mergeCell ref="I5:I7"/>
    <mergeCell ref="J5:J7"/>
    <mergeCell ref="A8:N8"/>
    <mergeCell ref="N12:N13"/>
    <mergeCell ref="F12:F13"/>
    <mergeCell ref="K12:K13"/>
    <mergeCell ref="L12:L13"/>
    <mergeCell ref="A1:N1"/>
    <mergeCell ref="A2:N2"/>
    <mergeCell ref="A3:N3"/>
    <mergeCell ref="L4:N4"/>
    <mergeCell ref="A5:A7"/>
    <mergeCell ref="B5:B7"/>
    <mergeCell ref="C5:C7"/>
    <mergeCell ref="D5:D7"/>
    <mergeCell ref="E5:E7"/>
    <mergeCell ref="K5:N5"/>
    <mergeCell ref="K6:K7"/>
    <mergeCell ref="L6:N6"/>
    <mergeCell ref="M12:M13"/>
    <mergeCell ref="A12:A13"/>
    <mergeCell ref="B12:B13"/>
    <mergeCell ref="C12:C13"/>
    <mergeCell ref="D12:D13"/>
    <mergeCell ref="E12:E13"/>
    <mergeCell ref="M14:M15"/>
    <mergeCell ref="N14:N15"/>
    <mergeCell ref="C16:C17"/>
    <mergeCell ref="D16:D17"/>
    <mergeCell ref="E16:E17"/>
    <mergeCell ref="K16:K17"/>
    <mergeCell ref="C14:C15"/>
    <mergeCell ref="D14:D15"/>
    <mergeCell ref="E14:E15"/>
    <mergeCell ref="K14:K15"/>
    <mergeCell ref="L14:L15"/>
    <mergeCell ref="K18:N18"/>
    <mergeCell ref="C19:N19"/>
    <mergeCell ref="C20:C23"/>
    <mergeCell ref="E20:E23"/>
    <mergeCell ref="D21:D22"/>
    <mergeCell ref="K21:K22"/>
    <mergeCell ref="D33:G33"/>
    <mergeCell ref="D34:G34"/>
    <mergeCell ref="D35:G35"/>
    <mergeCell ref="H5:H7"/>
    <mergeCell ref="D29:J29"/>
    <mergeCell ref="D30:G30"/>
    <mergeCell ref="D31:G31"/>
    <mergeCell ref="D24:D25"/>
    <mergeCell ref="E24:E25"/>
    <mergeCell ref="F24:F25"/>
    <mergeCell ref="C18:G18"/>
    <mergeCell ref="D32:G32"/>
    <mergeCell ref="A9:N9"/>
    <mergeCell ref="B10:N10"/>
    <mergeCell ref="C11:N11"/>
    <mergeCell ref="K24:K25"/>
    <mergeCell ref="C24:C25"/>
    <mergeCell ref="C26:G26"/>
    <mergeCell ref="B27:G27"/>
    <mergeCell ref="K27:N27"/>
    <mergeCell ref="B28:G28"/>
    <mergeCell ref="K28:N28"/>
  </mergeCells>
  <printOptions horizontalCentered="1"/>
  <pageMargins left="0.51181102362204722" right="0.11811023622047245" top="0.55118110236220474" bottom="0.55118110236220474" header="0.31496062992125984" footer="0.31496062992125984"/>
  <pageSetup paperSize="9" scale="90" orientation="portrait" r:id="rId1"/>
  <colBreaks count="1" manualBreakCount="1">
    <brk id="14" max="3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2"/>
  <sheetViews>
    <sheetView zoomScaleNormal="100" zoomScaleSheetLayoutView="80" workbookViewId="0">
      <selection activeCell="C22" sqref="C22:U22"/>
    </sheetView>
  </sheetViews>
  <sheetFormatPr defaultRowHeight="12.75" x14ac:dyDescent="0.2"/>
  <cols>
    <col min="1" max="1" width="3.140625" style="362" customWidth="1"/>
    <col min="2" max="2" width="3.5703125" style="362" customWidth="1"/>
    <col min="3" max="3" width="3.140625" style="398" customWidth="1"/>
    <col min="4" max="4" width="31.7109375" style="267" customWidth="1"/>
    <col min="5" max="5" width="3.42578125" style="267" customWidth="1"/>
    <col min="6" max="6" width="3.7109375" style="267" customWidth="1"/>
    <col min="7" max="7" width="3.42578125" style="267" customWidth="1"/>
    <col min="8" max="8" width="13.7109375" style="267" customWidth="1"/>
    <col min="9" max="9" width="7.28515625" style="267" customWidth="1"/>
    <col min="10" max="10" width="9.85546875" style="267" customWidth="1"/>
    <col min="11" max="11" width="9.28515625" style="267" customWidth="1"/>
    <col min="12" max="12" width="9" style="267" customWidth="1"/>
    <col min="13" max="13" width="6.7109375" style="267" customWidth="1"/>
    <col min="14" max="14" width="5.42578125" style="267" customWidth="1"/>
    <col min="15" max="15" width="6.85546875" style="267" customWidth="1"/>
    <col min="16" max="16" width="7.5703125" style="267" customWidth="1"/>
    <col min="17" max="17" width="7.7109375" style="267" customWidth="1"/>
    <col min="18" max="18" width="15.85546875" style="267" customWidth="1"/>
    <col min="19" max="21" width="4.140625" style="267" customWidth="1"/>
    <col min="22" max="16384" width="9.140625" style="267"/>
  </cols>
  <sheetData>
    <row r="1" spans="1:21" s="498" customFormat="1" ht="15.75" x14ac:dyDescent="0.25">
      <c r="A1" s="496"/>
      <c r="B1" s="496"/>
      <c r="C1" s="497"/>
      <c r="R1" s="958" t="s">
        <v>128</v>
      </c>
      <c r="S1" s="958"/>
      <c r="T1" s="958"/>
      <c r="U1" s="958"/>
    </row>
    <row r="2" spans="1:21" s="498" customFormat="1" ht="15.75" x14ac:dyDescent="0.25">
      <c r="A2" s="964" t="s">
        <v>130</v>
      </c>
      <c r="B2" s="964"/>
      <c r="C2" s="964"/>
      <c r="D2" s="964"/>
      <c r="E2" s="964"/>
      <c r="F2" s="964"/>
      <c r="G2" s="964"/>
      <c r="H2" s="964"/>
      <c r="I2" s="964"/>
      <c r="J2" s="964"/>
      <c r="K2" s="964"/>
      <c r="L2" s="964"/>
      <c r="M2" s="964"/>
      <c r="N2" s="964"/>
      <c r="O2" s="964"/>
      <c r="P2" s="964"/>
      <c r="Q2" s="964"/>
      <c r="R2" s="964"/>
      <c r="S2" s="964"/>
      <c r="T2" s="964"/>
      <c r="U2" s="964"/>
    </row>
    <row r="3" spans="1:21" s="498" customFormat="1" ht="15.75" x14ac:dyDescent="0.25">
      <c r="A3" s="965" t="s">
        <v>35</v>
      </c>
      <c r="B3" s="965"/>
      <c r="C3" s="965"/>
      <c r="D3" s="965"/>
      <c r="E3" s="965"/>
      <c r="F3" s="965"/>
      <c r="G3" s="965"/>
      <c r="H3" s="965"/>
      <c r="I3" s="965"/>
      <c r="J3" s="965"/>
      <c r="K3" s="965"/>
      <c r="L3" s="965"/>
      <c r="M3" s="965"/>
      <c r="N3" s="965"/>
      <c r="O3" s="965"/>
      <c r="P3" s="965"/>
      <c r="Q3" s="965"/>
      <c r="R3" s="965"/>
      <c r="S3" s="965"/>
      <c r="T3" s="965"/>
      <c r="U3" s="965"/>
    </row>
    <row r="4" spans="1:21" s="498" customFormat="1" ht="15.75" x14ac:dyDescent="0.25">
      <c r="A4" s="966" t="s">
        <v>131</v>
      </c>
      <c r="B4" s="966"/>
      <c r="C4" s="966"/>
      <c r="D4" s="966"/>
      <c r="E4" s="966"/>
      <c r="F4" s="966"/>
      <c r="G4" s="966"/>
      <c r="H4" s="966"/>
      <c r="I4" s="966"/>
      <c r="J4" s="966"/>
      <c r="K4" s="966"/>
      <c r="L4" s="966"/>
      <c r="M4" s="966"/>
      <c r="N4" s="966"/>
      <c r="O4" s="966"/>
      <c r="P4" s="966"/>
      <c r="Q4" s="966"/>
      <c r="R4" s="966"/>
      <c r="S4" s="966"/>
      <c r="T4" s="966"/>
      <c r="U4" s="966"/>
    </row>
    <row r="5" spans="1:21" ht="13.5" thickBot="1" x14ac:dyDescent="0.25">
      <c r="A5" s="345"/>
      <c r="B5" s="345"/>
      <c r="C5" s="394"/>
      <c r="D5" s="382"/>
      <c r="E5" s="382"/>
      <c r="F5" s="382"/>
      <c r="G5" s="382"/>
      <c r="H5" s="382"/>
      <c r="I5" s="382"/>
      <c r="J5" s="382"/>
      <c r="K5" s="412"/>
      <c r="L5" s="382"/>
      <c r="M5" s="382"/>
      <c r="N5" s="382"/>
      <c r="O5" s="382"/>
      <c r="P5" s="242"/>
      <c r="Q5" s="242"/>
      <c r="R5" s="242"/>
      <c r="S5" s="891" t="s">
        <v>103</v>
      </c>
      <c r="T5" s="891"/>
      <c r="U5" s="891"/>
    </row>
    <row r="6" spans="1:21" ht="66" customHeight="1" x14ac:dyDescent="0.2">
      <c r="A6" s="892" t="s">
        <v>1</v>
      </c>
      <c r="B6" s="895" t="s">
        <v>2</v>
      </c>
      <c r="C6" s="898" t="s">
        <v>3</v>
      </c>
      <c r="D6" s="901" t="s">
        <v>4</v>
      </c>
      <c r="E6" s="904" t="s">
        <v>5</v>
      </c>
      <c r="F6" s="948" t="s">
        <v>118</v>
      </c>
      <c r="G6" s="915" t="s">
        <v>6</v>
      </c>
      <c r="H6" s="948" t="s">
        <v>61</v>
      </c>
      <c r="I6" s="940" t="s">
        <v>7</v>
      </c>
      <c r="J6" s="418" t="s">
        <v>119</v>
      </c>
      <c r="K6" s="419" t="s">
        <v>120</v>
      </c>
      <c r="L6" s="945" t="s">
        <v>107</v>
      </c>
      <c r="M6" s="946"/>
      <c r="N6" s="946"/>
      <c r="O6" s="947"/>
      <c r="P6" s="959" t="s">
        <v>105</v>
      </c>
      <c r="Q6" s="967" t="s">
        <v>111</v>
      </c>
      <c r="R6" s="970" t="s">
        <v>76</v>
      </c>
      <c r="S6" s="901"/>
      <c r="T6" s="901"/>
      <c r="U6" s="971"/>
    </row>
    <row r="7" spans="1:21" ht="12.75" customHeight="1" x14ac:dyDescent="0.2">
      <c r="A7" s="893"/>
      <c r="B7" s="896"/>
      <c r="C7" s="899"/>
      <c r="D7" s="902"/>
      <c r="E7" s="905"/>
      <c r="F7" s="949"/>
      <c r="G7" s="916"/>
      <c r="H7" s="949"/>
      <c r="I7" s="941"/>
      <c r="J7" s="951" t="s">
        <v>8</v>
      </c>
      <c r="K7" s="919" t="s">
        <v>8</v>
      </c>
      <c r="L7" s="956" t="s">
        <v>8</v>
      </c>
      <c r="M7" s="953" t="s">
        <v>9</v>
      </c>
      <c r="N7" s="953"/>
      <c r="O7" s="954" t="s">
        <v>27</v>
      </c>
      <c r="P7" s="960"/>
      <c r="Q7" s="968"/>
      <c r="R7" s="962" t="s">
        <v>26</v>
      </c>
      <c r="S7" s="912" t="s">
        <v>106</v>
      </c>
      <c r="T7" s="913"/>
      <c r="U7" s="914"/>
    </row>
    <row r="8" spans="1:21" ht="115.5" customHeight="1" thickBot="1" x14ac:dyDescent="0.25">
      <c r="A8" s="894"/>
      <c r="B8" s="897"/>
      <c r="C8" s="900"/>
      <c r="D8" s="903"/>
      <c r="E8" s="906"/>
      <c r="F8" s="950"/>
      <c r="G8" s="917"/>
      <c r="H8" s="950"/>
      <c r="I8" s="942"/>
      <c r="J8" s="952"/>
      <c r="K8" s="920"/>
      <c r="L8" s="957"/>
      <c r="M8" s="383" t="s">
        <v>8</v>
      </c>
      <c r="N8" s="293" t="s">
        <v>10</v>
      </c>
      <c r="O8" s="955"/>
      <c r="P8" s="961"/>
      <c r="Q8" s="969"/>
      <c r="R8" s="963"/>
      <c r="S8" s="294" t="s">
        <v>58</v>
      </c>
      <c r="T8" s="294" t="s">
        <v>84</v>
      </c>
      <c r="U8" s="295" t="s">
        <v>108</v>
      </c>
    </row>
    <row r="9" spans="1:21" ht="13.5" thickBot="1" x14ac:dyDescent="0.25">
      <c r="A9" s="346" t="s">
        <v>28</v>
      </c>
      <c r="B9" s="347"/>
      <c r="C9" s="58"/>
      <c r="D9" s="296"/>
      <c r="E9" s="297"/>
      <c r="F9" s="297"/>
      <c r="G9" s="297"/>
      <c r="H9" s="297"/>
      <c r="I9" s="297"/>
      <c r="J9" s="297"/>
      <c r="K9" s="297"/>
      <c r="L9" s="297"/>
      <c r="M9" s="297"/>
      <c r="N9" s="297"/>
      <c r="O9" s="297"/>
      <c r="P9" s="943"/>
      <c r="Q9" s="943"/>
      <c r="R9" s="943"/>
      <c r="S9" s="943"/>
      <c r="T9" s="943"/>
      <c r="U9" s="944"/>
    </row>
    <row r="10" spans="1:21" ht="13.5" thickBot="1" x14ac:dyDescent="0.25">
      <c r="A10" s="851" t="s">
        <v>36</v>
      </c>
      <c r="B10" s="852"/>
      <c r="C10" s="852"/>
      <c r="D10" s="852"/>
      <c r="E10" s="852"/>
      <c r="F10" s="852"/>
      <c r="G10" s="852"/>
      <c r="H10" s="852"/>
      <c r="I10" s="852"/>
      <c r="J10" s="852"/>
      <c r="K10" s="852"/>
      <c r="L10" s="852"/>
      <c r="M10" s="852"/>
      <c r="N10" s="852"/>
      <c r="O10" s="852"/>
      <c r="P10" s="852"/>
      <c r="Q10" s="852"/>
      <c r="R10" s="852"/>
      <c r="S10" s="852"/>
      <c r="T10" s="852"/>
      <c r="U10" s="853"/>
    </row>
    <row r="11" spans="1:21" ht="13.5" thickBot="1" x14ac:dyDescent="0.25">
      <c r="A11" s="348" t="s">
        <v>11</v>
      </c>
      <c r="B11" s="854" t="s">
        <v>29</v>
      </c>
      <c r="C11" s="854"/>
      <c r="D11" s="854"/>
      <c r="E11" s="854"/>
      <c r="F11" s="854"/>
      <c r="G11" s="854"/>
      <c r="H11" s="854"/>
      <c r="I11" s="854"/>
      <c r="J11" s="854"/>
      <c r="K11" s="854"/>
      <c r="L11" s="854"/>
      <c r="M11" s="854"/>
      <c r="N11" s="854"/>
      <c r="O11" s="854"/>
      <c r="P11" s="854"/>
      <c r="Q11" s="854"/>
      <c r="R11" s="854"/>
      <c r="S11" s="854"/>
      <c r="T11" s="854"/>
      <c r="U11" s="855"/>
    </row>
    <row r="12" spans="1:21" ht="13.5" thickBot="1" x14ac:dyDescent="0.25">
      <c r="A12" s="349" t="s">
        <v>11</v>
      </c>
      <c r="B12" s="350" t="s">
        <v>11</v>
      </c>
      <c r="C12" s="856" t="s">
        <v>31</v>
      </c>
      <c r="D12" s="856"/>
      <c r="E12" s="856"/>
      <c r="F12" s="856"/>
      <c r="G12" s="856"/>
      <c r="H12" s="856"/>
      <c r="I12" s="856"/>
      <c r="J12" s="856"/>
      <c r="K12" s="856"/>
      <c r="L12" s="856"/>
      <c r="M12" s="856"/>
      <c r="N12" s="856"/>
      <c r="O12" s="856"/>
      <c r="P12" s="856"/>
      <c r="Q12" s="856"/>
      <c r="R12" s="857"/>
      <c r="S12" s="857"/>
      <c r="T12" s="857"/>
      <c r="U12" s="858"/>
    </row>
    <row r="13" spans="1:21" ht="22.5" customHeight="1" x14ac:dyDescent="0.2">
      <c r="A13" s="882" t="s">
        <v>11</v>
      </c>
      <c r="B13" s="884" t="s">
        <v>11</v>
      </c>
      <c r="C13" s="690" t="s">
        <v>11</v>
      </c>
      <c r="D13" s="868" t="s">
        <v>55</v>
      </c>
      <c r="E13" s="878" t="s">
        <v>88</v>
      </c>
      <c r="F13" s="935" t="s">
        <v>20</v>
      </c>
      <c r="G13" s="887" t="s">
        <v>24</v>
      </c>
      <c r="H13" s="927" t="s">
        <v>62</v>
      </c>
      <c r="I13" s="298" t="s">
        <v>12</v>
      </c>
      <c r="J13" s="341">
        <v>17377</v>
      </c>
      <c r="K13" s="415">
        <v>13731</v>
      </c>
      <c r="L13" s="299">
        <f>M13+O13</f>
        <v>15000</v>
      </c>
      <c r="M13" s="300">
        <v>15000</v>
      </c>
      <c r="N13" s="301"/>
      <c r="O13" s="276"/>
      <c r="P13" s="244">
        <v>21800</v>
      </c>
      <c r="Q13" s="245">
        <v>23200</v>
      </c>
      <c r="R13" s="859" t="s">
        <v>99</v>
      </c>
      <c r="S13" s="880">
        <v>12</v>
      </c>
      <c r="T13" s="870">
        <v>18</v>
      </c>
      <c r="U13" s="872">
        <v>24</v>
      </c>
    </row>
    <row r="14" spans="1:21" ht="13.5" thickBot="1" x14ac:dyDescent="0.25">
      <c r="A14" s="883"/>
      <c r="B14" s="885"/>
      <c r="C14" s="687"/>
      <c r="D14" s="886"/>
      <c r="E14" s="879"/>
      <c r="F14" s="936"/>
      <c r="G14" s="849"/>
      <c r="H14" s="937"/>
      <c r="I14" s="302" t="s">
        <v>13</v>
      </c>
      <c r="J14" s="248">
        <f>J13</f>
        <v>17377</v>
      </c>
      <c r="K14" s="304">
        <f>SUM(K13)</f>
        <v>13731</v>
      </c>
      <c r="L14" s="252">
        <f>L13</f>
        <v>15000</v>
      </c>
      <c r="M14" s="303">
        <f>M13</f>
        <v>15000</v>
      </c>
      <c r="N14" s="303"/>
      <c r="O14" s="304"/>
      <c r="P14" s="247">
        <f>+P13</f>
        <v>21800</v>
      </c>
      <c r="Q14" s="248">
        <f>+Q13</f>
        <v>23200</v>
      </c>
      <c r="R14" s="876"/>
      <c r="S14" s="881"/>
      <c r="T14" s="871"/>
      <c r="U14" s="873"/>
    </row>
    <row r="15" spans="1:21" ht="54.75" customHeight="1" x14ac:dyDescent="0.2">
      <c r="A15" s="390" t="s">
        <v>11</v>
      </c>
      <c r="B15" s="351" t="s">
        <v>11</v>
      </c>
      <c r="C15" s="690" t="s">
        <v>14</v>
      </c>
      <c r="D15" s="877" t="s">
        <v>30</v>
      </c>
      <c r="E15" s="878" t="s">
        <v>89</v>
      </c>
      <c r="F15" s="305" t="s">
        <v>20</v>
      </c>
      <c r="G15" s="306" t="s">
        <v>24</v>
      </c>
      <c r="H15" s="927" t="s">
        <v>62</v>
      </c>
      <c r="I15" s="298" t="s">
        <v>12</v>
      </c>
      <c r="J15" s="341">
        <v>2896</v>
      </c>
      <c r="K15" s="416">
        <v>2896</v>
      </c>
      <c r="L15" s="307">
        <f>M15+O15</f>
        <v>2900</v>
      </c>
      <c r="M15" s="301">
        <v>2900</v>
      </c>
      <c r="N15" s="301"/>
      <c r="O15" s="308"/>
      <c r="P15" s="244">
        <v>4400</v>
      </c>
      <c r="Q15" s="245">
        <v>4400</v>
      </c>
      <c r="R15" s="859" t="s">
        <v>126</v>
      </c>
      <c r="S15" s="880">
        <v>1</v>
      </c>
      <c r="T15" s="870">
        <v>1</v>
      </c>
      <c r="U15" s="872">
        <v>1</v>
      </c>
    </row>
    <row r="16" spans="1:21" ht="13.5" thickBot="1" x14ac:dyDescent="0.25">
      <c r="A16" s="391"/>
      <c r="B16" s="352"/>
      <c r="C16" s="687"/>
      <c r="D16" s="875"/>
      <c r="E16" s="879"/>
      <c r="F16" s="393"/>
      <c r="G16" s="309"/>
      <c r="H16" s="937"/>
      <c r="I16" s="310" t="s">
        <v>13</v>
      </c>
      <c r="J16" s="248">
        <f>J15</f>
        <v>2896</v>
      </c>
      <c r="K16" s="304">
        <f>SUM(K15)</f>
        <v>2896</v>
      </c>
      <c r="L16" s="248">
        <f>SUM(L15:L15)</f>
        <v>2900</v>
      </c>
      <c r="M16" s="311">
        <f>SUM(M15:M15)</f>
        <v>2900</v>
      </c>
      <c r="N16" s="311"/>
      <c r="O16" s="312"/>
      <c r="P16" s="248">
        <f>SUM(P15:P15)</f>
        <v>4400</v>
      </c>
      <c r="Q16" s="248">
        <f>SUM(Q15:Q15)</f>
        <v>4400</v>
      </c>
      <c r="R16" s="876"/>
      <c r="S16" s="881"/>
      <c r="T16" s="871"/>
      <c r="U16" s="873"/>
    </row>
    <row r="17" spans="1:47" ht="18" customHeight="1" x14ac:dyDescent="0.2">
      <c r="A17" s="390" t="s">
        <v>11</v>
      </c>
      <c r="B17" s="351" t="s">
        <v>11</v>
      </c>
      <c r="C17" s="686" t="s">
        <v>15</v>
      </c>
      <c r="D17" s="874" t="s">
        <v>39</v>
      </c>
      <c r="E17" s="846"/>
      <c r="F17" s="392" t="s">
        <v>20</v>
      </c>
      <c r="G17" s="313" t="s">
        <v>24</v>
      </c>
      <c r="H17" s="927" t="s">
        <v>62</v>
      </c>
      <c r="I17" s="298" t="s">
        <v>12</v>
      </c>
      <c r="J17" s="413">
        <v>7241</v>
      </c>
      <c r="K17" s="416">
        <v>10887</v>
      </c>
      <c r="L17" s="314">
        <f>M17+O17</f>
        <v>8000</v>
      </c>
      <c r="M17" s="315">
        <v>8000</v>
      </c>
      <c r="N17" s="316"/>
      <c r="O17" s="317"/>
      <c r="P17" s="250">
        <v>8700</v>
      </c>
      <c r="Q17" s="250">
        <v>8700</v>
      </c>
      <c r="R17" s="859" t="s">
        <v>101</v>
      </c>
      <c r="S17" s="384">
        <v>6</v>
      </c>
      <c r="T17" s="386">
        <v>6</v>
      </c>
      <c r="U17" s="388">
        <v>6</v>
      </c>
    </row>
    <row r="18" spans="1:47" ht="13.5" thickBot="1" x14ac:dyDescent="0.25">
      <c r="A18" s="391"/>
      <c r="B18" s="352"/>
      <c r="C18" s="687"/>
      <c r="D18" s="875"/>
      <c r="E18" s="847"/>
      <c r="F18" s="393"/>
      <c r="G18" s="309"/>
      <c r="H18" s="937"/>
      <c r="I18" s="310" t="s">
        <v>13</v>
      </c>
      <c r="J18" s="248">
        <f>J17</f>
        <v>7241</v>
      </c>
      <c r="K18" s="304">
        <f>SUM(K17)</f>
        <v>10887</v>
      </c>
      <c r="L18" s="248">
        <f>SUM(L17:L17)</f>
        <v>8000</v>
      </c>
      <c r="M18" s="303">
        <f>SUM(M17:M17)</f>
        <v>8000</v>
      </c>
      <c r="N18" s="303"/>
      <c r="O18" s="312"/>
      <c r="P18" s="252">
        <f>SUM(P17:P17)</f>
        <v>8700</v>
      </c>
      <c r="Q18" s="248">
        <f>SUM(Q17:Q17)</f>
        <v>8700</v>
      </c>
      <c r="R18" s="876"/>
      <c r="S18" s="385"/>
      <c r="T18" s="387"/>
      <c r="U18" s="389"/>
    </row>
    <row r="19" spans="1:47" ht="30" customHeight="1" x14ac:dyDescent="0.2">
      <c r="A19" s="390" t="s">
        <v>11</v>
      </c>
      <c r="B19" s="351" t="s">
        <v>11</v>
      </c>
      <c r="C19" s="686" t="s">
        <v>23</v>
      </c>
      <c r="D19" s="844" t="s">
        <v>73</v>
      </c>
      <c r="E19" s="846"/>
      <c r="F19" s="938" t="s">
        <v>20</v>
      </c>
      <c r="G19" s="848" t="s">
        <v>24</v>
      </c>
      <c r="H19" s="927" t="s">
        <v>62</v>
      </c>
      <c r="I19" s="318" t="s">
        <v>12</v>
      </c>
      <c r="J19" s="414">
        <v>4344</v>
      </c>
      <c r="K19" s="415">
        <v>4344</v>
      </c>
      <c r="L19" s="319"/>
      <c r="M19" s="320"/>
      <c r="N19" s="324"/>
      <c r="O19" s="325"/>
      <c r="P19" s="253"/>
      <c r="Q19" s="254"/>
      <c r="R19" s="340"/>
      <c r="S19" s="384"/>
      <c r="T19" s="386"/>
      <c r="U19" s="388"/>
    </row>
    <row r="20" spans="1:47" ht="13.5" thickBot="1" x14ac:dyDescent="0.25">
      <c r="A20" s="391"/>
      <c r="B20" s="352"/>
      <c r="C20" s="687"/>
      <c r="D20" s="845"/>
      <c r="E20" s="847"/>
      <c r="F20" s="939"/>
      <c r="G20" s="849"/>
      <c r="H20" s="937"/>
      <c r="I20" s="310" t="s">
        <v>13</v>
      </c>
      <c r="J20" s="248">
        <f>J19</f>
        <v>4344</v>
      </c>
      <c r="K20" s="304">
        <f>SUM(K19)</f>
        <v>4344</v>
      </c>
      <c r="L20" s="252"/>
      <c r="M20" s="322"/>
      <c r="N20" s="326"/>
      <c r="O20" s="327"/>
      <c r="P20" s="252"/>
      <c r="Q20" s="248"/>
      <c r="R20" s="328"/>
      <c r="S20" s="339"/>
      <c r="T20" s="342"/>
      <c r="U20" s="343"/>
    </row>
    <row r="21" spans="1:47" ht="13.5" thickBot="1" x14ac:dyDescent="0.25">
      <c r="A21" s="349" t="s">
        <v>11</v>
      </c>
      <c r="B21" s="353" t="s">
        <v>11</v>
      </c>
      <c r="C21" s="814" t="s">
        <v>16</v>
      </c>
      <c r="D21" s="850"/>
      <c r="E21" s="850"/>
      <c r="F21" s="850"/>
      <c r="G21" s="850"/>
      <c r="H21" s="850"/>
      <c r="I21" s="850"/>
      <c r="J21" s="257">
        <f>J20+J18+J16+J14</f>
        <v>31858</v>
      </c>
      <c r="K21" s="381">
        <f>K20+J18+J16+J14</f>
        <v>31858</v>
      </c>
      <c r="L21" s="257">
        <f>L14+L16+L18+L20</f>
        <v>25900</v>
      </c>
      <c r="M21" s="379">
        <f t="shared" ref="M21" si="0">M14+M16+M18+M20</f>
        <v>25900</v>
      </c>
      <c r="N21" s="379"/>
      <c r="O21" s="380"/>
      <c r="P21" s="257">
        <f>P14+P16+P18+P20</f>
        <v>34900</v>
      </c>
      <c r="Q21" s="257">
        <f>Q14+Q16+Q18+Q20</f>
        <v>36300</v>
      </c>
      <c r="R21" s="861"/>
      <c r="S21" s="862"/>
      <c r="T21" s="862"/>
      <c r="U21" s="863"/>
    </row>
    <row r="22" spans="1:47" ht="13.5" thickBot="1" x14ac:dyDescent="0.25">
      <c r="A22" s="348" t="s">
        <v>11</v>
      </c>
      <c r="B22" s="354" t="s">
        <v>14</v>
      </c>
      <c r="C22" s="864" t="s">
        <v>40</v>
      </c>
      <c r="D22" s="856"/>
      <c r="E22" s="856"/>
      <c r="F22" s="856"/>
      <c r="G22" s="856"/>
      <c r="H22" s="856"/>
      <c r="I22" s="856"/>
      <c r="J22" s="856"/>
      <c r="K22" s="856"/>
      <c r="L22" s="856"/>
      <c r="M22" s="856"/>
      <c r="N22" s="856"/>
      <c r="O22" s="856"/>
      <c r="P22" s="856"/>
      <c r="Q22" s="856"/>
      <c r="R22" s="856"/>
      <c r="S22" s="856"/>
      <c r="T22" s="856"/>
      <c r="U22" s="865"/>
    </row>
    <row r="23" spans="1:47" ht="27" customHeight="1" x14ac:dyDescent="0.2">
      <c r="A23" s="390" t="s">
        <v>11</v>
      </c>
      <c r="B23" s="351" t="s">
        <v>14</v>
      </c>
      <c r="C23" s="686" t="s">
        <v>11</v>
      </c>
      <c r="D23" s="373" t="s">
        <v>115</v>
      </c>
      <c r="E23" s="866"/>
      <c r="F23" s="392" t="s">
        <v>20</v>
      </c>
      <c r="G23" s="313" t="s">
        <v>24</v>
      </c>
      <c r="H23" s="927" t="s">
        <v>62</v>
      </c>
      <c r="I23" s="298"/>
      <c r="J23" s="421"/>
      <c r="K23" s="422"/>
      <c r="L23" s="411"/>
      <c r="M23" s="411"/>
      <c r="N23" s="364"/>
      <c r="O23" s="439"/>
      <c r="P23" s="445"/>
      <c r="Q23" s="442"/>
      <c r="R23" s="340"/>
      <c r="S23" s="319"/>
      <c r="T23" s="386"/>
      <c r="U23" s="388"/>
      <c r="X23" s="335"/>
    </row>
    <row r="24" spans="1:47" ht="18" customHeight="1" x14ac:dyDescent="0.2">
      <c r="A24" s="349"/>
      <c r="B24" s="353"/>
      <c r="C24" s="690"/>
      <c r="D24" s="868" t="s">
        <v>127</v>
      </c>
      <c r="E24" s="867"/>
      <c r="F24" s="305"/>
      <c r="G24" s="306"/>
      <c r="H24" s="928"/>
      <c r="I24" s="375" t="s">
        <v>12</v>
      </c>
      <c r="J24" s="417"/>
      <c r="K24" s="423"/>
      <c r="L24" s="447">
        <f>L25*100/85*0.15+L25*0.15+74</f>
        <v>11500.470588235294</v>
      </c>
      <c r="M24" s="447">
        <f>M25*100/85*0.15+M25*0.15+74</f>
        <v>11500.470588235294</v>
      </c>
      <c r="N24" s="448"/>
      <c r="O24" s="449"/>
      <c r="P24" s="450">
        <f>P25*100/85*0.15+P25*0.15+60</f>
        <v>17199.705882352941</v>
      </c>
      <c r="Q24" s="443"/>
      <c r="R24" s="869" t="s">
        <v>113</v>
      </c>
      <c r="S24" s="376"/>
      <c r="T24" s="377">
        <v>1</v>
      </c>
      <c r="U24" s="378"/>
      <c r="X24" s="335"/>
    </row>
    <row r="25" spans="1:47" ht="18" customHeight="1" x14ac:dyDescent="0.2">
      <c r="A25" s="349"/>
      <c r="B25" s="353"/>
      <c r="C25" s="690"/>
      <c r="D25" s="868"/>
      <c r="E25" s="867"/>
      <c r="F25" s="305"/>
      <c r="G25" s="306"/>
      <c r="H25" s="928"/>
      <c r="I25" s="365" t="s">
        <v>25</v>
      </c>
      <c r="J25" s="366"/>
      <c r="K25" s="424"/>
      <c r="L25" s="447">
        <f>700000/8*0.4</f>
        <v>35000</v>
      </c>
      <c r="M25" s="447">
        <f>700000/8*0.4</f>
        <v>35000</v>
      </c>
      <c r="N25" s="451"/>
      <c r="O25" s="452"/>
      <c r="P25" s="450">
        <f>700000/8*0.6</f>
        <v>52500</v>
      </c>
      <c r="Q25" s="442"/>
      <c r="R25" s="860"/>
      <c r="S25" s="299"/>
      <c r="T25" s="342"/>
      <c r="U25" s="343"/>
      <c r="X25" s="335"/>
    </row>
    <row r="26" spans="1:47" ht="13.5" thickBot="1" x14ac:dyDescent="0.25">
      <c r="A26" s="349"/>
      <c r="B26" s="353"/>
      <c r="C26" s="690"/>
      <c r="D26" s="372"/>
      <c r="E26" s="867"/>
      <c r="F26" s="305"/>
      <c r="G26" s="306"/>
      <c r="H26" s="928"/>
      <c r="I26" s="363" t="s">
        <v>13</v>
      </c>
      <c r="J26" s="329"/>
      <c r="K26" s="312"/>
      <c r="L26" s="322">
        <f>SUM(L23:L25)</f>
        <v>46500.470588235294</v>
      </c>
      <c r="M26" s="303">
        <f>SUM(M23:M25)</f>
        <v>46500.470588235294</v>
      </c>
      <c r="N26" s="326"/>
      <c r="O26" s="440"/>
      <c r="P26" s="247">
        <f>SUM(P23:P25)</f>
        <v>69699.705882352937</v>
      </c>
      <c r="Q26" s="322"/>
      <c r="R26" s="374"/>
      <c r="S26" s="385"/>
      <c r="T26" s="387"/>
      <c r="U26" s="389"/>
    </row>
    <row r="27" spans="1:47" ht="32.25" customHeight="1" x14ac:dyDescent="0.2">
      <c r="A27" s="493" t="s">
        <v>11</v>
      </c>
      <c r="B27" s="69" t="s">
        <v>14</v>
      </c>
      <c r="C27" s="686" t="s">
        <v>14</v>
      </c>
      <c r="D27" s="844" t="s">
        <v>125</v>
      </c>
      <c r="E27" s="846"/>
      <c r="F27" s="935" t="s">
        <v>20</v>
      </c>
      <c r="G27" s="848" t="s">
        <v>24</v>
      </c>
      <c r="H27" s="927" t="s">
        <v>62</v>
      </c>
      <c r="I27" s="318" t="s">
        <v>12</v>
      </c>
      <c r="J27" s="414">
        <v>2896</v>
      </c>
      <c r="K27" s="415">
        <v>2896</v>
      </c>
      <c r="L27" s="411">
        <f>M27+O27</f>
        <v>2900</v>
      </c>
      <c r="M27" s="320">
        <v>2900</v>
      </c>
      <c r="N27" s="320"/>
      <c r="O27" s="441"/>
      <c r="P27" s="253">
        <v>2900</v>
      </c>
      <c r="Q27" s="444">
        <v>2900</v>
      </c>
      <c r="R27" s="859" t="s">
        <v>102</v>
      </c>
      <c r="S27" s="319">
        <v>5</v>
      </c>
      <c r="T27" s="491">
        <v>5</v>
      </c>
      <c r="U27" s="488">
        <v>5</v>
      </c>
    </row>
    <row r="28" spans="1:47" ht="13.5" thickBot="1" x14ac:dyDescent="0.25">
      <c r="A28" s="494"/>
      <c r="B28" s="352"/>
      <c r="C28" s="687"/>
      <c r="D28" s="845"/>
      <c r="E28" s="847"/>
      <c r="F28" s="936"/>
      <c r="G28" s="849"/>
      <c r="H28" s="937"/>
      <c r="I28" s="321" t="s">
        <v>13</v>
      </c>
      <c r="J28" s="248">
        <f>J27</f>
        <v>2896</v>
      </c>
      <c r="K28" s="304">
        <f>SUM(K27)</f>
        <v>2896</v>
      </c>
      <c r="L28" s="323">
        <f>L27</f>
        <v>2900</v>
      </c>
      <c r="M28" s="322">
        <f>M27</f>
        <v>2900</v>
      </c>
      <c r="N28" s="303"/>
      <c r="O28" s="322"/>
      <c r="P28" s="247">
        <f>P27</f>
        <v>2900</v>
      </c>
      <c r="Q28" s="322">
        <f>Q27</f>
        <v>2900</v>
      </c>
      <c r="R28" s="876"/>
      <c r="S28" s="490"/>
      <c r="T28" s="492"/>
      <c r="U28" s="489"/>
    </row>
    <row r="29" spans="1:47" ht="13.5" customHeight="1" thickBot="1" x14ac:dyDescent="0.25">
      <c r="A29" s="61" t="s">
        <v>11</v>
      </c>
      <c r="B29" s="122" t="s">
        <v>14</v>
      </c>
      <c r="C29" s="813" t="s">
        <v>16</v>
      </c>
      <c r="D29" s="813"/>
      <c r="E29" s="813" t="e">
        <f>#REF!</f>
        <v>#REF!</v>
      </c>
      <c r="F29" s="813">
        <f>M29+O29</f>
        <v>49400.470588235294</v>
      </c>
      <c r="G29" s="813" t="e">
        <f>#REF!</f>
        <v>#REF!</v>
      </c>
      <c r="H29" s="813"/>
      <c r="I29" s="929"/>
      <c r="J29" s="259">
        <f>J28+J26</f>
        <v>2896</v>
      </c>
      <c r="K29" s="425">
        <f>K28+K26</f>
        <v>2896</v>
      </c>
      <c r="L29" s="330">
        <f>L28+L26</f>
        <v>49400.470588235294</v>
      </c>
      <c r="M29" s="438">
        <f t="shared" ref="M29:P29" si="1">M28+M26</f>
        <v>49400.470588235294</v>
      </c>
      <c r="N29" s="438"/>
      <c r="O29" s="330"/>
      <c r="P29" s="446">
        <f t="shared" si="1"/>
        <v>72599.705882352937</v>
      </c>
      <c r="Q29" s="330">
        <f>Q28+Q26</f>
        <v>2900</v>
      </c>
      <c r="R29" s="367"/>
      <c r="S29" s="344"/>
      <c r="T29" s="344"/>
      <c r="U29" s="368"/>
    </row>
    <row r="30" spans="1:47" ht="13.5" thickBot="1" x14ac:dyDescent="0.25">
      <c r="A30" s="349" t="s">
        <v>11</v>
      </c>
      <c r="B30" s="815" t="s">
        <v>17</v>
      </c>
      <c r="C30" s="816"/>
      <c r="D30" s="816"/>
      <c r="E30" s="816"/>
      <c r="F30" s="816"/>
      <c r="G30" s="816"/>
      <c r="H30" s="816"/>
      <c r="I30" s="930"/>
      <c r="J30" s="262">
        <f>J29+J21</f>
        <v>34754</v>
      </c>
      <c r="K30" s="426">
        <f>K29+K21</f>
        <v>34754</v>
      </c>
      <c r="L30" s="333">
        <f>L29+L21</f>
        <v>75300.470588235301</v>
      </c>
      <c r="M30" s="332">
        <f>M29+M21</f>
        <v>75300.470588235301</v>
      </c>
      <c r="N30" s="331"/>
      <c r="O30" s="332"/>
      <c r="P30" s="261">
        <f>P29+P21</f>
        <v>107499.70588235294</v>
      </c>
      <c r="Q30" s="332">
        <f>Q29+Q21</f>
        <v>39200</v>
      </c>
      <c r="R30" s="817"/>
      <c r="S30" s="818"/>
      <c r="T30" s="818"/>
      <c r="U30" s="819"/>
    </row>
    <row r="31" spans="1:47" ht="13.5" thickBot="1" x14ac:dyDescent="0.25">
      <c r="A31" s="355" t="s">
        <v>20</v>
      </c>
      <c r="B31" s="820" t="s">
        <v>18</v>
      </c>
      <c r="C31" s="821"/>
      <c r="D31" s="821"/>
      <c r="E31" s="821"/>
      <c r="F31" s="821"/>
      <c r="G31" s="821"/>
      <c r="H31" s="821"/>
      <c r="I31" s="931"/>
      <c r="J31" s="265">
        <f>J30</f>
        <v>34754</v>
      </c>
      <c r="K31" s="427">
        <f>K30</f>
        <v>34754</v>
      </c>
      <c r="L31" s="420">
        <f>L30</f>
        <v>75300.470588235301</v>
      </c>
      <c r="M31" s="263">
        <f>M30</f>
        <v>75300.470588235301</v>
      </c>
      <c r="N31" s="334"/>
      <c r="O31" s="263"/>
      <c r="P31" s="264">
        <f>P30</f>
        <v>107499.70588235294</v>
      </c>
      <c r="Q31" s="263">
        <f>Q30</f>
        <v>39200</v>
      </c>
      <c r="R31" s="822"/>
      <c r="S31" s="823"/>
      <c r="T31" s="823"/>
      <c r="U31" s="824"/>
    </row>
    <row r="32" spans="1:47" s="370" customFormat="1" ht="26.25" customHeight="1" x14ac:dyDescent="0.2">
      <c r="A32" s="934" t="s">
        <v>114</v>
      </c>
      <c r="B32" s="934"/>
      <c r="C32" s="934"/>
      <c r="D32" s="934"/>
      <c r="E32" s="934"/>
      <c r="F32" s="934"/>
      <c r="G32" s="934"/>
      <c r="H32" s="934"/>
      <c r="I32" s="934"/>
      <c r="J32" s="934"/>
      <c r="K32" s="934"/>
      <c r="L32" s="934"/>
      <c r="M32" s="934"/>
      <c r="N32" s="934"/>
      <c r="O32" s="934"/>
      <c r="P32" s="934"/>
      <c r="Q32" s="934"/>
      <c r="R32" s="934"/>
      <c r="S32" s="934"/>
      <c r="T32" s="934"/>
      <c r="U32" s="934"/>
      <c r="V32" s="371"/>
      <c r="W32" s="371"/>
      <c r="X32" s="371"/>
      <c r="Y32" s="371"/>
      <c r="Z32" s="371"/>
      <c r="AA32" s="369"/>
      <c r="AB32" s="369"/>
      <c r="AC32" s="369"/>
      <c r="AD32" s="369"/>
      <c r="AE32" s="369"/>
      <c r="AF32" s="369"/>
      <c r="AG32" s="369"/>
      <c r="AH32" s="369"/>
      <c r="AI32" s="369"/>
      <c r="AJ32" s="369"/>
      <c r="AK32" s="369"/>
      <c r="AL32" s="369"/>
      <c r="AM32" s="369"/>
      <c r="AN32" s="369"/>
      <c r="AO32" s="369"/>
      <c r="AP32" s="369"/>
      <c r="AQ32" s="369"/>
      <c r="AR32" s="369"/>
      <c r="AS32" s="369"/>
      <c r="AT32" s="369"/>
      <c r="AU32" s="369"/>
    </row>
    <row r="33" spans="1:21" ht="18" customHeight="1" x14ac:dyDescent="0.2">
      <c r="A33" s="932" t="s">
        <v>116</v>
      </c>
      <c r="B33" s="932"/>
      <c r="C33" s="932"/>
      <c r="D33" s="932"/>
      <c r="E33" s="932"/>
      <c r="F33" s="932"/>
      <c r="G33" s="932"/>
      <c r="H33" s="932"/>
      <c r="I33" s="932"/>
      <c r="J33" s="932"/>
      <c r="K33" s="932"/>
      <c r="L33" s="932"/>
      <c r="M33" s="932"/>
      <c r="N33" s="932"/>
      <c r="O33" s="932"/>
      <c r="P33" s="932"/>
      <c r="Q33" s="932"/>
      <c r="R33" s="932"/>
      <c r="S33" s="932"/>
      <c r="T33" s="932"/>
      <c r="U33" s="932"/>
    </row>
    <row r="34" spans="1:21" ht="18" customHeight="1" x14ac:dyDescent="0.2">
      <c r="A34" s="932" t="s">
        <v>117</v>
      </c>
      <c r="B34" s="932"/>
      <c r="C34" s="932"/>
      <c r="D34" s="932"/>
      <c r="E34" s="932"/>
      <c r="F34" s="932"/>
      <c r="G34" s="932"/>
      <c r="H34" s="932"/>
      <c r="I34" s="932"/>
      <c r="J34" s="932"/>
      <c r="K34" s="932"/>
      <c r="L34" s="932"/>
      <c r="M34" s="932"/>
      <c r="N34" s="932"/>
      <c r="O34" s="932"/>
      <c r="P34" s="932"/>
      <c r="Q34" s="932"/>
      <c r="R34" s="932"/>
      <c r="S34" s="932"/>
      <c r="T34" s="932"/>
      <c r="U34" s="932"/>
    </row>
    <row r="35" spans="1:21" ht="21" customHeight="1" thickBot="1" x14ac:dyDescent="0.25">
      <c r="A35" s="356"/>
      <c r="B35" s="357"/>
      <c r="C35" s="10"/>
      <c r="D35" s="933" t="s">
        <v>22</v>
      </c>
      <c r="E35" s="933"/>
      <c r="F35" s="933"/>
      <c r="G35" s="933"/>
      <c r="H35" s="933"/>
      <c r="I35" s="933"/>
      <c r="J35" s="933"/>
      <c r="K35" s="933"/>
      <c r="L35" s="933"/>
      <c r="M35" s="933"/>
      <c r="N35" s="933"/>
      <c r="O35" s="933"/>
      <c r="P35" s="933"/>
      <c r="Q35" s="933"/>
      <c r="R35" s="335"/>
      <c r="S35" s="336"/>
      <c r="T35" s="336"/>
      <c r="U35" s="336"/>
    </row>
    <row r="36" spans="1:21" ht="62.25" customHeight="1" thickBot="1" x14ac:dyDescent="0.25">
      <c r="A36" s="358"/>
      <c r="B36" s="359"/>
      <c r="C36" s="395"/>
      <c r="D36" s="838" t="s">
        <v>19</v>
      </c>
      <c r="E36" s="839"/>
      <c r="F36" s="839"/>
      <c r="G36" s="839"/>
      <c r="H36" s="839"/>
      <c r="I36" s="840"/>
      <c r="J36" s="418" t="s">
        <v>119</v>
      </c>
      <c r="K36" s="419" t="s">
        <v>120</v>
      </c>
      <c r="L36" s="432" t="s">
        <v>80</v>
      </c>
      <c r="M36" s="428"/>
      <c r="N36" s="428"/>
      <c r="O36" s="429"/>
      <c r="P36" s="430" t="s">
        <v>109</v>
      </c>
      <c r="Q36" s="431" t="s">
        <v>110</v>
      </c>
      <c r="R36" s="337"/>
      <c r="S36" s="338"/>
      <c r="T36" s="338"/>
      <c r="U36" s="338"/>
    </row>
    <row r="37" spans="1:21" ht="13.5" thickBot="1" x14ac:dyDescent="0.25">
      <c r="A37" s="358"/>
      <c r="B37" s="359"/>
      <c r="C37" s="395"/>
      <c r="D37" s="841" t="s">
        <v>21</v>
      </c>
      <c r="E37" s="842"/>
      <c r="F37" s="842"/>
      <c r="G37" s="842"/>
      <c r="H37" s="842"/>
      <c r="I37" s="843"/>
      <c r="J37" s="407">
        <f>J38</f>
        <v>37650</v>
      </c>
      <c r="K37" s="436">
        <f>K38</f>
        <v>34754</v>
      </c>
      <c r="L37" s="433">
        <f>L38</f>
        <v>40300.470588235294</v>
      </c>
      <c r="M37" s="399"/>
      <c r="N37" s="399"/>
      <c r="O37" s="400"/>
      <c r="P37" s="272">
        <f>P38</f>
        <v>54999.705882352937</v>
      </c>
      <c r="Q37" s="273">
        <f>Q38</f>
        <v>39200</v>
      </c>
      <c r="R37" s="337"/>
      <c r="S37" s="338"/>
      <c r="T37" s="338"/>
      <c r="U37" s="338"/>
    </row>
    <row r="38" spans="1:21" ht="13.5" thickBot="1" x14ac:dyDescent="0.25">
      <c r="A38" s="358"/>
      <c r="B38" s="360"/>
      <c r="C38" s="396"/>
      <c r="D38" s="828" t="s">
        <v>33</v>
      </c>
      <c r="E38" s="829"/>
      <c r="F38" s="829"/>
      <c r="G38" s="829"/>
      <c r="H38" s="829"/>
      <c r="I38" s="830"/>
      <c r="J38" s="408">
        <f>SUMIF(I13:I27,"sb",J13:J27)+J27</f>
        <v>37650</v>
      </c>
      <c r="K38" s="343">
        <f>SUMIF(I13:I27,"sb",K13:K27)</f>
        <v>34754</v>
      </c>
      <c r="L38" s="434">
        <f>SUMIF(I13:I27,"sb",L13:L27)</f>
        <v>40300.470588235294</v>
      </c>
      <c r="M38" s="401"/>
      <c r="N38" s="401"/>
      <c r="O38" s="402"/>
      <c r="P38" s="275">
        <f>SUMIF(I13:I27,"sb",P13:P27)</f>
        <v>54999.705882352937</v>
      </c>
      <c r="Q38" s="275">
        <f>SUMIF(I13:I27,"sb",Q13:Q27)</f>
        <v>39200</v>
      </c>
      <c r="R38" s="337"/>
      <c r="S38" s="338"/>
      <c r="T38" s="338"/>
      <c r="U38" s="338"/>
    </row>
    <row r="39" spans="1:21" ht="13.5" thickBot="1" x14ac:dyDescent="0.25">
      <c r="A39" s="358"/>
      <c r="B39" s="361"/>
      <c r="C39" s="397"/>
      <c r="D39" s="825" t="s">
        <v>32</v>
      </c>
      <c r="E39" s="826"/>
      <c r="F39" s="826"/>
      <c r="G39" s="826"/>
      <c r="H39" s="826"/>
      <c r="I39" s="827"/>
      <c r="J39" s="409">
        <f>J40</f>
        <v>0</v>
      </c>
      <c r="K39" s="273">
        <f>K40</f>
        <v>0</v>
      </c>
      <c r="L39" s="272">
        <f>SUM(L40:O40)</f>
        <v>35000</v>
      </c>
      <c r="M39" s="403"/>
      <c r="N39" s="403"/>
      <c r="O39" s="404"/>
      <c r="P39" s="272">
        <f>P40</f>
        <v>52500</v>
      </c>
      <c r="Q39" s="273">
        <f>Q40</f>
        <v>0</v>
      </c>
      <c r="R39" s="337"/>
      <c r="S39" s="338"/>
      <c r="T39" s="338"/>
      <c r="U39" s="338"/>
    </row>
    <row r="40" spans="1:21" ht="13.5" thickBot="1" x14ac:dyDescent="0.25">
      <c r="A40" s="358"/>
      <c r="B40" s="360"/>
      <c r="C40" s="396"/>
      <c r="D40" s="828" t="s">
        <v>34</v>
      </c>
      <c r="E40" s="829"/>
      <c r="F40" s="829"/>
      <c r="G40" s="829"/>
      <c r="H40" s="829"/>
      <c r="I40" s="830"/>
      <c r="J40" s="408">
        <f>SUMIF(I13:I27,"ES",J13:J27)</f>
        <v>0</v>
      </c>
      <c r="K40" s="343">
        <f>SUMIF(J13:J27,"ES",K13:K27)</f>
        <v>0</v>
      </c>
      <c r="L40" s="434">
        <f>SUMIF(I13:I27,"ES",L13:L27)</f>
        <v>35000</v>
      </c>
      <c r="M40" s="401"/>
      <c r="N40" s="401"/>
      <c r="O40" s="402"/>
      <c r="P40" s="275">
        <f>SUMIF(I13:I27,"es",P13:P27)</f>
        <v>52500</v>
      </c>
      <c r="Q40" s="276">
        <f>SUMIF(I13:I27,"es",Q13:Q27)</f>
        <v>0</v>
      </c>
      <c r="R40" s="337"/>
      <c r="S40" s="337"/>
      <c r="T40" s="337"/>
      <c r="U40" s="337"/>
    </row>
    <row r="41" spans="1:21" ht="13.5" thickBot="1" x14ac:dyDescent="0.25">
      <c r="A41" s="358"/>
      <c r="B41" s="359"/>
      <c r="C41" s="395"/>
      <c r="D41" s="831" t="s">
        <v>13</v>
      </c>
      <c r="E41" s="832"/>
      <c r="F41" s="832"/>
      <c r="G41" s="832"/>
      <c r="H41" s="832"/>
      <c r="I41" s="833"/>
      <c r="J41" s="410">
        <f>J37+J39</f>
        <v>37650</v>
      </c>
      <c r="K41" s="437">
        <f>K37+K39</f>
        <v>34754</v>
      </c>
      <c r="L41" s="435">
        <f>L37+L39</f>
        <v>75300.470588235301</v>
      </c>
      <c r="M41" s="405"/>
      <c r="N41" s="405"/>
      <c r="O41" s="406"/>
      <c r="P41" s="278">
        <f>P37+P39</f>
        <v>107499.70588235294</v>
      </c>
      <c r="Q41" s="279">
        <f>Q39+Q37</f>
        <v>39200</v>
      </c>
      <c r="R41" s="337"/>
      <c r="S41" s="337"/>
      <c r="T41" s="337"/>
      <c r="U41" s="337"/>
    </row>
    <row r="42" spans="1:21" x14ac:dyDescent="0.2">
      <c r="J42" s="487">
        <f>J31-J41</f>
        <v>-2896</v>
      </c>
      <c r="K42" s="487">
        <f t="shared" ref="K42:L42" si="2">K31-K41</f>
        <v>0</v>
      </c>
      <c r="L42" s="487">
        <f t="shared" si="2"/>
        <v>0</v>
      </c>
      <c r="M42" s="487"/>
      <c r="N42" s="487"/>
      <c r="O42" s="487"/>
      <c r="P42" s="487">
        <f t="shared" ref="P42" si="3">P31-P41</f>
        <v>0</v>
      </c>
      <c r="Q42" s="487">
        <f>Q31-Q41</f>
        <v>0</v>
      </c>
    </row>
  </sheetData>
  <mergeCells count="90">
    <mergeCell ref="R1:U1"/>
    <mergeCell ref="P6:P8"/>
    <mergeCell ref="R7:R8"/>
    <mergeCell ref="A34:U34"/>
    <mergeCell ref="A2:U2"/>
    <mergeCell ref="A3:U3"/>
    <mergeCell ref="A4:U4"/>
    <mergeCell ref="S5:U5"/>
    <mergeCell ref="A6:A8"/>
    <mergeCell ref="B6:B8"/>
    <mergeCell ref="C6:C8"/>
    <mergeCell ref="D6:D8"/>
    <mergeCell ref="E6:E8"/>
    <mergeCell ref="F6:F8"/>
    <mergeCell ref="Q6:Q8"/>
    <mergeCell ref="R6:U6"/>
    <mergeCell ref="L7:L8"/>
    <mergeCell ref="G6:G8"/>
    <mergeCell ref="A13:A14"/>
    <mergeCell ref="B13:B14"/>
    <mergeCell ref="C13:C14"/>
    <mergeCell ref="D13:D14"/>
    <mergeCell ref="E13:E14"/>
    <mergeCell ref="F13:F14"/>
    <mergeCell ref="R13:R14"/>
    <mergeCell ref="I6:I8"/>
    <mergeCell ref="G13:G14"/>
    <mergeCell ref="H13:H14"/>
    <mergeCell ref="S13:S14"/>
    <mergeCell ref="K7:K8"/>
    <mergeCell ref="P9:U9"/>
    <mergeCell ref="A10:U10"/>
    <mergeCell ref="B11:U11"/>
    <mergeCell ref="C12:U12"/>
    <mergeCell ref="L6:O6"/>
    <mergeCell ref="H6:H8"/>
    <mergeCell ref="J7:J8"/>
    <mergeCell ref="S7:U7"/>
    <mergeCell ref="M7:N7"/>
    <mergeCell ref="O7:O8"/>
    <mergeCell ref="T15:T16"/>
    <mergeCell ref="U15:U16"/>
    <mergeCell ref="S15:S16"/>
    <mergeCell ref="T13:T14"/>
    <mergeCell ref="U13:U14"/>
    <mergeCell ref="C17:C18"/>
    <mergeCell ref="D17:D18"/>
    <mergeCell ref="E17:E18"/>
    <mergeCell ref="H17:H18"/>
    <mergeCell ref="R17:R18"/>
    <mergeCell ref="C15:C16"/>
    <mergeCell ref="D15:D16"/>
    <mergeCell ref="E15:E16"/>
    <mergeCell ref="H15:H16"/>
    <mergeCell ref="R15:R16"/>
    <mergeCell ref="E19:E20"/>
    <mergeCell ref="F19:F20"/>
    <mergeCell ref="G19:G20"/>
    <mergeCell ref="H19:H20"/>
    <mergeCell ref="C19:C20"/>
    <mergeCell ref="D19:D20"/>
    <mergeCell ref="A33:U33"/>
    <mergeCell ref="D35:Q35"/>
    <mergeCell ref="A32:U32"/>
    <mergeCell ref="C21:I21"/>
    <mergeCell ref="R21:U21"/>
    <mergeCell ref="C22:U22"/>
    <mergeCell ref="R27:R28"/>
    <mergeCell ref="C27:C28"/>
    <mergeCell ref="D27:D28"/>
    <mergeCell ref="E27:E28"/>
    <mergeCell ref="F27:F28"/>
    <mergeCell ref="G27:G28"/>
    <mergeCell ref="H27:H28"/>
    <mergeCell ref="R24:R25"/>
    <mergeCell ref="C23:C26"/>
    <mergeCell ref="E23:E26"/>
    <mergeCell ref="D40:I40"/>
    <mergeCell ref="D41:I41"/>
    <mergeCell ref="D38:I38"/>
    <mergeCell ref="D39:I39"/>
    <mergeCell ref="D36:I36"/>
    <mergeCell ref="D37:I37"/>
    <mergeCell ref="H23:H26"/>
    <mergeCell ref="R31:U31"/>
    <mergeCell ref="C29:I29"/>
    <mergeCell ref="B30:I30"/>
    <mergeCell ref="R30:U30"/>
    <mergeCell ref="D24:D25"/>
    <mergeCell ref="B31:I31"/>
  </mergeCells>
  <printOptions horizontalCentered="1"/>
  <pageMargins left="0" right="0" top="0" bottom="0"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zoomScaleNormal="100" zoomScaleSheetLayoutView="100" workbookViewId="0">
      <selection activeCell="AB17" sqref="AB17"/>
    </sheetView>
  </sheetViews>
  <sheetFormatPr defaultRowHeight="12.75" x14ac:dyDescent="0.2"/>
  <cols>
    <col min="1" max="1" width="3.140625" style="362" customWidth="1"/>
    <col min="2" max="2" width="3.5703125" style="362" customWidth="1"/>
    <col min="3" max="3" width="3.140625" style="398" customWidth="1"/>
    <col min="4" max="4" width="16" style="267" customWidth="1"/>
    <col min="5" max="5" width="5.28515625" style="267" customWidth="1"/>
    <col min="6" max="6" width="3.42578125" style="267" customWidth="1"/>
    <col min="7" max="7" width="7.28515625" style="267" customWidth="1"/>
    <col min="8" max="8" width="5.7109375" style="476" customWidth="1"/>
    <col min="9" max="9" width="4.7109375" style="476" customWidth="1"/>
    <col min="10" max="10" width="5.28515625" style="476" customWidth="1"/>
    <col min="11" max="11" width="7" style="476" customWidth="1"/>
    <col min="12" max="12" width="4.85546875" style="476" customWidth="1"/>
    <col min="13" max="13" width="6.42578125" style="476" customWidth="1"/>
    <col min="14" max="15" width="5.5703125" style="476" customWidth="1"/>
    <col min="16" max="16" width="4.28515625" style="476" customWidth="1"/>
    <col min="17" max="17" width="10" style="476" customWidth="1"/>
    <col min="18" max="20" width="5.7109375" style="476" customWidth="1"/>
    <col min="21" max="21" width="27.85546875" style="267" customWidth="1"/>
    <col min="22" max="16384" width="9.140625" style="267"/>
  </cols>
  <sheetData>
    <row r="1" spans="1:21" ht="15.75" x14ac:dyDescent="0.25">
      <c r="U1" s="606" t="s">
        <v>132</v>
      </c>
    </row>
    <row r="2" spans="1:21" s="495" customFormat="1" ht="15.75" x14ac:dyDescent="0.2">
      <c r="A2" s="888" t="s">
        <v>129</v>
      </c>
      <c r="B2" s="888"/>
      <c r="C2" s="888"/>
      <c r="D2" s="888"/>
      <c r="E2" s="888"/>
      <c r="F2" s="888"/>
      <c r="G2" s="888"/>
      <c r="H2" s="888"/>
      <c r="I2" s="888"/>
      <c r="J2" s="888"/>
      <c r="K2" s="888"/>
      <c r="L2" s="888"/>
      <c r="M2" s="888"/>
      <c r="N2" s="888"/>
      <c r="O2" s="888"/>
      <c r="P2" s="888"/>
      <c r="Q2" s="888"/>
      <c r="R2" s="888"/>
      <c r="S2" s="888"/>
      <c r="T2" s="888"/>
      <c r="U2" s="888"/>
    </row>
    <row r="3" spans="1:21" s="495" customFormat="1" ht="15.75" x14ac:dyDescent="0.2">
      <c r="A3" s="889" t="s">
        <v>35</v>
      </c>
      <c r="B3" s="889"/>
      <c r="C3" s="889"/>
      <c r="D3" s="889"/>
      <c r="E3" s="889"/>
      <c r="F3" s="889"/>
      <c r="G3" s="889"/>
      <c r="H3" s="889"/>
      <c r="I3" s="889"/>
      <c r="J3" s="889"/>
      <c r="K3" s="889"/>
      <c r="L3" s="889"/>
      <c r="M3" s="889"/>
      <c r="N3" s="889"/>
      <c r="O3" s="889"/>
      <c r="P3" s="889"/>
      <c r="Q3" s="889"/>
      <c r="R3" s="889"/>
      <c r="S3" s="889"/>
      <c r="T3" s="889"/>
      <c r="U3" s="889"/>
    </row>
    <row r="4" spans="1:21" s="495" customFormat="1" ht="15.75" x14ac:dyDescent="0.2">
      <c r="A4" s="890" t="s">
        <v>75</v>
      </c>
      <c r="B4" s="890"/>
      <c r="C4" s="890"/>
      <c r="D4" s="890"/>
      <c r="E4" s="890"/>
      <c r="F4" s="890"/>
      <c r="G4" s="890"/>
      <c r="H4" s="890"/>
      <c r="I4" s="890"/>
      <c r="J4" s="890"/>
      <c r="K4" s="890"/>
      <c r="L4" s="890"/>
      <c r="M4" s="890"/>
      <c r="N4" s="890"/>
      <c r="O4" s="890"/>
      <c r="P4" s="890"/>
      <c r="Q4" s="890"/>
      <c r="R4" s="890"/>
      <c r="S4" s="890"/>
      <c r="T4" s="890"/>
      <c r="U4" s="890"/>
    </row>
    <row r="5" spans="1:21" ht="13.5" thickBot="1" x14ac:dyDescent="0.25">
      <c r="A5" s="345"/>
      <c r="B5" s="345"/>
      <c r="C5" s="394"/>
      <c r="D5" s="453"/>
      <c r="E5" s="453"/>
      <c r="F5" s="453"/>
      <c r="G5" s="453"/>
      <c r="H5" s="454"/>
      <c r="I5" s="455"/>
      <c r="J5" s="455"/>
      <c r="K5" s="454"/>
      <c r="L5" s="454"/>
      <c r="M5" s="454"/>
      <c r="N5" s="455"/>
      <c r="O5" s="455"/>
      <c r="P5" s="455"/>
      <c r="Q5" s="455"/>
      <c r="R5" s="454"/>
      <c r="S5" s="455"/>
      <c r="T5" s="455"/>
      <c r="U5" s="242" t="s">
        <v>121</v>
      </c>
    </row>
    <row r="6" spans="1:21" s="519" customFormat="1" ht="21" customHeight="1" x14ac:dyDescent="0.2">
      <c r="A6" s="1011" t="s">
        <v>134</v>
      </c>
      <c r="B6" s="972" t="s">
        <v>2</v>
      </c>
      <c r="C6" s="972" t="s">
        <v>3</v>
      </c>
      <c r="D6" s="974" t="s">
        <v>26</v>
      </c>
      <c r="E6" s="976" t="s">
        <v>5</v>
      </c>
      <c r="F6" s="1003" t="s">
        <v>6</v>
      </c>
      <c r="G6" s="1005" t="s">
        <v>7</v>
      </c>
      <c r="H6" s="1007" t="s">
        <v>107</v>
      </c>
      <c r="I6" s="948" t="s">
        <v>135</v>
      </c>
      <c r="J6" s="1009" t="s">
        <v>133</v>
      </c>
      <c r="K6" s="948" t="s">
        <v>143</v>
      </c>
      <c r="L6" s="948" t="s">
        <v>136</v>
      </c>
      <c r="M6" s="978" t="s">
        <v>133</v>
      </c>
      <c r="N6" s="984" t="s">
        <v>144</v>
      </c>
      <c r="O6" s="984" t="s">
        <v>137</v>
      </c>
      <c r="P6" s="981" t="s">
        <v>133</v>
      </c>
      <c r="Q6" s="995" t="s">
        <v>138</v>
      </c>
      <c r="R6" s="996"/>
      <c r="S6" s="996"/>
      <c r="T6" s="997"/>
      <c r="U6" s="518"/>
    </row>
    <row r="7" spans="1:21" s="519" customFormat="1" ht="17.25" customHeight="1" x14ac:dyDescent="0.2">
      <c r="A7" s="1012"/>
      <c r="B7" s="973"/>
      <c r="C7" s="973"/>
      <c r="D7" s="975"/>
      <c r="E7" s="977"/>
      <c r="F7" s="1004"/>
      <c r="G7" s="1006"/>
      <c r="H7" s="1008"/>
      <c r="I7" s="949"/>
      <c r="J7" s="1010"/>
      <c r="K7" s="949"/>
      <c r="L7" s="949"/>
      <c r="M7" s="979"/>
      <c r="N7" s="985"/>
      <c r="O7" s="985"/>
      <c r="P7" s="982"/>
      <c r="Q7" s="998" t="s">
        <v>26</v>
      </c>
      <c r="R7" s="1000" t="s">
        <v>106</v>
      </c>
      <c r="S7" s="1001"/>
      <c r="T7" s="1002"/>
      <c r="U7" s="520"/>
    </row>
    <row r="8" spans="1:21" s="519" customFormat="1" ht="80.25" customHeight="1" x14ac:dyDescent="0.2">
      <c r="A8" s="1012"/>
      <c r="B8" s="973"/>
      <c r="C8" s="973"/>
      <c r="D8" s="975"/>
      <c r="E8" s="977"/>
      <c r="F8" s="1004"/>
      <c r="G8" s="1006"/>
      <c r="H8" s="1008"/>
      <c r="I8" s="949"/>
      <c r="J8" s="1010"/>
      <c r="K8" s="949"/>
      <c r="L8" s="949"/>
      <c r="M8" s="980"/>
      <c r="N8" s="985"/>
      <c r="O8" s="985"/>
      <c r="P8" s="983"/>
      <c r="Q8" s="999"/>
      <c r="R8" s="521" t="s">
        <v>139</v>
      </c>
      <c r="S8" s="521" t="s">
        <v>140</v>
      </c>
      <c r="T8" s="522" t="s">
        <v>141</v>
      </c>
      <c r="U8" s="523" t="s">
        <v>142</v>
      </c>
    </row>
    <row r="9" spans="1:21" ht="14.25" customHeight="1" x14ac:dyDescent="0.2">
      <c r="A9" s="986" t="s">
        <v>28</v>
      </c>
      <c r="B9" s="987"/>
      <c r="C9" s="987"/>
      <c r="D9" s="987"/>
      <c r="E9" s="987"/>
      <c r="F9" s="987"/>
      <c r="G9" s="987"/>
      <c r="H9" s="987"/>
      <c r="I9" s="987"/>
      <c r="J9" s="987"/>
      <c r="K9" s="987"/>
      <c r="L9" s="987"/>
      <c r="M9" s="987"/>
      <c r="N9" s="987"/>
      <c r="O9" s="987"/>
      <c r="P9" s="987"/>
      <c r="Q9" s="987"/>
      <c r="R9" s="987"/>
      <c r="S9" s="987"/>
      <c r="T9" s="987"/>
      <c r="U9" s="988"/>
    </row>
    <row r="10" spans="1:21" ht="13.5" customHeight="1" x14ac:dyDescent="0.2">
      <c r="A10" s="989" t="s">
        <v>36</v>
      </c>
      <c r="B10" s="990"/>
      <c r="C10" s="990"/>
      <c r="D10" s="990"/>
      <c r="E10" s="990"/>
      <c r="F10" s="990"/>
      <c r="G10" s="990"/>
      <c r="H10" s="990"/>
      <c r="I10" s="990"/>
      <c r="J10" s="990"/>
      <c r="K10" s="990"/>
      <c r="L10" s="990"/>
      <c r="M10" s="990"/>
      <c r="N10" s="990"/>
      <c r="O10" s="990"/>
      <c r="P10" s="990"/>
      <c r="Q10" s="990"/>
      <c r="R10" s="990"/>
      <c r="S10" s="990"/>
      <c r="T10" s="990"/>
      <c r="U10" s="991"/>
    </row>
    <row r="11" spans="1:21" ht="13.5" customHeight="1" x14ac:dyDescent="0.2">
      <c r="A11" s="536" t="s">
        <v>11</v>
      </c>
      <c r="B11" s="1044" t="s">
        <v>29</v>
      </c>
      <c r="C11" s="1044"/>
      <c r="D11" s="1044"/>
      <c r="E11" s="1044"/>
      <c r="F11" s="1044"/>
      <c r="G11" s="1044"/>
      <c r="H11" s="1044"/>
      <c r="I11" s="1044"/>
      <c r="J11" s="1044"/>
      <c r="K11" s="1044"/>
      <c r="L11" s="1044"/>
      <c r="M11" s="1044"/>
      <c r="N11" s="1044"/>
      <c r="O11" s="1044"/>
      <c r="P11" s="1044"/>
      <c r="Q11" s="1044"/>
      <c r="R11" s="1044"/>
      <c r="S11" s="1044"/>
      <c r="T11" s="1044"/>
      <c r="U11" s="1045"/>
    </row>
    <row r="12" spans="1:21" ht="13.5" customHeight="1" thickBot="1" x14ac:dyDescent="0.25">
      <c r="A12" s="537" t="s">
        <v>11</v>
      </c>
      <c r="B12" s="530" t="s">
        <v>11</v>
      </c>
      <c r="C12" s="1046" t="s">
        <v>31</v>
      </c>
      <c r="D12" s="1046"/>
      <c r="E12" s="1046"/>
      <c r="F12" s="1046"/>
      <c r="G12" s="1046"/>
      <c r="H12" s="1046"/>
      <c r="I12" s="1046"/>
      <c r="J12" s="1046"/>
      <c r="K12" s="1046"/>
      <c r="L12" s="1046"/>
      <c r="M12" s="1046"/>
      <c r="N12" s="1046"/>
      <c r="O12" s="1046"/>
      <c r="P12" s="1046"/>
      <c r="Q12" s="1046"/>
      <c r="R12" s="1046"/>
      <c r="S12" s="1046"/>
      <c r="T12" s="1046"/>
      <c r="U12" s="1047"/>
    </row>
    <row r="13" spans="1:21" ht="51" customHeight="1" x14ac:dyDescent="0.2">
      <c r="A13" s="1048" t="s">
        <v>11</v>
      </c>
      <c r="B13" s="1050" t="s">
        <v>11</v>
      </c>
      <c r="C13" s="1019" t="s">
        <v>11</v>
      </c>
      <c r="D13" s="1033" t="s">
        <v>55</v>
      </c>
      <c r="E13" s="1053" t="s">
        <v>88</v>
      </c>
      <c r="F13" s="1055" t="s">
        <v>24</v>
      </c>
      <c r="G13" s="532" t="s">
        <v>12</v>
      </c>
      <c r="H13" s="540">
        <v>15</v>
      </c>
      <c r="I13" s="540">
        <v>15</v>
      </c>
      <c r="J13" s="543"/>
      <c r="K13" s="527">
        <v>21.8</v>
      </c>
      <c r="L13" s="527">
        <v>21.8</v>
      </c>
      <c r="M13" s="527"/>
      <c r="N13" s="566">
        <v>23.2</v>
      </c>
      <c r="O13" s="566">
        <v>23.2</v>
      </c>
      <c r="P13" s="527"/>
      <c r="Q13" s="1057" t="s">
        <v>99</v>
      </c>
      <c r="R13" s="880">
        <v>12</v>
      </c>
      <c r="S13" s="870">
        <v>18</v>
      </c>
      <c r="T13" s="872">
        <v>24</v>
      </c>
      <c r="U13" s="1066"/>
    </row>
    <row r="14" spans="1:21" ht="13.5" thickBot="1" x14ac:dyDescent="0.25">
      <c r="A14" s="1049"/>
      <c r="B14" s="1051"/>
      <c r="C14" s="1020"/>
      <c r="D14" s="1052"/>
      <c r="E14" s="1054"/>
      <c r="F14" s="1056"/>
      <c r="G14" s="525" t="s">
        <v>13</v>
      </c>
      <c r="H14" s="545">
        <f>H13</f>
        <v>15</v>
      </c>
      <c r="I14" s="545">
        <f>I13</f>
        <v>15</v>
      </c>
      <c r="J14" s="547"/>
      <c r="K14" s="528">
        <f>+K13</f>
        <v>21.8</v>
      </c>
      <c r="L14" s="528">
        <f>L13</f>
        <v>21.8</v>
      </c>
      <c r="M14" s="528"/>
      <c r="N14" s="567">
        <f>+N13</f>
        <v>23.2</v>
      </c>
      <c r="O14" s="567">
        <f>O13</f>
        <v>23.2</v>
      </c>
      <c r="P14" s="528"/>
      <c r="Q14" s="1058"/>
      <c r="R14" s="881"/>
      <c r="S14" s="871"/>
      <c r="T14" s="873"/>
      <c r="U14" s="1067"/>
    </row>
    <row r="15" spans="1:21" ht="78.75" customHeight="1" x14ac:dyDescent="0.2">
      <c r="A15" s="1063" t="s">
        <v>11</v>
      </c>
      <c r="B15" s="1061" t="s">
        <v>11</v>
      </c>
      <c r="C15" s="1020" t="s">
        <v>14</v>
      </c>
      <c r="D15" s="1073" t="s">
        <v>30</v>
      </c>
      <c r="E15" s="1054" t="s">
        <v>89</v>
      </c>
      <c r="F15" s="1070" t="s">
        <v>24</v>
      </c>
      <c r="G15" s="524" t="s">
        <v>12</v>
      </c>
      <c r="H15" s="546">
        <v>2.9</v>
      </c>
      <c r="I15" s="546">
        <v>2.9</v>
      </c>
      <c r="J15" s="544"/>
      <c r="K15" s="529">
        <v>4.4000000000000004</v>
      </c>
      <c r="L15" s="529">
        <v>4.4000000000000004</v>
      </c>
      <c r="M15" s="529"/>
      <c r="N15" s="568">
        <v>4.4000000000000004</v>
      </c>
      <c r="O15" s="568">
        <v>4.4000000000000004</v>
      </c>
      <c r="P15" s="529"/>
      <c r="Q15" s="1057" t="s">
        <v>126</v>
      </c>
      <c r="R15" s="880">
        <v>1</v>
      </c>
      <c r="S15" s="870">
        <v>1</v>
      </c>
      <c r="T15" s="872">
        <v>1</v>
      </c>
      <c r="U15" s="1068"/>
    </row>
    <row r="16" spans="1:21" ht="18.75" customHeight="1" thickBot="1" x14ac:dyDescent="0.25">
      <c r="A16" s="1064"/>
      <c r="B16" s="1065"/>
      <c r="C16" s="1020"/>
      <c r="D16" s="1073"/>
      <c r="E16" s="1054"/>
      <c r="F16" s="1071"/>
      <c r="G16" s="526" t="s">
        <v>13</v>
      </c>
      <c r="H16" s="545">
        <f>SUM(H15:H15)</f>
        <v>2.9</v>
      </c>
      <c r="I16" s="545">
        <f>SUM(I15:I15)</f>
        <v>2.9</v>
      </c>
      <c r="J16" s="547"/>
      <c r="K16" s="528">
        <f>SUM(K15:K15)</f>
        <v>4.4000000000000004</v>
      </c>
      <c r="L16" s="528">
        <f>L15</f>
        <v>4.4000000000000004</v>
      </c>
      <c r="M16" s="528"/>
      <c r="N16" s="567">
        <f>SUM(N15:N15)</f>
        <v>4.4000000000000004</v>
      </c>
      <c r="O16" s="567">
        <f>O15</f>
        <v>4.4000000000000004</v>
      </c>
      <c r="P16" s="528"/>
      <c r="Q16" s="1058"/>
      <c r="R16" s="881"/>
      <c r="S16" s="871"/>
      <c r="T16" s="873"/>
      <c r="U16" s="1067"/>
    </row>
    <row r="17" spans="1:25" ht="30.75" customHeight="1" x14ac:dyDescent="0.2">
      <c r="A17" s="1063" t="s">
        <v>11</v>
      </c>
      <c r="B17" s="1061" t="s">
        <v>11</v>
      </c>
      <c r="C17" s="1020" t="s">
        <v>15</v>
      </c>
      <c r="D17" s="1073" t="s">
        <v>39</v>
      </c>
      <c r="E17" s="1075"/>
      <c r="F17" s="1070" t="s">
        <v>24</v>
      </c>
      <c r="G17" s="524" t="s">
        <v>12</v>
      </c>
      <c r="H17" s="546">
        <v>10.8</v>
      </c>
      <c r="I17" s="546">
        <v>10.8</v>
      </c>
      <c r="J17" s="544"/>
      <c r="K17" s="529">
        <v>11.5</v>
      </c>
      <c r="L17" s="529">
        <v>11.5</v>
      </c>
      <c r="M17" s="529"/>
      <c r="N17" s="568">
        <v>11.5</v>
      </c>
      <c r="O17" s="568">
        <v>11.5</v>
      </c>
      <c r="P17" s="529"/>
      <c r="Q17" s="1057" t="s">
        <v>101</v>
      </c>
      <c r="R17" s="516">
        <v>7</v>
      </c>
      <c r="S17" s="517">
        <v>7</v>
      </c>
      <c r="T17" s="515">
        <v>7</v>
      </c>
      <c r="U17" s="1068"/>
    </row>
    <row r="18" spans="1:25" ht="24" customHeight="1" thickBot="1" x14ac:dyDescent="0.25">
      <c r="A18" s="883"/>
      <c r="B18" s="1062"/>
      <c r="C18" s="1021"/>
      <c r="D18" s="1074"/>
      <c r="E18" s="1076"/>
      <c r="F18" s="1072"/>
      <c r="G18" s="577" t="s">
        <v>13</v>
      </c>
      <c r="H18" s="578">
        <f>SUM(H17:H17)</f>
        <v>10.8</v>
      </c>
      <c r="I18" s="578">
        <f>SUM(I17:I17)</f>
        <v>10.8</v>
      </c>
      <c r="J18" s="579"/>
      <c r="K18" s="580">
        <f>SUM(K17:K17)</f>
        <v>11.5</v>
      </c>
      <c r="L18" s="580">
        <f>L17</f>
        <v>11.5</v>
      </c>
      <c r="M18" s="580"/>
      <c r="N18" s="575">
        <f>SUM(N17:N17)</f>
        <v>11.5</v>
      </c>
      <c r="O18" s="575">
        <f>O17</f>
        <v>11.5</v>
      </c>
      <c r="P18" s="580"/>
      <c r="Q18" s="1016"/>
      <c r="R18" s="339"/>
      <c r="S18" s="342"/>
      <c r="T18" s="343"/>
      <c r="U18" s="1069"/>
    </row>
    <row r="19" spans="1:25" ht="13.5" thickBot="1" x14ac:dyDescent="0.25">
      <c r="A19" s="348" t="s">
        <v>11</v>
      </c>
      <c r="B19" s="576" t="s">
        <v>11</v>
      </c>
      <c r="C19" s="1017" t="s">
        <v>16</v>
      </c>
      <c r="D19" s="1018"/>
      <c r="E19" s="1018"/>
      <c r="F19" s="1018"/>
      <c r="G19" s="1018"/>
      <c r="H19" s="550">
        <f>H18+H16+H14</f>
        <v>28.700000000000003</v>
      </c>
      <c r="I19" s="552">
        <f>I18+I16+I14</f>
        <v>28.700000000000003</v>
      </c>
      <c r="J19" s="548"/>
      <c r="K19" s="551">
        <f>K18+K16+K14</f>
        <v>37.700000000000003</v>
      </c>
      <c r="L19" s="551">
        <f>L18+L16+L14</f>
        <v>37.700000000000003</v>
      </c>
      <c r="M19" s="551"/>
      <c r="N19" s="569">
        <f t="shared" ref="N19" si="0">N18+N16+N14</f>
        <v>39.1</v>
      </c>
      <c r="O19" s="569">
        <f>O18+O16+O14</f>
        <v>39.1</v>
      </c>
      <c r="P19" s="551"/>
      <c r="Q19" s="1059"/>
      <c r="R19" s="1059"/>
      <c r="S19" s="1059"/>
      <c r="T19" s="1059"/>
      <c r="U19" s="1060"/>
    </row>
    <row r="20" spans="1:25" ht="13.5" customHeight="1" thickBot="1" x14ac:dyDescent="0.25">
      <c r="A20" s="349" t="s">
        <v>11</v>
      </c>
      <c r="B20" s="549" t="s">
        <v>14</v>
      </c>
      <c r="C20" s="1025" t="s">
        <v>40</v>
      </c>
      <c r="D20" s="1026"/>
      <c r="E20" s="1026"/>
      <c r="F20" s="1026"/>
      <c r="G20" s="1026"/>
      <c r="H20" s="1026"/>
      <c r="I20" s="1026"/>
      <c r="J20" s="1026"/>
      <c r="K20" s="1026"/>
      <c r="L20" s="1026"/>
      <c r="M20" s="1026"/>
      <c r="N20" s="1026"/>
      <c r="O20" s="1026"/>
      <c r="P20" s="1026"/>
      <c r="Q20" s="1026"/>
      <c r="R20" s="1026"/>
      <c r="S20" s="1026"/>
      <c r="T20" s="1026"/>
      <c r="U20" s="1027"/>
    </row>
    <row r="21" spans="1:25" ht="38.25" x14ac:dyDescent="0.2">
      <c r="A21" s="882" t="s">
        <v>11</v>
      </c>
      <c r="B21" s="992" t="s">
        <v>14</v>
      </c>
      <c r="C21" s="1019" t="s">
        <v>11</v>
      </c>
      <c r="D21" s="531" t="s">
        <v>115</v>
      </c>
      <c r="E21" s="1022"/>
      <c r="F21" s="1078" t="s">
        <v>24</v>
      </c>
      <c r="G21" s="532"/>
      <c r="H21" s="540"/>
      <c r="I21" s="556"/>
      <c r="J21" s="553"/>
      <c r="K21" s="466"/>
      <c r="L21" s="563"/>
      <c r="M21" s="466"/>
      <c r="N21" s="527"/>
      <c r="O21" s="527"/>
      <c r="P21" s="527"/>
      <c r="Q21" s="570"/>
      <c r="R21" s="319"/>
      <c r="S21" s="561"/>
      <c r="T21" s="558"/>
      <c r="U21" s="859" t="s">
        <v>145</v>
      </c>
    </row>
    <row r="22" spans="1:25" ht="88.5" customHeight="1" x14ac:dyDescent="0.2">
      <c r="A22" s="994"/>
      <c r="B22" s="993"/>
      <c r="C22" s="1020"/>
      <c r="D22" s="1028" t="s">
        <v>127</v>
      </c>
      <c r="E22" s="1023"/>
      <c r="F22" s="1079"/>
      <c r="G22" s="524" t="s">
        <v>12</v>
      </c>
      <c r="H22" s="541">
        <v>11.5</v>
      </c>
      <c r="I22" s="557">
        <v>19.100000000000001</v>
      </c>
      <c r="J22" s="587">
        <f>I22-H22</f>
        <v>7.6000000000000014</v>
      </c>
      <c r="K22" s="467">
        <v>17.2</v>
      </c>
      <c r="L22" s="564">
        <v>3</v>
      </c>
      <c r="M22" s="588">
        <f>L22-K22</f>
        <v>-14.2</v>
      </c>
      <c r="N22" s="529"/>
      <c r="O22" s="529">
        <v>1</v>
      </c>
      <c r="P22" s="529">
        <f>O22-N22</f>
        <v>1</v>
      </c>
      <c r="Q22" s="1015" t="s">
        <v>113</v>
      </c>
      <c r="R22" s="376"/>
      <c r="S22" s="585">
        <v>1</v>
      </c>
      <c r="T22" s="586">
        <v>1</v>
      </c>
      <c r="U22" s="860"/>
    </row>
    <row r="23" spans="1:25" ht="60" customHeight="1" x14ac:dyDescent="0.2">
      <c r="A23" s="994"/>
      <c r="B23" s="993"/>
      <c r="C23" s="1020"/>
      <c r="D23" s="1029"/>
      <c r="E23" s="1023"/>
      <c r="F23" s="1079"/>
      <c r="G23" s="524" t="s">
        <v>25</v>
      </c>
      <c r="H23" s="541">
        <v>35</v>
      </c>
      <c r="I23" s="557"/>
      <c r="J23" s="587">
        <f>I23-H23</f>
        <v>-35</v>
      </c>
      <c r="K23" s="467">
        <v>52.5</v>
      </c>
      <c r="L23" s="565">
        <v>17.2</v>
      </c>
      <c r="M23" s="589">
        <f>L23-K23</f>
        <v>-35.299999999999997</v>
      </c>
      <c r="N23" s="529"/>
      <c r="O23" s="529">
        <v>6</v>
      </c>
      <c r="P23" s="529">
        <f>O23-N23</f>
        <v>6</v>
      </c>
      <c r="Q23" s="1016"/>
      <c r="R23" s="299"/>
      <c r="S23" s="342"/>
      <c r="T23" s="343"/>
      <c r="U23" s="860"/>
    </row>
    <row r="24" spans="1:25" ht="19.5" customHeight="1" thickBot="1" x14ac:dyDescent="0.25">
      <c r="A24" s="994"/>
      <c r="B24" s="993"/>
      <c r="C24" s="1021"/>
      <c r="D24" s="1029"/>
      <c r="E24" s="1024"/>
      <c r="F24" s="1079"/>
      <c r="G24" s="577" t="s">
        <v>13</v>
      </c>
      <c r="H24" s="578">
        <f>SUM(H21:H23)</f>
        <v>46.5</v>
      </c>
      <c r="I24" s="581">
        <f>SUM(I21:I23)</f>
        <v>19.100000000000001</v>
      </c>
      <c r="J24" s="582">
        <f>J22+J23</f>
        <v>-27.4</v>
      </c>
      <c r="K24" s="580">
        <f>SUM(K21:K23)</f>
        <v>69.7</v>
      </c>
      <c r="L24" s="583">
        <f>L23+L22</f>
        <v>20.2</v>
      </c>
      <c r="M24" s="580">
        <f>M23+M22</f>
        <v>-49.5</v>
      </c>
      <c r="N24" s="580"/>
      <c r="O24" s="580">
        <f>O23+O22</f>
        <v>7</v>
      </c>
      <c r="P24" s="580">
        <f>P23+P22</f>
        <v>7</v>
      </c>
      <c r="Q24" s="584"/>
      <c r="R24" s="339"/>
      <c r="S24" s="342"/>
      <c r="T24" s="343"/>
      <c r="U24" s="860"/>
    </row>
    <row r="25" spans="1:25" ht="20.25" customHeight="1" x14ac:dyDescent="0.2">
      <c r="A25" s="882" t="s">
        <v>11</v>
      </c>
      <c r="B25" s="1042" t="s">
        <v>14</v>
      </c>
      <c r="C25" s="1019" t="s">
        <v>14</v>
      </c>
      <c r="D25" s="1033" t="s">
        <v>125</v>
      </c>
      <c r="E25" s="1035"/>
      <c r="F25" s="1037" t="s">
        <v>24</v>
      </c>
      <c r="G25" s="532" t="s">
        <v>12</v>
      </c>
      <c r="H25" s="540">
        <v>2.9</v>
      </c>
      <c r="I25" s="571">
        <v>2.9</v>
      </c>
      <c r="J25" s="554"/>
      <c r="K25" s="468">
        <v>2.9</v>
      </c>
      <c r="L25" s="469">
        <v>2.9</v>
      </c>
      <c r="M25" s="468"/>
      <c r="N25" s="527">
        <v>2.9</v>
      </c>
      <c r="O25" s="527">
        <v>2.9</v>
      </c>
      <c r="P25" s="527"/>
      <c r="Q25" s="1057" t="s">
        <v>102</v>
      </c>
      <c r="R25" s="319">
        <v>5</v>
      </c>
      <c r="S25" s="561">
        <v>5</v>
      </c>
      <c r="T25" s="558">
        <v>5</v>
      </c>
      <c r="U25" s="1066"/>
    </row>
    <row r="26" spans="1:25" ht="35.25" customHeight="1" thickBot="1" x14ac:dyDescent="0.25">
      <c r="A26" s="883"/>
      <c r="B26" s="1043"/>
      <c r="C26" s="1032"/>
      <c r="D26" s="1034"/>
      <c r="E26" s="1036"/>
      <c r="F26" s="1038"/>
      <c r="G26" s="533" t="s">
        <v>13</v>
      </c>
      <c r="H26" s="542">
        <f>H25</f>
        <v>2.9</v>
      </c>
      <c r="I26" s="162">
        <f>I25</f>
        <v>2.9</v>
      </c>
      <c r="J26" s="555"/>
      <c r="K26" s="460">
        <f>K25</f>
        <v>2.9</v>
      </c>
      <c r="L26" s="481">
        <f>L25</f>
        <v>2.9</v>
      </c>
      <c r="M26" s="460"/>
      <c r="N26" s="460">
        <f>N25</f>
        <v>2.9</v>
      </c>
      <c r="O26" s="460">
        <f>O25</f>
        <v>2.9</v>
      </c>
      <c r="P26" s="460"/>
      <c r="Q26" s="1058"/>
      <c r="R26" s="560"/>
      <c r="S26" s="562"/>
      <c r="T26" s="559"/>
      <c r="U26" s="1077"/>
    </row>
    <row r="27" spans="1:25" ht="13.5" thickBot="1" x14ac:dyDescent="0.25">
      <c r="A27" s="572" t="s">
        <v>11</v>
      </c>
      <c r="B27" s="590" t="s">
        <v>14</v>
      </c>
      <c r="C27" s="1039" t="s">
        <v>16</v>
      </c>
      <c r="D27" s="813"/>
      <c r="E27" s="813" t="e">
        <f>#REF!</f>
        <v>#REF!</v>
      </c>
      <c r="F27" s="813" t="e">
        <f>#REF!</f>
        <v>#REF!</v>
      </c>
      <c r="G27" s="813"/>
      <c r="H27" s="592">
        <f>H26+H24</f>
        <v>49.4</v>
      </c>
      <c r="I27" s="593">
        <f>I26+I24</f>
        <v>22</v>
      </c>
      <c r="J27" s="594">
        <f>J24+J26</f>
        <v>-27.4</v>
      </c>
      <c r="K27" s="465">
        <f t="shared" ref="K27:N27" si="1">K26+K24</f>
        <v>72.600000000000009</v>
      </c>
      <c r="L27" s="465">
        <f>L26+L24</f>
        <v>23.099999999999998</v>
      </c>
      <c r="M27" s="595">
        <f>M26+M24</f>
        <v>-49.5</v>
      </c>
      <c r="N27" s="595">
        <f t="shared" si="1"/>
        <v>2.9</v>
      </c>
      <c r="O27" s="595">
        <f>O26+O24</f>
        <v>9.9</v>
      </c>
      <c r="P27" s="595">
        <f>P26+P24</f>
        <v>7</v>
      </c>
      <c r="Q27" s="344"/>
      <c r="R27" s="344"/>
      <c r="S27" s="344"/>
      <c r="T27" s="368"/>
      <c r="U27" s="539"/>
    </row>
    <row r="28" spans="1:25" ht="13.5" thickBot="1" x14ac:dyDescent="0.25">
      <c r="A28" s="573" t="s">
        <v>11</v>
      </c>
      <c r="B28" s="1040" t="s">
        <v>17</v>
      </c>
      <c r="C28" s="1041"/>
      <c r="D28" s="1041"/>
      <c r="E28" s="1041"/>
      <c r="F28" s="1041"/>
      <c r="G28" s="1041"/>
      <c r="H28" s="596">
        <f>H27+H19</f>
        <v>78.099999999999994</v>
      </c>
      <c r="I28" s="597">
        <f>I27+I19</f>
        <v>50.7</v>
      </c>
      <c r="J28" s="598">
        <f>J27</f>
        <v>-27.4</v>
      </c>
      <c r="K28" s="599">
        <f>K27+K19</f>
        <v>110.30000000000001</v>
      </c>
      <c r="L28" s="600">
        <f>L27+K19</f>
        <v>60.8</v>
      </c>
      <c r="M28" s="599">
        <f>M27</f>
        <v>-49.5</v>
      </c>
      <c r="N28" s="599">
        <f>N27+N19</f>
        <v>42</v>
      </c>
      <c r="O28" s="599">
        <f>O27+N19</f>
        <v>49</v>
      </c>
      <c r="P28" s="599">
        <f>P27+P19</f>
        <v>7</v>
      </c>
      <c r="Q28" s="818"/>
      <c r="R28" s="818"/>
      <c r="S28" s="818"/>
      <c r="T28" s="819"/>
      <c r="U28" s="538"/>
      <c r="V28" s="534"/>
      <c r="W28" s="534"/>
      <c r="X28" s="534"/>
      <c r="Y28" s="535"/>
    </row>
    <row r="29" spans="1:25" ht="13.5" thickBot="1" x14ac:dyDescent="0.25">
      <c r="A29" s="574" t="s">
        <v>20</v>
      </c>
      <c r="B29" s="1030" t="s">
        <v>18</v>
      </c>
      <c r="C29" s="1031"/>
      <c r="D29" s="1031"/>
      <c r="E29" s="1031"/>
      <c r="F29" s="1031"/>
      <c r="G29" s="1031"/>
      <c r="H29" s="601">
        <f>H28</f>
        <v>78.099999999999994</v>
      </c>
      <c r="I29" s="602">
        <f>I28</f>
        <v>50.7</v>
      </c>
      <c r="J29" s="603">
        <f>J28</f>
        <v>-27.4</v>
      </c>
      <c r="K29" s="604">
        <f>K28</f>
        <v>110.30000000000001</v>
      </c>
      <c r="L29" s="605">
        <f>L28</f>
        <v>60.8</v>
      </c>
      <c r="M29" s="604">
        <f>M28</f>
        <v>-49.5</v>
      </c>
      <c r="N29" s="604">
        <f>N28</f>
        <v>42</v>
      </c>
      <c r="O29" s="604">
        <f>O28</f>
        <v>49</v>
      </c>
      <c r="P29" s="604">
        <f>P28</f>
        <v>7</v>
      </c>
      <c r="Q29" s="1013"/>
      <c r="R29" s="1013"/>
      <c r="S29" s="1013"/>
      <c r="T29" s="1014"/>
      <c r="U29" s="591"/>
      <c r="V29" s="534"/>
      <c r="W29" s="534"/>
      <c r="X29" s="534"/>
      <c r="Y29" s="535"/>
    </row>
    <row r="30" spans="1:25" x14ac:dyDescent="0.2">
      <c r="V30" s="535"/>
      <c r="W30" s="535"/>
      <c r="X30" s="535"/>
      <c r="Y30" s="535"/>
    </row>
    <row r="31" spans="1:25" x14ac:dyDescent="0.2">
      <c r="V31" s="535"/>
      <c r="W31" s="535"/>
      <c r="X31" s="535"/>
      <c r="Y31" s="535"/>
    </row>
    <row r="32" spans="1:25" x14ac:dyDescent="0.2">
      <c r="V32" s="535"/>
      <c r="W32" s="535"/>
      <c r="X32" s="535"/>
      <c r="Y32" s="535"/>
    </row>
  </sheetData>
  <mergeCells count="80">
    <mergeCell ref="A25:A26"/>
    <mergeCell ref="U25:U26"/>
    <mergeCell ref="F21:F24"/>
    <mergeCell ref="Q25:Q26"/>
    <mergeCell ref="U21:U24"/>
    <mergeCell ref="B17:B18"/>
    <mergeCell ref="A17:A18"/>
    <mergeCell ref="A15:A16"/>
    <mergeCell ref="B15:B16"/>
    <mergeCell ref="U13:U14"/>
    <mergeCell ref="U15:U16"/>
    <mergeCell ref="U17:U18"/>
    <mergeCell ref="F15:F16"/>
    <mergeCell ref="F17:F18"/>
    <mergeCell ref="C17:C18"/>
    <mergeCell ref="D17:D18"/>
    <mergeCell ref="E17:E18"/>
    <mergeCell ref="C15:C16"/>
    <mergeCell ref="D15:D16"/>
    <mergeCell ref="E15:E16"/>
    <mergeCell ref="S15:S16"/>
    <mergeCell ref="T15:T16"/>
    <mergeCell ref="Q17:Q18"/>
    <mergeCell ref="Q19:U19"/>
    <mergeCell ref="Q15:Q16"/>
    <mergeCell ref="R15:R16"/>
    <mergeCell ref="B11:U11"/>
    <mergeCell ref="C12:U12"/>
    <mergeCell ref="A13:A14"/>
    <mergeCell ref="B13:B14"/>
    <mergeCell ref="C13:C14"/>
    <mergeCell ref="D13:D14"/>
    <mergeCell ref="E13:E14"/>
    <mergeCell ref="F13:F14"/>
    <mergeCell ref="Q13:Q14"/>
    <mergeCell ref="R13:R14"/>
    <mergeCell ref="S13:S14"/>
    <mergeCell ref="T13:T14"/>
    <mergeCell ref="Q29:T29"/>
    <mergeCell ref="Q22:Q23"/>
    <mergeCell ref="C19:G19"/>
    <mergeCell ref="C21:C24"/>
    <mergeCell ref="E21:E24"/>
    <mergeCell ref="C20:U20"/>
    <mergeCell ref="D22:D24"/>
    <mergeCell ref="B29:G29"/>
    <mergeCell ref="C25:C26"/>
    <mergeCell ref="D25:D26"/>
    <mergeCell ref="E25:E26"/>
    <mergeCell ref="F25:F26"/>
    <mergeCell ref="C27:G27"/>
    <mergeCell ref="B28:G28"/>
    <mergeCell ref="Q28:T28"/>
    <mergeCell ref="B25:B26"/>
    <mergeCell ref="A9:U9"/>
    <mergeCell ref="A10:U10"/>
    <mergeCell ref="B21:B24"/>
    <mergeCell ref="A21:A24"/>
    <mergeCell ref="K6:K8"/>
    <mergeCell ref="N6:N8"/>
    <mergeCell ref="Q6:T6"/>
    <mergeCell ref="Q7:Q8"/>
    <mergeCell ref="R7:T7"/>
    <mergeCell ref="F6:F8"/>
    <mergeCell ref="G6:G8"/>
    <mergeCell ref="H6:H8"/>
    <mergeCell ref="I6:I8"/>
    <mergeCell ref="J6:J8"/>
    <mergeCell ref="A6:A8"/>
    <mergeCell ref="B6:B8"/>
    <mergeCell ref="C6:C8"/>
    <mergeCell ref="D6:D8"/>
    <mergeCell ref="E6:E8"/>
    <mergeCell ref="A2:U2"/>
    <mergeCell ref="A3:U3"/>
    <mergeCell ref="A4:U4"/>
    <mergeCell ref="M6:M8"/>
    <mergeCell ref="P6:P8"/>
    <mergeCell ref="L6:L8"/>
    <mergeCell ref="O6:O8"/>
  </mergeCells>
  <printOptions horizontalCentered="1"/>
  <pageMargins left="0.51181102362204722" right="0.51181102362204722" top="0.35433070866141736" bottom="0.35433070866141736" header="0.31496062992125984" footer="0.31496062992125984"/>
  <pageSetup paperSize="9" scale="95" orientation="landscape" r:id="rId1"/>
  <rowBreaks count="1" manualBreakCount="1">
    <brk id="19" max="16383" man="1"/>
  </rowBreaks>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Įvardinti diapazonai</vt:lpstr>
      </vt:variant>
      <vt:variant>
        <vt:i4>7</vt:i4>
      </vt:variant>
    </vt:vector>
  </HeadingPairs>
  <TitlesOfParts>
    <vt:vector size="14" baseType="lpstr">
      <vt:lpstr>2014-2016 SVP</vt:lpstr>
      <vt:lpstr>Asignavimų valdydojai</vt:lpstr>
      <vt:lpstr>9 pr. Lt</vt:lpstr>
      <vt:lpstr>9 programa</vt:lpstr>
      <vt:lpstr>09 programa</vt:lpstr>
      <vt:lpstr>Aiškinamoji lentelė</vt:lpstr>
      <vt:lpstr>Lyginamasis</vt:lpstr>
      <vt:lpstr>'09 programa'!Print_Area</vt:lpstr>
      <vt:lpstr>'2014-2016 SVP'!Print_Area</vt:lpstr>
      <vt:lpstr>'9 programa'!Print_Area</vt:lpstr>
      <vt:lpstr>Lyginamasis!Print_Area</vt:lpstr>
      <vt:lpstr>'09 programa'!Print_Titles</vt:lpstr>
      <vt:lpstr>'2014-2016 SVP'!Print_Titles</vt:lpstr>
      <vt:lpstr>'Aiškinamoji lentelė'!Print_Titles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Jurgita Cinauskaite</cp:lastModifiedBy>
  <cp:lastPrinted>2016-07-28T11:01:36Z</cp:lastPrinted>
  <dcterms:created xsi:type="dcterms:W3CDTF">2005-11-15T09:07:30Z</dcterms:created>
  <dcterms:modified xsi:type="dcterms:W3CDTF">2016-12-07T08:08:56Z</dcterms:modified>
</cp:coreProperties>
</file>