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7-2019 SVP\2016-12-22 SPRENDIMAS T2-290\"/>
    </mc:Choice>
  </mc:AlternateContent>
  <bookViews>
    <workbookView xWindow="30" yWindow="885" windowWidth="15480" windowHeight="10500"/>
  </bookViews>
  <sheets>
    <sheet name="2 programa" sheetId="8" r:id="rId1"/>
    <sheet name="Aiškinamoji lentelė " sheetId="7" state="hidden" r:id="rId2"/>
  </sheets>
  <definedNames>
    <definedName name="_xlnm.Print_Area" localSheetId="0">'2 programa'!$A$1:$N$97</definedName>
    <definedName name="_xlnm.Print_Area" localSheetId="1">'Aiškinamoji lentelė '!$A$1:$W$107</definedName>
    <definedName name="_xlnm.Print_Titles" localSheetId="0">'2 programa'!$7:$9</definedName>
    <definedName name="_xlnm.Print_Titles" localSheetId="1">'Aiškinamoji lentelė '!$6:$8</definedName>
  </definedNames>
  <calcPr calcId="162913" fullPrecision="0"/>
</workbook>
</file>

<file path=xl/calcChain.xml><?xml version="1.0" encoding="utf-8"?>
<calcChain xmlns="http://schemas.openxmlformats.org/spreadsheetml/2006/main">
  <c r="H59" i="8" l="1"/>
  <c r="H60" i="8" s="1"/>
  <c r="I59" i="8"/>
  <c r="I60" i="8" s="1"/>
  <c r="J59" i="8"/>
  <c r="J60" i="8" s="1"/>
  <c r="H73" i="8" l="1"/>
  <c r="M99" i="7" l="1"/>
  <c r="R99" i="7"/>
  <c r="Q99" i="7"/>
  <c r="H93" i="8"/>
  <c r="J89" i="8"/>
  <c r="I89" i="8"/>
  <c r="H89" i="8"/>
  <c r="H19" i="8" l="1"/>
  <c r="J96" i="8" l="1"/>
  <c r="I96" i="8"/>
  <c r="H96" i="8"/>
  <c r="J95" i="8"/>
  <c r="I95" i="8"/>
  <c r="H95" i="8"/>
  <c r="J92" i="8"/>
  <c r="I92" i="8"/>
  <c r="H92" i="8"/>
  <c r="J91" i="8"/>
  <c r="I91" i="8"/>
  <c r="H91" i="8"/>
  <c r="J90" i="8"/>
  <c r="I90" i="8"/>
  <c r="H90" i="8"/>
  <c r="J88" i="8"/>
  <c r="J79" i="8"/>
  <c r="I79" i="8"/>
  <c r="H79" i="8"/>
  <c r="J75" i="8"/>
  <c r="I75" i="8"/>
  <c r="H75" i="8"/>
  <c r="J72" i="8"/>
  <c r="I72" i="8"/>
  <c r="H72" i="8"/>
  <c r="J67" i="8"/>
  <c r="I67" i="8"/>
  <c r="H67" i="8"/>
  <c r="I88" i="8"/>
  <c r="J31" i="8"/>
  <c r="I31" i="8"/>
  <c r="H31" i="8"/>
  <c r="J28" i="8"/>
  <c r="I28" i="8"/>
  <c r="H28" i="8"/>
  <c r="J23" i="8"/>
  <c r="I23" i="8"/>
  <c r="H23" i="8"/>
  <c r="J18" i="8"/>
  <c r="I18" i="8"/>
  <c r="H18" i="8"/>
  <c r="M27" i="7"/>
  <c r="K27" i="7"/>
  <c r="M55" i="7"/>
  <c r="M58" i="7"/>
  <c r="M64" i="7"/>
  <c r="L64" i="7"/>
  <c r="N52" i="7"/>
  <c r="O52" i="7"/>
  <c r="P52" i="7"/>
  <c r="R52" i="7"/>
  <c r="R64" i="7"/>
  <c r="Q64" i="7"/>
  <c r="P64" i="7"/>
  <c r="O64" i="7"/>
  <c r="N64" i="7"/>
  <c r="N61" i="7"/>
  <c r="O61" i="7"/>
  <c r="P61" i="7"/>
  <c r="Q61" i="7"/>
  <c r="R61" i="7"/>
  <c r="M61" i="7"/>
  <c r="R58" i="7"/>
  <c r="Q58" i="7"/>
  <c r="P58" i="7"/>
  <c r="O58" i="7"/>
  <c r="N58" i="7"/>
  <c r="N55" i="7"/>
  <c r="O55" i="7"/>
  <c r="P55" i="7"/>
  <c r="Q55" i="7"/>
  <c r="R55" i="7"/>
  <c r="P65" i="7" l="1"/>
  <c r="O65" i="7"/>
  <c r="H32" i="8"/>
  <c r="H80" i="8"/>
  <c r="H81" i="8" s="1"/>
  <c r="J94" i="8"/>
  <c r="I87" i="8"/>
  <c r="I86" i="8" s="1"/>
  <c r="I94" i="8"/>
  <c r="J87" i="8"/>
  <c r="J86" i="8" s="1"/>
  <c r="I80" i="8"/>
  <c r="I81" i="8" s="1"/>
  <c r="J80" i="8"/>
  <c r="J81" i="8" s="1"/>
  <c r="H94" i="8"/>
  <c r="H88" i="8"/>
  <c r="I32" i="8"/>
  <c r="J32" i="8"/>
  <c r="R65" i="7"/>
  <c r="N65" i="7"/>
  <c r="H87" i="8" l="1"/>
  <c r="H86" i="8" s="1"/>
  <c r="H97" i="8" s="1"/>
  <c r="I61" i="8"/>
  <c r="I82" i="8" s="1"/>
  <c r="H61" i="8"/>
  <c r="H82" i="8" s="1"/>
  <c r="I97" i="8"/>
  <c r="J97" i="8"/>
  <c r="J61" i="8"/>
  <c r="J82" i="8" s="1"/>
  <c r="R106" i="7" l="1"/>
  <c r="Q106" i="7"/>
  <c r="M106" i="7"/>
  <c r="L106" i="7"/>
  <c r="K106" i="7"/>
  <c r="R105" i="7"/>
  <c r="Q105" i="7"/>
  <c r="M105" i="7"/>
  <c r="L105" i="7"/>
  <c r="K105" i="7"/>
  <c r="M103" i="7"/>
  <c r="L103" i="7"/>
  <c r="K103" i="7"/>
  <c r="R102" i="7"/>
  <c r="Q102" i="7"/>
  <c r="M102" i="7"/>
  <c r="L102" i="7"/>
  <c r="K102" i="7"/>
  <c r="R101" i="7"/>
  <c r="Q101" i="7"/>
  <c r="M101" i="7"/>
  <c r="L101" i="7"/>
  <c r="K101" i="7"/>
  <c r="R100" i="7"/>
  <c r="Q100" i="7"/>
  <c r="M100" i="7"/>
  <c r="L100" i="7"/>
  <c r="K100" i="7"/>
  <c r="R98" i="7"/>
  <c r="R87" i="7"/>
  <c r="Q87" i="7"/>
  <c r="P87" i="7"/>
  <c r="O87" i="7"/>
  <c r="N87" i="7"/>
  <c r="M87" i="7"/>
  <c r="L87" i="7"/>
  <c r="K87" i="7"/>
  <c r="R83" i="7"/>
  <c r="Q83" i="7"/>
  <c r="P83" i="7"/>
  <c r="O83" i="7"/>
  <c r="N83" i="7"/>
  <c r="M83" i="7"/>
  <c r="L83" i="7"/>
  <c r="K83" i="7"/>
  <c r="R81" i="7"/>
  <c r="Q81" i="7"/>
  <c r="P81" i="7"/>
  <c r="O81" i="7"/>
  <c r="N81" i="7"/>
  <c r="M81" i="7"/>
  <c r="L81" i="7"/>
  <c r="K81" i="7"/>
  <c r="R76" i="7"/>
  <c r="Q76" i="7"/>
  <c r="P76" i="7"/>
  <c r="O76" i="7"/>
  <c r="N76" i="7"/>
  <c r="M76" i="7"/>
  <c r="L76" i="7"/>
  <c r="K76" i="7"/>
  <c r="Q52" i="7"/>
  <c r="Q65" i="7" s="1"/>
  <c r="M37" i="7"/>
  <c r="M52" i="7" s="1"/>
  <c r="M65" i="7" s="1"/>
  <c r="L37" i="7"/>
  <c r="L52" i="7" s="1"/>
  <c r="L65" i="7" s="1"/>
  <c r="K37" i="7"/>
  <c r="K52" i="7" s="1"/>
  <c r="K65" i="7" s="1"/>
  <c r="R30" i="7"/>
  <c r="Q30" i="7"/>
  <c r="P30" i="7"/>
  <c r="O30" i="7"/>
  <c r="N30" i="7"/>
  <c r="M30" i="7"/>
  <c r="L30" i="7"/>
  <c r="K30" i="7"/>
  <c r="R27" i="7"/>
  <c r="Q27" i="7"/>
  <c r="P27" i="7"/>
  <c r="O27" i="7"/>
  <c r="N27" i="7"/>
  <c r="L27" i="7"/>
  <c r="R22" i="7"/>
  <c r="Q22" i="7"/>
  <c r="P22" i="7"/>
  <c r="O22" i="7"/>
  <c r="N22" i="7"/>
  <c r="M22" i="7"/>
  <c r="L22" i="7"/>
  <c r="K22" i="7"/>
  <c r="R17" i="7"/>
  <c r="Q17" i="7"/>
  <c r="P17" i="7"/>
  <c r="O17" i="7"/>
  <c r="N17" i="7"/>
  <c r="M17" i="7"/>
  <c r="L17" i="7"/>
  <c r="K17" i="7"/>
  <c r="R104" i="7" l="1"/>
  <c r="L104" i="7"/>
  <c r="L98" i="7"/>
  <c r="L97" i="7" s="1"/>
  <c r="L96" i="7" s="1"/>
  <c r="M98" i="7"/>
  <c r="M97" i="7" s="1"/>
  <c r="M96" i="7" s="1"/>
  <c r="K104" i="7"/>
  <c r="Q104" i="7"/>
  <c r="P31" i="7"/>
  <c r="P66" i="7" s="1"/>
  <c r="K31" i="7"/>
  <c r="K66" i="7" s="1"/>
  <c r="O31" i="7"/>
  <c r="L88" i="7"/>
  <c r="L89" i="7" s="1"/>
  <c r="P88" i="7"/>
  <c r="P89" i="7" s="1"/>
  <c r="M88" i="7"/>
  <c r="M89" i="7" s="1"/>
  <c r="Q88" i="7"/>
  <c r="Q89" i="7" s="1"/>
  <c r="L31" i="7"/>
  <c r="M31" i="7"/>
  <c r="M66" i="7" s="1"/>
  <c r="Q31" i="7"/>
  <c r="N88" i="7"/>
  <c r="N89" i="7" s="1"/>
  <c r="R88" i="7"/>
  <c r="R89" i="7" s="1"/>
  <c r="N31" i="7"/>
  <c r="R31" i="7"/>
  <c r="K88" i="7"/>
  <c r="K89" i="7" s="1"/>
  <c r="O88" i="7"/>
  <c r="O89" i="7" s="1"/>
  <c r="M104" i="7"/>
  <c r="R97" i="7"/>
  <c r="R96" i="7" s="1"/>
  <c r="K98" i="7"/>
  <c r="K97" i="7" s="1"/>
  <c r="K96" i="7" s="1"/>
  <c r="L66" i="7"/>
  <c r="L90" i="7" s="1"/>
  <c r="Q98" i="7"/>
  <c r="Q97" i="7" s="1"/>
  <c r="Q96" i="7" s="1"/>
  <c r="R107" i="7" l="1"/>
  <c r="L107" i="7"/>
  <c r="P90" i="7"/>
  <c r="Q107" i="7"/>
  <c r="K107" i="7"/>
  <c r="K90" i="7"/>
  <c r="M90" i="7"/>
  <c r="N66" i="7"/>
  <c r="N90" i="7" s="1"/>
  <c r="M107" i="7"/>
  <c r="Q66" i="7"/>
  <c r="Q90" i="7" s="1"/>
  <c r="R66" i="7"/>
  <c r="R90" i="7" s="1"/>
  <c r="O66" i="7"/>
  <c r="O90" i="7" s="1"/>
</calcChain>
</file>

<file path=xl/comments1.xml><?xml version="1.0" encoding="utf-8"?>
<comments xmlns="http://schemas.openxmlformats.org/spreadsheetml/2006/main">
  <authors>
    <author>Audra Cepiene</author>
  </authors>
  <commentList>
    <comment ref="E14"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19" authorId="0" shapeId="0">
      <text>
        <r>
          <rPr>
            <sz val="9"/>
            <color indexed="81"/>
            <rFont val="Tahoma"/>
            <family val="2"/>
            <charset val="186"/>
          </rPr>
          <t>KSP 3.2.2.1 
Stiprinti tarptautinių jūrinių renginių (Jūros šventė, laivų paradas ir kt.), regatų (Baltic Sprint Cup, Tall Ship Race, Baltic Sail, Volvo Ocean Race ir kt.) tradicijas</t>
        </r>
      </text>
    </comment>
    <comment ref="E24" authorId="0" shape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D29"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E29"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E34"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38"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D51"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D53"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D55" authorId="0" shapeId="0">
      <text>
        <r>
          <rPr>
            <sz val="9"/>
            <color indexed="81"/>
            <rFont val="Tahoma"/>
            <family val="2"/>
            <charset val="186"/>
          </rPr>
          <t xml:space="preserve">
 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Projekto finansavimo intensyvumas – 85 proc. Bendra projekto vertė 117.700,00 Eur. Klaipėdos miesto savivaldybės finansinis indėlis –16.814,29 Eur.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(15% projekto vertės) projekto įgyvendinimui bus lygus 17.655,00 Eur, iš jų kiekvienai savivaldybei tenka 2523 Eur. 
Savivaldybės finansinis indėlis kiekvienais metais
Savivaldybė/metai 2016 2017 2018 2019 Viso, Eur*
Klaipėdos miesto savivaldybė 1.428,57 7.857,14 5.714,29 1.814,29 16.814,29
* 85 proc. išlaidų sugrįš deklaravus išlaidas
</t>
        </r>
      </text>
    </comment>
    <comment ref="E65"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E69"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71" authorId="0" shapeId="0">
      <text>
        <r>
          <rPr>
            <sz val="9"/>
            <color indexed="81"/>
            <rFont val="Tahoma"/>
            <family val="2"/>
            <charset val="186"/>
          </rPr>
          <t xml:space="preserve">Jono kalnelio KT lėšos yra:
Gautos 16 lėšos į IED b/s 10.262,96 EUR už 2014 m. sutartį su UAB V.Paulius &amp; Associates
</t>
        </r>
      </text>
    </comment>
    <comment ref="E74" authorId="0" shapeId="0">
      <text>
        <r>
          <rPr>
            <b/>
            <sz val="9"/>
            <color indexed="81"/>
            <rFont val="Tahoma"/>
            <family val="2"/>
            <charset val="186"/>
          </rPr>
          <t>2.4.2.4. KSP priemonė</t>
        </r>
        <r>
          <rPr>
            <sz val="9"/>
            <color indexed="81"/>
            <rFont val="Tahoma"/>
            <family val="2"/>
            <charset val="186"/>
          </rPr>
          <t>: Atnaujinti gyvenamųjų kvartalų centrines aikštes ir kitas viešąsias erdves</t>
        </r>
      </text>
    </comment>
    <comment ref="E77"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List>
</comments>
</file>

<file path=xl/comments2.xml><?xml version="1.0" encoding="utf-8"?>
<comments xmlns="http://schemas.openxmlformats.org/spreadsheetml/2006/main">
  <authors>
    <author>Audra Cepiene</author>
    <author>Viktorija Jakubauskyte-Andriuliene</author>
  </authors>
  <commentList>
    <comment ref="F13"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F18" authorId="0" shapeId="0">
      <text>
        <r>
          <rPr>
            <sz val="9"/>
            <color indexed="81"/>
            <rFont val="Tahoma"/>
            <family val="2"/>
            <charset val="186"/>
          </rPr>
          <t>KSP 3.2.2.1 
Stiprinti tarptautinių jūrinių renginių (Jūros šventė, laivų paradas ir kt.), regatų (Baltic Sprint Cup, Tall Ship Race, Baltic Sail, Volvo Ocean Race ir kt.) tradicijas</t>
        </r>
      </text>
    </comment>
    <comment ref="F23" authorId="0" shape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M23" authorId="0" shapeId="0">
      <text>
        <r>
          <rPr>
            <sz val="9"/>
            <color indexed="81"/>
            <rFont val="Tahoma"/>
            <family val="2"/>
            <charset val="186"/>
          </rPr>
          <t xml:space="preserve">sumažinta po direktoriaus pastabų 2016-10-25
</t>
        </r>
      </text>
    </comment>
    <comment ref="M26" authorId="1" shapeId="0">
      <text>
        <r>
          <rPr>
            <b/>
            <sz val="9"/>
            <color indexed="81"/>
            <rFont val="Tahoma"/>
            <family val="2"/>
            <charset val="186"/>
          </rPr>
          <t>Viktorija Jakubauskyte-Andriuliene:</t>
        </r>
        <r>
          <rPr>
            <sz val="9"/>
            <color indexed="81"/>
            <rFont val="Tahoma"/>
            <family val="2"/>
            <charset val="186"/>
          </rPr>
          <t xml:space="preserve">
Savivaldybes darbuotoju komandiruotes</t>
        </r>
      </text>
    </comment>
    <comment ref="E28"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28"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33"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M34" authorId="0" shapeId="0">
      <text>
        <r>
          <rPr>
            <sz val="9"/>
            <color indexed="81"/>
            <rFont val="Tahoma"/>
            <family val="2"/>
            <charset val="186"/>
          </rPr>
          <t>sumažinta po direktoriaus pastabų 2016-10-25</t>
        </r>
      </text>
    </comment>
    <comment ref="F37"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M37" authorId="0" shapeId="0">
      <text>
        <r>
          <rPr>
            <sz val="9"/>
            <color indexed="81"/>
            <rFont val="Tahoma"/>
            <family val="2"/>
            <charset val="186"/>
          </rPr>
          <t>sumažinta po direktoriaus pastabų 2016-10-25</t>
        </r>
      </text>
    </comment>
    <comment ref="M41" authorId="0" shapeId="0">
      <text>
        <r>
          <rPr>
            <sz val="9"/>
            <color indexed="81"/>
            <rFont val="Tahoma"/>
            <family val="2"/>
            <charset val="186"/>
          </rPr>
          <t>UŽDAROJI AKCINĖ BENDROVĖ "TECHNOLOGINIAI SPRENDIMAI" galutinė suma 6,5 tūkst. eur</t>
        </r>
      </text>
    </comment>
    <comment ref="E53"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E56"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E59" authorId="0" shapeId="0">
      <text>
        <r>
          <rPr>
            <sz val="9"/>
            <color indexed="81"/>
            <rFont val="Tahoma"/>
            <family val="2"/>
            <charset val="186"/>
          </rPr>
          <t xml:space="preserve">
 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Projekto finansavimo intensyvumas – 85 proc. Bendra projekto vertė 117.700,00 Eur. Klaipėdos miesto savivaldybės finansinis indėlis –16.814,29 Eur.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(15% projekto vertės) projekto įgyvendinimui bus lygus 17.655,00 Eur, iš jų kiekvienai savivaldybei tenka 2523 Eur. 
Savivaldybės finansinis indėlis kiekvienais metais
Savivaldybė/metai 2016 2017 2018 2019 Viso, Eur*
Klaipėdos miesto savivaldybė 1.428,57 7.857,14 5.714,29 1.814,29 16.814,29
* 85 proc. išlaidų sugrįš deklaravus išlaidas
</t>
        </r>
      </text>
    </comment>
    <comment ref="F70"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T72" authorId="0" shapeId="0">
      <text>
        <r>
          <rPr>
            <sz val="10"/>
            <color indexed="81"/>
            <rFont val="Tahoma"/>
            <family val="2"/>
            <charset val="186"/>
          </rPr>
          <t>- Planuojama įrengti dideles informacines nuorodas (5 vnt.) su muziejaus pavadinimu ant šių fasadų – Klaipėdos pilies muziejaus fasado, ekspozicijos princo Frydricho poternoje, princo Karlo bastiono poternoje, naujos ekspozicijos Rytinės kurtinos dažų (kuro) sandėlyje, Rytinės kurtinos daugiafunkcinės salės fasado; 
- planuojama įrengti informacinius ženklus, nuorodas (7 vnt.) Rytinės kurtinos salėje bei muziejaus patalpose ant durų (nuorodos į muziejaus ekspozicijas, išėjimus, sanitarinius mazgus, sales ir t.t); 
-  planuojama įrengti informacines nuorodas į muziejų nuo Pilies gatvės ir nuo Kruizinių laivų terminalo (2 ar 3 vnt.)</t>
        </r>
      </text>
    </comment>
    <comment ref="F78"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80" authorId="0" shapeId="0">
      <text>
        <r>
          <rPr>
            <sz val="9"/>
            <color indexed="81"/>
            <rFont val="Tahoma"/>
            <family val="2"/>
            <charset val="186"/>
          </rPr>
          <t xml:space="preserve">Jono kalnelio KT lėšos yra:
Gautos 16 lėšos į IED b/s 10.262,96 EUR už 2014 m. sutartį su UAB V.Paulius &amp; Associates
</t>
        </r>
      </text>
    </comment>
    <comment ref="F85"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K97" authorId="0" shapeId="0">
      <text>
        <r>
          <rPr>
            <b/>
            <sz val="9"/>
            <color indexed="81"/>
            <rFont val="Tahoma"/>
            <family val="2"/>
            <charset val="186"/>
          </rPr>
          <t>2171,7</t>
        </r>
      </text>
    </comment>
    <comment ref="L97" authorId="0" shapeId="0">
      <text>
        <r>
          <rPr>
            <b/>
            <sz val="9"/>
            <color indexed="81"/>
            <rFont val="Tahoma"/>
            <family val="2"/>
            <charset val="186"/>
          </rPr>
          <t>2318,2</t>
        </r>
      </text>
    </comment>
  </commentList>
</comments>
</file>

<file path=xl/sharedStrings.xml><?xml version="1.0" encoding="utf-8"?>
<sst xmlns="http://schemas.openxmlformats.org/spreadsheetml/2006/main" count="517" uniqueCount="188">
  <si>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</si>
  <si>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</si>
  <si>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</si>
  <si>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</si>
  <si>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</si>
  <si>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</si>
  <si>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</si>
  <si>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</si>
  <si>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</si>
  <si>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</si>
  <si>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</si>
  <si>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</si>
  <si>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</si>
  <si>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</si>
  <si>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</si>
  <si>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</si>
  <si>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</si>
  <si>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</si>
  <si>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</si>
  <si>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</si>
  <si>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</si>
  <si>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</si>
  <si>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</si>
  <si>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</si>
  <si>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</si>
  <si>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04</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</si>
  <si>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</si>
  <si>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</si>
  <si>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</si>
  <si>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</si>
  <si>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</si>
  <si>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</si>
  <si>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</si>
  <si>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SB(P)</t>
  </si>
  <si>
    <t>ES</t>
  </si>
  <si>
    <t>5</t>
  </si>
  <si>
    <t>I</t>
  </si>
  <si>
    <t>Kruizų ir regatų organizavimas, vandens turizmo rinkodaros vykdymas</t>
  </si>
  <si>
    <t>Klaipėdos miesto turizmo galimybių pristatymas tarptautinėje erdvėje (tarptautinėse turizmo parodose ir verslo misijose)</t>
  </si>
  <si>
    <t>Nemokamos informacijos teikimas turistams bei turistines paslaugas teikiantiems subjektams</t>
  </si>
  <si>
    <t>Strateginis tikslas 01. Didinti miesto konkurencingumą, kryptingai vystant infrastruktūrą ir sudarant palankias sąlygas verslui</t>
  </si>
  <si>
    <t>2016-ieji metai</t>
  </si>
  <si>
    <t>P3.2.1.1.</t>
  </si>
  <si>
    <t>P3.2.2.1, P3.2.2.3</t>
  </si>
  <si>
    <t>P3.2.3.2, P3.2.3.3</t>
  </si>
  <si>
    <t>P3.2.2.1</t>
  </si>
  <si>
    <t xml:space="preserve">Įvykusių jūrinių renginių skaičius, vnt. </t>
  </si>
  <si>
    <t xml:space="preserve">Didžiųjų burlaivių regatos „The Tall Ships Races“ programos įgyvendinimas </t>
  </si>
  <si>
    <t>Išleista nemokamų informacinių leidinių, žemėlapių, tūkst. egz.</t>
  </si>
  <si>
    <t>Atlikta pristatymų dėl miesto turizmo galimybių  užsienio žurnalistams, vnt.</t>
  </si>
  <si>
    <t>IED Tarptautinių ryšių, verslo plėtros ir turizmo sk.</t>
  </si>
  <si>
    <t>IED Projektų sk.</t>
  </si>
  <si>
    <t>Atplaukusių burlaivių ir jachtų į uostą skaičius, vnt.</t>
  </si>
  <si>
    <t>Išleistų specializuotų leidinių kruizinių laivų turistams, tūkst. egz.</t>
  </si>
  <si>
    <r>
      <t>Klaipėdos valstybinio jūrų uosto lėšos</t>
    </r>
    <r>
      <rPr>
        <b/>
        <sz val="10"/>
        <rFont val="Times New Roman"/>
        <family val="1"/>
        <charset val="186"/>
      </rPr>
      <t xml:space="preserve"> KVJUD</t>
    </r>
  </si>
  <si>
    <t>SB(VB)</t>
  </si>
  <si>
    <r>
      <t xml:space="preserve">Valstybės biudžeto tikslinės dotacijos lėšos </t>
    </r>
    <r>
      <rPr>
        <b/>
        <sz val="10"/>
        <rFont val="Times New Roman"/>
        <family val="1"/>
        <charset val="186"/>
      </rPr>
      <t>SB(VB)</t>
    </r>
  </si>
  <si>
    <t>P3.2.1.7</t>
  </si>
  <si>
    <t>P3.2.3.1</t>
  </si>
  <si>
    <t>Planas</t>
  </si>
  <si>
    <t xml:space="preserve">Regatos „Baltic Sail“ įgyvendinimas </t>
  </si>
  <si>
    <r>
      <t>Savivaldybės privatizavimo fondo lėšos</t>
    </r>
    <r>
      <rPr>
        <b/>
        <sz val="10"/>
        <rFont val="Times New Roman"/>
        <family val="1"/>
        <charset val="186"/>
      </rPr>
      <t xml:space="preserve"> PF</t>
    </r>
  </si>
  <si>
    <t>Savivaldybės biudžetas, iš jo:</t>
  </si>
  <si>
    <t>Klaipėdos pilies ir bastionų komplekso restauravimas ir atgaivinimas</t>
  </si>
  <si>
    <t>Sumokėtas generalinės konferencijos dalyvio mokestis</t>
  </si>
  <si>
    <t>IED Statybos ir infrastrukt. plėtros skyrius</t>
  </si>
  <si>
    <t>3</t>
  </si>
  <si>
    <t>Dalyvauta specializuotose kruizinės laivybos parodose, kartai</t>
  </si>
  <si>
    <t>Įvykdyta renginio pristatymų, vnt.</t>
  </si>
  <si>
    <t>Klaipėdos miesto turizmo informacinės sistemos plėtojimas</t>
  </si>
  <si>
    <t>tūkst. Eur</t>
  </si>
  <si>
    <t xml:space="preserve">Restauruota šiaurinė kurtina, atlikti bastionų tvarkybos darbai, įrengti inžineriniai tinklai. Užbaigtumas, proc. </t>
  </si>
  <si>
    <t>Aptarnauta turistų (suteikta informacija), tūkst. vnt.</t>
  </si>
  <si>
    <t xml:space="preserve">Klaipėdos miesto poilsio parko sutvarkymas ir pritaikymas turizmo bei kitoms viešosioms reikmėms (II etapas) </t>
  </si>
  <si>
    <t>Apskaitos kodas</t>
  </si>
  <si>
    <t>02.010102</t>
  </si>
  <si>
    <t>02.010101</t>
  </si>
  <si>
    <t>02.010104</t>
  </si>
  <si>
    <t>02.010201</t>
  </si>
  <si>
    <t>02.01030100</t>
  </si>
  <si>
    <t xml:space="preserve"> 02.020106</t>
  </si>
  <si>
    <t xml:space="preserve"> TIKSLŲ, UŽDAVINIŲ, PRIEMONIŲ, PRIEMONIŲ IŠLAIDŲ IR PRODUKTO KRITERIJŲ SUVESTINĖ</t>
  </si>
  <si>
    <t>Atliktas techninis projektas, vnt.</t>
  </si>
  <si>
    <t xml:space="preserve">Atvykusių kruizinių laivų skaičius, vnt. </t>
  </si>
  <si>
    <t>02.010105</t>
  </si>
  <si>
    <t>02.020107</t>
  </si>
  <si>
    <t>02.02010100</t>
  </si>
  <si>
    <t>Vykdytojas (skyrius / asmuo)</t>
  </si>
  <si>
    <t>2016 m. asignavimų plano pakeitimas</t>
  </si>
  <si>
    <t>Lėšų poreikis biudžetiniams 
2017-iesiems metams</t>
  </si>
  <si>
    <t>2018-ųjų metų lėšų projektas</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</si>
  <si>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</si>
  <si>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</si>
  <si>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</si>
  <si>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</si>
  <si>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</si>
  <si>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</si>
  <si>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</si>
  <si>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</si>
  <si>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</si>
  <si>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r>
      <t xml:space="preserve">2016-2019 M. KLAIPĖDOS MIESTO SAVIVALDYBĖS </t>
    </r>
    <r>
      <rPr>
        <b/>
        <sz val="11"/>
        <rFont val="Times New Roman"/>
        <family val="1"/>
        <charset val="186"/>
      </rPr>
      <t xml:space="preserve">            </t>
    </r>
  </si>
  <si>
    <t>2016-ųjų metų asignavi-mų planas</t>
  </si>
  <si>
    <t>2018-ųjų metų asignavi-mų planas</t>
  </si>
  <si>
    <t>2019-ųjų metų asignavi-mų planas</t>
  </si>
  <si>
    <t>Klaipėdos piliavietės komplekso teritorijos bei Pilies muziejaus vientisos informacijos ir ženklų sistemos sukūrimas ir inventoriaus įrengimas</t>
  </si>
  <si>
    <t>05</t>
  </si>
  <si>
    <t>2017-ųjų metų asignavimų planas</t>
  </si>
  <si>
    <t>Atplaukusių laivų skaičius, vnt.</t>
  </si>
  <si>
    <t>Parengtas techninis projektas, vnt.</t>
  </si>
  <si>
    <t xml:space="preserve">Sukurta informacijos ir ženklų sistema, vnt. </t>
  </si>
  <si>
    <t>Kt</t>
  </si>
  <si>
    <t>Įgyvendinta viešinimo priemonių, vnt.</t>
  </si>
  <si>
    <t>Atlikta įrengimo darbų. Užbaigtumas, proc.</t>
  </si>
  <si>
    <t>Atlikta II etapo sutvarkymo darbų. Užbaigtumas, proc.</t>
  </si>
  <si>
    <r>
      <t xml:space="preserve">Kiti finansavimo šaltiniai </t>
    </r>
    <r>
      <rPr>
        <b/>
        <sz val="10"/>
        <rFont val="Times New Roman"/>
        <family val="1"/>
        <charset val="186"/>
      </rPr>
      <t>Kt</t>
    </r>
  </si>
  <si>
    <t>Bastionų komplekso (Jono kalnelio) ir jo prieigų sutvarkymas, sukuriant išskirtinį kultūros ir turizmo traukos centrą bei skatinant smulkųjį ir vidutinį verslą (bendra projekto vertė – 1 448 000 Eur, iš jų: ES lėšos – 1 158 480 Eur, LRVB lėšos – 102 218,82 Eur, SB lėšos – 187 301,18 Eur)</t>
  </si>
  <si>
    <t>Įsigyta ir įrengta informacijos ženklų, vnt.</t>
  </si>
  <si>
    <t>Įsigytas ir įrengtas turniketas, vnt.</t>
  </si>
  <si>
    <t xml:space="preserve">Įsigyta  baldų  komplektų rytinės kurtinos daugiafunkcei salei, vnt. </t>
  </si>
  <si>
    <t>Atliktas investicijų projektas, vnt.</t>
  </si>
  <si>
    <t>Projekto "Baltijos jūros turizmo centras" įgyvendinimas</t>
  </si>
  <si>
    <t xml:space="preserve">Projekto „Gynybinio ir gamtos paveldo keliai“ įgyvendinimas </t>
  </si>
  <si>
    <t xml:space="preserve">Projekto „Pažink Vakarų krantą“  įgyvendinimas </t>
  </si>
  <si>
    <t>Aptarnauta interaktyvių stendų,  vnt.</t>
  </si>
  <si>
    <t>Suorganizuota gidų mokyklėlių skirtingoms amžiaus grupėms, kartai</t>
  </si>
  <si>
    <t>Turizmo dienai paminėti surengta nemokamų ekskursijų po miestą, vnt.</t>
  </si>
  <si>
    <t>Įdiegta rinkodaros priemonių (internetinės svetainės sukūrimas, rinkodara socialiniuose tinkluose, mobili rinkodara, videoreklama internete, el. leidiniai, 3D turai, audiogidai, nuotraukos ir pan.), vnt.</t>
  </si>
  <si>
    <t>Pritraukta tarptautinių konferencijų, vnt.</t>
  </si>
  <si>
    <t>Išleista specializuotų konferencinio turizmo  leidinių verslo subjektams, tūkst. egz.</t>
  </si>
  <si>
    <t>Išleista Klaipėdos miesto informacinių leidinių, skirtų parodoms, tūkst. egz.</t>
  </si>
  <si>
    <t>Turizmo rinkodaros strategijos parengimas</t>
  </si>
  <si>
    <t>Parengta turizmo rinkodaros strategija, vnt.</t>
  </si>
  <si>
    <t>Informacinio sistemos turinio palaikymas e. kioskose  ir e. svetainėje www.klaipedainfo, kartai/mėn.</t>
  </si>
  <si>
    <t>Organizuota naujų turistinių maršrutų pristatymų visuomenei, vnt.</t>
  </si>
  <si>
    <t>P3.2.1.3.</t>
  </si>
  <si>
    <t>Smiltynės turizmo ir rekreacijos schemos parengimas</t>
  </si>
  <si>
    <t>Parengta schema, vnt.</t>
  </si>
  <si>
    <t>Įvykdyta rinkodaros priemonių (reklaminių leidinių laivams pritraukti, spaudos konferencijų, straipsnių, STI vizitų organizavimų, buriavimo praktikantų atrankų, suvenyrų gamybos), proc.</t>
  </si>
  <si>
    <r>
      <t xml:space="preserve">Įvykdyta Didžiųjų burlaivių regatos (DBR) sutarčių, </t>
    </r>
    <r>
      <rPr>
        <sz val="10"/>
        <rFont val="Times New Roman"/>
        <family val="1"/>
        <charset val="186"/>
      </rPr>
      <t>vnt.</t>
    </r>
  </si>
  <si>
    <t>Dalyvauta tarptautinėse turizmo parodose, vnt.</t>
  </si>
  <si>
    <t>Įvykdyta rinkodaros priemonių (reklaminių leidinių laivams pritraukti, spaudos konferencijų, straipsnių, reklamų (spauda, internetas, TV, radijas), buriavimo praktikantų atranka, suvenyrų gamyba, „Baltic Sail“ asociacijos komiteto posėdžio organizavimų), proc.</t>
  </si>
  <si>
    <t>Dalyvauta tarptautiniuose renginiuose, vnt.</t>
  </si>
  <si>
    <t>Dalyvauta  konferencinio turizmo renginiuose, kartai</t>
  </si>
  <si>
    <t>Organizuota miesto konferencinio turizmo galimybių pristatymų šalies ir užsienio žurnalistams, kitiems subjektams, vnt.</t>
  </si>
  <si>
    <t xml:space="preserve">Sukurta turistinių maršrutų, įveiklinančių Danės upę ir įprasminančių žydų kultūros paveldą Klaipėdoje, vnt.  </t>
  </si>
  <si>
    <t>Sukurta socialinė paskyra „Didžiuojuosi, kad esu klaipėdietis” ir organizuota renginių populiarinant projektą, vnt.</t>
  </si>
  <si>
    <t>Įsigyta suvenyrų reprezentuojančių Klaipėdos miestą</t>
  </si>
  <si>
    <t>Konferencinio turizmo plėtojimas bei turizmo rinkodaros vykdymas</t>
  </si>
  <si>
    <t>Bastionų komplekso (Jono kalnelio) ir jo prieigų sutvarkymas, sukuriant išskirtinį kultūros ir turizmo traukos centrą bei skatinant smulkųjį ir vidutinį verslą</t>
  </si>
  <si>
    <t xml:space="preserve">Restauruota šiaurinė kurtina, atlikta bastionų tvarkybos darbų, įrengta inžinerinių tinklų. Užbaigtumas, proc. </t>
  </si>
  <si>
    <t>Sukurta informacinė sistema (5 informaciniai stendai prie įvažiavimo į miestą, 20 informacinių kolonų, 1 informacinės rodyklės komplektas). Užbaigtumas, proc.</t>
  </si>
  <si>
    <t>P2.4.2.4</t>
  </si>
  <si>
    <t xml:space="preserve">2017-ųjų metų asignavimų planas
</t>
  </si>
  <si>
    <t>Projekto „Klaipėdos regiono turizmo informacinės infrastruktūros sistemos sukūrimas ir įdiegimas" įgyvendinimas</t>
  </si>
  <si>
    <t>2016 m. patvirtintas asignavimų planas*</t>
  </si>
  <si>
    <t>Paskutinis 2016 m. asignavimų plano pakeitimas**</t>
  </si>
  <si>
    <t xml:space="preserve">* pagal Klaipėdos miesto savivaldybės tarybos sprendimus: 2015 m. gruodžio 22 d. Nr. T2-333 ir 2016 m. vasario 12 d. Nr. T2-28
</t>
  </si>
  <si>
    <t xml:space="preserve">Projekto „Pietų Baltijos krantas – ilgalaikių laivybos krypčių tarp šalių kūrimas bendradarbiavimo tinklų pagrindu“ (MARRIAGE)  įgyvendinimas </t>
  </si>
  <si>
    <t>Patrauklių turistinių maršrutų kūrimas ir plėtojimas</t>
  </si>
  <si>
    <t>Priemonių, skatinančių klaipėdiečius būti miesto ambasadoriais, įgyvendinimas</t>
  </si>
  <si>
    <t xml:space="preserve"> IED Tarptautinių ryšių, verslo plėtros ir turizmo sk.</t>
  </si>
  <si>
    <t>Sukurta ir palaikoma ilgalaikė komunikavimo struktūrą tarptautinio turizmo plėtrai tarp Baltijos jūros šalių, proc.</t>
  </si>
  <si>
    <t xml:space="preserve">Įgyvendinta e-rinkodaros priemonių (vaizdo filmukas apie lankytinus objektus, sukurta  elektroninių naujienlaiškių, įdiegta virtualios tikrovės technologinių sprendimų (pvz., žaidimai, QR kodo diegimas lankytinuose objektuose ir kt.) bei informacinių išmaniųjų stendų lankytinuose objektuose), vnt. </t>
  </si>
  <si>
    <t>Viešinamų objektų (Klaipėdos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 vnt.</t>
  </si>
  <si>
    <t>Sukurtas internetinis puslapis pritaikytas išmaniesiems įrenginiams, vnt.</t>
  </si>
  <si>
    <t xml:space="preserve">IED Projektų skyrius </t>
  </si>
  <si>
    <t>** pagal Klaipėdos miesto savivaldybės tarybos 2016 m. lapkričio 24 d. sprendimą Nr. T2-267</t>
  </si>
  <si>
    <t>SB(ES)</t>
  </si>
  <si>
    <r>
      <t xml:space="preserve">Savivaldybės biudžeto lėšos Europos Sąjungos finansinės paramos programų laikinam lėšų stygiui dengti  </t>
    </r>
    <r>
      <rPr>
        <b/>
        <sz val="10"/>
        <rFont val="Times New Roman"/>
        <family val="1"/>
        <charset val="186"/>
      </rPr>
      <t>SB(ES)</t>
    </r>
  </si>
  <si>
    <r>
      <t xml:space="preserve">2017–2019 M. KLAIPĖDOS MIESTO SAVIVALDYBĖS </t>
    </r>
    <r>
      <rPr>
        <b/>
        <sz val="11"/>
        <rFont val="Times New Roman"/>
        <family val="1"/>
        <charset val="186"/>
      </rPr>
      <t xml:space="preserve">            </t>
    </r>
  </si>
  <si>
    <t>Nemokamos informacijos teikimas turistams ir turistines paslaugas teikiantiems subjektams</t>
  </si>
  <si>
    <t>Konferencinio turizmo plėtojimas ir turizmo rinkodaros vykdymas</t>
  </si>
  <si>
    <t>Informacinio sistemos turinio palaikymas e. kioskuose  ir e. svetainėje www.klaipedainfo, kartai/mėn.</t>
  </si>
  <si>
    <t>Aptarnauta interaktyvių stendų, vnt.</t>
  </si>
  <si>
    <t>Sukurta socialinė paskyra „Didžiuojuosi, kad esu klaipėdietis“ ir organizuota renginių populiarinant projektą, vnt.</t>
  </si>
  <si>
    <t>Įdiegta rinkodaros priemonių (interneto svetainės sukūrimas, rinkodara socialiniuose tinkluose, mobili rinkodara, videoreklama internete, el. leidiniai, 3D turai, audiogidai, nuotraukos ir pan.), vnt.</t>
  </si>
  <si>
    <t>Viešinamų objektų (Klaipėdos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 vnt.</t>
  </si>
  <si>
    <t xml:space="preserve">Įgyvendinta e. rinkodaros priemonių (vaizdo filmukas apie lankytinus objektus, sukurta  elektroninių naujienlaiškių, įdiegta virtualios tikrovės technologinių sprendimų (pvz., žaidimai, QR kodo diegimas lankytinuose objektuose ir kt.) bei informacinių išmaniųjų stendų lankytinuose objektuose), vnt. </t>
  </si>
  <si>
    <t>Sukurtas interneto tinklalapis, pritaikytas išmaniesiems įrenginiams, vnt.</t>
  </si>
  <si>
    <t>Projekto „Baltijos jūros turizmo centras“ įgyvendinimas</t>
  </si>
  <si>
    <t>Sukurta ir palaikoma ilgalaikė komunikavimo struktūra tarptautinio turizmo plėtrai tarp Baltijos jūros šalių, proc.</t>
  </si>
  <si>
    <t>Projekto „Klaipėdos  regiono turizmo informacinės  infrastruktūros sistemos sukūrimas ir įdiegimas“ įgyvendinimas</t>
  </si>
  <si>
    <t>Sukurta informacinė sistema (5 informaciniai stendai prie įvažiavimo į miestą vietų, 20 informacinių kolonų, 1 informacinės rodyklės komplektas). Užbaigtumas, proc.</t>
  </si>
  <si>
    <t>Klaipėdos miesto savivaldybės subalansuoto turizmo skatinimo ir vystymo programos (Nr. 02) aprašymo priedas</t>
  </si>
  <si>
    <t>Atvykusių jūrinių turistų, vnt.</t>
  </si>
  <si>
    <t>100</t>
  </si>
  <si>
    <t>50</t>
  </si>
  <si>
    <t>Projekto „Pietų Baltijos krantas – ilgalaikių laivybos krypčių tarp šalių kūrimas MARRIAGE bendradarbiavimo tinklų pagrindu“ įgyvendinimas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</si>
</sst>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8"/>
      <name val="Times New Roman"/>
      <family val="1"/>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9"/>
      <name val="Arial"/>
      <family val="2"/>
      <charset val="186"/>
    </font>
    <font>
      <sz val="11"/>
      <name val="Times New Roman"/>
      <family val="1"/>
      <charset val="186"/>
    </font>
    <font>
      <b/>
      <sz val="11"/>
      <name val="Times New Roman"/>
      <family val="1"/>
      <charset val="186"/>
    </font>
    <font>
      <b/>
      <sz val="9"/>
      <name val="Times New Roman"/>
      <family val="1"/>
      <charset val="186"/>
    </font>
    <font>
      <sz val="11"/>
      <name val="Calibri"/>
      <family val="2"/>
      <charset val="186"/>
      <scheme val="minor"/>
    </font>
    <font>
      <sz val="10"/>
      <color rgb="FFFF0000"/>
      <name val="Times New Roman"/>
      <family val="1"/>
      <charset val="186"/>
    </font>
    <font>
      <sz val="10"/>
      <color indexed="81"/>
      <name val="Tahoma"/>
      <family val="2"/>
      <charset val="186"/>
    </font>
    <font>
      <i/>
      <sz val="10"/>
      <color theme="3"/>
      <name val="Times New Roman"/>
      <family val="1"/>
      <charset val="186"/>
    </font>
    <font>
      <sz val="8"/>
      <color rgb="FFFF0000"/>
      <name val="Times New Roman"/>
      <family val="1"/>
      <charset val="186"/>
    </font>
    <font>
      <sz val="10"/>
      <color theme="1"/>
      <name val="Times New Roman"/>
      <family val="1"/>
      <charset val="186"/>
    </font>
    <font>
      <i/>
      <sz val="1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s>
  <cellStyleXfs count="3">
    <xf numFmtId="0" fontId="0" fillId="0" borderId="0"/>
    <xf numFmtId="0" fontId="5" fillId="0" borderId="0"/>
    <xf numFmtId="0" fontId="13" fillId="0" borderId="0">
      <alignment vertical="center"/>
    </xf>
  </cellStyleXfs>
  <cellXfs count="892">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4" fillId="2" borderId="2"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15" xfId="0" applyFont="1" applyFill="1" applyBorder="1" applyAlignment="1">
      <alignment horizontal="center" vertical="top" wrapText="1"/>
    </xf>
    <xf numFmtId="0" fontId="6" fillId="0" borderId="0" xfId="0" applyFont="1"/>
    <xf numFmtId="49" fontId="4" fillId="4" borderId="29"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4" fontId="3" fillId="0" borderId="0" xfId="0" applyNumberFormat="1" applyFont="1" applyAlignment="1">
      <alignment vertical="top"/>
    </xf>
    <xf numFmtId="0" fontId="4" fillId="7" borderId="32" xfId="0" applyFont="1" applyFill="1" applyBorder="1" applyAlignment="1">
      <alignment horizontal="center" vertical="top"/>
    </xf>
    <xf numFmtId="0" fontId="3" fillId="8" borderId="0" xfId="0" applyFont="1" applyFill="1" applyAlignment="1">
      <alignment vertical="top"/>
    </xf>
    <xf numFmtId="49" fontId="4" fillId="9" borderId="11" xfId="0" applyNumberFormat="1" applyFont="1" applyFill="1" applyBorder="1" applyAlignment="1">
      <alignment horizontal="center" vertical="top" wrapText="1"/>
    </xf>
    <xf numFmtId="49" fontId="4" fillId="9" borderId="11" xfId="0" applyNumberFormat="1" applyFont="1" applyFill="1" applyBorder="1" applyAlignment="1">
      <alignment horizontal="center" vertical="top"/>
    </xf>
    <xf numFmtId="49" fontId="4" fillId="9" borderId="29" xfId="0" applyNumberFormat="1" applyFont="1" applyFill="1" applyBorder="1" applyAlignment="1">
      <alignment horizontal="center" vertical="top"/>
    </xf>
    <xf numFmtId="49" fontId="4" fillId="9" borderId="23" xfId="0" applyNumberFormat="1" applyFont="1" applyFill="1" applyBorder="1" applyAlignment="1">
      <alignment horizontal="center" vertical="top"/>
    </xf>
    <xf numFmtId="49" fontId="4" fillId="9" borderId="29" xfId="0" applyNumberFormat="1" applyFont="1" applyFill="1" applyBorder="1" applyAlignment="1">
      <alignment horizontal="center" vertical="top" wrapText="1"/>
    </xf>
    <xf numFmtId="0" fontId="10" fillId="0" borderId="53" xfId="0" applyFont="1" applyBorder="1" applyAlignment="1">
      <alignment vertical="top" wrapText="1"/>
    </xf>
    <xf numFmtId="49" fontId="4" fillId="9" borderId="42" xfId="0" applyNumberFormat="1" applyFont="1" applyFill="1" applyBorder="1" applyAlignment="1">
      <alignment horizontal="center" vertical="top"/>
    </xf>
    <xf numFmtId="49" fontId="4" fillId="0" borderId="20" xfId="0" applyNumberFormat="1" applyFont="1" applyBorder="1" applyAlignment="1">
      <alignment horizontal="center" vertical="top"/>
    </xf>
    <xf numFmtId="49" fontId="4" fillId="9" borderId="41" xfId="0" applyNumberFormat="1" applyFont="1" applyFill="1" applyBorder="1" applyAlignment="1">
      <alignment horizontal="center" vertical="top"/>
    </xf>
    <xf numFmtId="49" fontId="4" fillId="0" borderId="0" xfId="0" applyNumberFormat="1" applyFont="1" applyBorder="1" applyAlignment="1">
      <alignment horizontal="center" vertical="top"/>
    </xf>
    <xf numFmtId="0" fontId="10" fillId="3" borderId="53" xfId="0" applyFont="1" applyFill="1" applyBorder="1" applyAlignment="1">
      <alignment vertical="top" wrapText="1"/>
    </xf>
    <xf numFmtId="0" fontId="3" fillId="0" borderId="55" xfId="0" applyFont="1" applyBorder="1" applyAlignment="1">
      <alignment horizontal="center" vertical="top"/>
    </xf>
    <xf numFmtId="0" fontId="3" fillId="7" borderId="26"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8" borderId="0" xfId="0" applyFont="1" applyFill="1" applyBorder="1" applyAlignment="1">
      <alignment vertical="top"/>
    </xf>
    <xf numFmtId="49" fontId="3" fillId="8" borderId="56" xfId="0" applyNumberFormat="1" applyFont="1" applyFill="1" applyBorder="1" applyAlignment="1">
      <alignment horizontal="left" vertical="top" wrapText="1"/>
    </xf>
    <xf numFmtId="0" fontId="3" fillId="8" borderId="3" xfId="0" applyFont="1" applyFill="1" applyBorder="1" applyAlignment="1">
      <alignment horizontal="center" vertical="top"/>
    </xf>
    <xf numFmtId="0" fontId="3" fillId="8" borderId="33" xfId="0" applyFont="1" applyFill="1" applyBorder="1" applyAlignment="1">
      <alignment horizontal="center" vertical="top"/>
    </xf>
    <xf numFmtId="0" fontId="3" fillId="8" borderId="15" xfId="0" applyFont="1" applyFill="1" applyBorder="1" applyAlignment="1">
      <alignment horizontal="center" vertical="top"/>
    </xf>
    <xf numFmtId="0" fontId="3" fillId="8" borderId="33" xfId="0" applyFont="1" applyFill="1" applyBorder="1" applyAlignment="1">
      <alignment horizontal="center" vertical="top" wrapText="1"/>
    </xf>
    <xf numFmtId="0" fontId="10" fillId="3" borderId="7" xfId="0" applyFont="1" applyFill="1" applyBorder="1" applyAlignment="1">
      <alignment vertical="top" wrapText="1"/>
    </xf>
    <xf numFmtId="0" fontId="3" fillId="8" borderId="60" xfId="0" applyFont="1" applyFill="1" applyBorder="1" applyAlignment="1">
      <alignment horizontal="center" vertical="top" wrapText="1"/>
    </xf>
    <xf numFmtId="49" fontId="4" fillId="10" borderId="30" xfId="0" applyNumberFormat="1" applyFont="1" applyFill="1" applyBorder="1" applyAlignment="1">
      <alignment horizontal="center" vertical="top" wrapText="1"/>
    </xf>
    <xf numFmtId="0" fontId="3" fillId="8" borderId="62" xfId="0" applyFont="1" applyFill="1" applyBorder="1" applyAlignment="1">
      <alignment horizontal="center" vertical="top" wrapText="1"/>
    </xf>
    <xf numFmtId="49" fontId="4" fillId="8" borderId="12" xfId="0" applyNumberFormat="1" applyFont="1" applyFill="1" applyBorder="1" applyAlignment="1">
      <alignment horizontal="center" vertical="top" wrapText="1"/>
    </xf>
    <xf numFmtId="49" fontId="4" fillId="10" borderId="0" xfId="0" applyNumberFormat="1" applyFont="1" applyFill="1" applyBorder="1" applyAlignment="1">
      <alignment horizontal="center" vertical="top"/>
    </xf>
    <xf numFmtId="49" fontId="4" fillId="10" borderId="39" xfId="0" applyNumberFormat="1" applyFont="1" applyFill="1" applyBorder="1" applyAlignment="1">
      <alignment horizontal="center" vertical="top" wrapText="1"/>
    </xf>
    <xf numFmtId="49" fontId="4" fillId="10" borderId="20" xfId="0" applyNumberFormat="1" applyFont="1" applyFill="1" applyBorder="1" applyAlignment="1">
      <alignment horizontal="center" vertical="top" wrapText="1"/>
    </xf>
    <xf numFmtId="0" fontId="3" fillId="10" borderId="20" xfId="0" applyFont="1" applyFill="1" applyBorder="1" applyAlignment="1">
      <alignment horizontal="center" vertical="center" textRotation="90" wrapText="1"/>
    </xf>
    <xf numFmtId="49" fontId="3" fillId="10" borderId="20" xfId="0" applyNumberFormat="1" applyFont="1" applyFill="1" applyBorder="1" applyAlignment="1">
      <alignment horizontal="center" vertical="top"/>
    </xf>
    <xf numFmtId="49" fontId="3" fillId="10" borderId="43" xfId="0" applyNumberFormat="1" applyFont="1" applyFill="1" applyBorder="1" applyAlignment="1">
      <alignment horizontal="center" vertical="top" wrapText="1"/>
    </xf>
    <xf numFmtId="0" fontId="4" fillId="10" borderId="42" xfId="0" applyFont="1" applyFill="1" applyBorder="1" applyAlignment="1">
      <alignment horizontal="center" vertical="top"/>
    </xf>
    <xf numFmtId="49" fontId="4" fillId="8" borderId="21" xfId="0" applyNumberFormat="1" applyFont="1" applyFill="1" applyBorder="1" applyAlignment="1">
      <alignment horizontal="center" vertical="top" wrapText="1"/>
    </xf>
    <xf numFmtId="49" fontId="4" fillId="0" borderId="10" xfId="0" applyNumberFormat="1" applyFont="1" applyBorder="1" applyAlignment="1">
      <alignment horizontal="center" vertical="top"/>
    </xf>
    <xf numFmtId="0" fontId="4" fillId="3" borderId="10" xfId="0" applyFont="1" applyFill="1" applyBorder="1" applyAlignment="1">
      <alignment horizontal="left" vertical="top" wrapText="1"/>
    </xf>
    <xf numFmtId="0" fontId="10" fillId="8" borderId="22" xfId="0" applyFont="1" applyFill="1" applyBorder="1" applyAlignment="1">
      <alignment horizontal="left" vertical="top" wrapText="1"/>
    </xf>
    <xf numFmtId="0" fontId="10" fillId="3" borderId="6" xfId="0" applyFont="1" applyFill="1" applyBorder="1" applyAlignment="1">
      <alignment vertical="top" wrapText="1"/>
    </xf>
    <xf numFmtId="0" fontId="3" fillId="8" borderId="6" xfId="0" applyFont="1" applyFill="1" applyBorder="1" applyAlignment="1">
      <alignment horizontal="left" vertical="top" wrapText="1"/>
    </xf>
    <xf numFmtId="0" fontId="3" fillId="8" borderId="7" xfId="0" applyFont="1" applyFill="1" applyBorder="1" applyAlignment="1">
      <alignment vertical="top" wrapText="1"/>
    </xf>
    <xf numFmtId="0" fontId="3" fillId="8" borderId="41" xfId="0" applyFont="1" applyFill="1" applyBorder="1" applyAlignment="1">
      <alignment horizontal="center" vertical="top"/>
    </xf>
    <xf numFmtId="0" fontId="3" fillId="0" borderId="45" xfId="0" applyFont="1" applyFill="1" applyBorder="1" applyAlignment="1">
      <alignment horizontal="center" vertical="top" wrapText="1"/>
    </xf>
    <xf numFmtId="0" fontId="10" fillId="8" borderId="7" xfId="0" applyFont="1" applyFill="1" applyBorder="1" applyAlignment="1">
      <alignment horizontal="left" vertical="top" wrapText="1"/>
    </xf>
    <xf numFmtId="0" fontId="3" fillId="8" borderId="45" xfId="0" applyFont="1" applyFill="1" applyBorder="1" applyAlignment="1">
      <alignment horizontal="center" vertical="top"/>
    </xf>
    <xf numFmtId="0" fontId="6" fillId="10" borderId="20" xfId="0" applyFont="1" applyFill="1" applyBorder="1" applyAlignment="1">
      <alignment horizontal="left" vertical="top" wrapText="1"/>
    </xf>
    <xf numFmtId="0" fontId="3" fillId="0" borderId="48" xfId="0" applyFont="1" applyFill="1" applyBorder="1" applyAlignment="1">
      <alignment horizontal="center" vertical="center" textRotation="90" wrapText="1"/>
    </xf>
    <xf numFmtId="49" fontId="4" fillId="2" borderId="44" xfId="0" applyNumberFormat="1" applyFont="1" applyFill="1" applyBorder="1" applyAlignment="1">
      <alignment horizontal="center" vertical="top"/>
    </xf>
    <xf numFmtId="0" fontId="6" fillId="10" borderId="43" xfId="0" applyFont="1" applyFill="1" applyBorder="1" applyAlignment="1">
      <alignment horizontal="center" vertical="top"/>
    </xf>
    <xf numFmtId="0" fontId="3" fillId="0" borderId="35" xfId="0" applyFont="1" applyFill="1" applyBorder="1" applyAlignment="1">
      <alignment horizontal="center" vertical="top"/>
    </xf>
    <xf numFmtId="0" fontId="3" fillId="8" borderId="62" xfId="0" applyFont="1" applyFill="1" applyBorder="1" applyAlignment="1">
      <alignment horizontal="center" vertical="top"/>
    </xf>
    <xf numFmtId="0" fontId="3" fillId="8" borderId="61" xfId="0" applyFont="1" applyFill="1" applyBorder="1" applyAlignment="1">
      <alignment horizontal="center" vertical="top"/>
    </xf>
    <xf numFmtId="0" fontId="3" fillId="8" borderId="12" xfId="0" applyFont="1" applyFill="1" applyBorder="1" applyAlignment="1">
      <alignment horizontal="center" vertical="center" textRotation="90" wrapText="1"/>
    </xf>
    <xf numFmtId="0" fontId="3" fillId="8" borderId="21" xfId="0" applyFont="1" applyFill="1" applyBorder="1" applyAlignment="1">
      <alignment horizontal="center" vertical="center" textRotation="90" wrapText="1"/>
    </xf>
    <xf numFmtId="0" fontId="4" fillId="0" borderId="5" xfId="0" applyFont="1" applyBorder="1" applyAlignment="1">
      <alignment horizontal="center" vertical="center" wrapText="1"/>
    </xf>
    <xf numFmtId="164" fontId="4" fillId="4" borderId="5" xfId="0" applyNumberFormat="1" applyFont="1" applyFill="1" applyBorder="1" applyAlignment="1">
      <alignment horizontal="center" vertical="top" wrapText="1"/>
    </xf>
    <xf numFmtId="164" fontId="4" fillId="7" borderId="14" xfId="0" applyNumberFormat="1" applyFont="1" applyFill="1" applyBorder="1" applyAlignment="1">
      <alignment horizontal="center" vertical="top" wrapText="1"/>
    </xf>
    <xf numFmtId="164" fontId="3" fillId="0" borderId="14" xfId="0" applyNumberFormat="1" applyFont="1" applyBorder="1" applyAlignment="1">
      <alignment horizontal="center" vertical="top" wrapText="1"/>
    </xf>
    <xf numFmtId="164" fontId="3" fillId="7" borderId="14" xfId="0" applyNumberFormat="1" applyFont="1" applyFill="1" applyBorder="1" applyAlignment="1">
      <alignment horizontal="center" vertical="top" wrapText="1"/>
    </xf>
    <xf numFmtId="164" fontId="4" fillId="4" borderId="14" xfId="0" applyNumberFormat="1" applyFont="1" applyFill="1" applyBorder="1" applyAlignment="1">
      <alignment horizontal="center" vertical="top" wrapText="1"/>
    </xf>
    <xf numFmtId="164" fontId="4" fillId="5" borderId="31" xfId="0" applyNumberFormat="1" applyFont="1" applyFill="1" applyBorder="1" applyAlignment="1">
      <alignment horizontal="center" vertical="top" wrapText="1"/>
    </xf>
    <xf numFmtId="49" fontId="4" fillId="10" borderId="18"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8" fillId="0" borderId="5" xfId="0" applyNumberFormat="1" applyFont="1" applyBorder="1" applyAlignment="1">
      <alignment horizontal="center" vertical="top"/>
    </xf>
    <xf numFmtId="164" fontId="8" fillId="8" borderId="4"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3" fillId="8" borderId="4" xfId="0" applyNumberFormat="1" applyFont="1" applyFill="1" applyBorder="1" applyAlignment="1">
      <alignment horizontal="center" vertical="top"/>
    </xf>
    <xf numFmtId="164" fontId="3" fillId="0" borderId="15" xfId="0" applyNumberFormat="1" applyFont="1" applyBorder="1" applyAlignment="1">
      <alignment horizontal="center" vertical="top"/>
    </xf>
    <xf numFmtId="164" fontId="4" fillId="10" borderId="32" xfId="0" applyNumberFormat="1" applyFont="1" applyFill="1" applyBorder="1" applyAlignment="1">
      <alignment horizontal="center" vertical="top"/>
    </xf>
    <xf numFmtId="164" fontId="4" fillId="2" borderId="16" xfId="0" applyNumberFormat="1" applyFont="1" applyFill="1" applyBorder="1" applyAlignment="1">
      <alignment horizontal="center" vertical="top"/>
    </xf>
    <xf numFmtId="164" fontId="4" fillId="9" borderId="16"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0" fontId="3" fillId="3" borderId="13" xfId="2" applyFont="1" applyFill="1" applyBorder="1" applyAlignment="1">
      <alignment horizontal="center" vertical="top"/>
    </xf>
    <xf numFmtId="0" fontId="3" fillId="3" borderId="65" xfId="2" applyFont="1" applyFill="1" applyBorder="1" applyAlignment="1">
      <alignment horizontal="center" vertical="top"/>
    </xf>
    <xf numFmtId="0" fontId="3" fillId="0" borderId="65" xfId="1" applyFont="1" applyFill="1" applyBorder="1" applyAlignment="1">
      <alignment horizontal="center" vertical="top"/>
    </xf>
    <xf numFmtId="0" fontId="3" fillId="3" borderId="17" xfId="0" applyFont="1" applyFill="1" applyBorder="1" applyAlignment="1">
      <alignment horizontal="center" vertical="top"/>
    </xf>
    <xf numFmtId="0" fontId="9" fillId="8" borderId="68" xfId="0" applyFont="1" applyFill="1" applyBorder="1" applyAlignment="1">
      <alignment horizontal="center" vertical="top" wrapText="1"/>
    </xf>
    <xf numFmtId="49" fontId="7" fillId="6" borderId="36" xfId="0" applyNumberFormat="1"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5" xfId="0" applyFont="1" applyFill="1" applyBorder="1" applyAlignment="1">
      <alignment horizontal="left" vertical="top" wrapText="1"/>
    </xf>
    <xf numFmtId="0" fontId="3" fillId="3" borderId="8" xfId="0" applyFont="1" applyFill="1" applyBorder="1" applyAlignment="1">
      <alignment vertical="top" wrapText="1"/>
    </xf>
    <xf numFmtId="0" fontId="8" fillId="0" borderId="0" xfId="0" applyNumberFormat="1" applyFont="1" applyFill="1" applyBorder="1" applyAlignment="1">
      <alignment horizontal="left" vertical="top" wrapText="1"/>
    </xf>
    <xf numFmtId="0" fontId="3" fillId="9" borderId="25" xfId="0" applyFont="1" applyFill="1" applyBorder="1" applyAlignment="1">
      <alignment horizontal="center" vertical="top"/>
    </xf>
    <xf numFmtId="0" fontId="3" fillId="4" borderId="25" xfId="0" applyFont="1" applyFill="1" applyBorder="1" applyAlignment="1">
      <alignment horizontal="center" vertical="top"/>
    </xf>
    <xf numFmtId="49" fontId="4" fillId="2" borderId="25" xfId="0" applyNumberFormat="1" applyFont="1" applyFill="1" applyBorder="1" applyAlignment="1">
      <alignment horizontal="left" vertical="top"/>
    </xf>
    <xf numFmtId="0" fontId="3" fillId="2" borderId="25" xfId="0" applyFont="1" applyFill="1" applyBorder="1" applyAlignment="1">
      <alignment horizontal="center" vertical="top" wrapText="1"/>
    </xf>
    <xf numFmtId="0" fontId="4" fillId="9" borderId="25" xfId="0" applyFont="1" applyFill="1" applyBorder="1" applyAlignment="1">
      <alignment horizontal="left" vertical="top"/>
    </xf>
    <xf numFmtId="164" fontId="3" fillId="8" borderId="61" xfId="0" applyNumberFormat="1" applyFont="1" applyFill="1" applyBorder="1" applyAlignment="1">
      <alignment horizontal="center" vertical="top"/>
    </xf>
    <xf numFmtId="164" fontId="3" fillId="8" borderId="62" xfId="0" applyNumberFormat="1" applyFont="1" applyFill="1" applyBorder="1" applyAlignment="1">
      <alignment horizontal="center" vertical="top"/>
    </xf>
    <xf numFmtId="164" fontId="3" fillId="8" borderId="51" xfId="0" applyNumberFormat="1" applyFont="1" applyFill="1" applyBorder="1" applyAlignment="1">
      <alignment horizontal="right" vertical="top"/>
    </xf>
    <xf numFmtId="164" fontId="3" fillId="8" borderId="41" xfId="0" applyNumberFormat="1" applyFont="1" applyFill="1" applyBorder="1" applyAlignment="1">
      <alignment horizontal="center" vertical="top"/>
    </xf>
    <xf numFmtId="0" fontId="0" fillId="0" borderId="0" xfId="0" applyBorder="1" applyAlignment="1">
      <alignment horizontal="right" vertical="top"/>
    </xf>
    <xf numFmtId="3" fontId="3" fillId="8" borderId="0" xfId="0" applyNumberFormat="1" applyFont="1" applyFill="1" applyBorder="1" applyAlignment="1">
      <alignment horizontal="center" vertical="top" wrapText="1"/>
    </xf>
    <xf numFmtId="0" fontId="18" fillId="0" borderId="35" xfId="0" applyFont="1" applyBorder="1" applyAlignment="1">
      <alignment horizontal="center" vertical="center" wrapText="1"/>
    </xf>
    <xf numFmtId="0" fontId="3" fillId="0" borderId="76" xfId="0" applyFont="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0" borderId="76" xfId="0" applyFont="1" applyBorder="1" applyAlignment="1">
      <alignment horizontal="center" vertical="center" textRotation="90"/>
    </xf>
    <xf numFmtId="0" fontId="3" fillId="0" borderId="77" xfId="0" applyFont="1" applyBorder="1" applyAlignment="1">
      <alignment horizontal="center" vertical="center" textRotation="90"/>
    </xf>
    <xf numFmtId="0" fontId="3" fillId="0" borderId="64" xfId="0" applyFont="1" applyBorder="1" applyAlignment="1">
      <alignment horizontal="center" vertical="center" textRotation="90"/>
    </xf>
    <xf numFmtId="0" fontId="19" fillId="0" borderId="0" xfId="0" applyFont="1"/>
    <xf numFmtId="164" fontId="4" fillId="7" borderId="31" xfId="0" applyNumberFormat="1" applyFont="1" applyFill="1" applyBorder="1" applyAlignment="1">
      <alignment horizontal="center" vertical="top"/>
    </xf>
    <xf numFmtId="164" fontId="3" fillId="8" borderId="33" xfId="0" applyNumberFormat="1" applyFont="1" applyFill="1" applyBorder="1" applyAlignment="1">
      <alignment horizontal="center" vertical="top" wrapText="1"/>
    </xf>
    <xf numFmtId="164" fontId="3" fillId="8" borderId="60" xfId="0" applyNumberFormat="1" applyFont="1" applyFill="1" applyBorder="1" applyAlignment="1">
      <alignment horizontal="center" vertical="top"/>
    </xf>
    <xf numFmtId="164" fontId="3" fillId="8" borderId="33" xfId="0" applyNumberFormat="1" applyFont="1" applyFill="1" applyBorder="1" applyAlignment="1">
      <alignment horizontal="center" vertical="top"/>
    </xf>
    <xf numFmtId="164" fontId="4" fillId="7" borderId="32" xfId="0" applyNumberFormat="1" applyFont="1" applyFill="1" applyBorder="1" applyAlignment="1">
      <alignment horizontal="center" vertical="top"/>
    </xf>
    <xf numFmtId="164" fontId="8" fillId="3" borderId="55" xfId="0" applyNumberFormat="1" applyFont="1" applyFill="1" applyBorder="1" applyAlignment="1">
      <alignment horizontal="center" vertical="top" wrapText="1"/>
    </xf>
    <xf numFmtId="0" fontId="3" fillId="8" borderId="55" xfId="0" applyFont="1" applyFill="1" applyBorder="1" applyAlignment="1">
      <alignment horizontal="center" vertical="top" wrapText="1"/>
    </xf>
    <xf numFmtId="164" fontId="3" fillId="8" borderId="72"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12" xfId="0" applyNumberFormat="1" applyFont="1" applyFill="1" applyBorder="1" applyAlignment="1">
      <alignment horizontal="center" vertical="top" wrapText="1"/>
    </xf>
    <xf numFmtId="164" fontId="3" fillId="8" borderId="80" xfId="0" applyNumberFormat="1" applyFont="1" applyFill="1" applyBorder="1" applyAlignment="1">
      <alignment horizontal="center" vertical="top"/>
    </xf>
    <xf numFmtId="0" fontId="4" fillId="7" borderId="3" xfId="0" applyFont="1" applyFill="1" applyBorder="1" applyAlignment="1">
      <alignment horizontal="center" vertical="top"/>
    </xf>
    <xf numFmtId="0" fontId="3" fillId="8" borderId="15" xfId="0" applyFont="1" applyFill="1" applyBorder="1" applyAlignment="1">
      <alignment horizontal="center" vertical="top" wrapText="1"/>
    </xf>
    <xf numFmtId="164" fontId="3" fillId="8" borderId="21"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3" fillId="8" borderId="30" xfId="0" applyNumberFormat="1" applyFont="1" applyFill="1" applyBorder="1" applyAlignment="1">
      <alignment horizontal="center" vertical="top" wrapText="1"/>
    </xf>
    <xf numFmtId="164" fontId="3" fillId="8" borderId="81" xfId="0" applyNumberFormat="1" applyFont="1" applyFill="1" applyBorder="1" applyAlignment="1">
      <alignment horizontal="center" vertical="top"/>
    </xf>
    <xf numFmtId="0" fontId="9" fillId="8" borderId="83" xfId="0" applyFont="1" applyFill="1" applyBorder="1" applyAlignment="1">
      <alignment horizontal="center" vertical="top" wrapText="1"/>
    </xf>
    <xf numFmtId="49" fontId="3" fillId="8" borderId="43" xfId="0" applyNumberFormat="1" applyFont="1" applyFill="1" applyBorder="1" applyAlignment="1">
      <alignment horizontal="center" vertical="top"/>
    </xf>
    <xf numFmtId="0" fontId="3" fillId="3" borderId="85" xfId="2" applyFont="1" applyFill="1" applyBorder="1" applyAlignment="1">
      <alignment horizontal="center" vertical="top"/>
    </xf>
    <xf numFmtId="0" fontId="3" fillId="0" borderId="85" xfId="1" applyFont="1" applyFill="1" applyBorder="1" applyAlignment="1">
      <alignment horizontal="center" vertical="top"/>
    </xf>
    <xf numFmtId="0" fontId="3" fillId="3" borderId="8" xfId="0" applyFont="1" applyFill="1" applyBorder="1" applyAlignment="1">
      <alignment horizontal="center" vertical="top"/>
    </xf>
    <xf numFmtId="0" fontId="9" fillId="8" borderId="86" xfId="0" applyFont="1" applyFill="1" applyBorder="1" applyAlignment="1">
      <alignment horizontal="center" vertical="top" wrapText="1"/>
    </xf>
    <xf numFmtId="49" fontId="3" fillId="8" borderId="8" xfId="0" applyNumberFormat="1" applyFont="1" applyFill="1" applyBorder="1" applyAlignment="1">
      <alignment horizontal="center" vertical="top"/>
    </xf>
    <xf numFmtId="164" fontId="3" fillId="8" borderId="69"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3" fillId="8" borderId="87" xfId="0" applyNumberFormat="1" applyFont="1" applyFill="1" applyBorder="1" applyAlignment="1">
      <alignment horizontal="center" vertical="top"/>
    </xf>
    <xf numFmtId="164" fontId="3" fillId="8" borderId="88" xfId="0" applyNumberFormat="1" applyFont="1" applyFill="1" applyBorder="1" applyAlignment="1">
      <alignment horizontal="center" vertical="top"/>
    </xf>
    <xf numFmtId="3" fontId="3" fillId="8" borderId="84" xfId="0" applyNumberFormat="1" applyFont="1" applyFill="1" applyBorder="1" applyAlignment="1">
      <alignment horizontal="center" vertical="top"/>
    </xf>
    <xf numFmtId="3" fontId="3" fillId="8" borderId="89" xfId="0" applyNumberFormat="1" applyFont="1" applyFill="1" applyBorder="1" applyAlignment="1">
      <alignment horizontal="center" vertical="top"/>
    </xf>
    <xf numFmtId="1" fontId="3" fillId="8" borderId="82" xfId="0" applyNumberFormat="1" applyFont="1" applyFill="1" applyBorder="1" applyAlignment="1">
      <alignment horizontal="center" vertical="top"/>
    </xf>
    <xf numFmtId="1" fontId="3" fillId="3" borderId="82" xfId="2" applyNumberFormat="1" applyFont="1" applyFill="1" applyBorder="1" applyAlignment="1">
      <alignment horizontal="center" vertical="top"/>
    </xf>
    <xf numFmtId="3" fontId="3" fillId="0" borderId="63" xfId="0" applyNumberFormat="1" applyFont="1" applyFill="1" applyBorder="1" applyAlignment="1">
      <alignment horizontal="center" vertical="top" wrapText="1"/>
    </xf>
    <xf numFmtId="0" fontId="6" fillId="10" borderId="20" xfId="0" applyFont="1" applyFill="1" applyBorder="1" applyAlignment="1">
      <alignment horizontal="center" vertical="top"/>
    </xf>
    <xf numFmtId="3" fontId="3" fillId="8" borderId="36" xfId="0" applyNumberFormat="1" applyFont="1" applyFill="1" applyBorder="1" applyAlignment="1">
      <alignment horizontal="center" vertical="top"/>
    </xf>
    <xf numFmtId="3" fontId="3" fillId="8" borderId="87" xfId="0" applyNumberFormat="1" applyFont="1" applyFill="1" applyBorder="1" applyAlignment="1">
      <alignment horizontal="center" vertical="top"/>
    </xf>
    <xf numFmtId="1" fontId="3" fillId="8" borderId="66" xfId="0" applyNumberFormat="1" applyFont="1" applyFill="1" applyBorder="1" applyAlignment="1">
      <alignment horizontal="center" vertical="top"/>
    </xf>
    <xf numFmtId="1" fontId="3" fillId="3" borderId="66" xfId="2" applyNumberFormat="1" applyFont="1" applyFill="1" applyBorder="1" applyAlignment="1">
      <alignment horizontal="center" vertical="top"/>
    </xf>
    <xf numFmtId="3" fontId="3" fillId="0" borderId="47" xfId="0" applyNumberFormat="1" applyFont="1" applyFill="1" applyBorder="1" applyAlignment="1">
      <alignment horizontal="center" vertical="top" wrapText="1"/>
    </xf>
    <xf numFmtId="3" fontId="3" fillId="8" borderId="10" xfId="0" applyNumberFormat="1" applyFont="1" applyFill="1" applyBorder="1" applyAlignment="1">
      <alignment horizontal="center" vertical="top"/>
    </xf>
    <xf numFmtId="3" fontId="3" fillId="8" borderId="88" xfId="0" applyNumberFormat="1" applyFont="1" applyFill="1" applyBorder="1" applyAlignment="1">
      <alignment horizontal="center" vertical="top"/>
    </xf>
    <xf numFmtId="1" fontId="3" fillId="8" borderId="85" xfId="0" applyNumberFormat="1" applyFont="1" applyFill="1" applyBorder="1" applyAlignment="1">
      <alignment horizontal="center" vertical="top"/>
    </xf>
    <xf numFmtId="1" fontId="3" fillId="3" borderId="85" xfId="2" applyNumberFormat="1" applyFont="1" applyFill="1" applyBorder="1" applyAlignment="1">
      <alignment horizontal="center" vertical="top"/>
    </xf>
    <xf numFmtId="3" fontId="3" fillId="0" borderId="21" xfId="0" applyNumberFormat="1" applyFont="1" applyFill="1" applyBorder="1" applyAlignment="1">
      <alignment horizontal="center" vertical="top" wrapText="1"/>
    </xf>
    <xf numFmtId="0" fontId="6" fillId="10" borderId="8" xfId="0" applyFont="1" applyFill="1" applyBorder="1" applyAlignment="1">
      <alignment horizontal="center" vertical="top"/>
    </xf>
    <xf numFmtId="164" fontId="8" fillId="0" borderId="48" xfId="0" applyNumberFormat="1" applyFont="1" applyBorder="1" applyAlignment="1">
      <alignment horizontal="center" vertical="top"/>
    </xf>
    <xf numFmtId="164" fontId="8" fillId="0" borderId="56" xfId="0" applyNumberFormat="1" applyFont="1" applyBorder="1" applyAlignment="1">
      <alignment horizontal="center" vertical="top"/>
    </xf>
    <xf numFmtId="164" fontId="8" fillId="0" borderId="18" xfId="0" applyNumberFormat="1" applyFont="1" applyBorder="1" applyAlignment="1">
      <alignment horizontal="center" vertical="top"/>
    </xf>
    <xf numFmtId="164" fontId="8" fillId="0" borderId="74" xfId="0" applyNumberFormat="1" applyFont="1" applyBorder="1" applyAlignment="1">
      <alignment horizontal="center" vertical="top"/>
    </xf>
    <xf numFmtId="164" fontId="8" fillId="0" borderId="33" xfId="0" applyNumberFormat="1" applyFont="1" applyBorder="1" applyAlignment="1">
      <alignment horizontal="center" vertical="top"/>
    </xf>
    <xf numFmtId="0" fontId="3" fillId="0" borderId="56" xfId="0" applyFont="1" applyFill="1" applyBorder="1" applyAlignment="1">
      <alignment horizontal="center" vertical="top"/>
    </xf>
    <xf numFmtId="0" fontId="4" fillId="7" borderId="42" xfId="0" applyFont="1" applyFill="1" applyBorder="1" applyAlignment="1">
      <alignment horizontal="center" vertical="top"/>
    </xf>
    <xf numFmtId="0" fontId="4" fillId="7" borderId="58" xfId="0" applyFont="1" applyFill="1" applyBorder="1" applyAlignment="1">
      <alignment horizontal="center" vertical="top"/>
    </xf>
    <xf numFmtId="164" fontId="3" fillId="8" borderId="33" xfId="0" applyNumberFormat="1" applyFont="1" applyFill="1" applyBorder="1" applyAlignment="1">
      <alignment horizontal="right" vertical="top"/>
    </xf>
    <xf numFmtId="164" fontId="3" fillId="8" borderId="5" xfId="0" applyNumberFormat="1" applyFont="1" applyFill="1" applyBorder="1" applyAlignment="1">
      <alignment horizontal="center" vertical="top"/>
    </xf>
    <xf numFmtId="164" fontId="4" fillId="2" borderId="32" xfId="0" applyNumberFormat="1" applyFont="1" applyFill="1" applyBorder="1" applyAlignment="1">
      <alignment horizontal="center" vertical="top"/>
    </xf>
    <xf numFmtId="164" fontId="4" fillId="4" borderId="16" xfId="0" applyNumberFormat="1" applyFont="1" applyFill="1" applyBorder="1" applyAlignment="1">
      <alignment horizontal="center" vertical="top"/>
    </xf>
    <xf numFmtId="164" fontId="3" fillId="8" borderId="48" xfId="0" applyNumberFormat="1" applyFont="1" applyFill="1" applyBorder="1" applyAlignment="1">
      <alignment horizontal="right" vertical="top"/>
    </xf>
    <xf numFmtId="3" fontId="3" fillId="8" borderId="74" xfId="0" applyNumberFormat="1" applyFont="1" applyFill="1" applyBorder="1" applyAlignment="1">
      <alignment horizontal="center" vertical="top"/>
    </xf>
    <xf numFmtId="3" fontId="3" fillId="8" borderId="69" xfId="0" applyNumberFormat="1" applyFont="1" applyFill="1" applyBorder="1" applyAlignment="1">
      <alignment horizontal="center" vertical="top"/>
    </xf>
    <xf numFmtId="3" fontId="3" fillId="8" borderId="43" xfId="0" applyNumberFormat="1" applyFont="1" applyFill="1" applyBorder="1" applyAlignment="1">
      <alignment horizontal="center" vertical="top"/>
    </xf>
    <xf numFmtId="3" fontId="3" fillId="8" borderId="74" xfId="0" applyNumberFormat="1" applyFont="1" applyFill="1" applyBorder="1" applyAlignment="1">
      <alignment horizontal="center" vertical="top" wrapText="1"/>
    </xf>
    <xf numFmtId="0" fontId="9" fillId="8" borderId="43" xfId="0" applyFont="1" applyFill="1" applyBorder="1" applyAlignment="1">
      <alignment horizontal="center" vertical="top" wrapText="1"/>
    </xf>
    <xf numFmtId="3" fontId="3" fillId="8" borderId="34" xfId="0" applyNumberFormat="1" applyFont="1" applyFill="1" applyBorder="1" applyAlignment="1">
      <alignment horizontal="center" vertical="top"/>
    </xf>
    <xf numFmtId="3" fontId="3" fillId="8" borderId="30" xfId="0" applyNumberFormat="1" applyFont="1" applyFill="1" applyBorder="1" applyAlignment="1">
      <alignment horizontal="center" vertical="top"/>
    </xf>
    <xf numFmtId="3" fontId="3" fillId="8" borderId="39" xfId="0" applyNumberFormat="1" applyFont="1" applyFill="1" applyBorder="1" applyAlignment="1">
      <alignment horizontal="center" vertical="top"/>
    </xf>
    <xf numFmtId="3" fontId="3" fillId="8" borderId="34" xfId="0" applyNumberFormat="1" applyFont="1" applyFill="1" applyBorder="1" applyAlignment="1">
      <alignment horizontal="center" vertical="top" wrapText="1"/>
    </xf>
    <xf numFmtId="0" fontId="9" fillId="8" borderId="39" xfId="0" applyFont="1" applyFill="1" applyBorder="1" applyAlignment="1">
      <alignment horizontal="center" vertical="top" wrapText="1"/>
    </xf>
    <xf numFmtId="3" fontId="3" fillId="8" borderId="18" xfId="0" applyNumberFormat="1" applyFont="1" applyFill="1" applyBorder="1" applyAlignment="1">
      <alignment horizontal="center" vertical="top"/>
    </xf>
    <xf numFmtId="3" fontId="3" fillId="8" borderId="12" xfId="0" applyNumberFormat="1" applyFont="1" applyFill="1" applyBorder="1" applyAlignment="1">
      <alignment horizontal="center" vertical="top"/>
    </xf>
    <xf numFmtId="3" fontId="3" fillId="8" borderId="8" xfId="0" applyNumberFormat="1" applyFont="1" applyFill="1" applyBorder="1" applyAlignment="1">
      <alignment horizontal="center" vertical="top"/>
    </xf>
    <xf numFmtId="3" fontId="3" fillId="8" borderId="18" xfId="0" applyNumberFormat="1" applyFont="1" applyFill="1" applyBorder="1" applyAlignment="1">
      <alignment horizontal="center" vertical="top" wrapText="1"/>
    </xf>
    <xf numFmtId="0" fontId="9" fillId="8" borderId="8" xfId="0" applyFont="1" applyFill="1" applyBorder="1" applyAlignment="1">
      <alignment horizontal="center" vertical="top" wrapText="1"/>
    </xf>
    <xf numFmtId="164" fontId="3" fillId="8" borderId="38"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0" fontId="3" fillId="0" borderId="91" xfId="0" applyFont="1" applyFill="1" applyBorder="1" applyAlignment="1">
      <alignment horizontal="center" vertical="top"/>
    </xf>
    <xf numFmtId="164" fontId="3" fillId="8" borderId="60" xfId="0" applyNumberFormat="1" applyFont="1" applyFill="1" applyBorder="1" applyAlignment="1">
      <alignment horizontal="center"/>
    </xf>
    <xf numFmtId="164" fontId="3" fillId="8" borderId="71" xfId="0" applyNumberFormat="1" applyFont="1" applyFill="1" applyBorder="1" applyAlignment="1">
      <alignment horizontal="center"/>
    </xf>
    <xf numFmtId="164" fontId="3" fillId="8" borderId="85" xfId="0" applyNumberFormat="1" applyFont="1" applyFill="1" applyBorder="1" applyAlignment="1">
      <alignment horizontal="center"/>
    </xf>
    <xf numFmtId="164" fontId="3" fillId="8" borderId="71" xfId="0" applyNumberFormat="1" applyFont="1" applyFill="1" applyBorder="1" applyAlignment="1">
      <alignment horizontal="center" vertical="top"/>
    </xf>
    <xf numFmtId="0" fontId="4" fillId="0" borderId="46" xfId="0" applyFont="1" applyFill="1" applyBorder="1" applyAlignment="1">
      <alignment horizontal="center" vertical="top"/>
    </xf>
    <xf numFmtId="164" fontId="10" fillId="8" borderId="3" xfId="0" applyNumberFormat="1" applyFont="1" applyFill="1" applyBorder="1" applyAlignment="1">
      <alignment horizontal="center" vertical="top"/>
    </xf>
    <xf numFmtId="164" fontId="10" fillId="8" borderId="0" xfId="0" applyNumberFormat="1" applyFont="1" applyFill="1" applyBorder="1" applyAlignment="1">
      <alignment horizontal="center" vertical="top"/>
    </xf>
    <xf numFmtId="3" fontId="3" fillId="0" borderId="8"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0" fontId="3" fillId="8" borderId="41" xfId="0" applyFont="1" applyFill="1" applyBorder="1" applyAlignment="1">
      <alignment horizontal="center" vertical="top" wrapText="1"/>
    </xf>
    <xf numFmtId="0" fontId="9" fillId="0" borderId="73" xfId="0" applyFont="1" applyFill="1" applyBorder="1" applyAlignment="1">
      <alignment horizontal="center" vertical="top" wrapText="1"/>
    </xf>
    <xf numFmtId="0" fontId="3" fillId="3" borderId="12" xfId="2" applyFont="1" applyFill="1" applyBorder="1" applyAlignment="1">
      <alignment horizontal="center" vertical="top"/>
    </xf>
    <xf numFmtId="0" fontId="3" fillId="0" borderId="85" xfId="1" applyFont="1" applyBorder="1" applyAlignment="1">
      <alignment horizontal="center" vertical="top"/>
    </xf>
    <xf numFmtId="0" fontId="2" fillId="3" borderId="30" xfId="2" applyFont="1" applyFill="1" applyBorder="1" applyAlignment="1">
      <alignment horizontal="center" vertical="top"/>
    </xf>
    <xf numFmtId="0" fontId="2" fillId="3" borderId="82" xfId="2" applyFont="1" applyFill="1" applyBorder="1" applyAlignment="1">
      <alignment horizontal="center" vertical="top"/>
    </xf>
    <xf numFmtId="0" fontId="3" fillId="0" borderId="82" xfId="1" applyFont="1" applyBorder="1" applyAlignment="1">
      <alignment horizontal="center" vertical="top"/>
    </xf>
    <xf numFmtId="0" fontId="2" fillId="3" borderId="39" xfId="0" applyFont="1" applyFill="1" applyBorder="1" applyAlignment="1">
      <alignment horizontal="center" vertical="top"/>
    </xf>
    <xf numFmtId="164" fontId="4" fillId="4" borderId="5" xfId="0" applyNumberFormat="1" applyFont="1" applyFill="1" applyBorder="1" applyAlignment="1">
      <alignment horizontal="center" vertical="top"/>
    </xf>
    <xf numFmtId="164" fontId="3" fillId="7" borderId="15" xfId="0" applyNumberFormat="1" applyFont="1" applyFill="1" applyBorder="1" applyAlignment="1">
      <alignment horizontal="center" vertical="top"/>
    </xf>
    <xf numFmtId="164" fontId="4" fillId="4" borderId="15" xfId="0" applyNumberFormat="1" applyFont="1" applyFill="1" applyBorder="1" applyAlignment="1">
      <alignment horizontal="center" vertical="top"/>
    </xf>
    <xf numFmtId="164" fontId="4" fillId="5" borderId="32" xfId="0" applyNumberFormat="1" applyFont="1" applyFill="1" applyBorder="1" applyAlignment="1">
      <alignment horizontal="center" vertical="top"/>
    </xf>
    <xf numFmtId="164" fontId="8" fillId="3" borderId="80" xfId="0" applyNumberFormat="1" applyFont="1" applyFill="1" applyBorder="1" applyAlignment="1">
      <alignment horizontal="center" vertical="top" wrapText="1"/>
    </xf>
    <xf numFmtId="164" fontId="8" fillId="3" borderId="81" xfId="0" applyNumberFormat="1" applyFont="1" applyFill="1" applyBorder="1" applyAlignment="1">
      <alignment horizontal="center" vertical="top" wrapText="1"/>
    </xf>
    <xf numFmtId="0" fontId="3" fillId="0" borderId="86" xfId="0" applyFont="1" applyFill="1" applyBorder="1" applyAlignment="1">
      <alignment horizontal="center" vertical="top"/>
    </xf>
    <xf numFmtId="164" fontId="10" fillId="8" borderId="85" xfId="0" applyNumberFormat="1" applyFont="1" applyFill="1" applyBorder="1" applyAlignment="1">
      <alignment horizontal="center" vertical="top"/>
    </xf>
    <xf numFmtId="164" fontId="3" fillId="8" borderId="56" xfId="0" applyNumberFormat="1" applyFont="1" applyFill="1" applyBorder="1" applyAlignment="1">
      <alignment horizontal="right" vertical="top"/>
    </xf>
    <xf numFmtId="164" fontId="3" fillId="8" borderId="18" xfId="0" applyNumberFormat="1" applyFont="1" applyFill="1" applyBorder="1" applyAlignment="1">
      <alignment horizontal="right" vertical="top"/>
    </xf>
    <xf numFmtId="164" fontId="4" fillId="7" borderId="58" xfId="0" applyNumberFormat="1" applyFont="1" applyFill="1" applyBorder="1" applyAlignment="1">
      <alignment horizontal="center" vertical="top"/>
    </xf>
    <xf numFmtId="164" fontId="4" fillId="7" borderId="42" xfId="0" applyNumberFormat="1" applyFont="1" applyFill="1" applyBorder="1" applyAlignment="1">
      <alignment horizontal="center" vertical="top"/>
    </xf>
    <xf numFmtId="164" fontId="4" fillId="7" borderId="17" xfId="0" applyNumberFormat="1" applyFont="1" applyFill="1" applyBorder="1" applyAlignment="1">
      <alignment horizontal="center" vertical="top"/>
    </xf>
    <xf numFmtId="164" fontId="3" fillId="8" borderId="56" xfId="0" applyNumberFormat="1" applyFont="1" applyFill="1" applyBorder="1" applyAlignment="1">
      <alignment horizontal="center" vertical="top" wrapText="1"/>
    </xf>
    <xf numFmtId="164" fontId="3" fillId="8" borderId="61"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13" xfId="0" applyNumberFormat="1" applyFont="1" applyFill="1" applyBorder="1" applyAlignment="1">
      <alignment horizontal="center" vertical="top" wrapText="1"/>
    </xf>
    <xf numFmtId="0" fontId="10" fillId="0" borderId="69" xfId="0" applyFont="1" applyFill="1" applyBorder="1" applyAlignment="1">
      <alignment horizontal="center" vertical="top"/>
    </xf>
    <xf numFmtId="0" fontId="3" fillId="8" borderId="91" xfId="0" applyFont="1" applyFill="1" applyBorder="1" applyAlignment="1">
      <alignment horizontal="center" vertical="top" wrapText="1"/>
    </xf>
    <xf numFmtId="164" fontId="10" fillId="8" borderId="91" xfId="0" applyNumberFormat="1" applyFont="1" applyFill="1" applyBorder="1" applyAlignment="1">
      <alignment horizontal="center"/>
    </xf>
    <xf numFmtId="0" fontId="3" fillId="8" borderId="45" xfId="0" applyFont="1" applyFill="1" applyBorder="1" applyAlignment="1">
      <alignment horizontal="center" vertical="top" wrapText="1"/>
    </xf>
    <xf numFmtId="164" fontId="3" fillId="8" borderId="91" xfId="0" applyNumberFormat="1" applyFont="1" applyFill="1" applyBorder="1" applyAlignment="1">
      <alignment horizontal="center" vertical="top"/>
    </xf>
    <xf numFmtId="164" fontId="8" fillId="8" borderId="41"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164" fontId="10" fillId="8" borderId="56" xfId="0" applyNumberFormat="1" applyFont="1" applyFill="1" applyBorder="1" applyAlignment="1">
      <alignment horizontal="center" vertical="top"/>
    </xf>
    <xf numFmtId="164" fontId="10" fillId="8" borderId="18" xfId="0" applyNumberFormat="1" applyFont="1" applyFill="1" applyBorder="1" applyAlignment="1">
      <alignment horizontal="center" vertical="top"/>
    </xf>
    <xf numFmtId="164" fontId="10" fillId="8" borderId="33" xfId="0" applyNumberFormat="1" applyFont="1" applyFill="1" applyBorder="1" applyAlignment="1">
      <alignment horizontal="center" vertical="top"/>
    </xf>
    <xf numFmtId="0" fontId="3" fillId="0" borderId="60" xfId="0" applyFont="1" applyFill="1" applyBorder="1" applyAlignment="1">
      <alignment horizontal="center" vertical="top"/>
    </xf>
    <xf numFmtId="0" fontId="3" fillId="0" borderId="85" xfId="0" applyFont="1" applyFill="1" applyBorder="1" applyAlignment="1">
      <alignment horizontal="center" vertical="top"/>
    </xf>
    <xf numFmtId="164" fontId="3" fillId="8" borderId="57" xfId="0" applyNumberFormat="1" applyFont="1" applyFill="1" applyBorder="1" applyAlignment="1">
      <alignment horizontal="center" vertical="top"/>
    </xf>
    <xf numFmtId="164" fontId="4" fillId="7" borderId="8" xfId="0" applyNumberFormat="1" applyFont="1" applyFill="1" applyBorder="1" applyAlignment="1">
      <alignment horizontal="center" vertical="top"/>
    </xf>
    <xf numFmtId="164" fontId="3" fillId="8" borderId="89" xfId="0" applyNumberFormat="1" applyFont="1" applyFill="1" applyBorder="1" applyAlignment="1">
      <alignment horizontal="center" vertical="top"/>
    </xf>
    <xf numFmtId="3" fontId="3" fillId="8" borderId="12" xfId="0" applyNumberFormat="1" applyFont="1" applyFill="1" applyBorder="1" applyAlignment="1">
      <alignment horizontal="center" vertical="center"/>
    </xf>
    <xf numFmtId="0" fontId="22" fillId="8" borderId="6" xfId="0" applyFont="1" applyFill="1" applyBorder="1" applyAlignment="1">
      <alignment horizontal="left" wrapText="1"/>
    </xf>
    <xf numFmtId="0" fontId="6" fillId="0" borderId="7" xfId="0" applyFont="1" applyBorder="1" applyAlignment="1">
      <alignment horizontal="left" vertical="top" wrapText="1"/>
    </xf>
    <xf numFmtId="0" fontId="3" fillId="8" borderId="12" xfId="0" applyFont="1" applyFill="1" applyBorder="1" applyAlignment="1">
      <alignment horizontal="center" vertical="top"/>
    </xf>
    <xf numFmtId="0" fontId="3" fillId="0" borderId="61" xfId="0" applyFont="1" applyFill="1" applyBorder="1" applyAlignment="1">
      <alignment vertical="top" wrapText="1"/>
    </xf>
    <xf numFmtId="164" fontId="8" fillId="8" borderId="62" xfId="0" applyNumberFormat="1" applyFont="1" applyFill="1" applyBorder="1" applyAlignment="1">
      <alignment horizontal="center" vertical="top"/>
    </xf>
    <xf numFmtId="164" fontId="4" fillId="2" borderId="23" xfId="0" applyNumberFormat="1" applyFont="1" applyFill="1" applyBorder="1" applyAlignment="1">
      <alignment horizontal="center" vertical="top"/>
    </xf>
    <xf numFmtId="164" fontId="4" fillId="9" borderId="23" xfId="0" applyNumberFormat="1" applyFont="1" applyFill="1" applyBorder="1" applyAlignment="1">
      <alignment horizontal="center" vertical="top"/>
    </xf>
    <xf numFmtId="164" fontId="8" fillId="8" borderId="45" xfId="0" applyNumberFormat="1" applyFont="1" applyFill="1" applyBorder="1" applyAlignment="1">
      <alignment horizontal="center" vertical="top"/>
    </xf>
    <xf numFmtId="164" fontId="8" fillId="8" borderId="46" xfId="0" applyNumberFormat="1" applyFont="1" applyFill="1" applyBorder="1" applyAlignment="1">
      <alignment horizontal="center" vertical="top"/>
    </xf>
    <xf numFmtId="164" fontId="8" fillId="8" borderId="15" xfId="0" applyNumberFormat="1" applyFont="1" applyFill="1" applyBorder="1" applyAlignment="1">
      <alignment horizontal="center" vertical="top"/>
    </xf>
    <xf numFmtId="0" fontId="20" fillId="0" borderId="0" xfId="0" applyFont="1" applyBorder="1" applyAlignment="1">
      <alignment vertical="top"/>
    </xf>
    <xf numFmtId="0" fontId="2" fillId="8" borderId="30" xfId="0" applyFont="1" applyFill="1" applyBorder="1" applyAlignment="1">
      <alignment horizontal="center" vertical="top" wrapText="1"/>
    </xf>
    <xf numFmtId="0" fontId="2" fillId="8" borderId="18" xfId="0" applyFont="1" applyFill="1" applyBorder="1" applyAlignment="1">
      <alignment horizontal="center" vertical="top" wrapText="1"/>
    </xf>
    <xf numFmtId="0" fontId="3" fillId="8" borderId="53" xfId="0" applyFont="1" applyFill="1" applyBorder="1" applyAlignment="1">
      <alignment vertical="top" wrapText="1"/>
    </xf>
    <xf numFmtId="0" fontId="2" fillId="8" borderId="71" xfId="0" applyFont="1" applyFill="1" applyBorder="1" applyAlignment="1">
      <alignment horizontal="center" vertical="top" wrapText="1"/>
    </xf>
    <xf numFmtId="0" fontId="2" fillId="8" borderId="85" xfId="0" applyFont="1" applyFill="1" applyBorder="1" applyAlignment="1">
      <alignment horizontal="center" vertical="top" wrapText="1"/>
    </xf>
    <xf numFmtId="0" fontId="3" fillId="8" borderId="54" xfId="0" applyFont="1" applyFill="1" applyBorder="1" applyAlignment="1">
      <alignment vertical="top" wrapText="1"/>
    </xf>
    <xf numFmtId="0" fontId="2" fillId="8" borderId="81" xfId="0" applyFont="1" applyFill="1" applyBorder="1" applyAlignment="1">
      <alignment horizontal="center" vertical="top" wrapText="1"/>
    </xf>
    <xf numFmtId="0" fontId="2" fillId="8" borderId="80" xfId="0" applyFont="1" applyFill="1" applyBorder="1" applyAlignment="1">
      <alignment horizontal="center" vertical="top" wrapText="1"/>
    </xf>
    <xf numFmtId="0" fontId="23" fillId="8" borderId="82" xfId="0" applyFont="1" applyFill="1" applyBorder="1" applyAlignment="1">
      <alignment horizontal="center" vertical="top" wrapText="1"/>
    </xf>
    <xf numFmtId="0" fontId="23" fillId="8" borderId="65" xfId="0" applyFont="1" applyFill="1" applyBorder="1" applyAlignment="1">
      <alignment horizontal="center" vertical="top" wrapText="1"/>
    </xf>
    <xf numFmtId="0" fontId="10" fillId="0" borderId="67" xfId="0" applyFont="1" applyFill="1" applyBorder="1" applyAlignment="1">
      <alignment horizontal="center" vertical="top"/>
    </xf>
    <xf numFmtId="49" fontId="3" fillId="8" borderId="15" xfId="0" applyNumberFormat="1" applyFont="1" applyFill="1" applyBorder="1" applyAlignment="1">
      <alignment horizontal="center" vertical="top" wrapText="1"/>
    </xf>
    <xf numFmtId="164" fontId="3" fillId="8" borderId="78" xfId="0" applyNumberFormat="1" applyFont="1" applyFill="1" applyBorder="1" applyAlignment="1">
      <alignment horizontal="center" vertical="top"/>
    </xf>
    <xf numFmtId="0" fontId="2" fillId="8" borderId="72" xfId="0" applyFont="1" applyFill="1" applyBorder="1" applyAlignment="1">
      <alignment horizontal="center" vertical="top" wrapText="1"/>
    </xf>
    <xf numFmtId="0" fontId="2" fillId="8" borderId="67" xfId="0" applyFont="1" applyFill="1" applyBorder="1" applyAlignment="1">
      <alignment horizontal="center" vertical="top" wrapText="1"/>
    </xf>
    <xf numFmtId="49" fontId="8" fillId="8" borderId="89" xfId="0" applyNumberFormat="1" applyFont="1" applyFill="1" applyBorder="1" applyAlignment="1">
      <alignment horizontal="center" vertical="center" textRotation="90" wrapText="1"/>
    </xf>
    <xf numFmtId="49" fontId="8" fillId="8" borderId="63" xfId="0" applyNumberFormat="1" applyFont="1" applyFill="1" applyBorder="1" applyAlignment="1">
      <alignment horizontal="center" vertical="center" textRotation="90" wrapText="1"/>
    </xf>
    <xf numFmtId="49" fontId="3" fillId="8" borderId="57" xfId="0" applyNumberFormat="1" applyFont="1" applyFill="1" applyBorder="1" applyAlignment="1">
      <alignment horizontal="center" vertical="top"/>
    </xf>
    <xf numFmtId="0" fontId="3" fillId="8" borderId="90" xfId="0" applyFont="1" applyFill="1" applyBorder="1" applyAlignment="1">
      <alignment horizontal="center" vertical="top"/>
    </xf>
    <xf numFmtId="0" fontId="3" fillId="8" borderId="85" xfId="0" applyFont="1" applyFill="1" applyBorder="1" applyAlignment="1">
      <alignment horizontal="center" vertical="top"/>
    </xf>
    <xf numFmtId="0" fontId="3" fillId="8" borderId="66" xfId="0" applyFont="1" applyFill="1" applyBorder="1" applyAlignment="1">
      <alignment horizontal="center" vertical="top"/>
    </xf>
    <xf numFmtId="49" fontId="3" fillId="8" borderId="13" xfId="0" applyNumberFormat="1" applyFont="1" applyFill="1" applyBorder="1" applyAlignment="1">
      <alignment horizontal="center" vertical="top"/>
    </xf>
    <xf numFmtId="49" fontId="8" fillId="8" borderId="30" xfId="0" applyNumberFormat="1" applyFont="1" applyFill="1" applyBorder="1" applyAlignment="1">
      <alignment horizontal="center" vertical="center" textRotation="90" wrapText="1"/>
    </xf>
    <xf numFmtId="0" fontId="3" fillId="0" borderId="80" xfId="0" applyFont="1" applyFill="1" applyBorder="1" applyAlignment="1">
      <alignment horizontal="center" vertical="top"/>
    </xf>
    <xf numFmtId="0" fontId="3" fillId="0" borderId="81" xfId="0" applyFont="1" applyFill="1" applyBorder="1" applyAlignment="1">
      <alignment horizontal="center" vertical="top"/>
    </xf>
    <xf numFmtId="0" fontId="3" fillId="8" borderId="53" xfId="0" applyFont="1" applyFill="1" applyBorder="1" applyAlignment="1">
      <alignment horizontal="left" vertical="top" wrapText="1"/>
    </xf>
    <xf numFmtId="0" fontId="3" fillId="8" borderId="65" xfId="0" applyFont="1" applyFill="1" applyBorder="1" applyAlignment="1">
      <alignment horizontal="center" vertical="top"/>
    </xf>
    <xf numFmtId="164" fontId="8" fillId="8" borderId="0" xfId="0" applyNumberFormat="1" applyFont="1" applyFill="1" applyBorder="1" applyAlignment="1">
      <alignment horizontal="center" vertical="top"/>
    </xf>
    <xf numFmtId="164" fontId="4" fillId="9" borderId="24" xfId="0" applyNumberFormat="1" applyFont="1" applyFill="1" applyBorder="1" applyAlignment="1">
      <alignment horizontal="center" vertical="top"/>
    </xf>
    <xf numFmtId="164" fontId="3" fillId="8" borderId="9" xfId="0" applyNumberFormat="1" applyFont="1" applyFill="1" applyBorder="1" applyAlignment="1">
      <alignment horizontal="left" vertical="top" wrapText="1"/>
    </xf>
    <xf numFmtId="164" fontId="3" fillId="8" borderId="40" xfId="0" applyNumberFormat="1" applyFont="1" applyFill="1" applyBorder="1" applyAlignment="1">
      <alignment horizontal="left" vertical="top" wrapText="1"/>
    </xf>
    <xf numFmtId="0" fontId="3" fillId="0" borderId="94" xfId="0" applyFont="1" applyFill="1" applyBorder="1" applyAlignment="1">
      <alignment horizontal="left" vertical="top" wrapText="1"/>
    </xf>
    <xf numFmtId="0" fontId="14" fillId="10" borderId="42" xfId="0" applyFont="1" applyFill="1" applyBorder="1" applyAlignment="1">
      <alignment vertical="top" wrapText="1"/>
    </xf>
    <xf numFmtId="0" fontId="3" fillId="0" borderId="41" xfId="0" applyFont="1" applyFill="1" applyBorder="1" applyAlignment="1">
      <alignment vertical="top" wrapText="1"/>
    </xf>
    <xf numFmtId="0" fontId="3" fillId="0" borderId="41" xfId="0" applyFont="1" applyFill="1" applyBorder="1" applyAlignment="1">
      <alignment horizontal="left" vertical="top" wrapText="1"/>
    </xf>
    <xf numFmtId="164" fontId="8" fillId="3" borderId="78" xfId="0" applyNumberFormat="1" applyFont="1" applyFill="1" applyBorder="1" applyAlignment="1">
      <alignment horizontal="center" vertical="top" wrapText="1"/>
    </xf>
    <xf numFmtId="164" fontId="8" fillId="3" borderId="79" xfId="0" applyNumberFormat="1" applyFont="1" applyFill="1" applyBorder="1" applyAlignment="1">
      <alignment horizontal="center" vertical="top" wrapText="1"/>
    </xf>
    <xf numFmtId="164" fontId="3" fillId="8" borderId="49" xfId="0" applyNumberFormat="1" applyFont="1" applyFill="1" applyBorder="1" applyAlignment="1">
      <alignment horizontal="center" vertical="top" wrapText="1"/>
    </xf>
    <xf numFmtId="164" fontId="3" fillId="8" borderId="55" xfId="0" applyNumberFormat="1" applyFont="1" applyFill="1" applyBorder="1" applyAlignment="1">
      <alignment horizontal="center" vertical="top" wrapText="1"/>
    </xf>
    <xf numFmtId="49" fontId="3" fillId="8" borderId="39" xfId="0" applyNumberFormat="1" applyFont="1" applyFill="1" applyBorder="1" applyAlignment="1">
      <alignment horizontal="center" vertical="top"/>
    </xf>
    <xf numFmtId="164" fontId="3" fillId="8" borderId="82" xfId="0" applyNumberFormat="1" applyFont="1" applyFill="1" applyBorder="1" applyAlignment="1">
      <alignment horizontal="center"/>
    </xf>
    <xf numFmtId="0" fontId="3" fillId="0" borderId="95" xfId="0" applyFont="1" applyFill="1" applyBorder="1" applyAlignment="1">
      <alignment horizontal="center" vertical="top"/>
    </xf>
    <xf numFmtId="164" fontId="3" fillId="8" borderId="95" xfId="0" applyNumberFormat="1" applyFont="1" applyFill="1" applyBorder="1" applyAlignment="1">
      <alignment horizontal="center"/>
    </xf>
    <xf numFmtId="164" fontId="3" fillId="8" borderId="96" xfId="0" applyNumberFormat="1" applyFont="1" applyFill="1" applyBorder="1" applyAlignment="1">
      <alignment horizontal="center"/>
    </xf>
    <xf numFmtId="164" fontId="3" fillId="8" borderId="90" xfId="0" applyNumberFormat="1" applyFont="1" applyFill="1" applyBorder="1" applyAlignment="1">
      <alignment horizontal="center"/>
    </xf>
    <xf numFmtId="164" fontId="3" fillId="8" borderId="46" xfId="0" applyNumberFormat="1" applyFont="1" applyFill="1" applyBorder="1" applyAlignment="1">
      <alignment horizontal="center"/>
    </xf>
    <xf numFmtId="3" fontId="3" fillId="3" borderId="82" xfId="2" applyNumberFormat="1" applyFont="1" applyFill="1" applyBorder="1" applyAlignment="1">
      <alignment horizontal="center" vertical="top"/>
    </xf>
    <xf numFmtId="3" fontId="3" fillId="3" borderId="85" xfId="2" applyNumberFormat="1" applyFont="1" applyFill="1" applyBorder="1" applyAlignment="1">
      <alignment horizontal="center" vertical="top"/>
    </xf>
    <xf numFmtId="3" fontId="3" fillId="3" borderId="66" xfId="2" applyNumberFormat="1" applyFont="1" applyFill="1" applyBorder="1" applyAlignment="1">
      <alignment horizontal="center" vertical="top"/>
    </xf>
    <xf numFmtId="164" fontId="10" fillId="8" borderId="60" xfId="0" applyNumberFormat="1" applyFont="1" applyFill="1" applyBorder="1" applyAlignment="1">
      <alignment horizontal="center" vertical="top"/>
    </xf>
    <xf numFmtId="3" fontId="3" fillId="8" borderId="63" xfId="0" applyNumberFormat="1" applyFont="1" applyFill="1" applyBorder="1" applyAlignment="1">
      <alignment horizontal="center" vertical="top"/>
    </xf>
    <xf numFmtId="3" fontId="3" fillId="8" borderId="21" xfId="0" applyNumberFormat="1" applyFont="1" applyFill="1" applyBorder="1" applyAlignment="1">
      <alignment horizontal="center" vertical="top"/>
    </xf>
    <xf numFmtId="3" fontId="3" fillId="8" borderId="47" xfId="0" applyNumberFormat="1" applyFont="1" applyFill="1" applyBorder="1" applyAlignment="1">
      <alignment horizontal="center" vertical="top"/>
    </xf>
    <xf numFmtId="164" fontId="3" fillId="0" borderId="0" xfId="0" applyNumberFormat="1" applyFont="1" applyBorder="1" applyAlignment="1">
      <alignment vertical="top"/>
    </xf>
    <xf numFmtId="164" fontId="20" fillId="8" borderId="41" xfId="0" applyNumberFormat="1" applyFont="1" applyFill="1" applyBorder="1" applyAlignment="1">
      <alignment horizontal="center" vertical="top"/>
    </xf>
    <xf numFmtId="0" fontId="3" fillId="8" borderId="81" xfId="0" applyFont="1" applyFill="1" applyBorder="1" applyAlignment="1">
      <alignment horizontal="center" vertical="top"/>
    </xf>
    <xf numFmtId="0" fontId="3" fillId="8" borderId="80" xfId="0" applyFont="1" applyFill="1" applyBorder="1" applyAlignment="1">
      <alignment horizontal="center" vertical="top"/>
    </xf>
    <xf numFmtId="0" fontId="3" fillId="8" borderId="88" xfId="0" applyFont="1" applyFill="1" applyBorder="1" applyAlignment="1">
      <alignment horizontal="center" vertical="top"/>
    </xf>
    <xf numFmtId="0" fontId="3" fillId="8" borderId="69" xfId="0" applyFont="1" applyFill="1" applyBorder="1" applyAlignment="1">
      <alignment horizontal="center" vertical="top"/>
    </xf>
    <xf numFmtId="0" fontId="3" fillId="8" borderId="21" xfId="0" applyFont="1" applyFill="1" applyBorder="1" applyAlignment="1">
      <alignment horizontal="center" vertical="top"/>
    </xf>
    <xf numFmtId="0" fontId="3" fillId="8" borderId="57" xfId="0" applyFont="1" applyFill="1" applyBorder="1" applyAlignment="1">
      <alignment horizontal="center" vertical="top"/>
    </xf>
    <xf numFmtId="0" fontId="3" fillId="8" borderId="87" xfId="0" applyFont="1" applyFill="1" applyBorder="1" applyAlignment="1">
      <alignment horizontal="center" vertical="top"/>
    </xf>
    <xf numFmtId="0" fontId="3" fillId="8" borderId="67" xfId="0" applyFont="1" applyFill="1" applyBorder="1" applyAlignment="1">
      <alignment horizontal="center" vertical="top"/>
    </xf>
    <xf numFmtId="0" fontId="3" fillId="8" borderId="59" xfId="0" applyFont="1" applyFill="1" applyBorder="1" applyAlignment="1">
      <alignment horizontal="left" vertical="top" wrapText="1"/>
    </xf>
    <xf numFmtId="49" fontId="4" fillId="8" borderId="12" xfId="0" applyNumberFormat="1" applyFont="1" applyFill="1" applyBorder="1" applyAlignment="1">
      <alignment horizontal="center" vertical="top"/>
    </xf>
    <xf numFmtId="0" fontId="3" fillId="8" borderId="54" xfId="0" applyFont="1" applyFill="1" applyBorder="1" applyAlignment="1">
      <alignment horizontal="left" vertical="top" wrapText="1"/>
    </xf>
    <xf numFmtId="1" fontId="3" fillId="3" borderId="30" xfId="2" applyNumberFormat="1" applyFont="1" applyFill="1" applyBorder="1" applyAlignment="1">
      <alignment horizontal="center" vertical="top"/>
    </xf>
    <xf numFmtId="1" fontId="3" fillId="3" borderId="12" xfId="2" applyNumberFormat="1" applyFont="1" applyFill="1" applyBorder="1" applyAlignment="1">
      <alignment horizontal="center" vertical="top"/>
    </xf>
    <xf numFmtId="1" fontId="3" fillId="3" borderId="69" xfId="2" applyNumberFormat="1" applyFont="1" applyFill="1" applyBorder="1" applyAlignment="1">
      <alignment horizontal="center" vertical="top"/>
    </xf>
    <xf numFmtId="164" fontId="3" fillId="0" borderId="3" xfId="0" applyNumberFormat="1" applyFont="1" applyBorder="1" applyAlignment="1">
      <alignment horizontal="center" vertical="top"/>
    </xf>
    <xf numFmtId="164" fontId="3" fillId="0" borderId="41" xfId="0" applyNumberFormat="1" applyFont="1" applyBorder="1" applyAlignment="1">
      <alignment horizontal="center" vertical="top"/>
    </xf>
    <xf numFmtId="0" fontId="3" fillId="0" borderId="0" xfId="0" applyFont="1" applyBorder="1" applyAlignment="1">
      <alignment vertical="top" wrapText="1"/>
    </xf>
    <xf numFmtId="0" fontId="3" fillId="0" borderId="3" xfId="0" applyFont="1" applyFill="1" applyBorder="1" applyAlignment="1">
      <alignment horizontal="center" vertical="top" wrapText="1"/>
    </xf>
    <xf numFmtId="0" fontId="3" fillId="8" borderId="61" xfId="0" applyFont="1" applyFill="1" applyBorder="1" applyAlignment="1">
      <alignment vertical="top" wrapText="1"/>
    </xf>
    <xf numFmtId="0" fontId="3" fillId="8" borderId="30" xfId="0" applyFont="1" applyFill="1" applyBorder="1" applyAlignment="1">
      <alignment horizontal="center" vertical="top"/>
    </xf>
    <xf numFmtId="0" fontId="3" fillId="8" borderId="70" xfId="0" applyFont="1" applyFill="1" applyBorder="1" applyAlignment="1">
      <alignment horizontal="center" vertical="top"/>
    </xf>
    <xf numFmtId="0" fontId="3" fillId="8" borderId="47" xfId="0" applyFont="1" applyFill="1" applyBorder="1" applyAlignment="1">
      <alignment horizontal="center" vertical="top"/>
    </xf>
    <xf numFmtId="0" fontId="3" fillId="8" borderId="101" xfId="0" applyFont="1" applyFill="1" applyBorder="1" applyAlignment="1">
      <alignment horizontal="center" vertical="top"/>
    </xf>
    <xf numFmtId="164" fontId="3" fillId="0" borderId="45" xfId="0" applyNumberFormat="1" applyFont="1" applyBorder="1" applyAlignment="1">
      <alignment horizontal="center" vertical="top"/>
    </xf>
    <xf numFmtId="164" fontId="3" fillId="0" borderId="46" xfId="0" applyNumberFormat="1" applyFont="1" applyBorder="1" applyAlignment="1">
      <alignment horizontal="center" vertical="top"/>
    </xf>
    <xf numFmtId="1" fontId="3" fillId="8" borderId="103" xfId="0" applyNumberFormat="1" applyFont="1" applyFill="1" applyBorder="1" applyAlignment="1">
      <alignment horizontal="center" vertical="top"/>
    </xf>
    <xf numFmtId="1" fontId="3" fillId="8" borderId="90" xfId="0" applyNumberFormat="1" applyFont="1" applyFill="1" applyBorder="1" applyAlignment="1">
      <alignment horizontal="center" vertical="top"/>
    </xf>
    <xf numFmtId="1" fontId="3" fillId="8" borderId="104"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8" borderId="34"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49" fontId="8" fillId="8" borderId="18" xfId="0" applyNumberFormat="1" applyFont="1" applyFill="1" applyBorder="1" applyAlignment="1">
      <alignment horizontal="center" vertical="top"/>
    </xf>
    <xf numFmtId="49" fontId="8" fillId="8" borderId="74" xfId="0" applyNumberFormat="1" applyFont="1" applyFill="1" applyBorder="1" applyAlignment="1">
      <alignment horizontal="center" vertical="top"/>
    </xf>
    <xf numFmtId="164" fontId="4" fillId="7" borderId="43" xfId="0" applyNumberFormat="1" applyFont="1" applyFill="1" applyBorder="1" applyAlignment="1">
      <alignment horizontal="center" vertical="top"/>
    </xf>
    <xf numFmtId="0" fontId="3" fillId="0" borderId="15" xfId="0" applyFont="1" applyFill="1" applyBorder="1" applyAlignment="1">
      <alignment horizontal="center" vertical="top"/>
    </xf>
    <xf numFmtId="164" fontId="3" fillId="8" borderId="15" xfId="0" applyNumberFormat="1" applyFont="1" applyFill="1" applyBorder="1" applyAlignment="1">
      <alignment horizontal="center"/>
    </xf>
    <xf numFmtId="164" fontId="3" fillId="8" borderId="21" xfId="0" applyNumberFormat="1" applyFont="1" applyFill="1" applyBorder="1" applyAlignment="1">
      <alignment horizontal="center"/>
    </xf>
    <xf numFmtId="0" fontId="3" fillId="0" borderId="41" xfId="0" applyFont="1" applyFill="1" applyBorder="1" applyAlignment="1">
      <alignment horizontal="center" vertical="top"/>
    </xf>
    <xf numFmtId="164" fontId="3" fillId="8" borderId="3" xfId="0" applyNumberFormat="1" applyFont="1" applyFill="1" applyBorder="1" applyAlignment="1">
      <alignment horizontal="center"/>
    </xf>
    <xf numFmtId="164" fontId="3" fillId="8" borderId="0" xfId="0" applyNumberFormat="1" applyFont="1" applyFill="1" applyBorder="1" applyAlignment="1">
      <alignment horizontal="center"/>
    </xf>
    <xf numFmtId="164" fontId="3" fillId="8" borderId="12" xfId="0" applyNumberFormat="1" applyFont="1" applyFill="1" applyBorder="1" applyAlignment="1">
      <alignment horizontal="center"/>
    </xf>
    <xf numFmtId="164" fontId="3" fillId="8" borderId="56" xfId="0" applyNumberFormat="1" applyFont="1" applyFill="1" applyBorder="1" applyAlignment="1">
      <alignment horizontal="center" vertical="top"/>
    </xf>
    <xf numFmtId="164" fontId="4" fillId="2" borderId="42" xfId="0" applyNumberFormat="1" applyFont="1" applyFill="1" applyBorder="1" applyAlignment="1">
      <alignment horizontal="center" vertical="top"/>
    </xf>
    <xf numFmtId="164" fontId="4" fillId="4" borderId="23" xfId="0" applyNumberFormat="1" applyFont="1" applyFill="1" applyBorder="1" applyAlignment="1">
      <alignment horizontal="center" vertical="top"/>
    </xf>
    <xf numFmtId="164" fontId="4" fillId="7" borderId="105" xfId="0" applyNumberFormat="1" applyFont="1" applyFill="1" applyBorder="1" applyAlignment="1">
      <alignment horizontal="center" vertical="top"/>
    </xf>
    <xf numFmtId="164" fontId="10" fillId="8" borderId="74" xfId="0" applyNumberFormat="1" applyFont="1" applyFill="1" applyBorder="1" applyAlignment="1">
      <alignment horizontal="center" vertical="top"/>
    </xf>
    <xf numFmtId="164" fontId="10" fillId="8" borderId="66" xfId="0" applyNumberFormat="1" applyFont="1" applyFill="1" applyBorder="1" applyAlignment="1">
      <alignment horizontal="center" vertical="top"/>
    </xf>
    <xf numFmtId="0" fontId="3" fillId="0" borderId="66" xfId="0" applyFont="1" applyFill="1" applyBorder="1" applyAlignment="1">
      <alignment horizontal="center" vertical="top"/>
    </xf>
    <xf numFmtId="164" fontId="4" fillId="2" borderId="43" xfId="0" applyNumberFormat="1" applyFont="1" applyFill="1" applyBorder="1" applyAlignment="1">
      <alignment horizontal="center" vertical="top"/>
    </xf>
    <xf numFmtId="164" fontId="4" fillId="9" borderId="25" xfId="0" applyNumberFormat="1" applyFont="1" applyFill="1" applyBorder="1" applyAlignment="1">
      <alignment horizontal="center" vertical="top"/>
    </xf>
    <xf numFmtId="164" fontId="4" fillId="4" borderId="25" xfId="0" applyNumberFormat="1" applyFont="1" applyFill="1" applyBorder="1" applyAlignment="1">
      <alignment horizontal="center" vertical="top"/>
    </xf>
    <xf numFmtId="164" fontId="4" fillId="7" borderId="76" xfId="0" applyNumberFormat="1" applyFont="1" applyFill="1" applyBorder="1" applyAlignment="1">
      <alignment horizontal="center" vertical="top"/>
    </xf>
    <xf numFmtId="164" fontId="4" fillId="2" borderId="8" xfId="0" applyNumberFormat="1" applyFont="1" applyFill="1" applyBorder="1" applyAlignment="1">
      <alignment horizontal="center" vertical="top"/>
    </xf>
    <xf numFmtId="164" fontId="4" fillId="9" borderId="2" xfId="0" applyNumberFormat="1" applyFont="1" applyFill="1" applyBorder="1" applyAlignment="1">
      <alignment horizontal="center" vertical="top"/>
    </xf>
    <xf numFmtId="164" fontId="4" fillId="4" borderId="2" xfId="0" applyNumberFormat="1" applyFont="1" applyFill="1" applyBorder="1" applyAlignment="1">
      <alignment horizontal="center" vertical="top"/>
    </xf>
    <xf numFmtId="0" fontId="4" fillId="0" borderId="12"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49" fontId="7" fillId="6" borderId="38" xfId="0" applyNumberFormat="1" applyFont="1" applyFill="1" applyBorder="1" applyAlignment="1">
      <alignment horizontal="left" vertical="top" wrapText="1"/>
    </xf>
    <xf numFmtId="0" fontId="7" fillId="4" borderId="26" xfId="0" applyFont="1" applyFill="1" applyBorder="1" applyAlignment="1">
      <alignment horizontal="left" vertical="top" wrapText="1"/>
    </xf>
    <xf numFmtId="0" fontId="4" fillId="9" borderId="26" xfId="0" applyFont="1" applyFill="1" applyBorder="1" applyAlignment="1">
      <alignment horizontal="left" vertical="top" wrapText="1"/>
    </xf>
    <xf numFmtId="0" fontId="4" fillId="2" borderId="26" xfId="0" applyFont="1" applyFill="1" applyBorder="1" applyAlignment="1">
      <alignment horizontal="left" vertical="top" wrapText="1"/>
    </xf>
    <xf numFmtId="49" fontId="4" fillId="2" borderId="24" xfId="0" applyNumberFormat="1" applyFont="1" applyFill="1" applyBorder="1" applyAlignment="1">
      <alignment horizontal="left" vertical="top"/>
    </xf>
    <xf numFmtId="0" fontId="0" fillId="0" borderId="0" xfId="0" applyAlignment="1">
      <alignment vertical="top"/>
    </xf>
    <xf numFmtId="49" fontId="4" fillId="2" borderId="12" xfId="0" applyNumberFormat="1" applyFont="1" applyFill="1" applyBorder="1" applyAlignment="1">
      <alignment horizontal="center" vertical="top"/>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9" borderId="24" xfId="0" applyFont="1" applyFill="1" applyBorder="1" applyAlignment="1">
      <alignment horizontal="center" vertical="top"/>
    </xf>
    <xf numFmtId="0" fontId="4" fillId="9" borderId="24" xfId="0" applyFont="1" applyFill="1" applyBorder="1" applyAlignment="1">
      <alignment horizontal="left" vertical="top"/>
    </xf>
    <xf numFmtId="0" fontId="4" fillId="2" borderId="24" xfId="0" applyFont="1" applyFill="1" applyBorder="1" applyAlignment="1">
      <alignment horizontal="left" vertical="top" wrapText="1"/>
    </xf>
    <xf numFmtId="0" fontId="3" fillId="8" borderId="6" xfId="0" applyFont="1" applyFill="1" applyBorder="1" applyAlignment="1">
      <alignment vertical="top" wrapText="1"/>
    </xf>
    <xf numFmtId="164" fontId="4" fillId="7" borderId="37" xfId="0" applyNumberFormat="1" applyFont="1" applyFill="1" applyBorder="1" applyAlignment="1">
      <alignment horizontal="center" vertical="top" wrapText="1"/>
    </xf>
    <xf numFmtId="164" fontId="3" fillId="0" borderId="37" xfId="0" applyNumberFormat="1" applyFont="1" applyBorder="1" applyAlignment="1">
      <alignment horizontal="center" vertical="top" wrapText="1"/>
    </xf>
    <xf numFmtId="49" fontId="4" fillId="0" borderId="0" xfId="0" applyNumberFormat="1" applyFont="1" applyFill="1" applyBorder="1" applyAlignment="1">
      <alignment horizontal="center" vertical="top" wrapText="1"/>
    </xf>
    <xf numFmtId="0" fontId="4" fillId="0" borderId="23" xfId="0" applyFont="1" applyBorder="1" applyAlignment="1">
      <alignment horizontal="center" vertical="center" wrapText="1"/>
    </xf>
    <xf numFmtId="164" fontId="4" fillId="4" borderId="35" xfId="0" applyNumberFormat="1" applyFont="1" applyFill="1" applyBorder="1" applyAlignment="1">
      <alignment horizontal="center" vertical="top" wrapText="1"/>
    </xf>
    <xf numFmtId="164" fontId="4" fillId="5" borderId="42"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wrapText="1"/>
    </xf>
    <xf numFmtId="164" fontId="3" fillId="7" borderId="37" xfId="0" applyNumberFormat="1" applyFont="1" applyFill="1" applyBorder="1" applyAlignment="1">
      <alignment horizontal="center" vertical="top" wrapText="1"/>
    </xf>
    <xf numFmtId="0" fontId="3" fillId="8" borderId="13" xfId="0" applyFont="1" applyFill="1" applyBorder="1" applyAlignment="1">
      <alignment horizontal="center" vertical="top"/>
    </xf>
    <xf numFmtId="0" fontId="3" fillId="8" borderId="107" xfId="0" applyFont="1" applyFill="1" applyBorder="1" applyAlignment="1">
      <alignment horizontal="center" vertical="top"/>
    </xf>
    <xf numFmtId="0" fontId="3" fillId="8" borderId="108" xfId="0" applyFont="1" applyFill="1" applyBorder="1" applyAlignment="1">
      <alignment horizontal="center" vertical="top"/>
    </xf>
    <xf numFmtId="49" fontId="4" fillId="8" borderId="21" xfId="0" applyNumberFormat="1" applyFont="1" applyFill="1" applyBorder="1" applyAlignment="1">
      <alignment horizontal="center" vertical="top"/>
    </xf>
    <xf numFmtId="0" fontId="3" fillId="0" borderId="21" xfId="0" applyFont="1" applyFill="1" applyBorder="1" applyAlignment="1">
      <alignment horizontal="center" vertical="center" textRotation="90" wrapText="1"/>
    </xf>
    <xf numFmtId="0" fontId="0" fillId="8" borderId="21" xfId="0" applyFill="1" applyBorder="1" applyAlignment="1">
      <alignment horizontal="left" vertical="top" wrapText="1"/>
    </xf>
    <xf numFmtId="164" fontId="3" fillId="8" borderId="102" xfId="0" applyNumberFormat="1" applyFont="1" applyFill="1" applyBorder="1" applyAlignment="1">
      <alignment horizontal="left" vertical="top" wrapText="1"/>
    </xf>
    <xf numFmtId="49" fontId="4" fillId="8" borderId="30" xfId="0" applyNumberFormat="1" applyFont="1" applyFill="1" applyBorder="1" applyAlignment="1">
      <alignment horizontal="center" vertical="top" wrapText="1"/>
    </xf>
    <xf numFmtId="49" fontId="4" fillId="8" borderId="39" xfId="0" applyNumberFormat="1" applyFont="1" applyFill="1" applyBorder="1" applyAlignment="1">
      <alignment horizontal="center" vertical="top" wrapText="1"/>
    </xf>
    <xf numFmtId="49" fontId="4" fillId="8" borderId="18" xfId="0" applyNumberFormat="1" applyFont="1" applyFill="1" applyBorder="1" applyAlignment="1">
      <alignment horizontal="center" vertical="top" wrapText="1"/>
    </xf>
    <xf numFmtId="49" fontId="4" fillId="8" borderId="63" xfId="0" applyNumberFormat="1" applyFont="1" applyFill="1" applyBorder="1" applyAlignment="1">
      <alignment horizontal="center" vertical="top" wrapText="1"/>
    </xf>
    <xf numFmtId="164" fontId="3" fillId="8" borderId="13" xfId="0" applyNumberFormat="1" applyFont="1" applyFill="1" applyBorder="1" applyAlignment="1">
      <alignment horizontal="center" vertical="top"/>
    </xf>
    <xf numFmtId="0" fontId="3" fillId="8" borderId="63" xfId="0" applyFont="1" applyFill="1" applyBorder="1" applyAlignment="1">
      <alignment horizontal="center" vertical="top"/>
    </xf>
    <xf numFmtId="0" fontId="4" fillId="7" borderId="15" xfId="0" applyFont="1" applyFill="1" applyBorder="1" applyAlignment="1">
      <alignment horizontal="center" vertical="top"/>
    </xf>
    <xf numFmtId="0" fontId="3" fillId="8" borderId="83" xfId="0" applyFont="1" applyFill="1" applyBorder="1" applyAlignment="1">
      <alignment horizontal="center" vertical="top"/>
    </xf>
    <xf numFmtId="0" fontId="3" fillId="8" borderId="68" xfId="0" applyFont="1" applyFill="1" applyBorder="1" applyAlignment="1">
      <alignment horizontal="center" vertical="top"/>
    </xf>
    <xf numFmtId="0" fontId="3" fillId="0" borderId="109" xfId="0" applyFont="1" applyFill="1" applyBorder="1" applyAlignment="1">
      <alignment horizontal="center" vertical="top"/>
    </xf>
    <xf numFmtId="0" fontId="3" fillId="0" borderId="110" xfId="0" applyFont="1" applyFill="1" applyBorder="1" applyAlignment="1">
      <alignment horizontal="center" vertical="top"/>
    </xf>
    <xf numFmtId="0" fontId="3" fillId="0" borderId="92" xfId="0" applyFont="1" applyFill="1" applyBorder="1" applyAlignment="1">
      <alignment horizontal="center" vertical="top"/>
    </xf>
    <xf numFmtId="164" fontId="4" fillId="7" borderId="15" xfId="0" applyNumberFormat="1" applyFont="1" applyFill="1" applyBorder="1" applyAlignment="1">
      <alignment horizontal="center" vertical="top"/>
    </xf>
    <xf numFmtId="164" fontId="18" fillId="7" borderId="45" xfId="0" applyNumberFormat="1" applyFont="1" applyFill="1" applyBorder="1" applyAlignment="1">
      <alignment horizontal="center" vertical="top"/>
    </xf>
    <xf numFmtId="164" fontId="18" fillId="7" borderId="63" xfId="0" applyNumberFormat="1" applyFont="1" applyFill="1" applyBorder="1" applyAlignment="1">
      <alignment horizontal="center" vertical="top"/>
    </xf>
    <xf numFmtId="164" fontId="4" fillId="2" borderId="111" xfId="0" applyNumberFormat="1" applyFont="1" applyFill="1" applyBorder="1" applyAlignment="1">
      <alignment horizontal="center" vertical="top"/>
    </xf>
    <xf numFmtId="164" fontId="4" fillId="9" borderId="111" xfId="0" applyNumberFormat="1" applyFont="1" applyFill="1" applyBorder="1" applyAlignment="1">
      <alignment horizontal="center" vertical="top"/>
    </xf>
    <xf numFmtId="164" fontId="4" fillId="2" borderId="44" xfId="0" applyNumberFormat="1" applyFont="1" applyFill="1" applyBorder="1" applyAlignment="1">
      <alignment horizontal="center" vertical="top"/>
    </xf>
    <xf numFmtId="164" fontId="4" fillId="9" borderId="44" xfId="0" applyNumberFormat="1" applyFont="1" applyFill="1" applyBorder="1" applyAlignment="1">
      <alignment horizontal="center" vertical="top"/>
    </xf>
    <xf numFmtId="164" fontId="18" fillId="7" borderId="57" xfId="0" applyNumberFormat="1" applyFont="1" applyFill="1" applyBorder="1" applyAlignment="1">
      <alignment horizontal="center" vertical="top"/>
    </xf>
    <xf numFmtId="0" fontId="3" fillId="8" borderId="18" xfId="0" applyFont="1" applyFill="1" applyBorder="1" applyAlignment="1">
      <alignment horizontal="center" vertical="center" textRotation="90" wrapText="1"/>
    </xf>
    <xf numFmtId="49" fontId="8" fillId="8" borderId="34" xfId="0" applyNumberFormat="1" applyFont="1" applyFill="1" applyBorder="1" applyAlignment="1">
      <alignment horizontal="center" vertical="center" textRotation="90" wrapText="1"/>
    </xf>
    <xf numFmtId="0" fontId="3" fillId="8" borderId="56" xfId="0" applyFont="1" applyFill="1" applyBorder="1" applyAlignment="1">
      <alignment horizontal="center" vertical="top" wrapText="1"/>
    </xf>
    <xf numFmtId="49" fontId="4" fillId="8" borderId="8" xfId="0" applyNumberFormat="1" applyFont="1" applyFill="1" applyBorder="1" applyAlignment="1">
      <alignment horizontal="center" vertical="top" wrapText="1"/>
    </xf>
    <xf numFmtId="0" fontId="3" fillId="8" borderId="8" xfId="0" applyFont="1" applyFill="1" applyBorder="1" applyAlignment="1">
      <alignment horizontal="center" vertical="center" textRotation="90" wrapText="1"/>
    </xf>
    <xf numFmtId="49" fontId="8" fillId="8" borderId="39" xfId="0" applyNumberFormat="1" applyFont="1" applyFill="1" applyBorder="1" applyAlignment="1">
      <alignment horizontal="center" vertical="center" textRotation="90" wrapText="1"/>
    </xf>
    <xf numFmtId="49" fontId="3" fillId="8" borderId="32" xfId="0" applyNumberFormat="1" applyFont="1" applyFill="1" applyBorder="1" applyAlignment="1">
      <alignment horizontal="center" vertical="center" wrapText="1"/>
    </xf>
    <xf numFmtId="0" fontId="4" fillId="7" borderId="31" xfId="0" applyFont="1" applyFill="1" applyBorder="1" applyAlignment="1">
      <alignment horizontal="center" vertical="top"/>
    </xf>
    <xf numFmtId="164" fontId="18" fillId="7" borderId="42" xfId="0" applyNumberFormat="1" applyFont="1" applyFill="1" applyBorder="1" applyAlignment="1">
      <alignment horizontal="center" vertical="top"/>
    </xf>
    <xf numFmtId="164" fontId="18" fillId="7" borderId="77" xfId="0" applyNumberFormat="1" applyFont="1" applyFill="1" applyBorder="1" applyAlignment="1">
      <alignment horizontal="center" vertical="top"/>
    </xf>
    <xf numFmtId="164" fontId="18" fillId="7" borderId="76" xfId="0" applyNumberFormat="1" applyFont="1" applyFill="1" applyBorder="1" applyAlignment="1">
      <alignment horizontal="center" vertical="top"/>
    </xf>
    <xf numFmtId="164" fontId="18" fillId="7" borderId="20" xfId="0" applyNumberFormat="1" applyFont="1" applyFill="1" applyBorder="1" applyAlignment="1">
      <alignment horizontal="center" vertical="top"/>
    </xf>
    <xf numFmtId="0" fontId="3" fillId="8" borderId="39" xfId="0" applyFont="1" applyFill="1" applyBorder="1" applyAlignment="1">
      <alignment horizontal="center" vertical="top"/>
    </xf>
    <xf numFmtId="0" fontId="3" fillId="8" borderId="8" xfId="0" applyFont="1" applyFill="1" applyBorder="1" applyAlignment="1">
      <alignment horizontal="center" vertical="top"/>
    </xf>
    <xf numFmtId="0" fontId="3" fillId="8" borderId="17" xfId="0" applyFont="1" applyFill="1" applyBorder="1" applyAlignment="1">
      <alignment horizontal="center" vertical="top"/>
    </xf>
    <xf numFmtId="164" fontId="18" fillId="7" borderId="39" xfId="0" applyNumberFormat="1" applyFont="1" applyFill="1" applyBorder="1" applyAlignment="1">
      <alignment horizontal="center" vertical="top"/>
    </xf>
    <xf numFmtId="49" fontId="4" fillId="9" borderId="56" xfId="0" applyNumberFormat="1" applyFont="1" applyFill="1" applyBorder="1" applyAlignment="1">
      <alignment horizontal="center" vertical="top"/>
    </xf>
    <xf numFmtId="49" fontId="4" fillId="8" borderId="34" xfId="0" applyNumberFormat="1" applyFont="1" applyFill="1" applyBorder="1" applyAlignment="1">
      <alignment horizontal="center" vertical="top" wrapText="1"/>
    </xf>
    <xf numFmtId="49" fontId="3" fillId="8" borderId="33" xfId="0" applyNumberFormat="1" applyFont="1" applyFill="1" applyBorder="1" applyAlignment="1">
      <alignment horizontal="center" vertical="top" wrapText="1"/>
    </xf>
    <xf numFmtId="0" fontId="3" fillId="0" borderId="33" xfId="0" applyFont="1" applyFill="1" applyBorder="1" applyAlignment="1">
      <alignment horizontal="center" vertical="top" wrapText="1"/>
    </xf>
    <xf numFmtId="164" fontId="3" fillId="0" borderId="33" xfId="0" applyNumberFormat="1" applyFont="1" applyBorder="1" applyAlignment="1">
      <alignment horizontal="center" vertical="top"/>
    </xf>
    <xf numFmtId="164" fontId="3" fillId="0" borderId="56" xfId="0" applyNumberFormat="1" applyFont="1" applyBorder="1" applyAlignment="1">
      <alignment horizontal="center" vertical="top"/>
    </xf>
    <xf numFmtId="0" fontId="3" fillId="8" borderId="18" xfId="0" applyFont="1" applyFill="1" applyBorder="1" applyAlignment="1">
      <alignment horizontal="center" vertical="top"/>
    </xf>
    <xf numFmtId="0" fontId="3" fillId="8" borderId="19" xfId="0" applyFont="1" applyFill="1" applyBorder="1" applyAlignment="1">
      <alignment horizontal="center" vertical="top"/>
    </xf>
    <xf numFmtId="164" fontId="18" fillId="7" borderId="17" xfId="0" applyNumberFormat="1" applyFont="1" applyFill="1" applyBorder="1" applyAlignment="1">
      <alignment horizontal="center" vertical="top"/>
    </xf>
    <xf numFmtId="0" fontId="6" fillId="8" borderId="42" xfId="0" applyFont="1" applyFill="1" applyBorder="1" applyAlignment="1">
      <alignment vertical="top" wrapText="1"/>
    </xf>
    <xf numFmtId="164" fontId="4" fillId="7" borderId="39" xfId="0" applyNumberFormat="1" applyFont="1" applyFill="1" applyBorder="1" applyAlignment="1">
      <alignment horizontal="center" vertical="top"/>
    </xf>
    <xf numFmtId="0" fontId="2" fillId="8" borderId="92" xfId="0" applyFont="1" applyFill="1" applyBorder="1" applyAlignment="1">
      <alignment horizontal="center" vertical="top" wrapText="1"/>
    </xf>
    <xf numFmtId="164" fontId="3" fillId="8" borderId="6" xfId="0" applyNumberFormat="1" applyFont="1" applyFill="1" applyBorder="1" applyAlignment="1">
      <alignment horizontal="left" vertical="top" wrapText="1"/>
    </xf>
    <xf numFmtId="164" fontId="8" fillId="0" borderId="35" xfId="0" applyNumberFormat="1" applyFont="1" applyBorder="1" applyAlignment="1">
      <alignment horizontal="center" vertical="top"/>
    </xf>
    <xf numFmtId="0" fontId="2" fillId="8" borderId="82" xfId="0" applyFont="1" applyFill="1" applyBorder="1" applyAlignment="1">
      <alignment horizontal="center" vertical="top" wrapText="1"/>
    </xf>
    <xf numFmtId="0" fontId="2" fillId="8" borderId="65" xfId="0" applyFont="1" applyFill="1" applyBorder="1" applyAlignment="1">
      <alignment horizontal="center" vertical="top" wrapText="1"/>
    </xf>
    <xf numFmtId="0" fontId="10" fillId="8" borderId="22" xfId="0" applyFont="1" applyFill="1" applyBorder="1" applyAlignment="1">
      <alignment vertical="top" wrapText="1"/>
    </xf>
    <xf numFmtId="0" fontId="9" fillId="8" borderId="18" xfId="0" applyFont="1" applyFill="1" applyBorder="1" applyAlignment="1">
      <alignment horizontal="center" vertical="top" wrapText="1"/>
    </xf>
    <xf numFmtId="0" fontId="9" fillId="8" borderId="19" xfId="0" applyFont="1" applyFill="1" applyBorder="1" applyAlignment="1">
      <alignment horizontal="center" vertical="top" wrapText="1"/>
    </xf>
    <xf numFmtId="0" fontId="10" fillId="8" borderId="53" xfId="0" applyFont="1" applyFill="1" applyBorder="1" applyAlignment="1">
      <alignment vertical="top" wrapText="1"/>
    </xf>
    <xf numFmtId="0" fontId="9" fillId="8" borderId="85" xfId="0" applyFont="1" applyFill="1" applyBorder="1" applyAlignment="1">
      <alignment horizontal="center" vertical="top" wrapText="1"/>
    </xf>
    <xf numFmtId="0" fontId="9" fillId="8" borderId="65" xfId="0" applyFont="1" applyFill="1" applyBorder="1" applyAlignment="1">
      <alignment horizontal="center" vertical="top" wrapText="1"/>
    </xf>
    <xf numFmtId="49" fontId="4" fillId="8" borderId="0"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0" fontId="8" fillId="0" borderId="76" xfId="0" applyFont="1" applyBorder="1" applyAlignment="1">
      <alignment horizontal="center" vertical="center" textRotation="90"/>
    </xf>
    <xf numFmtId="0" fontId="8" fillId="0" borderId="77" xfId="0" applyFont="1" applyBorder="1" applyAlignment="1">
      <alignment horizontal="center" vertical="center" textRotation="90"/>
    </xf>
    <xf numFmtId="0" fontId="8" fillId="0" borderId="64" xfId="0" applyFont="1" applyBorder="1" applyAlignment="1">
      <alignment horizontal="center" vertical="center" textRotation="90"/>
    </xf>
    <xf numFmtId="49" fontId="3" fillId="8" borderId="30" xfId="0" applyNumberFormat="1" applyFont="1" applyFill="1" applyBorder="1" applyAlignment="1">
      <alignment horizontal="center" vertical="top"/>
    </xf>
    <xf numFmtId="49" fontId="3" fillId="8" borderId="63" xfId="0" applyNumberFormat="1" applyFont="1" applyFill="1" applyBorder="1" applyAlignment="1">
      <alignment horizontal="center" vertical="top"/>
    </xf>
    <xf numFmtId="0" fontId="3" fillId="8" borderId="56" xfId="0" applyFont="1" applyFill="1" applyBorder="1" applyAlignment="1">
      <alignment horizontal="center" vertical="top"/>
    </xf>
    <xf numFmtId="0" fontId="3" fillId="0" borderId="20" xfId="0" applyFont="1" applyBorder="1" applyAlignment="1">
      <alignment horizontal="right" vertical="top"/>
    </xf>
    <xf numFmtId="0" fontId="3" fillId="2" borderId="23" xfId="0" applyFont="1" applyFill="1" applyBorder="1" applyAlignment="1">
      <alignment horizontal="center" vertical="top" wrapText="1"/>
    </xf>
    <xf numFmtId="0" fontId="3" fillId="9" borderId="24" xfId="0"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9" borderId="22" xfId="0" applyNumberFormat="1" applyFont="1" applyFill="1" applyBorder="1" applyAlignment="1">
      <alignment horizontal="center" vertical="top"/>
    </xf>
    <xf numFmtId="49" fontId="4" fillId="2" borderId="18" xfId="0" applyNumberFormat="1" applyFont="1" applyFill="1" applyBorder="1" applyAlignment="1">
      <alignment horizontal="center" vertical="top"/>
    </xf>
    <xf numFmtId="164" fontId="10" fillId="8" borderId="91" xfId="0" applyNumberFormat="1" applyFont="1" applyFill="1" applyBorder="1" applyAlignment="1">
      <alignment horizontal="center" vertical="top"/>
    </xf>
    <xf numFmtId="164" fontId="20" fillId="8" borderId="60" xfId="0" applyNumberFormat="1" applyFont="1" applyFill="1" applyBorder="1" applyAlignment="1">
      <alignment horizontal="center" vertical="top"/>
    </xf>
    <xf numFmtId="0" fontId="10" fillId="8" borderId="6" xfId="0" applyFont="1" applyFill="1" applyBorder="1" applyAlignment="1">
      <alignment horizontal="left" vertical="top" wrapText="1"/>
    </xf>
    <xf numFmtId="3" fontId="3" fillId="8" borderId="69" xfId="0" applyNumberFormat="1" applyFont="1" applyFill="1" applyBorder="1" applyAlignment="1">
      <alignment horizontal="center" vertical="top" wrapText="1"/>
    </xf>
    <xf numFmtId="0" fontId="4" fillId="8" borderId="10" xfId="0" applyFont="1" applyFill="1" applyBorder="1" applyAlignment="1">
      <alignment horizontal="center" vertical="center" wrapText="1"/>
    </xf>
    <xf numFmtId="49" fontId="4" fillId="8" borderId="18" xfId="0" applyNumberFormat="1" applyFont="1" applyFill="1" applyBorder="1" applyAlignment="1">
      <alignment horizontal="center" vertical="top"/>
    </xf>
    <xf numFmtId="0" fontId="3" fillId="8" borderId="86" xfId="0" applyFont="1" applyFill="1" applyBorder="1" applyAlignment="1">
      <alignment horizontal="center" vertical="top"/>
    </xf>
    <xf numFmtId="0" fontId="24" fillId="8" borderId="93" xfId="0" applyFont="1" applyFill="1" applyBorder="1" applyAlignment="1">
      <alignment vertical="top" wrapText="1"/>
    </xf>
    <xf numFmtId="0" fontId="3" fillId="0" borderId="54" xfId="0" applyFont="1" applyFill="1" applyBorder="1" applyAlignment="1">
      <alignment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4" fillId="0" borderId="38" xfId="0" applyFont="1" applyBorder="1" applyAlignment="1">
      <alignment horizontal="center" vertical="center"/>
    </xf>
    <xf numFmtId="49" fontId="4" fillId="9" borderId="22"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49" fontId="7" fillId="6" borderId="38" xfId="0" applyNumberFormat="1" applyFont="1" applyFill="1" applyBorder="1" applyAlignment="1">
      <alignment horizontal="left" vertical="top" wrapText="1"/>
    </xf>
    <xf numFmtId="0" fontId="7" fillId="4" borderId="26" xfId="0" applyFont="1" applyFill="1" applyBorder="1" applyAlignment="1">
      <alignment horizontal="left" vertical="top" wrapText="1"/>
    </xf>
    <xf numFmtId="0" fontId="4" fillId="9" borderId="26"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12" xfId="0" applyFont="1" applyFill="1" applyBorder="1" applyAlignment="1">
      <alignment horizontal="left" vertical="top" wrapText="1"/>
    </xf>
    <xf numFmtId="49" fontId="4" fillId="2" borderId="12" xfId="0" applyNumberFormat="1" applyFont="1" applyFill="1" applyBorder="1" applyAlignment="1">
      <alignment horizontal="center" vertical="top"/>
    </xf>
    <xf numFmtId="49" fontId="4" fillId="10" borderId="12" xfId="0" applyNumberFormat="1" applyFont="1" applyFill="1" applyBorder="1" applyAlignment="1">
      <alignment horizontal="center" vertical="top"/>
    </xf>
    <xf numFmtId="49" fontId="4" fillId="2" borderId="24" xfId="0" applyNumberFormat="1" applyFont="1" applyFill="1" applyBorder="1" applyAlignment="1">
      <alignment horizontal="left" vertical="top"/>
    </xf>
    <xf numFmtId="49" fontId="3" fillId="8" borderId="3" xfId="0" applyNumberFormat="1" applyFont="1" applyFill="1" applyBorder="1" applyAlignment="1">
      <alignment horizontal="center" vertical="center" wrapText="1"/>
    </xf>
    <xf numFmtId="0" fontId="3" fillId="8" borderId="6" xfId="0" applyFont="1" applyFill="1" applyBorder="1" applyAlignment="1">
      <alignment vertical="top" wrapText="1"/>
    </xf>
    <xf numFmtId="49" fontId="3" fillId="8" borderId="3" xfId="0" applyNumberFormat="1" applyFont="1" applyFill="1" applyBorder="1" applyAlignment="1">
      <alignment horizontal="center" vertical="top" wrapText="1"/>
    </xf>
    <xf numFmtId="0" fontId="3" fillId="0" borderId="41" xfId="0" applyFont="1" applyFill="1" applyBorder="1" applyAlignment="1">
      <alignment vertical="top"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9" borderId="24" xfId="0" applyFont="1" applyFill="1" applyBorder="1" applyAlignment="1">
      <alignment horizontal="center" vertical="top"/>
    </xf>
    <xf numFmtId="49" fontId="4" fillId="2" borderId="8" xfId="0" applyNumberFormat="1" applyFont="1" applyFill="1" applyBorder="1" applyAlignment="1">
      <alignment horizontal="center" vertical="top"/>
    </xf>
    <xf numFmtId="0" fontId="4" fillId="9" borderId="24" xfId="0" applyFont="1" applyFill="1" applyBorder="1" applyAlignment="1">
      <alignment horizontal="left" vertical="top"/>
    </xf>
    <xf numFmtId="0" fontId="4" fillId="2" borderId="24" xfId="0" applyFont="1" applyFill="1" applyBorder="1" applyAlignment="1">
      <alignment horizontal="left" vertical="top" wrapText="1"/>
    </xf>
    <xf numFmtId="49" fontId="4" fillId="2" borderId="18" xfId="0" applyNumberFormat="1" applyFont="1" applyFill="1" applyBorder="1" applyAlignment="1">
      <alignment horizontal="center" vertical="top"/>
    </xf>
    <xf numFmtId="0" fontId="6" fillId="0" borderId="7" xfId="0" applyFont="1" applyBorder="1" applyAlignment="1">
      <alignment vertical="top" wrapText="1"/>
    </xf>
    <xf numFmtId="0" fontId="3" fillId="4" borderId="24" xfId="0"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6" fillId="7" borderId="26" xfId="0" applyFont="1" applyFill="1" applyBorder="1" applyAlignment="1">
      <alignment horizontal="left" vertical="top" wrapText="1"/>
    </xf>
    <xf numFmtId="49" fontId="8" fillId="8" borderId="12" xfId="0" applyNumberFormat="1"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0" fillId="0" borderId="0" xfId="0" applyFont="1" applyBorder="1" applyAlignment="1">
      <alignment horizontal="right" vertical="top"/>
    </xf>
    <xf numFmtId="0" fontId="3" fillId="0" borderId="53" xfId="0" applyFont="1" applyBorder="1" applyAlignment="1">
      <alignment vertical="top" wrapText="1"/>
    </xf>
    <xf numFmtId="0" fontId="0" fillId="0" borderId="88" xfId="0" applyFont="1" applyBorder="1" applyAlignment="1">
      <alignment horizontal="center" vertical="center" textRotation="90" wrapText="1"/>
    </xf>
    <xf numFmtId="0" fontId="3" fillId="0" borderId="91" xfId="0" applyFont="1" applyBorder="1" applyAlignment="1">
      <alignment vertical="top" wrapText="1"/>
    </xf>
    <xf numFmtId="0" fontId="0" fillId="8" borderId="21" xfId="0" applyFont="1" applyFill="1" applyBorder="1" applyAlignment="1">
      <alignment horizontal="left" vertical="top" wrapText="1"/>
    </xf>
    <xf numFmtId="0" fontId="3" fillId="0" borderId="106" xfId="0" applyFont="1" applyBorder="1" applyAlignment="1">
      <alignment vertical="top" wrapText="1"/>
    </xf>
    <xf numFmtId="0" fontId="3" fillId="0" borderId="46" xfId="0" applyFont="1" applyBorder="1" applyAlignment="1">
      <alignment vertical="top" wrapText="1"/>
    </xf>
    <xf numFmtId="0" fontId="3" fillId="0" borderId="106" xfId="0" applyFont="1" applyBorder="1" applyAlignment="1">
      <alignment vertical="center" wrapText="1"/>
    </xf>
    <xf numFmtId="0" fontId="25" fillId="8" borderId="21" xfId="0" applyFont="1" applyFill="1" applyBorder="1" applyAlignment="1">
      <alignment horizontal="left" vertical="top" wrapText="1"/>
    </xf>
    <xf numFmtId="0" fontId="3" fillId="8" borderId="46" xfId="0" applyFont="1" applyFill="1" applyBorder="1" applyAlignment="1">
      <alignment vertical="top" wrapText="1"/>
    </xf>
    <xf numFmtId="0" fontId="0" fillId="8" borderId="8" xfId="0" applyFont="1" applyFill="1" applyBorder="1" applyAlignment="1">
      <alignment horizontal="left" vertical="top" wrapText="1"/>
    </xf>
    <xf numFmtId="0" fontId="0" fillId="0" borderId="0" xfId="0" applyFont="1" applyAlignment="1">
      <alignment vertical="top"/>
    </xf>
    <xf numFmtId="0" fontId="25" fillId="8" borderId="6" xfId="0" applyFont="1" applyFill="1" applyBorder="1" applyAlignment="1">
      <alignment horizontal="left" wrapText="1"/>
    </xf>
    <xf numFmtId="3" fontId="25" fillId="8" borderId="12" xfId="0" applyNumberFormat="1" applyFont="1" applyFill="1" applyBorder="1" applyAlignment="1">
      <alignment horizontal="center"/>
    </xf>
    <xf numFmtId="49" fontId="3" fillId="0" borderId="13" xfId="0" applyNumberFormat="1" applyFont="1" applyBorder="1" applyAlignment="1">
      <alignment horizontal="center" vertical="top"/>
    </xf>
    <xf numFmtId="49" fontId="3" fillId="8" borderId="3" xfId="0" applyNumberFormat="1" applyFont="1" applyFill="1" applyBorder="1" applyAlignment="1">
      <alignment horizontal="center" vertical="top" wrapText="1"/>
    </xf>
    <xf numFmtId="49" fontId="3" fillId="8" borderId="33"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center" wrapText="1"/>
    </xf>
    <xf numFmtId="49" fontId="4" fillId="8" borderId="1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8" borderId="17" xfId="0" applyNumberFormat="1" applyFont="1" applyFill="1" applyBorder="1" applyAlignment="1">
      <alignment horizontal="center" vertical="top"/>
    </xf>
    <xf numFmtId="49" fontId="4" fillId="8" borderId="30" xfId="0" applyNumberFormat="1" applyFont="1" applyFill="1" applyBorder="1" applyAlignment="1">
      <alignment horizontal="center" vertical="top"/>
    </xf>
    <xf numFmtId="0" fontId="3" fillId="0" borderId="41" xfId="0" applyFont="1" applyBorder="1" applyAlignment="1">
      <alignment vertical="top" wrapText="1"/>
    </xf>
    <xf numFmtId="0" fontId="0" fillId="0" borderId="0" xfId="0" applyAlignment="1">
      <alignment vertical="top"/>
    </xf>
    <xf numFmtId="0" fontId="4" fillId="0" borderId="38" xfId="0" applyFont="1" applyBorder="1" applyAlignment="1">
      <alignment horizontal="center" vertical="center"/>
    </xf>
    <xf numFmtId="0" fontId="6" fillId="0" borderId="7" xfId="0" applyFont="1" applyBorder="1" applyAlignment="1">
      <alignment vertical="top" wrapText="1"/>
    </xf>
    <xf numFmtId="0" fontId="3" fillId="8" borderId="97" xfId="0" applyFont="1" applyFill="1" applyBorder="1" applyAlignment="1">
      <alignment horizontal="center" vertical="top"/>
    </xf>
    <xf numFmtId="0" fontId="3" fillId="8" borderId="100" xfId="0" applyFont="1" applyFill="1" applyBorder="1" applyAlignment="1">
      <alignment horizontal="center" vertical="top"/>
    </xf>
    <xf numFmtId="49" fontId="4" fillId="2" borderId="80" xfId="0" applyNumberFormat="1" applyFont="1" applyFill="1" applyBorder="1" applyAlignment="1">
      <alignment horizontal="center" vertical="top"/>
    </xf>
    <xf numFmtId="0" fontId="3" fillId="0" borderId="4" xfId="0" applyFont="1" applyBorder="1" applyAlignment="1">
      <alignment horizontal="center" vertical="top"/>
    </xf>
    <xf numFmtId="164" fontId="8" fillId="3" borderId="113" xfId="0" applyNumberFormat="1" applyFont="1" applyFill="1" applyBorder="1" applyAlignment="1">
      <alignment horizontal="center" vertical="top" wrapText="1"/>
    </xf>
    <xf numFmtId="164" fontId="8" fillId="3" borderId="4" xfId="0" applyNumberFormat="1" applyFont="1" applyFill="1" applyBorder="1" applyAlignment="1">
      <alignment horizontal="center" vertical="top" wrapText="1"/>
    </xf>
    <xf numFmtId="164" fontId="8" fillId="3" borderId="87" xfId="0" applyNumberFormat="1" applyFont="1" applyFill="1" applyBorder="1" applyAlignment="1">
      <alignment horizontal="center" vertical="top" wrapText="1"/>
    </xf>
    <xf numFmtId="0" fontId="3" fillId="8" borderId="3" xfId="0" applyFont="1" applyFill="1" applyBorder="1" applyAlignment="1">
      <alignment horizontal="center" vertical="top" wrapText="1"/>
    </xf>
    <xf numFmtId="164" fontId="3" fillId="8" borderId="41" xfId="0" applyNumberFormat="1" applyFont="1" applyFill="1" applyBorder="1" applyAlignment="1">
      <alignment horizontal="center" vertical="top" wrapText="1"/>
    </xf>
    <xf numFmtId="164" fontId="3" fillId="8" borderId="3" xfId="0" applyNumberFormat="1" applyFont="1" applyFill="1" applyBorder="1" applyAlignment="1">
      <alignment horizontal="center" vertical="top" wrapText="1"/>
    </xf>
    <xf numFmtId="164" fontId="3" fillId="0" borderId="37" xfId="0" applyNumberFormat="1" applyFont="1" applyBorder="1" applyAlignment="1">
      <alignment horizontal="center" vertical="top" wrapText="1"/>
    </xf>
    <xf numFmtId="164" fontId="3" fillId="8" borderId="19" xfId="0" applyNumberFormat="1" applyFont="1" applyFill="1" applyBorder="1" applyAlignment="1">
      <alignment horizontal="center" vertical="top"/>
    </xf>
    <xf numFmtId="49" fontId="3" fillId="8" borderId="30" xfId="0" applyNumberFormat="1" applyFont="1" applyFill="1" applyBorder="1" applyAlignment="1">
      <alignment horizontal="center" vertical="top"/>
    </xf>
    <xf numFmtId="164" fontId="3" fillId="0" borderId="22" xfId="0" applyNumberFormat="1" applyFont="1" applyBorder="1" applyAlignment="1">
      <alignment horizontal="center" vertical="top"/>
    </xf>
    <xf numFmtId="164" fontId="3" fillId="0" borderId="34" xfId="0" applyNumberFormat="1" applyFont="1" applyBorder="1" applyAlignment="1">
      <alignment horizontal="center" vertical="top"/>
    </xf>
    <xf numFmtId="164" fontId="3" fillId="0" borderId="18" xfId="0" applyNumberFormat="1" applyFont="1" applyBorder="1" applyAlignment="1">
      <alignment horizontal="center" vertical="top"/>
    </xf>
    <xf numFmtId="164" fontId="3" fillId="0" borderId="19" xfId="0" applyNumberFormat="1" applyFont="1" applyBorder="1" applyAlignment="1">
      <alignment horizontal="center" vertical="top"/>
    </xf>
    <xf numFmtId="164" fontId="3" fillId="0" borderId="48" xfId="0" applyNumberFormat="1" applyFont="1" applyBorder="1" applyAlignment="1">
      <alignment horizontal="center" vertical="top"/>
    </xf>
    <xf numFmtId="164" fontId="3" fillId="0" borderId="63" xfId="0" applyNumberFormat="1" applyFont="1" applyBorder="1" applyAlignment="1">
      <alignment horizontal="center" vertical="top"/>
    </xf>
    <xf numFmtId="164" fontId="3" fillId="0" borderId="57" xfId="0" applyNumberFormat="1" applyFont="1" applyBorder="1" applyAlignment="1">
      <alignment horizontal="center" vertical="top"/>
    </xf>
    <xf numFmtId="164" fontId="3" fillId="8" borderId="22"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0" fontId="24" fillId="8" borderId="0" xfId="0" applyFont="1" applyFill="1" applyBorder="1" applyAlignment="1">
      <alignment vertical="top" wrapText="1"/>
    </xf>
    <xf numFmtId="0" fontId="24" fillId="8" borderId="91" xfId="0" applyFont="1" applyFill="1" applyBorder="1" applyAlignment="1">
      <alignment vertical="top" wrapText="1"/>
    </xf>
    <xf numFmtId="0" fontId="24" fillId="8" borderId="106" xfId="0" applyFont="1" applyFill="1" applyBorder="1" applyAlignment="1">
      <alignment vertical="top" wrapText="1"/>
    </xf>
    <xf numFmtId="0" fontId="3" fillId="8" borderId="112" xfId="0" applyFont="1" applyFill="1" applyBorder="1" applyAlignment="1">
      <alignment vertical="top" wrapText="1"/>
    </xf>
    <xf numFmtId="0" fontId="24" fillId="8" borderId="46" xfId="0" applyFont="1" applyFill="1" applyBorder="1" applyAlignment="1">
      <alignment vertical="top" wrapText="1"/>
    </xf>
    <xf numFmtId="49" fontId="4" fillId="2" borderId="12" xfId="0" applyNumberFormat="1" applyFont="1" applyFill="1" applyBorder="1" applyAlignment="1">
      <alignment horizontal="center" vertical="top"/>
    </xf>
    <xf numFmtId="0" fontId="3" fillId="8" borderId="12" xfId="0" applyFont="1" applyFill="1" applyBorder="1" applyAlignment="1">
      <alignment horizontal="left" vertical="top" wrapText="1"/>
    </xf>
    <xf numFmtId="0" fontId="3" fillId="8" borderId="12" xfId="0" applyFont="1" applyFill="1" applyBorder="1" applyAlignment="1">
      <alignment horizontal="center" vertical="center" textRotation="90" wrapText="1"/>
    </xf>
    <xf numFmtId="0" fontId="3" fillId="8" borderId="94" xfId="0" applyFont="1" applyFill="1" applyBorder="1" applyAlignment="1">
      <alignment vertical="top" wrapText="1"/>
    </xf>
    <xf numFmtId="164" fontId="3" fillId="0" borderId="0" xfId="0" applyNumberFormat="1" applyFont="1" applyFill="1" applyBorder="1" applyAlignment="1">
      <alignment horizontal="center" vertical="top"/>
    </xf>
    <xf numFmtId="0" fontId="3" fillId="8" borderId="98" xfId="0" applyFont="1" applyFill="1" applyBorder="1" applyAlignment="1">
      <alignment vertical="top" wrapText="1"/>
    </xf>
    <xf numFmtId="0" fontId="3" fillId="8" borderId="99" xfId="0" applyFont="1" applyFill="1" applyBorder="1" applyAlignment="1">
      <alignment horizontal="center" vertical="top"/>
    </xf>
    <xf numFmtId="0" fontId="3" fillId="8" borderId="114" xfId="0" applyFont="1" applyFill="1" applyBorder="1" applyAlignment="1">
      <alignment horizontal="center" vertical="top"/>
    </xf>
    <xf numFmtId="0" fontId="3" fillId="8" borderId="102" xfId="0" applyFont="1" applyFill="1" applyBorder="1" applyAlignment="1">
      <alignment vertical="top" wrapText="1"/>
    </xf>
    <xf numFmtId="0" fontId="3" fillId="8" borderId="103" xfId="0" applyFont="1" applyFill="1" applyBorder="1" applyAlignment="1">
      <alignment horizontal="center" vertical="top"/>
    </xf>
    <xf numFmtId="0" fontId="3" fillId="8" borderId="21" xfId="0" applyFont="1" applyFill="1" applyBorder="1" applyAlignment="1">
      <alignment horizontal="left" vertical="top" wrapText="1"/>
    </xf>
    <xf numFmtId="49" fontId="4" fillId="9" borderId="7"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0" fontId="4" fillId="0" borderId="38" xfId="0" applyFont="1" applyBorder="1" applyAlignment="1">
      <alignment horizontal="center" vertical="center"/>
    </xf>
    <xf numFmtId="0" fontId="3" fillId="4" borderId="23" xfId="0" applyFont="1" applyFill="1" applyBorder="1" applyAlignment="1">
      <alignment horizontal="center" vertical="top"/>
    </xf>
    <xf numFmtId="0" fontId="3" fillId="4" borderId="24" xfId="0" applyFont="1" applyFill="1" applyBorder="1" applyAlignment="1">
      <alignment horizontal="center" vertical="top"/>
    </xf>
    <xf numFmtId="0" fontId="3" fillId="2" borderId="42" xfId="0" applyFont="1" applyFill="1" applyBorder="1" applyAlignment="1">
      <alignment horizontal="center" vertical="top" wrapText="1"/>
    </xf>
    <xf numFmtId="0" fontId="6" fillId="0" borderId="7" xfId="0" applyFont="1" applyBorder="1" applyAlignment="1">
      <alignment vertical="top" wrapText="1"/>
    </xf>
    <xf numFmtId="0" fontId="3" fillId="9" borderId="23" xfId="0" applyFont="1" applyFill="1" applyBorder="1" applyAlignment="1">
      <alignment horizontal="center" vertical="top"/>
    </xf>
    <xf numFmtId="0" fontId="3" fillId="9" borderId="24" xfId="0" applyFont="1" applyFill="1" applyBorder="1" applyAlignment="1">
      <alignment horizontal="center" vertical="top"/>
    </xf>
    <xf numFmtId="0" fontId="3" fillId="2" borderId="24" xfId="0" applyFont="1" applyFill="1" applyBorder="1" applyAlignment="1">
      <alignment horizontal="center" vertical="top" wrapText="1"/>
    </xf>
    <xf numFmtId="0" fontId="3" fillId="0" borderId="0" xfId="0" applyFont="1" applyAlignment="1">
      <alignment vertical="center"/>
    </xf>
    <xf numFmtId="0" fontId="3" fillId="0" borderId="0" xfId="0" applyFont="1" applyAlignment="1">
      <alignment horizontal="left" vertical="top" wrapText="1"/>
    </xf>
    <xf numFmtId="0" fontId="6" fillId="0" borderId="0" xfId="0" applyFont="1" applyAlignment="1">
      <alignment horizontal="left" vertical="top"/>
    </xf>
    <xf numFmtId="0" fontId="4" fillId="0" borderId="38" xfId="0" applyFont="1" applyFill="1" applyBorder="1" applyAlignment="1">
      <alignment horizontal="center" vertical="top"/>
    </xf>
    <xf numFmtId="0" fontId="3" fillId="8" borderId="22" xfId="0" applyFont="1" applyFill="1" applyBorder="1" applyAlignment="1">
      <alignment horizontal="left" vertical="top" wrapText="1"/>
    </xf>
    <xf numFmtId="49" fontId="4" fillId="9" borderId="6"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8" borderId="12" xfId="0" applyNumberFormat="1" applyFont="1" applyFill="1" applyBorder="1" applyAlignment="1">
      <alignment horizontal="center" vertical="top"/>
    </xf>
    <xf numFmtId="0" fontId="10" fillId="8" borderId="54" xfId="0" applyFont="1" applyFill="1" applyBorder="1" applyAlignment="1">
      <alignment vertical="top" wrapText="1"/>
    </xf>
    <xf numFmtId="49" fontId="8" fillId="8" borderId="82" xfId="0" applyNumberFormat="1" applyFont="1" applyFill="1" applyBorder="1" applyAlignment="1">
      <alignment horizontal="center" vertical="center" wrapText="1"/>
    </xf>
    <xf numFmtId="49" fontId="8" fillId="8" borderId="81" xfId="0" applyNumberFormat="1" applyFont="1" applyFill="1" applyBorder="1" applyAlignment="1">
      <alignment horizontal="center" vertical="center" wrapText="1"/>
    </xf>
    <xf numFmtId="49" fontId="8" fillId="8" borderId="85" xfId="0" applyNumberFormat="1" applyFont="1" applyFill="1" applyBorder="1" applyAlignment="1">
      <alignment horizontal="center" vertical="center" wrapText="1"/>
    </xf>
    <xf numFmtId="49" fontId="8" fillId="8" borderId="65" xfId="0" applyNumberFormat="1" applyFont="1" applyFill="1" applyBorder="1" applyAlignment="1">
      <alignment horizontal="center" vertical="center" wrapText="1"/>
    </xf>
    <xf numFmtId="49" fontId="3" fillId="8" borderId="91" xfId="0" applyNumberFormat="1" applyFont="1" applyFill="1" applyBorder="1" applyAlignment="1">
      <alignment horizontal="left" vertical="top" wrapText="1"/>
    </xf>
    <xf numFmtId="49" fontId="4" fillId="9" borderId="61" xfId="0" applyNumberFormat="1" applyFont="1" applyFill="1" applyBorder="1" applyAlignment="1">
      <alignment horizontal="center" vertical="top"/>
    </xf>
    <xf numFmtId="49" fontId="4" fillId="8" borderId="72" xfId="0" applyNumberFormat="1" applyFont="1" applyFill="1" applyBorder="1" applyAlignment="1">
      <alignment horizontal="center" vertical="top"/>
    </xf>
    <xf numFmtId="0" fontId="3" fillId="8" borderId="80" xfId="0" applyFont="1" applyFill="1" applyBorder="1" applyAlignment="1">
      <alignment horizontal="center" vertical="center" textRotation="90" wrapText="1"/>
    </xf>
    <xf numFmtId="49" fontId="3" fillId="8" borderId="81" xfId="0" applyNumberFormat="1" applyFont="1" applyFill="1" applyBorder="1" applyAlignment="1">
      <alignment horizontal="center" vertical="top"/>
    </xf>
    <xf numFmtId="0" fontId="3" fillId="8" borderId="61" xfId="0" applyFont="1" applyFill="1" applyBorder="1" applyAlignment="1">
      <alignment horizontal="center" vertical="top" wrapText="1"/>
    </xf>
    <xf numFmtId="0" fontId="3" fillId="0" borderId="54" xfId="0" applyFont="1" applyFill="1" applyBorder="1" applyAlignment="1">
      <alignment horizontal="left" vertical="top" wrapText="1"/>
    </xf>
    <xf numFmtId="3" fontId="3" fillId="0" borderId="80" xfId="0" applyNumberFormat="1" applyFont="1" applyFill="1" applyBorder="1" applyAlignment="1">
      <alignment horizontal="center" vertical="top" wrapText="1"/>
    </xf>
    <xf numFmtId="3" fontId="3" fillId="0" borderId="79" xfId="0" applyNumberFormat="1" applyFont="1" applyFill="1" applyBorder="1" applyAlignment="1">
      <alignment horizontal="center" vertical="top" wrapText="1"/>
    </xf>
    <xf numFmtId="0" fontId="24" fillId="0" borderId="6" xfId="0" applyFont="1" applyBorder="1" applyAlignment="1">
      <alignment vertical="top" wrapText="1"/>
    </xf>
    <xf numFmtId="3" fontId="3" fillId="3" borderId="12" xfId="2" applyNumberFormat="1" applyFont="1" applyFill="1" applyBorder="1" applyAlignment="1">
      <alignment horizontal="center" vertical="top"/>
    </xf>
    <xf numFmtId="3" fontId="3" fillId="3" borderId="69" xfId="2" applyNumberFormat="1" applyFont="1" applyFill="1" applyBorder="1" applyAlignment="1">
      <alignment horizontal="center" vertical="top"/>
    </xf>
    <xf numFmtId="0" fontId="3" fillId="0" borderId="0" xfId="0" applyFont="1" applyAlignment="1">
      <alignment vertical="center" wrapText="1"/>
    </xf>
    <xf numFmtId="0" fontId="6" fillId="0" borderId="0" xfId="0" applyFont="1" applyAlignment="1"/>
    <xf numFmtId="49" fontId="4" fillId="0" borderId="34" xfId="0" applyNumberFormat="1" applyFont="1" applyBorder="1" applyAlignment="1">
      <alignment horizontal="center" vertical="top"/>
    </xf>
    <xf numFmtId="49" fontId="4" fillId="0" borderId="30" xfId="0" applyNumberFormat="1" applyFont="1" applyBorder="1" applyAlignment="1">
      <alignment horizontal="center" vertical="top"/>
    </xf>
    <xf numFmtId="49" fontId="4" fillId="0" borderId="39" xfId="0" applyNumberFormat="1" applyFont="1" applyBorder="1" applyAlignment="1">
      <alignment horizontal="center" vertical="top"/>
    </xf>
    <xf numFmtId="0" fontId="8" fillId="0" borderId="52" xfId="0" applyFont="1" applyFill="1" applyBorder="1" applyAlignment="1">
      <alignment horizontal="center" vertical="top" textRotation="90"/>
    </xf>
    <xf numFmtId="0" fontId="8" fillId="0" borderId="0" xfId="0" applyFont="1" applyFill="1" applyBorder="1" applyAlignment="1">
      <alignment horizontal="center" vertical="top" textRotation="90"/>
    </xf>
    <xf numFmtId="0" fontId="8" fillId="0" borderId="20" xfId="0" applyFont="1" applyFill="1" applyBorder="1" applyAlignment="1">
      <alignment horizontal="center" vertical="top" textRotation="90"/>
    </xf>
    <xf numFmtId="0" fontId="3" fillId="8" borderId="30" xfId="0" applyFont="1" applyFill="1" applyBorder="1" applyAlignment="1">
      <alignment horizontal="left" vertical="top" wrapText="1"/>
    </xf>
    <xf numFmtId="0" fontId="3" fillId="8" borderId="39" xfId="0" applyFont="1" applyFill="1" applyBorder="1" applyAlignment="1">
      <alignment horizontal="left" vertical="top" wrapText="1"/>
    </xf>
    <xf numFmtId="49" fontId="4" fillId="9" borderId="22"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8"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0" borderId="18"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3" fillId="8" borderId="18"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8" borderId="88" xfId="0" applyFont="1" applyFill="1" applyBorder="1" applyAlignment="1">
      <alignment horizontal="center" vertical="center" textRotation="90" wrapText="1"/>
    </xf>
    <xf numFmtId="0" fontId="6" fillId="0" borderId="8" xfId="0" applyFont="1" applyBorder="1" applyAlignment="1">
      <alignment horizontal="center" vertical="center" textRotation="90" wrapText="1"/>
    </xf>
    <xf numFmtId="49" fontId="4" fillId="0" borderId="18" xfId="0" applyNumberFormat="1" applyFont="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0" fontId="3" fillId="3" borderId="18" xfId="0" applyFont="1" applyFill="1" applyBorder="1" applyAlignment="1">
      <alignment vertical="top" wrapText="1"/>
    </xf>
    <xf numFmtId="0" fontId="0" fillId="0" borderId="12" xfId="0" applyBorder="1" applyAlignment="1">
      <alignment vertical="top" wrapText="1"/>
    </xf>
    <xf numFmtId="0" fontId="3" fillId="8" borderId="40" xfId="0" applyFont="1" applyFill="1" applyBorder="1" applyAlignment="1">
      <alignment vertical="top" wrapText="1"/>
    </xf>
    <xf numFmtId="0" fontId="6" fillId="8" borderId="94" xfId="0" applyFont="1" applyFill="1" applyBorder="1" applyAlignment="1">
      <alignment vertical="top" wrapText="1"/>
    </xf>
    <xf numFmtId="0" fontId="3" fillId="0" borderId="12" xfId="0" applyFont="1" applyFill="1" applyBorder="1" applyAlignment="1">
      <alignment horizontal="left" vertical="top" wrapText="1"/>
    </xf>
    <xf numFmtId="0" fontId="0" fillId="0" borderId="12" xfId="0" applyBorder="1" applyAlignment="1">
      <alignment horizontal="left" vertical="top" wrapText="1"/>
    </xf>
    <xf numFmtId="0" fontId="3" fillId="0" borderId="93" xfId="0" applyFont="1" applyFill="1" applyBorder="1" applyAlignment="1">
      <alignment vertical="top" wrapText="1"/>
    </xf>
    <xf numFmtId="0" fontId="3" fillId="0" borderId="41" xfId="0" applyFont="1" applyFill="1" applyBorder="1" applyAlignment="1">
      <alignment vertical="top" wrapText="1"/>
    </xf>
    <xf numFmtId="49" fontId="4" fillId="2" borderId="24" xfId="0" applyNumberFormat="1" applyFont="1" applyFill="1" applyBorder="1" applyAlignment="1">
      <alignment horizontal="right" vertical="top"/>
    </xf>
    <xf numFmtId="0" fontId="3" fillId="8" borderId="22" xfId="0" applyFont="1" applyFill="1" applyBorder="1" applyAlignment="1">
      <alignment vertical="top" wrapText="1"/>
    </xf>
    <xf numFmtId="0" fontId="3" fillId="8" borderId="6" xfId="0" applyFont="1" applyFill="1" applyBorder="1" applyAlignment="1">
      <alignment vertical="top" wrapText="1"/>
    </xf>
    <xf numFmtId="0" fontId="2" fillId="0" borderId="52"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3" fillId="3" borderId="45" xfId="0" applyFont="1" applyFill="1" applyBorder="1" applyAlignment="1">
      <alignment horizontal="left" vertical="top" wrapText="1"/>
    </xf>
    <xf numFmtId="0" fontId="3" fillId="3" borderId="46" xfId="0" applyFont="1" applyFill="1" applyBorder="1" applyAlignment="1">
      <alignment horizontal="left" vertical="top" wrapText="1"/>
    </xf>
    <xf numFmtId="0" fontId="3" fillId="3" borderId="47" xfId="0" applyFont="1" applyFill="1" applyBorder="1" applyAlignment="1">
      <alignment horizontal="left" vertical="top" wrapText="1"/>
    </xf>
    <xf numFmtId="0" fontId="4" fillId="5" borderId="42" xfId="0" applyFont="1" applyFill="1" applyBorder="1" applyAlignment="1">
      <alignment horizontal="right" vertical="top" wrapText="1"/>
    </xf>
    <xf numFmtId="0" fontId="4" fillId="5" borderId="20" xfId="0" applyFont="1" applyFill="1" applyBorder="1" applyAlignment="1">
      <alignment horizontal="right" vertical="top" wrapText="1"/>
    </xf>
    <xf numFmtId="0" fontId="4" fillId="5" borderId="43" xfId="0" applyFont="1" applyFill="1" applyBorder="1" applyAlignment="1">
      <alignment horizontal="right" vertical="top" wrapText="1"/>
    </xf>
    <xf numFmtId="0" fontId="3" fillId="7" borderId="37" xfId="0" applyFont="1" applyFill="1" applyBorder="1" applyAlignment="1">
      <alignment horizontal="left" vertical="top" wrapText="1"/>
    </xf>
    <xf numFmtId="0" fontId="6" fillId="7" borderId="26" xfId="0" applyFont="1" applyFill="1" applyBorder="1" applyAlignment="1">
      <alignment horizontal="left" vertical="top" wrapText="1"/>
    </xf>
    <xf numFmtId="0" fontId="4" fillId="4" borderId="37" xfId="0" applyFont="1" applyFill="1" applyBorder="1" applyAlignment="1">
      <alignment horizontal="right" vertical="top" wrapText="1"/>
    </xf>
    <xf numFmtId="0" fontId="4" fillId="4" borderId="26" xfId="0" applyFont="1" applyFill="1" applyBorder="1" applyAlignment="1">
      <alignment horizontal="right" vertical="top" wrapText="1"/>
    </xf>
    <xf numFmtId="0" fontId="4" fillId="4" borderId="27" xfId="0" applyFont="1" applyFill="1" applyBorder="1" applyAlignment="1">
      <alignment horizontal="righ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37"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4" borderId="35" xfId="0" applyFont="1" applyFill="1" applyBorder="1" applyAlignment="1">
      <alignment horizontal="right" vertical="top" wrapText="1"/>
    </xf>
    <xf numFmtId="0" fontId="4" fillId="4" borderId="38" xfId="0" applyFont="1" applyFill="1" applyBorder="1" applyAlignment="1">
      <alignment horizontal="right" vertical="top" wrapText="1"/>
    </xf>
    <xf numFmtId="0" fontId="4" fillId="4" borderId="36" xfId="0" applyFont="1" applyFill="1" applyBorder="1" applyAlignment="1">
      <alignment horizontal="right" vertical="top" wrapText="1"/>
    </xf>
    <xf numFmtId="0" fontId="4" fillId="7" borderId="37" xfId="0" applyFont="1" applyFill="1" applyBorder="1" applyAlignment="1">
      <alignment horizontal="right" vertical="top" wrapText="1"/>
    </xf>
    <xf numFmtId="0" fontId="4" fillId="7" borderId="26" xfId="0" applyFont="1" applyFill="1" applyBorder="1" applyAlignment="1">
      <alignment horizontal="right" vertical="top" wrapText="1"/>
    </xf>
    <xf numFmtId="0" fontId="4" fillId="7" borderId="27" xfId="0" applyFont="1" applyFill="1" applyBorder="1" applyAlignment="1">
      <alignment horizontal="right" vertical="top" wrapText="1"/>
    </xf>
    <xf numFmtId="49" fontId="4" fillId="9" borderId="44" xfId="0" applyNumberFormat="1" applyFont="1" applyFill="1" applyBorder="1" applyAlignment="1">
      <alignment horizontal="right" vertical="top"/>
    </xf>
    <xf numFmtId="49" fontId="4" fillId="9" borderId="24" xfId="0" applyNumberFormat="1" applyFont="1" applyFill="1" applyBorder="1" applyAlignment="1">
      <alignment horizontal="right" vertical="top"/>
    </xf>
    <xf numFmtId="49" fontId="4" fillId="4" borderId="44" xfId="0" applyNumberFormat="1" applyFont="1" applyFill="1" applyBorder="1" applyAlignment="1">
      <alignment horizontal="right" vertical="top"/>
    </xf>
    <xf numFmtId="49" fontId="4" fillId="4" borderId="24" xfId="0" applyNumberFormat="1" applyFont="1" applyFill="1" applyBorder="1" applyAlignment="1">
      <alignment horizontal="right" vertical="top"/>
    </xf>
    <xf numFmtId="0" fontId="8" fillId="0" borderId="48"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4" fillId="2" borderId="44" xfId="0" applyNumberFormat="1" applyFont="1" applyFill="1" applyBorder="1" applyAlignment="1">
      <alignment horizontal="right" vertical="top"/>
    </xf>
    <xf numFmtId="0" fontId="6" fillId="0" borderId="12" xfId="0" applyFont="1" applyBorder="1" applyAlignment="1">
      <alignment vertical="top" wrapText="1"/>
    </xf>
    <xf numFmtId="0" fontId="4" fillId="9" borderId="44" xfId="0" applyFont="1" applyFill="1" applyBorder="1" applyAlignment="1">
      <alignment horizontal="left" vertical="top"/>
    </xf>
    <xf numFmtId="0" fontId="4" fillId="9" borderId="24" xfId="0" applyFont="1" applyFill="1" applyBorder="1" applyAlignment="1">
      <alignment horizontal="left" vertical="top"/>
    </xf>
    <xf numFmtId="0" fontId="4" fillId="2" borderId="44" xfId="0" applyFont="1" applyFill="1" applyBorder="1" applyAlignment="1">
      <alignment horizontal="left" vertical="top" wrapText="1"/>
    </xf>
    <xf numFmtId="0" fontId="4" fillId="2" borderId="24" xfId="0" applyFont="1" applyFill="1" applyBorder="1" applyAlignment="1">
      <alignment horizontal="left" vertical="top" wrapText="1"/>
    </xf>
    <xf numFmtId="0" fontId="3" fillId="8" borderId="88" xfId="0" applyFont="1" applyFill="1" applyBorder="1" applyAlignment="1">
      <alignment horizontal="left" vertical="top" wrapText="1"/>
    </xf>
    <xf numFmtId="0" fontId="0" fillId="8" borderId="21" xfId="0" applyFill="1" applyBorder="1" applyAlignment="1">
      <alignment horizontal="left" vertical="top" wrapText="1"/>
    </xf>
    <xf numFmtId="0" fontId="0" fillId="8" borderId="12" xfId="0" applyFill="1" applyBorder="1" applyAlignment="1">
      <alignment horizontal="center" vertical="center" textRotation="90" wrapText="1"/>
    </xf>
    <xf numFmtId="49" fontId="3" fillId="8" borderId="30" xfId="0" applyNumberFormat="1" applyFont="1" applyFill="1" applyBorder="1" applyAlignment="1">
      <alignment horizontal="center" vertical="top"/>
    </xf>
    <xf numFmtId="0" fontId="0" fillId="8" borderId="12" xfId="0" applyFill="1" applyBorder="1" applyAlignment="1">
      <alignment horizontal="left" vertical="top" wrapText="1"/>
    </xf>
    <xf numFmtId="0" fontId="3" fillId="8" borderId="12" xfId="0" applyFont="1" applyFill="1" applyBorder="1" applyAlignment="1">
      <alignment horizontal="center" vertical="center" textRotation="90" wrapText="1"/>
    </xf>
    <xf numFmtId="0" fontId="0" fillId="8" borderId="21" xfId="0" applyFill="1" applyBorder="1" applyAlignment="1">
      <alignment horizontal="center" vertical="center" textRotation="90" wrapText="1"/>
    </xf>
    <xf numFmtId="0" fontId="3" fillId="3" borderId="12" xfId="0" applyFont="1" applyFill="1" applyBorder="1" applyAlignment="1">
      <alignment vertical="top" wrapText="1"/>
    </xf>
    <xf numFmtId="0" fontId="0" fillId="0" borderId="80" xfId="0" applyBorder="1" applyAlignment="1">
      <alignment vertical="top" wrapText="1"/>
    </xf>
    <xf numFmtId="0" fontId="8" fillId="8" borderId="12" xfId="0" applyFont="1" applyFill="1" applyBorder="1" applyAlignment="1">
      <alignment horizontal="center" vertical="center" textRotation="90" wrapText="1"/>
    </xf>
    <xf numFmtId="49" fontId="4" fillId="2" borderId="44" xfId="0" applyNumberFormat="1" applyFont="1" applyFill="1" applyBorder="1" applyAlignment="1">
      <alignment horizontal="left" vertical="top"/>
    </xf>
    <xf numFmtId="49" fontId="4" fillId="2" borderId="24" xfId="0" applyNumberFormat="1" applyFont="1" applyFill="1" applyBorder="1" applyAlignment="1">
      <alignment horizontal="left" vertical="top"/>
    </xf>
    <xf numFmtId="0" fontId="3" fillId="0" borderId="51" xfId="0" applyFont="1" applyFill="1" applyBorder="1" applyAlignment="1">
      <alignment horizontal="center" vertical="center" textRotation="90" wrapText="1"/>
    </xf>
    <xf numFmtId="0" fontId="3" fillId="0" borderId="49" xfId="0" applyFont="1" applyFill="1" applyBorder="1" applyAlignment="1">
      <alignment horizontal="center" vertical="center" textRotation="90" wrapText="1"/>
    </xf>
    <xf numFmtId="49" fontId="3" fillId="8" borderId="34" xfId="0" applyNumberFormat="1" applyFont="1" applyFill="1" applyBorder="1" applyAlignment="1">
      <alignment horizontal="center" vertical="top"/>
    </xf>
    <xf numFmtId="0" fontId="3" fillId="3" borderId="88"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21" xfId="0" applyFont="1" applyBorder="1" applyAlignment="1">
      <alignment horizontal="left" vertical="top" wrapText="1"/>
    </xf>
    <xf numFmtId="0" fontId="9" fillId="0" borderId="69" xfId="0" applyFont="1" applyFill="1" applyBorder="1" applyAlignment="1">
      <alignment horizontal="center" vertical="top" wrapText="1"/>
    </xf>
    <xf numFmtId="49" fontId="4" fillId="2" borderId="34" xfId="0" applyNumberFormat="1" applyFont="1" applyFill="1" applyBorder="1" applyAlignment="1">
      <alignment horizontal="center" vertical="top"/>
    </xf>
    <xf numFmtId="49" fontId="4" fillId="2" borderId="30" xfId="0" applyNumberFormat="1" applyFont="1" applyFill="1" applyBorder="1" applyAlignment="1">
      <alignment horizontal="center" vertical="top"/>
    </xf>
    <xf numFmtId="49" fontId="4" fillId="2" borderId="39" xfId="0" applyNumberFormat="1" applyFont="1" applyFill="1" applyBorder="1" applyAlignment="1">
      <alignment horizontal="center" vertical="top"/>
    </xf>
    <xf numFmtId="0" fontId="8" fillId="0" borderId="51" xfId="0" applyFont="1" applyFill="1" applyBorder="1" applyAlignment="1">
      <alignment horizontal="center" vertical="center" textRotation="90" wrapText="1"/>
    </xf>
    <xf numFmtId="0" fontId="8" fillId="0" borderId="49" xfId="0" applyFont="1" applyFill="1" applyBorder="1" applyAlignment="1">
      <alignment horizontal="center" vertical="center" textRotation="90" wrapText="1"/>
    </xf>
    <xf numFmtId="0" fontId="8" fillId="0" borderId="50" xfId="0" applyFont="1" applyFill="1" applyBorder="1" applyAlignment="1">
      <alignment horizontal="center" vertical="center" textRotation="90" wrapText="1"/>
    </xf>
    <xf numFmtId="49" fontId="3" fillId="0" borderId="34" xfId="0" applyNumberFormat="1" applyFont="1" applyBorder="1" applyAlignment="1">
      <alignment horizontal="center" vertical="top"/>
    </xf>
    <xf numFmtId="49" fontId="3" fillId="0" borderId="30" xfId="0" applyNumberFormat="1" applyFont="1" applyBorder="1" applyAlignment="1">
      <alignment horizontal="center" vertical="top"/>
    </xf>
    <xf numFmtId="49" fontId="3" fillId="0" borderId="39" xfId="0" applyNumberFormat="1" applyFont="1" applyBorder="1" applyAlignment="1">
      <alignment horizontal="center" vertical="top"/>
    </xf>
    <xf numFmtId="0" fontId="9" fillId="0" borderId="12" xfId="0" applyFont="1" applyFill="1" applyBorder="1" applyAlignment="1">
      <alignment horizontal="center" vertical="top" wrapText="1"/>
    </xf>
    <xf numFmtId="0" fontId="3" fillId="0" borderId="59"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0" fillId="8" borderId="59" xfId="0" applyFont="1" applyFill="1" applyBorder="1" applyAlignment="1">
      <alignment vertical="top" wrapText="1"/>
    </xf>
    <xf numFmtId="0" fontId="6" fillId="0" borderId="6" xfId="0" applyFont="1" applyBorder="1" applyAlignment="1">
      <alignment wrapText="1"/>
    </xf>
    <xf numFmtId="0" fontId="3" fillId="3" borderId="18"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8" xfId="0" applyFont="1" applyFill="1" applyBorder="1" applyAlignment="1">
      <alignment horizontal="left" vertical="top" wrapText="1"/>
    </xf>
    <xf numFmtId="49" fontId="4" fillId="2" borderId="25" xfId="0" applyNumberFormat="1" applyFont="1" applyFill="1" applyBorder="1" applyAlignment="1">
      <alignment horizontal="right" vertical="top"/>
    </xf>
    <xf numFmtId="49" fontId="7" fillId="6" borderId="35" xfId="0" applyNumberFormat="1" applyFont="1" applyFill="1" applyBorder="1" applyAlignment="1">
      <alignment horizontal="left" vertical="top" wrapText="1"/>
    </xf>
    <xf numFmtId="49" fontId="7" fillId="6" borderId="38" xfId="0" applyNumberFormat="1" applyFont="1" applyFill="1" applyBorder="1" applyAlignment="1">
      <alignment horizontal="left" vertical="top" wrapText="1"/>
    </xf>
    <xf numFmtId="0" fontId="7" fillId="4" borderId="37" xfId="0" applyFont="1" applyFill="1" applyBorder="1" applyAlignment="1">
      <alignment horizontal="left" vertical="top" wrapText="1"/>
    </xf>
    <xf numFmtId="0" fontId="7" fillId="4" borderId="26" xfId="0" applyFont="1" applyFill="1" applyBorder="1" applyAlignment="1">
      <alignment horizontal="left" vertical="top" wrapText="1"/>
    </xf>
    <xf numFmtId="0" fontId="4" fillId="9" borderId="28" xfId="0" applyFont="1" applyFill="1" applyBorder="1" applyAlignment="1">
      <alignment horizontal="left" vertical="top" wrapText="1"/>
    </xf>
    <xf numFmtId="0" fontId="4" fillId="9" borderId="26"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0" borderId="49" xfId="0" applyFont="1" applyFill="1" applyBorder="1" applyAlignment="1">
      <alignment vertical="center" textRotation="90" wrapText="1"/>
    </xf>
    <xf numFmtId="0" fontId="3" fillId="0" borderId="50" xfId="0" applyFont="1" applyFill="1" applyBorder="1" applyAlignment="1">
      <alignment vertical="center" textRotation="90"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3" fillId="0" borderId="22"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18" xfId="0" applyFont="1" applyBorder="1" applyAlignment="1">
      <alignment horizontal="center" vertical="center" textRotation="90" shrinkToFit="1"/>
    </xf>
    <xf numFmtId="0" fontId="3" fillId="0" borderId="12"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3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3"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2" xfId="0" applyFont="1" applyBorder="1" applyAlignment="1">
      <alignment horizontal="center" vertical="center" textRotation="90" wrapText="1"/>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8" xfId="0" applyNumberFormat="1" applyFont="1" applyBorder="1" applyAlignment="1">
      <alignment horizontal="center" vertical="center" textRotation="90" shrinkToFit="1"/>
    </xf>
    <xf numFmtId="0" fontId="3" fillId="0" borderId="0" xfId="0" applyNumberFormat="1" applyFont="1" applyBorder="1" applyAlignment="1">
      <alignment horizontal="center" vertical="center" textRotation="90" shrinkToFit="1"/>
    </xf>
    <xf numFmtId="0" fontId="3" fillId="0" borderId="20" xfId="0" applyNumberFormat="1"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0" fontId="3" fillId="0" borderId="3" xfId="0" applyFont="1" applyBorder="1" applyAlignment="1">
      <alignment horizontal="center" vertical="center" textRotation="90" shrinkToFit="1"/>
    </xf>
    <xf numFmtId="0" fontId="3" fillId="0" borderId="32" xfId="0" applyFont="1" applyBorder="1" applyAlignment="1">
      <alignment horizontal="center" vertical="center" textRotation="90" shrinkToFit="1"/>
    </xf>
    <xf numFmtId="0" fontId="6" fillId="0" borderId="3" xfId="0" applyFont="1" applyBorder="1" applyAlignment="1">
      <alignment horizontal="center" vertical="center" textRotation="90" wrapText="1"/>
    </xf>
    <xf numFmtId="0" fontId="6" fillId="0" borderId="32" xfId="0" applyFont="1" applyBorder="1" applyAlignment="1">
      <alignment horizontal="center" vertical="center" textRotation="90" wrapText="1"/>
    </xf>
    <xf numFmtId="0" fontId="3" fillId="0" borderId="20" xfId="0" applyFont="1" applyBorder="1" applyAlignment="1">
      <alignment horizontal="right" vertical="top" wrapText="1"/>
    </xf>
    <xf numFmtId="164" fontId="3" fillId="0" borderId="37" xfId="0" applyNumberFormat="1" applyFont="1" applyBorder="1" applyAlignment="1">
      <alignment horizontal="center" vertical="top" wrapText="1"/>
    </xf>
    <xf numFmtId="164" fontId="3" fillId="0" borderId="26" xfId="0" applyNumberFormat="1" applyFont="1" applyBorder="1" applyAlignment="1">
      <alignment horizontal="center" vertical="top" wrapText="1"/>
    </xf>
    <xf numFmtId="164" fontId="3" fillId="0" borderId="27" xfId="0" applyNumberFormat="1" applyFont="1" applyBorder="1" applyAlignment="1">
      <alignment horizontal="center" vertical="top"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164" fontId="4" fillId="4" borderId="35"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wrapText="1"/>
    </xf>
    <xf numFmtId="164" fontId="4" fillId="4" borderId="36" xfId="0" applyNumberFormat="1" applyFont="1" applyFill="1" applyBorder="1" applyAlignment="1">
      <alignment horizontal="center" vertical="top" wrapText="1"/>
    </xf>
    <xf numFmtId="164" fontId="4" fillId="7" borderId="37" xfId="0" applyNumberFormat="1" applyFont="1" applyFill="1" applyBorder="1" applyAlignment="1">
      <alignment horizontal="center" vertical="top" wrapText="1"/>
    </xf>
    <xf numFmtId="164" fontId="6" fillId="0" borderId="26" xfId="0" applyNumberFormat="1" applyFont="1" applyBorder="1" applyAlignment="1">
      <alignment horizontal="center" vertical="top" wrapText="1"/>
    </xf>
    <xf numFmtId="164" fontId="6" fillId="0" borderId="27" xfId="0" applyNumberFormat="1" applyFont="1" applyBorder="1" applyAlignment="1">
      <alignment horizontal="center" vertical="top" wrapText="1"/>
    </xf>
    <xf numFmtId="164" fontId="4" fillId="5" borderId="42" xfId="0" applyNumberFormat="1" applyFont="1" applyFill="1" applyBorder="1" applyAlignment="1">
      <alignment horizontal="center" vertical="top" wrapText="1"/>
    </xf>
    <xf numFmtId="164" fontId="4" fillId="5" borderId="20" xfId="0" applyNumberFormat="1" applyFont="1" applyFill="1" applyBorder="1" applyAlignment="1">
      <alignment horizontal="center" vertical="top" wrapText="1"/>
    </xf>
    <xf numFmtId="164" fontId="4" fillId="5" borderId="43" xfId="0" applyNumberFormat="1" applyFont="1" applyFill="1" applyBorder="1" applyAlignment="1">
      <alignment horizontal="center" vertical="top" wrapText="1"/>
    </xf>
    <xf numFmtId="164" fontId="3" fillId="7" borderId="37" xfId="0" applyNumberFormat="1" applyFont="1" applyFill="1" applyBorder="1" applyAlignment="1">
      <alignment horizontal="center" vertical="top" wrapText="1"/>
    </xf>
    <xf numFmtId="164" fontId="3" fillId="7" borderId="26" xfId="0" applyNumberFormat="1" applyFont="1" applyFill="1" applyBorder="1" applyAlignment="1">
      <alignment horizontal="center" vertical="top" wrapText="1"/>
    </xf>
    <xf numFmtId="164" fontId="3" fillId="7" borderId="27"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wrapText="1"/>
    </xf>
    <xf numFmtId="164" fontId="4" fillId="4" borderId="26" xfId="0" applyNumberFormat="1" applyFont="1" applyFill="1" applyBorder="1" applyAlignment="1">
      <alignment horizontal="center" vertical="top" wrapText="1"/>
    </xf>
    <xf numFmtId="164" fontId="4" fillId="4" borderId="27" xfId="0" applyNumberFormat="1" applyFont="1" applyFill="1" applyBorder="1" applyAlignment="1">
      <alignment horizontal="center" vertical="top" wrapText="1"/>
    </xf>
    <xf numFmtId="0" fontId="3" fillId="4" borderId="23" xfId="0" applyFont="1" applyFill="1" applyBorder="1" applyAlignment="1">
      <alignment horizontal="center" vertical="top"/>
    </xf>
    <xf numFmtId="0" fontId="3" fillId="4" borderId="24" xfId="0" applyFont="1" applyFill="1" applyBorder="1" applyAlignment="1">
      <alignment horizontal="center" vertical="top"/>
    </xf>
    <xf numFmtId="0" fontId="8" fillId="0" borderId="0" xfId="0" applyNumberFormat="1" applyFont="1" applyFill="1" applyBorder="1" applyAlignment="1">
      <alignment horizontal="left" vertical="top" wrapText="1"/>
    </xf>
    <xf numFmtId="49" fontId="4" fillId="0" borderId="19" xfId="0" applyNumberFormat="1" applyFont="1" applyBorder="1" applyAlignment="1">
      <alignment horizontal="center" vertical="top"/>
    </xf>
    <xf numFmtId="49" fontId="4" fillId="0" borderId="13" xfId="0" applyNumberFormat="1" applyFont="1" applyBorder="1" applyAlignment="1">
      <alignment horizontal="center" vertical="top"/>
    </xf>
    <xf numFmtId="49" fontId="4" fillId="0" borderId="17" xfId="0" applyNumberFormat="1" applyFont="1" applyBorder="1" applyAlignment="1">
      <alignment horizontal="center" vertical="top"/>
    </xf>
    <xf numFmtId="49" fontId="3" fillId="0" borderId="33"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32" xfId="0" applyNumberFormat="1" applyFont="1" applyBorder="1" applyAlignment="1">
      <alignment horizontal="center" vertical="top" wrapText="1"/>
    </xf>
    <xf numFmtId="0" fontId="3" fillId="2" borderId="42" xfId="0" applyFont="1" applyFill="1" applyBorder="1" applyAlignment="1">
      <alignment horizontal="center" vertical="top" wrapText="1"/>
    </xf>
    <xf numFmtId="0" fontId="3" fillId="2" borderId="20" xfId="0" applyFont="1" applyFill="1" applyBorder="1" applyAlignment="1">
      <alignment horizontal="center" vertical="top" wrapText="1"/>
    </xf>
    <xf numFmtId="49" fontId="8" fillId="0" borderId="18" xfId="0" applyNumberFormat="1" applyFont="1" applyBorder="1" applyAlignment="1">
      <alignment horizontal="center" vertical="center" textRotation="90" wrapText="1"/>
    </xf>
    <xf numFmtId="49" fontId="15" fillId="0" borderId="12" xfId="0" applyNumberFormat="1" applyFont="1" applyBorder="1" applyAlignment="1">
      <alignment horizontal="center" textRotation="90" wrapText="1"/>
    </xf>
    <xf numFmtId="49" fontId="15" fillId="0" borderId="8" xfId="0" applyNumberFormat="1" applyFont="1" applyBorder="1" applyAlignment="1">
      <alignment horizontal="center" textRotation="90" wrapText="1"/>
    </xf>
    <xf numFmtId="3" fontId="3" fillId="0" borderId="0" xfId="0" applyNumberFormat="1"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39" xfId="0" applyFont="1" applyFill="1" applyBorder="1" applyAlignment="1">
      <alignment horizontal="left" vertical="top" wrapText="1"/>
    </xf>
    <xf numFmtId="49" fontId="2" fillId="8" borderId="18" xfId="0" applyNumberFormat="1" applyFont="1" applyFill="1" applyBorder="1" applyAlignment="1">
      <alignment horizontal="center" vertical="center" textRotation="90" wrapText="1"/>
    </xf>
    <xf numFmtId="49" fontId="1" fillId="8" borderId="8" xfId="0" applyNumberFormat="1" applyFont="1" applyFill="1" applyBorder="1" applyAlignment="1">
      <alignment horizontal="center" wrapText="1"/>
    </xf>
    <xf numFmtId="0" fontId="3" fillId="8" borderId="94" xfId="0" applyFont="1" applyFill="1" applyBorder="1" applyAlignment="1">
      <alignment vertical="top" wrapText="1"/>
    </xf>
    <xf numFmtId="0" fontId="3" fillId="3" borderId="88" xfId="0" applyFont="1" applyFill="1" applyBorder="1" applyAlignment="1">
      <alignment vertical="top" wrapText="1"/>
    </xf>
    <xf numFmtId="0" fontId="6" fillId="0" borderId="7" xfId="0" applyFont="1" applyBorder="1" applyAlignment="1">
      <alignment vertical="top" wrapText="1"/>
    </xf>
    <xf numFmtId="0" fontId="3" fillId="9" borderId="23" xfId="0" applyFont="1" applyFill="1" applyBorder="1" applyAlignment="1">
      <alignment horizontal="center" vertical="top"/>
    </xf>
    <xf numFmtId="0" fontId="3" fillId="9" borderId="24" xfId="0" applyFont="1" applyFill="1" applyBorder="1" applyAlignment="1">
      <alignment horizontal="center" vertical="top"/>
    </xf>
    <xf numFmtId="0" fontId="3" fillId="0" borderId="8" xfId="0" applyFont="1" applyFill="1" applyBorder="1" applyAlignment="1">
      <alignment horizontal="left" vertical="top" wrapText="1"/>
    </xf>
    <xf numFmtId="49" fontId="8" fillId="0" borderId="12" xfId="0" applyNumberFormat="1" applyFont="1" applyFill="1" applyBorder="1" applyAlignment="1">
      <alignment horizontal="center" vertical="center" textRotation="90" wrapText="1"/>
    </xf>
    <xf numFmtId="49" fontId="15" fillId="0" borderId="12" xfId="0" applyNumberFormat="1" applyFont="1" applyBorder="1" applyAlignment="1">
      <alignment horizontal="center" vertical="center" textRotation="90" wrapText="1"/>
    </xf>
    <xf numFmtId="49" fontId="15" fillId="0" borderId="8" xfId="0" applyNumberFormat="1" applyFont="1" applyBorder="1" applyAlignment="1">
      <alignment horizontal="center" vertical="center" textRotation="90" wrapText="1"/>
    </xf>
    <xf numFmtId="0" fontId="0" fillId="0" borderId="12" xfId="0" applyFont="1" applyBorder="1" applyAlignment="1">
      <alignment vertical="top" wrapText="1"/>
    </xf>
    <xf numFmtId="0" fontId="0" fillId="0" borderId="12" xfId="0" applyFont="1" applyBorder="1" applyAlignment="1">
      <alignment horizontal="left" vertical="top" wrapText="1"/>
    </xf>
    <xf numFmtId="49" fontId="3" fillId="8" borderId="3" xfId="0" applyNumberFormat="1" applyFont="1" applyFill="1" applyBorder="1" applyAlignment="1">
      <alignment horizontal="center" vertical="top" wrapText="1"/>
    </xf>
    <xf numFmtId="0" fontId="6" fillId="0" borderId="3" xfId="0" applyFont="1" applyBorder="1" applyAlignment="1">
      <alignment horizontal="center" vertical="top"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0" fillId="8" borderId="12" xfId="0" applyFont="1" applyFill="1" applyBorder="1" applyAlignment="1">
      <alignment horizontal="left" vertical="top" wrapText="1"/>
    </xf>
    <xf numFmtId="0" fontId="6" fillId="8" borderId="6" xfId="0" applyFont="1" applyFill="1" applyBorder="1" applyAlignment="1">
      <alignment vertical="top" wrapText="1"/>
    </xf>
    <xf numFmtId="0" fontId="3" fillId="0" borderId="41" xfId="0" applyFont="1" applyBorder="1" applyAlignment="1">
      <alignment vertical="top" wrapText="1"/>
    </xf>
    <xf numFmtId="0" fontId="0" fillId="0" borderId="0" xfId="0" applyFont="1" applyAlignment="1">
      <alignment vertical="top"/>
    </xf>
    <xf numFmtId="0" fontId="0" fillId="0" borderId="12"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8" borderId="7" xfId="0" applyFill="1" applyBorder="1" applyAlignment="1">
      <alignment vertical="top" wrapText="1"/>
    </xf>
    <xf numFmtId="0" fontId="3" fillId="8" borderId="59" xfId="0" applyFont="1" applyFill="1" applyBorder="1" applyAlignment="1">
      <alignment vertical="top" wrapText="1"/>
    </xf>
    <xf numFmtId="0" fontId="0" fillId="0" borderId="7" xfId="0" applyBorder="1" applyAlignment="1">
      <alignment vertical="top" wrapText="1"/>
    </xf>
    <xf numFmtId="49" fontId="8" fillId="0" borderId="88" xfId="0" applyNumberFormat="1" applyFont="1" applyBorder="1" applyAlignment="1">
      <alignment horizontal="center" vertical="center" textRotation="90" wrapText="1"/>
    </xf>
    <xf numFmtId="49" fontId="8" fillId="0" borderId="12" xfId="0" applyNumberFormat="1" applyFont="1" applyBorder="1" applyAlignment="1">
      <alignment horizontal="center" vertical="center" textRotation="90" wrapText="1"/>
    </xf>
    <xf numFmtId="0" fontId="0" fillId="0" borderId="21" xfId="0" applyFont="1" applyBorder="1" applyAlignment="1">
      <alignment horizontal="left" vertical="top" wrapText="1"/>
    </xf>
    <xf numFmtId="49" fontId="4" fillId="10" borderId="12" xfId="0" applyNumberFormat="1" applyFont="1" applyFill="1" applyBorder="1" applyAlignment="1">
      <alignment horizontal="center" vertical="top"/>
    </xf>
    <xf numFmtId="49" fontId="4" fillId="0" borderId="88" xfId="0" applyNumberFormat="1" applyFont="1" applyBorder="1" applyAlignment="1">
      <alignment horizontal="center" vertical="top"/>
    </xf>
    <xf numFmtId="0" fontId="8" fillId="0" borderId="88" xfId="0" applyFont="1" applyFill="1" applyBorder="1" applyAlignment="1">
      <alignment horizontal="center" vertical="center" textRotation="90" wrapText="1"/>
    </xf>
    <xf numFmtId="0" fontId="8" fillId="0" borderId="12" xfId="0" applyFont="1" applyFill="1" applyBorder="1" applyAlignment="1">
      <alignment horizontal="center" vertical="center" textRotation="90" wrapText="1"/>
    </xf>
    <xf numFmtId="49" fontId="3" fillId="8" borderId="33"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center" wrapText="1"/>
    </xf>
    <xf numFmtId="49" fontId="8" fillId="8" borderId="18" xfId="0" applyNumberFormat="1" applyFont="1" applyFill="1" applyBorder="1" applyAlignment="1">
      <alignment horizontal="center" vertical="center" textRotation="90" wrapText="1"/>
    </xf>
    <xf numFmtId="49" fontId="0" fillId="8" borderId="12" xfId="0" applyNumberFormat="1" applyFont="1" applyFill="1" applyBorder="1" applyAlignment="1">
      <alignment horizontal="center" vertical="center" textRotation="90" wrapText="1"/>
    </xf>
    <xf numFmtId="49" fontId="0" fillId="8" borderId="8" xfId="0" applyNumberFormat="1" applyFont="1" applyFill="1" applyBorder="1" applyAlignment="1">
      <alignment horizontal="center" vertical="center" textRotation="90" wrapText="1"/>
    </xf>
    <xf numFmtId="3" fontId="10" fillId="0" borderId="22"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0" fontId="3" fillId="0" borderId="6" xfId="0" applyFont="1" applyBorder="1" applyAlignment="1">
      <alignment horizontal="left" vertical="top" wrapText="1"/>
    </xf>
    <xf numFmtId="0" fontId="0" fillId="0" borderId="6" xfId="0" applyFont="1" applyBorder="1" applyAlignment="1">
      <alignment horizontal="left" vertical="top" wrapText="1"/>
    </xf>
    <xf numFmtId="0" fontId="9" fillId="0" borderId="30" xfId="0" applyFont="1" applyFill="1" applyBorder="1" applyAlignment="1">
      <alignment horizontal="center" vertical="top" wrapText="1"/>
    </xf>
    <xf numFmtId="49" fontId="3" fillId="0" borderId="12" xfId="0" applyNumberFormat="1" applyFont="1" applyFill="1" applyBorder="1" applyAlignment="1">
      <alignment horizontal="center" vertical="center" textRotation="90" wrapText="1"/>
    </xf>
    <xf numFmtId="49" fontId="0" fillId="0" borderId="12" xfId="0" applyNumberFormat="1" applyFont="1" applyBorder="1" applyAlignment="1">
      <alignment horizontal="center" vertical="center" textRotation="90" wrapText="1"/>
    </xf>
    <xf numFmtId="49" fontId="0" fillId="0" borderId="8" xfId="0" applyNumberFormat="1" applyFont="1" applyBorder="1" applyAlignment="1">
      <alignment horizontal="center" vertical="center" textRotation="90" wrapText="1"/>
    </xf>
    <xf numFmtId="3" fontId="10" fillId="0" borderId="48"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49" fontId="8" fillId="0" borderId="18" xfId="0" applyNumberFormat="1" applyFont="1" applyFill="1" applyBorder="1" applyAlignment="1">
      <alignment horizontal="center" vertical="center" textRotation="90" wrapText="1"/>
    </xf>
    <xf numFmtId="49" fontId="8" fillId="0" borderId="30" xfId="0" applyNumberFormat="1" applyFont="1" applyBorder="1" applyAlignment="1">
      <alignment horizontal="center" vertical="center" textRotation="90" wrapText="1"/>
    </xf>
    <xf numFmtId="49" fontId="8" fillId="0" borderId="39" xfId="0" applyNumberFormat="1" applyFont="1" applyBorder="1" applyAlignment="1">
      <alignment horizontal="center" vertical="center" textRotation="90" wrapText="1"/>
    </xf>
    <xf numFmtId="0" fontId="3" fillId="0" borderId="0" xfId="0" applyFont="1" applyAlignment="1">
      <alignment horizontal="right" wrapText="1"/>
    </xf>
    <xf numFmtId="0" fontId="6" fillId="0" borderId="0" xfId="0" applyFont="1" applyAlignment="1">
      <alignment horizontal="right"/>
    </xf>
    <xf numFmtId="0" fontId="3" fillId="0" borderId="20" xfId="0" applyFont="1" applyBorder="1" applyAlignment="1">
      <alignment horizontal="right" vertical="top"/>
    </xf>
    <xf numFmtId="0" fontId="0" fillId="0" borderId="20" xfId="0" applyFont="1" applyBorder="1" applyAlignment="1">
      <alignment horizontal="right" vertical="top"/>
    </xf>
    <xf numFmtId="0" fontId="4" fillId="0" borderId="33"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28" xfId="0" applyFont="1" applyBorder="1" applyAlignment="1">
      <alignment horizontal="center" vertical="center"/>
    </xf>
    <xf numFmtId="0" fontId="3" fillId="0" borderId="75" xfId="0" applyFont="1" applyBorder="1" applyAlignment="1">
      <alignment horizontal="center" vertical="center"/>
    </xf>
    <xf numFmtId="0" fontId="8" fillId="0" borderId="70" xfId="0" applyFont="1" applyFill="1" applyBorder="1" applyAlignment="1">
      <alignment horizontal="center" vertical="center" textRotation="90" wrapText="1"/>
    </xf>
    <xf numFmtId="0" fontId="8" fillId="0" borderId="17" xfId="0" applyFont="1" applyFill="1" applyBorder="1" applyAlignment="1">
      <alignment horizontal="center" vertical="center" textRotation="90" wrapText="1"/>
    </xf>
    <xf numFmtId="0" fontId="0" fillId="0" borderId="12" xfId="0" applyFont="1" applyBorder="1" applyAlignment="1">
      <alignment horizontal="center" vertical="center" textRotation="90" shrinkToFit="1"/>
    </xf>
    <xf numFmtId="0" fontId="0" fillId="0" borderId="8" xfId="0" applyFont="1" applyBorder="1" applyAlignment="1">
      <alignment horizontal="center" vertical="center" textRotation="90" shrinkToFit="1"/>
    </xf>
    <xf numFmtId="0" fontId="3" fillId="0" borderId="74" xfId="0" applyNumberFormat="1" applyFont="1" applyBorder="1" applyAlignment="1">
      <alignment horizontal="center" vertical="center" textRotation="90" shrinkToFit="1"/>
    </xf>
    <xf numFmtId="0" fontId="3" fillId="0" borderId="69" xfId="0" applyNumberFormat="1" applyFont="1" applyBorder="1" applyAlignment="1">
      <alignment horizontal="center" vertical="center" textRotation="90" shrinkToFit="1"/>
    </xf>
    <xf numFmtId="0" fontId="3" fillId="0" borderId="43" xfId="0" applyNumberFormat="1" applyFont="1" applyBorder="1" applyAlignment="1">
      <alignment horizontal="center" vertical="center" textRotation="90" shrinkToFit="1"/>
    </xf>
    <xf numFmtId="0" fontId="3" fillId="0" borderId="33" xfId="0" applyNumberFormat="1" applyFont="1" applyFill="1" applyBorder="1" applyAlignment="1">
      <alignment horizontal="center" vertical="center" textRotation="90" shrinkToFit="1"/>
    </xf>
    <xf numFmtId="0" fontId="3" fillId="0" borderId="3" xfId="0" applyNumberFormat="1" applyFont="1" applyFill="1" applyBorder="1" applyAlignment="1">
      <alignment horizontal="center" vertical="center" textRotation="90" shrinkToFit="1"/>
    </xf>
    <xf numFmtId="0" fontId="3" fillId="0" borderId="32" xfId="0" applyNumberFormat="1" applyFont="1" applyFill="1" applyBorder="1" applyAlignment="1">
      <alignment horizontal="center" vertical="center" textRotation="90" shrinkToFit="1"/>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1"/>
  <sheetViews>
    <sheetView tabSelected="1" zoomScaleNormal="100" zoomScaleSheetLayoutView="100" workbookViewId="0">
      <selection activeCell="X19" sqref="X19"/>
    </sheetView>
  </sheetViews>
  <sheetFormatPr defaultRowHeight="12.75"/>
  <cols>
    <col min="1" max="3" width="2.7109375" style="3" customWidth="1"/>
    <col min="4" max="4" width="26" style="3" customWidth="1"/>
    <col min="5" max="5" width="2.7109375" style="3" customWidth="1"/>
    <col min="6" max="6" width="2.7109375" style="4" customWidth="1"/>
    <col min="7" max="7" width="7.7109375" style="5" customWidth="1"/>
    <col min="8" max="10" width="8.7109375" style="3" customWidth="1"/>
    <col min="11" max="11" width="34.85546875" style="3" customWidth="1"/>
    <col min="12" max="12" width="5.85546875" style="3" customWidth="1"/>
    <col min="13" max="13" width="5.5703125" style="3" customWidth="1"/>
    <col min="14" max="14" width="5.85546875" style="3" customWidth="1"/>
    <col min="15" max="16384" width="9.140625" style="2"/>
  </cols>
  <sheetData>
    <row r="1" spans="1:15" ht="29.25" customHeight="1">
      <c r="E1" s="597"/>
      <c r="K1" s="622" t="s">
        <v>183</v>
      </c>
      <c r="L1" s="623"/>
      <c r="M1" s="623"/>
      <c r="N1" s="623"/>
    </row>
    <row r="2" spans="1:15" ht="14.25" customHeight="1">
      <c r="E2" s="597"/>
      <c r="K2" s="598"/>
      <c r="L2" s="599"/>
      <c r="M2" s="599"/>
      <c r="N2" s="599"/>
    </row>
    <row r="3" spans="1:15" s="3" customFormat="1" ht="15" customHeight="1">
      <c r="A3" s="374"/>
      <c r="B3" s="374"/>
      <c r="C3" s="374"/>
      <c r="D3" s="749" t="s">
        <v>169</v>
      </c>
      <c r="E3" s="749"/>
      <c r="F3" s="749"/>
      <c r="G3" s="749"/>
      <c r="H3" s="749"/>
      <c r="I3" s="749"/>
      <c r="J3" s="749"/>
      <c r="K3" s="749"/>
      <c r="L3" s="374"/>
      <c r="M3" s="374"/>
      <c r="N3" s="374"/>
    </row>
    <row r="4" spans="1:15" ht="14.25" customHeight="1">
      <c r="A4" s="750" t="s">
        <v>26</v>
      </c>
      <c r="B4" s="750"/>
      <c r="C4" s="750"/>
      <c r="D4" s="750"/>
      <c r="E4" s="750"/>
      <c r="F4" s="750"/>
      <c r="G4" s="750"/>
      <c r="H4" s="750"/>
      <c r="I4" s="750"/>
      <c r="J4" s="750"/>
      <c r="K4" s="750"/>
      <c r="L4" s="375"/>
      <c r="M4" s="375"/>
      <c r="N4" s="375"/>
    </row>
    <row r="5" spans="1:15" ht="15.75" customHeight="1">
      <c r="A5" s="751" t="s">
        <v>81</v>
      </c>
      <c r="B5" s="751"/>
      <c r="C5" s="751"/>
      <c r="D5" s="751"/>
      <c r="E5" s="751"/>
      <c r="F5" s="751"/>
      <c r="G5" s="751"/>
      <c r="H5" s="751"/>
      <c r="I5" s="751"/>
      <c r="J5" s="751"/>
      <c r="K5" s="751"/>
      <c r="L5" s="376"/>
      <c r="M5" s="376"/>
      <c r="N5" s="376"/>
    </row>
    <row r="6" spans="1:15" ht="15" customHeight="1" thickBot="1">
      <c r="K6" s="471"/>
      <c r="L6" s="112"/>
      <c r="M6" s="779" t="s">
        <v>70</v>
      </c>
      <c r="N6" s="779"/>
    </row>
    <row r="7" spans="1:15" ht="33.75" customHeight="1">
      <c r="A7" s="752" t="s">
        <v>18</v>
      </c>
      <c r="B7" s="755" t="s">
        <v>0</v>
      </c>
      <c r="C7" s="755" t="s">
        <v>1</v>
      </c>
      <c r="D7" s="758" t="s">
        <v>12</v>
      </c>
      <c r="E7" s="755" t="s">
        <v>2</v>
      </c>
      <c r="F7" s="771" t="s">
        <v>3</v>
      </c>
      <c r="G7" s="774" t="s">
        <v>4</v>
      </c>
      <c r="H7" s="761" t="s">
        <v>152</v>
      </c>
      <c r="I7" s="761" t="s">
        <v>90</v>
      </c>
      <c r="J7" s="761" t="s">
        <v>91</v>
      </c>
      <c r="K7" s="764" t="s">
        <v>11</v>
      </c>
      <c r="L7" s="765"/>
      <c r="M7" s="765"/>
      <c r="N7" s="766"/>
    </row>
    <row r="8" spans="1:15" ht="21.75" customHeight="1">
      <c r="A8" s="753"/>
      <c r="B8" s="756"/>
      <c r="C8" s="756"/>
      <c r="D8" s="759"/>
      <c r="E8" s="756"/>
      <c r="F8" s="772"/>
      <c r="G8" s="775"/>
      <c r="H8" s="777"/>
      <c r="I8" s="762"/>
      <c r="J8" s="762"/>
      <c r="K8" s="767" t="s">
        <v>12</v>
      </c>
      <c r="L8" s="769" t="s">
        <v>59</v>
      </c>
      <c r="M8" s="769"/>
      <c r="N8" s="770"/>
    </row>
    <row r="9" spans="1:15" ht="54" customHeight="1" thickBot="1">
      <c r="A9" s="754"/>
      <c r="B9" s="757"/>
      <c r="C9" s="757"/>
      <c r="D9" s="760"/>
      <c r="E9" s="757"/>
      <c r="F9" s="773"/>
      <c r="G9" s="776"/>
      <c r="H9" s="778"/>
      <c r="I9" s="763"/>
      <c r="J9" s="763"/>
      <c r="K9" s="768"/>
      <c r="L9" s="465" t="s">
        <v>96</v>
      </c>
      <c r="M9" s="466" t="s">
        <v>97</v>
      </c>
      <c r="N9" s="467" t="s">
        <v>98</v>
      </c>
    </row>
    <row r="10" spans="1:15" s="10" customFormat="1" ht="16.5" customHeight="1">
      <c r="A10" s="739" t="s">
        <v>40</v>
      </c>
      <c r="B10" s="740"/>
      <c r="C10" s="740"/>
      <c r="D10" s="740"/>
      <c r="E10" s="740"/>
      <c r="F10" s="740"/>
      <c r="G10" s="740"/>
      <c r="H10" s="740"/>
      <c r="I10" s="740"/>
      <c r="J10" s="740"/>
      <c r="K10" s="740"/>
      <c r="L10" s="377"/>
      <c r="M10" s="377"/>
      <c r="N10" s="96"/>
    </row>
    <row r="11" spans="1:15" s="10" customFormat="1" ht="14.25" customHeight="1">
      <c r="A11" s="741" t="s">
        <v>27</v>
      </c>
      <c r="B11" s="742"/>
      <c r="C11" s="742"/>
      <c r="D11" s="742"/>
      <c r="E11" s="742"/>
      <c r="F11" s="742"/>
      <c r="G11" s="742"/>
      <c r="H11" s="742"/>
      <c r="I11" s="742"/>
      <c r="J11" s="742"/>
      <c r="K11" s="742"/>
      <c r="L11" s="378"/>
      <c r="M11" s="378"/>
      <c r="N11" s="97"/>
    </row>
    <row r="12" spans="1:15" ht="15" customHeight="1">
      <c r="A12" s="16" t="s">
        <v>5</v>
      </c>
      <c r="B12" s="743" t="s">
        <v>28</v>
      </c>
      <c r="C12" s="744"/>
      <c r="D12" s="744"/>
      <c r="E12" s="744"/>
      <c r="F12" s="744"/>
      <c r="G12" s="744"/>
      <c r="H12" s="744"/>
      <c r="I12" s="744"/>
      <c r="J12" s="744"/>
      <c r="K12" s="744"/>
      <c r="L12" s="379"/>
      <c r="M12" s="379"/>
      <c r="N12" s="98"/>
    </row>
    <row r="13" spans="1:15" ht="15.75" customHeight="1">
      <c r="A13" s="17" t="s">
        <v>5</v>
      </c>
      <c r="B13" s="12" t="s">
        <v>5</v>
      </c>
      <c r="C13" s="745" t="s">
        <v>29</v>
      </c>
      <c r="D13" s="746"/>
      <c r="E13" s="746"/>
      <c r="F13" s="746"/>
      <c r="G13" s="746"/>
      <c r="H13" s="746"/>
      <c r="I13" s="746"/>
      <c r="J13" s="746"/>
      <c r="K13" s="746"/>
      <c r="L13" s="380"/>
      <c r="M13" s="380"/>
      <c r="N13" s="99"/>
    </row>
    <row r="14" spans="1:15" ht="18" customHeight="1">
      <c r="A14" s="633" t="s">
        <v>5</v>
      </c>
      <c r="B14" s="721" t="s">
        <v>5</v>
      </c>
      <c r="C14" s="647" t="s">
        <v>5</v>
      </c>
      <c r="D14" s="736" t="s">
        <v>37</v>
      </c>
      <c r="E14" s="747" t="s">
        <v>43</v>
      </c>
      <c r="F14" s="727" t="s">
        <v>35</v>
      </c>
      <c r="G14" s="551" t="s">
        <v>22</v>
      </c>
      <c r="H14" s="552">
        <v>35.5</v>
      </c>
      <c r="I14" s="553">
        <v>34.799999999999997</v>
      </c>
      <c r="J14" s="554">
        <v>34.799999999999997</v>
      </c>
      <c r="K14" s="52" t="s">
        <v>83</v>
      </c>
      <c r="L14" s="212">
        <v>55</v>
      </c>
      <c r="M14" s="214">
        <v>55</v>
      </c>
      <c r="N14" s="91">
        <v>55</v>
      </c>
      <c r="O14" s="261"/>
    </row>
    <row r="15" spans="1:15" ht="27" customHeight="1">
      <c r="A15" s="633"/>
      <c r="B15" s="721"/>
      <c r="C15" s="647"/>
      <c r="D15" s="736"/>
      <c r="E15" s="747"/>
      <c r="F15" s="727"/>
      <c r="G15" s="32"/>
      <c r="H15" s="77"/>
      <c r="I15" s="81"/>
      <c r="J15" s="76"/>
      <c r="K15" s="26" t="s">
        <v>67</v>
      </c>
      <c r="L15" s="143">
        <v>2</v>
      </c>
      <c r="M15" s="215">
        <v>2</v>
      </c>
      <c r="N15" s="92">
        <v>2</v>
      </c>
    </row>
    <row r="16" spans="1:15" ht="27.75" customHeight="1">
      <c r="A16" s="633"/>
      <c r="B16" s="721"/>
      <c r="C16" s="647"/>
      <c r="D16" s="736"/>
      <c r="E16" s="747"/>
      <c r="F16" s="727"/>
      <c r="G16" s="32"/>
      <c r="H16" s="77"/>
      <c r="I16" s="81"/>
      <c r="J16" s="77"/>
      <c r="K16" s="21" t="s">
        <v>53</v>
      </c>
      <c r="L16" s="213">
        <v>60</v>
      </c>
      <c r="M16" s="216">
        <v>60</v>
      </c>
      <c r="N16" s="93">
        <v>60</v>
      </c>
    </row>
    <row r="17" spans="1:15" ht="33.75" customHeight="1">
      <c r="A17" s="633"/>
      <c r="B17" s="721"/>
      <c r="C17" s="647"/>
      <c r="D17" s="736"/>
      <c r="E17" s="747"/>
      <c r="F17" s="727"/>
      <c r="G17" s="134"/>
      <c r="H17" s="78"/>
      <c r="I17" s="82"/>
      <c r="J17" s="136"/>
      <c r="K17" s="26" t="s">
        <v>52</v>
      </c>
      <c r="L17" s="213">
        <v>1150</v>
      </c>
      <c r="M17" s="216">
        <v>1150</v>
      </c>
      <c r="N17" s="93">
        <v>1150</v>
      </c>
    </row>
    <row r="18" spans="1:15" ht="20.25" customHeight="1" thickBot="1">
      <c r="A18" s="634"/>
      <c r="B18" s="722"/>
      <c r="C18" s="648"/>
      <c r="D18" s="737"/>
      <c r="E18" s="748"/>
      <c r="F18" s="728"/>
      <c r="G18" s="133" t="s">
        <v>6</v>
      </c>
      <c r="H18" s="229">
        <f t="shared" ref="H18:J18" si="0">SUM(H14:H16)</f>
        <v>35.5</v>
      </c>
      <c r="I18" s="125">
        <f t="shared" si="0"/>
        <v>34.799999999999997</v>
      </c>
      <c r="J18" s="125">
        <f t="shared" si="0"/>
        <v>34.799999999999997</v>
      </c>
      <c r="K18" s="36" t="s">
        <v>46</v>
      </c>
      <c r="L18" s="145">
        <v>1</v>
      </c>
      <c r="M18" s="217">
        <v>1</v>
      </c>
      <c r="N18" s="94">
        <v>1</v>
      </c>
      <c r="O18" s="261"/>
    </row>
    <row r="19" spans="1:15" ht="16.5" customHeight="1">
      <c r="A19" s="632" t="s">
        <v>5</v>
      </c>
      <c r="B19" s="720" t="s">
        <v>5</v>
      </c>
      <c r="C19" s="646" t="s">
        <v>7</v>
      </c>
      <c r="D19" s="735" t="s">
        <v>47</v>
      </c>
      <c r="E19" s="713" t="s">
        <v>45</v>
      </c>
      <c r="F19" s="726" t="s">
        <v>35</v>
      </c>
      <c r="G19" s="35" t="s">
        <v>22</v>
      </c>
      <c r="H19" s="231">
        <f>397.6+42</f>
        <v>439.6</v>
      </c>
      <c r="I19" s="122">
        <v>61</v>
      </c>
      <c r="J19" s="299">
        <v>61</v>
      </c>
      <c r="K19" s="389" t="s">
        <v>68</v>
      </c>
      <c r="L19" s="263">
        <v>4</v>
      </c>
      <c r="M19" s="262">
        <v>1</v>
      </c>
      <c r="N19" s="452">
        <v>1</v>
      </c>
      <c r="O19" s="261"/>
    </row>
    <row r="20" spans="1:15" ht="67.5" customHeight="1">
      <c r="A20" s="633"/>
      <c r="B20" s="721"/>
      <c r="C20" s="647"/>
      <c r="D20" s="736"/>
      <c r="E20" s="714"/>
      <c r="F20" s="727"/>
      <c r="G20" s="555"/>
      <c r="H20" s="556"/>
      <c r="I20" s="557"/>
      <c r="J20" s="148"/>
      <c r="K20" s="264" t="s">
        <v>137</v>
      </c>
      <c r="L20" s="266">
        <v>100</v>
      </c>
      <c r="M20" s="270"/>
      <c r="N20" s="271"/>
      <c r="O20" s="261"/>
    </row>
    <row r="21" spans="1:15" ht="25.5" customHeight="1">
      <c r="A21" s="633"/>
      <c r="B21" s="721"/>
      <c r="C21" s="647"/>
      <c r="D21" s="736"/>
      <c r="E21" s="714"/>
      <c r="F21" s="727"/>
      <c r="G21" s="555"/>
      <c r="H21" s="111"/>
      <c r="I21" s="81"/>
      <c r="J21" s="148"/>
      <c r="K21" s="267" t="s">
        <v>64</v>
      </c>
      <c r="L21" s="269">
        <v>1</v>
      </c>
      <c r="M21" s="275">
        <v>1</v>
      </c>
      <c r="N21" s="276">
        <v>1</v>
      </c>
      <c r="O21" s="261"/>
    </row>
    <row r="22" spans="1:15" ht="19.5" customHeight="1">
      <c r="A22" s="633"/>
      <c r="B22" s="721"/>
      <c r="C22" s="647"/>
      <c r="D22" s="736"/>
      <c r="E22" s="714"/>
      <c r="F22" s="727"/>
      <c r="G22" s="9"/>
      <c r="H22" s="78"/>
      <c r="I22" s="82"/>
      <c r="J22" s="136"/>
      <c r="K22" s="733" t="s">
        <v>138</v>
      </c>
      <c r="L22" s="146">
        <v>2</v>
      </c>
      <c r="M22" s="211"/>
      <c r="N22" s="95"/>
      <c r="O22" s="261"/>
    </row>
    <row r="23" spans="1:15" ht="17.25" customHeight="1" thickBot="1">
      <c r="A23" s="633"/>
      <c r="B23" s="721"/>
      <c r="C23" s="647"/>
      <c r="D23" s="736"/>
      <c r="E23" s="714"/>
      <c r="F23" s="727"/>
      <c r="G23" s="14" t="s">
        <v>6</v>
      </c>
      <c r="H23" s="125">
        <f>SUM(H19:H22)</f>
        <v>439.6</v>
      </c>
      <c r="I23" s="125">
        <f t="shared" ref="I23:J23" si="1">SUM(I19:I22)</f>
        <v>61</v>
      </c>
      <c r="J23" s="125">
        <f t="shared" si="1"/>
        <v>61</v>
      </c>
      <c r="K23" s="734"/>
      <c r="L23" s="233">
        <v>100</v>
      </c>
      <c r="M23" s="113"/>
      <c r="N23" s="234"/>
    </row>
    <row r="24" spans="1:15" ht="25.5" customHeight="1">
      <c r="A24" s="632" t="s">
        <v>5</v>
      </c>
      <c r="B24" s="720" t="s">
        <v>5</v>
      </c>
      <c r="C24" s="646" t="s">
        <v>24</v>
      </c>
      <c r="D24" s="735" t="s">
        <v>60</v>
      </c>
      <c r="E24" s="723" t="s">
        <v>45</v>
      </c>
      <c r="F24" s="726" t="s">
        <v>35</v>
      </c>
      <c r="G24" s="33" t="s">
        <v>22</v>
      </c>
      <c r="H24" s="345">
        <v>77.599999999999994</v>
      </c>
      <c r="I24" s="124">
        <v>77.599999999999994</v>
      </c>
      <c r="J24" s="348">
        <v>77.599999999999994</v>
      </c>
      <c r="K24" s="457" t="s">
        <v>139</v>
      </c>
      <c r="L24" s="458">
        <v>3</v>
      </c>
      <c r="M24" s="458">
        <v>3</v>
      </c>
      <c r="N24" s="459">
        <v>3</v>
      </c>
    </row>
    <row r="25" spans="1:15" ht="15" customHeight="1">
      <c r="A25" s="633"/>
      <c r="B25" s="721"/>
      <c r="C25" s="647"/>
      <c r="D25" s="736"/>
      <c r="E25" s="724"/>
      <c r="F25" s="727"/>
      <c r="G25" s="32"/>
      <c r="H25" s="77"/>
      <c r="I25" s="81"/>
      <c r="J25" s="76"/>
      <c r="K25" s="460" t="s">
        <v>107</v>
      </c>
      <c r="L25" s="461">
        <v>10</v>
      </c>
      <c r="M25" s="461">
        <v>10</v>
      </c>
      <c r="N25" s="462">
        <v>10</v>
      </c>
    </row>
    <row r="26" spans="1:15" ht="44.25" customHeight="1">
      <c r="A26" s="633"/>
      <c r="B26" s="721"/>
      <c r="C26" s="647"/>
      <c r="D26" s="736"/>
      <c r="E26" s="724"/>
      <c r="F26" s="727"/>
      <c r="G26" s="32"/>
      <c r="H26" s="77"/>
      <c r="I26" s="81"/>
      <c r="J26" s="76"/>
      <c r="K26" s="730" t="s">
        <v>140</v>
      </c>
      <c r="L26" s="729">
        <v>100</v>
      </c>
      <c r="M26" s="729">
        <v>100</v>
      </c>
      <c r="N26" s="719">
        <v>100</v>
      </c>
    </row>
    <row r="27" spans="1:15" ht="30" customHeight="1">
      <c r="A27" s="633"/>
      <c r="B27" s="721"/>
      <c r="C27" s="647"/>
      <c r="D27" s="736"/>
      <c r="E27" s="724"/>
      <c r="F27" s="727"/>
      <c r="G27" s="34"/>
      <c r="H27" s="78"/>
      <c r="I27" s="82"/>
      <c r="J27" s="136"/>
      <c r="K27" s="731"/>
      <c r="L27" s="729"/>
      <c r="M27" s="729"/>
      <c r="N27" s="719"/>
    </row>
    <row r="28" spans="1:15" ht="21.75" customHeight="1" thickBot="1">
      <c r="A28" s="634"/>
      <c r="B28" s="722"/>
      <c r="C28" s="648"/>
      <c r="D28" s="737"/>
      <c r="E28" s="725"/>
      <c r="F28" s="728"/>
      <c r="G28" s="14" t="s">
        <v>6</v>
      </c>
      <c r="H28" s="229">
        <f>SUM(H24:H27)</f>
        <v>77.599999999999994</v>
      </c>
      <c r="I28" s="125">
        <f>SUM(I24:I27)</f>
        <v>77.599999999999994</v>
      </c>
      <c r="J28" s="125">
        <f>SUM(J24:J27)</f>
        <v>77.599999999999994</v>
      </c>
      <c r="K28" s="732"/>
      <c r="L28" s="147"/>
      <c r="M28" s="147"/>
      <c r="N28" s="142"/>
    </row>
    <row r="29" spans="1:15" ht="22.5" customHeight="1">
      <c r="A29" s="632" t="s">
        <v>5</v>
      </c>
      <c r="B29" s="720" t="s">
        <v>5</v>
      </c>
      <c r="C29" s="646" t="s">
        <v>25</v>
      </c>
      <c r="D29" s="641" t="s">
        <v>187</v>
      </c>
      <c r="E29" s="723" t="s">
        <v>45</v>
      </c>
      <c r="F29" s="726" t="s">
        <v>35</v>
      </c>
      <c r="G29" s="33" t="s">
        <v>22</v>
      </c>
      <c r="H29" s="348">
        <v>9</v>
      </c>
      <c r="I29" s="124">
        <v>9</v>
      </c>
      <c r="J29" s="348">
        <v>9</v>
      </c>
      <c r="K29" s="31" t="s">
        <v>111</v>
      </c>
      <c r="L29" s="349" t="s">
        <v>66</v>
      </c>
      <c r="M29" s="349" t="s">
        <v>66</v>
      </c>
      <c r="N29" s="349" t="s">
        <v>66</v>
      </c>
      <c r="O29" s="261"/>
    </row>
    <row r="30" spans="1:15" ht="24.75" customHeight="1">
      <c r="A30" s="633"/>
      <c r="B30" s="721"/>
      <c r="C30" s="647"/>
      <c r="D30" s="642"/>
      <c r="E30" s="724"/>
      <c r="F30" s="727"/>
      <c r="G30" s="34"/>
      <c r="H30" s="78"/>
      <c r="I30" s="82"/>
      <c r="J30" s="136"/>
      <c r="K30" s="610" t="s">
        <v>184</v>
      </c>
      <c r="L30" s="606" t="s">
        <v>185</v>
      </c>
      <c r="M30" s="606" t="s">
        <v>185</v>
      </c>
      <c r="N30" s="606" t="s">
        <v>185</v>
      </c>
    </row>
    <row r="31" spans="1:15" ht="18" customHeight="1" thickBot="1">
      <c r="A31" s="634"/>
      <c r="B31" s="722"/>
      <c r="C31" s="648"/>
      <c r="D31" s="643"/>
      <c r="E31" s="725"/>
      <c r="F31" s="728"/>
      <c r="G31" s="14" t="s">
        <v>6</v>
      </c>
      <c r="H31" s="229">
        <f t="shared" ref="H31:I31" si="2">SUM(H29:H30)</f>
        <v>9</v>
      </c>
      <c r="I31" s="125">
        <f t="shared" si="2"/>
        <v>9</v>
      </c>
      <c r="J31" s="125">
        <f>SUM(J29:J30)</f>
        <v>9</v>
      </c>
      <c r="K31" s="460" t="s">
        <v>107</v>
      </c>
      <c r="L31" s="606" t="s">
        <v>186</v>
      </c>
      <c r="M31" s="606" t="s">
        <v>186</v>
      </c>
      <c r="N31" s="606" t="s">
        <v>186</v>
      </c>
    </row>
    <row r="32" spans="1:15" ht="16.5" customHeight="1" thickBot="1">
      <c r="A32" s="18" t="s">
        <v>5</v>
      </c>
      <c r="B32" s="61" t="s">
        <v>5</v>
      </c>
      <c r="C32" s="695" t="s">
        <v>8</v>
      </c>
      <c r="D32" s="657"/>
      <c r="E32" s="657"/>
      <c r="F32" s="657"/>
      <c r="G32" s="738"/>
      <c r="H32" s="87">
        <f>H31+H28+H23+H18</f>
        <v>561.70000000000005</v>
      </c>
      <c r="I32" s="87">
        <f>I31+I28+I23+I18</f>
        <v>182.4</v>
      </c>
      <c r="J32" s="87">
        <f>J31+J28+J23+J18</f>
        <v>182.4</v>
      </c>
      <c r="K32" s="384"/>
      <c r="L32" s="385"/>
      <c r="M32" s="385"/>
      <c r="N32" s="106"/>
    </row>
    <row r="33" spans="1:15" ht="14.25" customHeight="1" thickBot="1">
      <c r="A33" s="18" t="s">
        <v>5</v>
      </c>
      <c r="B33" s="61" t="s">
        <v>7</v>
      </c>
      <c r="C33" s="711" t="s">
        <v>30</v>
      </c>
      <c r="D33" s="712"/>
      <c r="E33" s="712"/>
      <c r="F33" s="712"/>
      <c r="G33" s="712"/>
      <c r="H33" s="712"/>
      <c r="I33" s="712"/>
      <c r="J33" s="712"/>
      <c r="K33" s="712"/>
      <c r="L33" s="381"/>
      <c r="M33" s="381"/>
      <c r="N33" s="105"/>
    </row>
    <row r="34" spans="1:15" ht="44.25" customHeight="1">
      <c r="A34" s="476" t="s">
        <v>5</v>
      </c>
      <c r="B34" s="477" t="s">
        <v>7</v>
      </c>
      <c r="C34" s="483" t="s">
        <v>5</v>
      </c>
      <c r="D34" s="50" t="s">
        <v>69</v>
      </c>
      <c r="E34" s="713" t="s">
        <v>44</v>
      </c>
      <c r="F34" s="715" t="s">
        <v>35</v>
      </c>
      <c r="G34" s="63" t="s">
        <v>22</v>
      </c>
      <c r="H34" s="454">
        <v>158</v>
      </c>
      <c r="I34" s="79">
        <v>178.5</v>
      </c>
      <c r="J34" s="79">
        <v>173.1</v>
      </c>
      <c r="K34" s="291"/>
      <c r="L34" s="163"/>
      <c r="M34" s="163"/>
      <c r="N34" s="158"/>
    </row>
    <row r="35" spans="1:15" ht="15.75" customHeight="1">
      <c r="A35" s="474"/>
      <c r="B35" s="475"/>
      <c r="C35" s="326"/>
      <c r="D35" s="716" t="s">
        <v>38</v>
      </c>
      <c r="E35" s="714"/>
      <c r="F35" s="704"/>
      <c r="G35" s="55"/>
      <c r="H35" s="111"/>
      <c r="I35" s="81"/>
      <c r="J35" s="81"/>
      <c r="K35" s="453" t="s">
        <v>141</v>
      </c>
      <c r="L35" s="164">
        <v>8</v>
      </c>
      <c r="M35" s="164">
        <v>8</v>
      </c>
      <c r="N35" s="159">
        <v>8</v>
      </c>
    </row>
    <row r="36" spans="1:15" ht="27" customHeight="1">
      <c r="A36" s="474"/>
      <c r="B36" s="475"/>
      <c r="C36" s="326"/>
      <c r="D36" s="717"/>
      <c r="E36" s="714"/>
      <c r="F36" s="704"/>
      <c r="G36" s="55"/>
      <c r="H36" s="111"/>
      <c r="I36" s="81"/>
      <c r="J36" s="81"/>
      <c r="K36" s="287" t="s">
        <v>49</v>
      </c>
      <c r="L36" s="165">
        <v>2</v>
      </c>
      <c r="M36" s="165">
        <v>2</v>
      </c>
      <c r="N36" s="160">
        <v>2</v>
      </c>
    </row>
    <row r="37" spans="1:15" ht="27" customHeight="1">
      <c r="A37" s="602"/>
      <c r="B37" s="603"/>
      <c r="C37" s="604"/>
      <c r="D37" s="718"/>
      <c r="E37" s="714"/>
      <c r="F37" s="704"/>
      <c r="G37" s="55"/>
      <c r="H37" s="111"/>
      <c r="I37" s="81"/>
      <c r="J37" s="81"/>
      <c r="K37" s="404" t="s">
        <v>129</v>
      </c>
      <c r="L37" s="343">
        <v>30</v>
      </c>
      <c r="M37" s="343">
        <v>30</v>
      </c>
      <c r="N37" s="344">
        <v>30</v>
      </c>
    </row>
    <row r="38" spans="1:15" ht="25.5" customHeight="1">
      <c r="A38" s="602"/>
      <c r="B38" s="603"/>
      <c r="C38" s="604"/>
      <c r="D38" s="708" t="s">
        <v>170</v>
      </c>
      <c r="E38" s="710" t="s">
        <v>58</v>
      </c>
      <c r="F38" s="704"/>
      <c r="G38" s="55"/>
      <c r="H38" s="111"/>
      <c r="I38" s="81"/>
      <c r="J38" s="81"/>
      <c r="K38" s="53" t="s">
        <v>72</v>
      </c>
      <c r="L38" s="329">
        <v>120</v>
      </c>
      <c r="M38" s="329">
        <v>140</v>
      </c>
      <c r="N38" s="330">
        <v>140</v>
      </c>
      <c r="O38" s="315"/>
    </row>
    <row r="39" spans="1:15" ht="27.75" customHeight="1">
      <c r="A39" s="602"/>
      <c r="B39" s="603"/>
      <c r="C39" s="604"/>
      <c r="D39" s="708"/>
      <c r="E39" s="710"/>
      <c r="F39" s="704"/>
      <c r="G39" s="55"/>
      <c r="H39" s="111"/>
      <c r="I39" s="81"/>
      <c r="J39" s="81"/>
      <c r="K39" s="53" t="s">
        <v>48</v>
      </c>
      <c r="L39" s="329">
        <v>90</v>
      </c>
      <c r="M39" s="329">
        <v>100</v>
      </c>
      <c r="N39" s="330">
        <v>100</v>
      </c>
      <c r="O39" s="315"/>
    </row>
    <row r="40" spans="1:15" ht="26.25" customHeight="1">
      <c r="A40" s="602"/>
      <c r="B40" s="603"/>
      <c r="C40" s="604"/>
      <c r="D40" s="708"/>
      <c r="E40" s="710"/>
      <c r="F40" s="704"/>
      <c r="G40" s="55"/>
      <c r="H40" s="316"/>
      <c r="I40" s="81"/>
      <c r="J40" s="81"/>
      <c r="K40" s="619" t="s">
        <v>125</v>
      </c>
      <c r="L40" s="329">
        <v>10</v>
      </c>
      <c r="M40" s="329">
        <v>10</v>
      </c>
      <c r="N40" s="330">
        <v>10</v>
      </c>
      <c r="O40" s="315"/>
    </row>
    <row r="41" spans="1:15" ht="41.25" customHeight="1">
      <c r="A41" s="602"/>
      <c r="B41" s="603"/>
      <c r="C41" s="604"/>
      <c r="D41" s="708"/>
      <c r="E41" s="710"/>
      <c r="F41" s="704"/>
      <c r="G41" s="55"/>
      <c r="H41" s="111"/>
      <c r="I41" s="81"/>
      <c r="J41" s="81"/>
      <c r="K41" s="53" t="s">
        <v>172</v>
      </c>
      <c r="L41" s="620">
        <v>12</v>
      </c>
      <c r="M41" s="620">
        <v>12</v>
      </c>
      <c r="N41" s="621">
        <v>12</v>
      </c>
      <c r="O41" s="261"/>
    </row>
    <row r="42" spans="1:15" ht="18.75" customHeight="1">
      <c r="A42" s="611"/>
      <c r="B42" s="550"/>
      <c r="C42" s="612"/>
      <c r="D42" s="709"/>
      <c r="E42" s="613"/>
      <c r="F42" s="614"/>
      <c r="G42" s="615"/>
      <c r="H42" s="108"/>
      <c r="I42" s="83"/>
      <c r="J42" s="83"/>
      <c r="K42" s="616" t="s">
        <v>173</v>
      </c>
      <c r="L42" s="617">
        <v>3</v>
      </c>
      <c r="M42" s="617">
        <v>3</v>
      </c>
      <c r="N42" s="618">
        <v>3</v>
      </c>
      <c r="O42" s="261"/>
    </row>
    <row r="43" spans="1:15" ht="27.75" customHeight="1">
      <c r="A43" s="24"/>
      <c r="B43" s="475"/>
      <c r="C43" s="405"/>
      <c r="D43" s="642" t="s">
        <v>171</v>
      </c>
      <c r="E43" s="706" t="s">
        <v>58</v>
      </c>
      <c r="F43" s="560"/>
      <c r="G43" s="210"/>
      <c r="H43" s="111"/>
      <c r="I43" s="81"/>
      <c r="J43" s="81"/>
      <c r="K43" s="570" t="s">
        <v>142</v>
      </c>
      <c r="L43" s="253">
        <v>2</v>
      </c>
      <c r="M43" s="253">
        <v>2</v>
      </c>
      <c r="N43" s="320">
        <v>2</v>
      </c>
    </row>
    <row r="44" spans="1:15" ht="16.5" customHeight="1">
      <c r="A44" s="24"/>
      <c r="B44" s="475"/>
      <c r="C44" s="405"/>
      <c r="D44" s="705"/>
      <c r="E44" s="703"/>
      <c r="F44" s="560"/>
      <c r="G44" s="210"/>
      <c r="H44" s="111"/>
      <c r="I44" s="81"/>
      <c r="J44" s="81"/>
      <c r="K44" s="571" t="s">
        <v>127</v>
      </c>
      <c r="L44" s="281"/>
      <c r="M44" s="281">
        <v>1</v>
      </c>
      <c r="N44" s="282">
        <v>1</v>
      </c>
    </row>
    <row r="45" spans="1:15" ht="28.5" customHeight="1">
      <c r="A45" s="24"/>
      <c r="B45" s="475"/>
      <c r="C45" s="405"/>
      <c r="D45" s="705"/>
      <c r="E45" s="703"/>
      <c r="F45" s="560"/>
      <c r="G45" s="210"/>
      <c r="H45" s="111"/>
      <c r="I45" s="81"/>
      <c r="J45" s="81"/>
      <c r="K45" s="571" t="s">
        <v>128</v>
      </c>
      <c r="L45" s="281">
        <v>10</v>
      </c>
      <c r="M45" s="281">
        <v>10</v>
      </c>
      <c r="N45" s="288">
        <v>10</v>
      </c>
    </row>
    <row r="46" spans="1:15" ht="40.5" customHeight="1">
      <c r="A46" s="24"/>
      <c r="B46" s="475"/>
      <c r="C46" s="405"/>
      <c r="D46" s="403"/>
      <c r="E46" s="707"/>
      <c r="F46" s="560"/>
      <c r="G46" s="210"/>
      <c r="H46" s="111"/>
      <c r="I46" s="81"/>
      <c r="J46" s="81"/>
      <c r="K46" s="572" t="s">
        <v>143</v>
      </c>
      <c r="L46" s="280">
        <v>2</v>
      </c>
      <c r="M46" s="339">
        <v>2</v>
      </c>
      <c r="N46" s="288">
        <v>2</v>
      </c>
    </row>
    <row r="47" spans="1:15" ht="41.25" customHeight="1">
      <c r="A47" s="24"/>
      <c r="B47" s="475"/>
      <c r="C47" s="405"/>
      <c r="D47" s="701" t="s">
        <v>158</v>
      </c>
      <c r="E47" s="644" t="s">
        <v>58</v>
      </c>
      <c r="F47" s="283"/>
      <c r="G47" s="210"/>
      <c r="H47" s="111"/>
      <c r="I47" s="81"/>
      <c r="J47" s="81"/>
      <c r="K47" s="573" t="s">
        <v>144</v>
      </c>
      <c r="L47" s="548">
        <v>2</v>
      </c>
      <c r="M47" s="548">
        <v>2</v>
      </c>
      <c r="N47" s="549">
        <v>2</v>
      </c>
    </row>
    <row r="48" spans="1:15" ht="28.5" customHeight="1">
      <c r="A48" s="24"/>
      <c r="B48" s="475"/>
      <c r="C48" s="405"/>
      <c r="D48" s="702"/>
      <c r="E48" s="707"/>
      <c r="F48" s="283"/>
      <c r="G48" s="210"/>
      <c r="H48" s="111"/>
      <c r="I48" s="81"/>
      <c r="J48" s="81"/>
      <c r="K48" s="574" t="s">
        <v>133</v>
      </c>
      <c r="L48" s="321">
        <v>2</v>
      </c>
      <c r="M48" s="321">
        <v>2</v>
      </c>
      <c r="N48" s="322">
        <v>2</v>
      </c>
    </row>
    <row r="49" spans="1:19" ht="25.5" customHeight="1">
      <c r="A49" s="24"/>
      <c r="B49" s="475"/>
      <c r="C49" s="405"/>
      <c r="D49" s="701" t="s">
        <v>159</v>
      </c>
      <c r="E49" s="644" t="s">
        <v>58</v>
      </c>
      <c r="F49" s="560"/>
      <c r="G49" s="210"/>
      <c r="H49" s="111"/>
      <c r="I49" s="81"/>
      <c r="J49" s="81"/>
      <c r="K49" s="570" t="s">
        <v>124</v>
      </c>
      <c r="L49" s="319">
        <v>4</v>
      </c>
      <c r="M49" s="319">
        <v>4</v>
      </c>
      <c r="N49" s="323">
        <v>4</v>
      </c>
    </row>
    <row r="50" spans="1:19" ht="39" customHeight="1">
      <c r="A50" s="24"/>
      <c r="B50" s="475"/>
      <c r="C50" s="405"/>
      <c r="D50" s="702"/>
      <c r="E50" s="703"/>
      <c r="F50" s="560"/>
      <c r="G50" s="210"/>
      <c r="H50" s="111"/>
      <c r="I50" s="81"/>
      <c r="J50" s="81"/>
      <c r="K50" s="485" t="s">
        <v>174</v>
      </c>
      <c r="L50" s="484">
        <v>1</v>
      </c>
      <c r="M50" s="484">
        <v>1</v>
      </c>
      <c r="N50" s="413">
        <v>1</v>
      </c>
    </row>
    <row r="51" spans="1:19" ht="66.75" customHeight="1">
      <c r="A51" s="24"/>
      <c r="B51" s="475"/>
      <c r="C51" s="40"/>
      <c r="D51" s="701" t="s">
        <v>121</v>
      </c>
      <c r="E51" s="577"/>
      <c r="F51" s="543"/>
      <c r="G51" s="210"/>
      <c r="H51" s="111"/>
      <c r="I51" s="81"/>
      <c r="J51" s="81"/>
      <c r="K51" s="580" t="s">
        <v>175</v>
      </c>
      <c r="L51" s="548">
        <v>8</v>
      </c>
      <c r="M51" s="581"/>
      <c r="N51" s="582"/>
      <c r="O51" s="295"/>
      <c r="P51" s="1"/>
      <c r="Q51" s="1"/>
      <c r="R51" s="1"/>
      <c r="S51" s="1"/>
    </row>
    <row r="52" spans="1:19" ht="129" customHeight="1">
      <c r="A52" s="24"/>
      <c r="B52" s="383"/>
      <c r="C52" s="405"/>
      <c r="D52" s="702"/>
      <c r="E52" s="577"/>
      <c r="F52" s="543"/>
      <c r="G52" s="210"/>
      <c r="H52" s="240"/>
      <c r="I52" s="241"/>
      <c r="J52" s="241"/>
      <c r="K52" s="578" t="s">
        <v>176</v>
      </c>
      <c r="L52" s="321">
        <v>10</v>
      </c>
      <c r="M52" s="321">
        <v>10</v>
      </c>
      <c r="N52" s="322"/>
      <c r="O52" s="296"/>
      <c r="P52" s="1"/>
      <c r="Q52" s="1"/>
      <c r="R52" s="1"/>
      <c r="S52" s="1"/>
    </row>
    <row r="53" spans="1:19" ht="93" customHeight="1">
      <c r="A53" s="24"/>
      <c r="B53" s="575"/>
      <c r="C53" s="405"/>
      <c r="D53" s="642" t="s">
        <v>122</v>
      </c>
      <c r="E53" s="577"/>
      <c r="F53" s="543"/>
      <c r="G53" s="210"/>
      <c r="H53" s="111"/>
      <c r="I53" s="81"/>
      <c r="J53" s="81"/>
      <c r="K53" s="335" t="s">
        <v>177</v>
      </c>
      <c r="L53" s="318">
        <v>5</v>
      </c>
      <c r="M53" s="317"/>
      <c r="N53" s="324"/>
      <c r="O53" s="296"/>
      <c r="P53" s="1"/>
      <c r="Q53" s="1"/>
      <c r="R53" s="1"/>
      <c r="S53" s="1"/>
    </row>
    <row r="54" spans="1:19" ht="28.5" customHeight="1">
      <c r="A54" s="24"/>
      <c r="B54" s="575"/>
      <c r="C54" s="40"/>
      <c r="D54" s="702"/>
      <c r="E54" s="577"/>
      <c r="F54" s="543"/>
      <c r="G54" s="210"/>
      <c r="H54" s="240"/>
      <c r="I54" s="241"/>
      <c r="J54" s="241"/>
      <c r="K54" s="583" t="s">
        <v>178</v>
      </c>
      <c r="L54" s="321"/>
      <c r="M54" s="584">
        <v>1</v>
      </c>
      <c r="N54" s="400"/>
    </row>
    <row r="55" spans="1:19" ht="26.25" customHeight="1">
      <c r="A55" s="24"/>
      <c r="B55" s="575"/>
      <c r="C55" s="40"/>
      <c r="D55" s="576" t="s">
        <v>179</v>
      </c>
      <c r="E55" s="577"/>
      <c r="F55" s="543"/>
      <c r="G55" s="334"/>
      <c r="H55" s="332"/>
      <c r="I55" s="331"/>
      <c r="J55" s="331"/>
      <c r="K55" s="651" t="s">
        <v>180</v>
      </c>
      <c r="L55" s="319">
        <v>100</v>
      </c>
      <c r="M55" s="319">
        <v>100</v>
      </c>
      <c r="N55" s="337">
        <v>100</v>
      </c>
      <c r="O55" s="544"/>
      <c r="P55" s="545"/>
      <c r="Q55" s="545"/>
    </row>
    <row r="56" spans="1:19" ht="15.75" customHeight="1">
      <c r="A56" s="24"/>
      <c r="B56" s="575"/>
      <c r="C56" s="40"/>
      <c r="D56" s="585"/>
      <c r="E56" s="577"/>
      <c r="F56" s="541"/>
      <c r="G56" s="210"/>
      <c r="H56" s="111"/>
      <c r="I56" s="81"/>
      <c r="J56" s="81"/>
      <c r="K56" s="652"/>
      <c r="L56" s="321"/>
      <c r="M56" s="410"/>
      <c r="N56" s="322"/>
      <c r="O56" s="333"/>
      <c r="P56" s="382"/>
      <c r="Q56" s="382"/>
    </row>
    <row r="57" spans="1:19" ht="16.5" customHeight="1">
      <c r="A57" s="24"/>
      <c r="B57" s="383"/>
      <c r="C57" s="405"/>
      <c r="D57" s="653" t="s">
        <v>181</v>
      </c>
      <c r="E57" s="66"/>
      <c r="F57" s="543"/>
      <c r="G57" s="210"/>
      <c r="H57" s="240"/>
      <c r="I57" s="241"/>
      <c r="J57" s="241"/>
      <c r="K57" s="254" t="s">
        <v>108</v>
      </c>
      <c r="L57" s="285">
        <v>1</v>
      </c>
      <c r="M57" s="286"/>
      <c r="N57" s="272"/>
    </row>
    <row r="58" spans="1:19" ht="40.5" customHeight="1">
      <c r="A58" s="24"/>
      <c r="B58" s="383"/>
      <c r="C58" s="405"/>
      <c r="D58" s="654"/>
      <c r="E58" s="66"/>
      <c r="F58" s="468"/>
      <c r="G58" s="238" t="s">
        <v>34</v>
      </c>
      <c r="H58" s="258">
        <v>11.9</v>
      </c>
      <c r="I58" s="260">
        <v>71.2</v>
      </c>
      <c r="J58" s="260">
        <v>87</v>
      </c>
      <c r="K58" s="655" t="s">
        <v>182</v>
      </c>
      <c r="L58" s="224">
        <v>40</v>
      </c>
      <c r="M58" s="224">
        <v>100</v>
      </c>
      <c r="N58" s="235"/>
    </row>
    <row r="59" spans="1:19" ht="16.5" customHeight="1" thickBot="1">
      <c r="A59" s="24"/>
      <c r="B59" s="383"/>
      <c r="C59" s="408"/>
      <c r="D59" s="654"/>
      <c r="E59" s="67"/>
      <c r="F59" s="469"/>
      <c r="G59" s="411" t="s">
        <v>6</v>
      </c>
      <c r="H59" s="418">
        <f>SUM(H34:H58)</f>
        <v>169.9</v>
      </c>
      <c r="I59" s="418">
        <f t="shared" ref="I59:J59" si="3">SUM(I34:I58)</f>
        <v>249.7</v>
      </c>
      <c r="J59" s="418">
        <f t="shared" si="3"/>
        <v>260.10000000000002</v>
      </c>
      <c r="K59" s="656"/>
      <c r="L59" s="321"/>
      <c r="M59" s="410"/>
      <c r="N59" s="322"/>
      <c r="O59" s="296"/>
      <c r="P59" s="1"/>
      <c r="Q59" s="1"/>
      <c r="R59" s="1"/>
      <c r="S59" s="1"/>
    </row>
    <row r="60" spans="1:19" ht="15" customHeight="1" thickBot="1">
      <c r="A60" s="19" t="s">
        <v>5</v>
      </c>
      <c r="B60" s="6" t="s">
        <v>7</v>
      </c>
      <c r="C60" s="657" t="s">
        <v>8</v>
      </c>
      <c r="D60" s="657"/>
      <c r="E60" s="657"/>
      <c r="F60" s="657"/>
      <c r="G60" s="657"/>
      <c r="H60" s="256">
        <f>H59</f>
        <v>169.9</v>
      </c>
      <c r="I60" s="256">
        <f t="shared" ref="I60:J60" si="4">I59</f>
        <v>249.7</v>
      </c>
      <c r="J60" s="256">
        <f t="shared" si="4"/>
        <v>260.10000000000002</v>
      </c>
      <c r="K60" s="472"/>
      <c r="L60" s="385"/>
      <c r="M60" s="385"/>
      <c r="N60" s="106"/>
    </row>
    <row r="61" spans="1:19" ht="14.25" customHeight="1" thickBot="1">
      <c r="A61" s="19" t="s">
        <v>5</v>
      </c>
      <c r="B61" s="689" t="s">
        <v>9</v>
      </c>
      <c r="C61" s="690"/>
      <c r="D61" s="690"/>
      <c r="E61" s="690"/>
      <c r="F61" s="690"/>
      <c r="G61" s="690"/>
      <c r="H61" s="257">
        <f>SUM(H32,H60)</f>
        <v>731.6</v>
      </c>
      <c r="I61" s="88">
        <f>SUM(I32,I60)</f>
        <v>432.1</v>
      </c>
      <c r="J61" s="88">
        <f>SUM(J32,J60)</f>
        <v>442.5</v>
      </c>
      <c r="K61" s="473"/>
      <c r="L61" s="386"/>
      <c r="M61" s="386"/>
      <c r="N61" s="103"/>
    </row>
    <row r="62" spans="1:19" ht="14.25" customHeight="1" thickBot="1">
      <c r="A62" s="20" t="s">
        <v>7</v>
      </c>
      <c r="B62" s="697" t="s">
        <v>31</v>
      </c>
      <c r="C62" s="698"/>
      <c r="D62" s="698"/>
      <c r="E62" s="698"/>
      <c r="F62" s="698"/>
      <c r="G62" s="698"/>
      <c r="H62" s="698"/>
      <c r="I62" s="698"/>
      <c r="J62" s="698"/>
      <c r="K62" s="698"/>
      <c r="L62" s="387"/>
      <c r="M62" s="387"/>
      <c r="N62" s="107"/>
    </row>
    <row r="63" spans="1:19" ht="14.25" customHeight="1" thickBot="1">
      <c r="A63" s="18" t="s">
        <v>7</v>
      </c>
      <c r="B63" s="6" t="s">
        <v>5</v>
      </c>
      <c r="C63" s="699" t="s">
        <v>32</v>
      </c>
      <c r="D63" s="700"/>
      <c r="E63" s="700"/>
      <c r="F63" s="700"/>
      <c r="G63" s="700"/>
      <c r="H63" s="700"/>
      <c r="I63" s="700"/>
      <c r="J63" s="700"/>
      <c r="K63" s="700"/>
      <c r="L63" s="388"/>
      <c r="M63" s="388"/>
      <c r="N63" s="100"/>
    </row>
    <row r="64" spans="1:19" ht="17.25" customHeight="1">
      <c r="A64" s="632" t="s">
        <v>7</v>
      </c>
      <c r="B64" s="635" t="s">
        <v>5</v>
      </c>
      <c r="C64" s="646" t="s">
        <v>5</v>
      </c>
      <c r="D64" s="649" t="s">
        <v>63</v>
      </c>
      <c r="E64" s="546" t="s">
        <v>36</v>
      </c>
      <c r="F64" s="624" t="s">
        <v>35</v>
      </c>
      <c r="G64" s="470" t="s">
        <v>22</v>
      </c>
      <c r="H64" s="359">
        <v>2424.4</v>
      </c>
      <c r="I64" s="124">
        <v>621.79999999999995</v>
      </c>
      <c r="J64" s="177"/>
      <c r="K64" s="658" t="s">
        <v>149</v>
      </c>
      <c r="L64" s="192"/>
      <c r="M64" s="192"/>
      <c r="N64" s="182"/>
    </row>
    <row r="65" spans="1:14" ht="14.25" customHeight="1">
      <c r="A65" s="633"/>
      <c r="B65" s="636"/>
      <c r="C65" s="647"/>
      <c r="D65" s="650"/>
      <c r="E65" s="660" t="s">
        <v>42</v>
      </c>
      <c r="F65" s="625"/>
      <c r="G65" s="55"/>
      <c r="H65" s="111"/>
      <c r="I65" s="81"/>
      <c r="J65" s="81"/>
      <c r="K65" s="659"/>
      <c r="L65" s="193">
        <v>60</v>
      </c>
      <c r="M65" s="193">
        <v>100</v>
      </c>
      <c r="N65" s="183"/>
    </row>
    <row r="66" spans="1:14" ht="15.75" customHeight="1">
      <c r="A66" s="633"/>
      <c r="B66" s="636"/>
      <c r="C66" s="647"/>
      <c r="D66" s="650"/>
      <c r="E66" s="661"/>
      <c r="F66" s="625"/>
      <c r="G66" s="34"/>
      <c r="H66" s="89"/>
      <c r="I66" s="82"/>
      <c r="J66" s="82"/>
      <c r="K66" s="659"/>
      <c r="L66" s="193"/>
      <c r="M66" s="193"/>
      <c r="N66" s="183"/>
    </row>
    <row r="67" spans="1:14" ht="15" customHeight="1" thickBot="1">
      <c r="A67" s="634"/>
      <c r="B67" s="637"/>
      <c r="C67" s="648"/>
      <c r="D67" s="101"/>
      <c r="E67" s="662"/>
      <c r="F67" s="626"/>
      <c r="G67" s="176" t="s">
        <v>6</v>
      </c>
      <c r="H67" s="228">
        <f>SUM(H64:H66)</f>
        <v>2424.4</v>
      </c>
      <c r="I67" s="121">
        <f>SUM(I64:I66)</f>
        <v>621.79999999999995</v>
      </c>
      <c r="J67" s="121">
        <f>SUM(J64:J66)</f>
        <v>0</v>
      </c>
      <c r="K67" s="547"/>
      <c r="L67" s="208"/>
      <c r="M67" s="208"/>
      <c r="N67" s="209"/>
    </row>
    <row r="68" spans="1:14" ht="25.5" customHeight="1">
      <c r="A68" s="632" t="s">
        <v>7</v>
      </c>
      <c r="B68" s="635" t="s">
        <v>5</v>
      </c>
      <c r="C68" s="638" t="s">
        <v>7</v>
      </c>
      <c r="D68" s="641" t="s">
        <v>148</v>
      </c>
      <c r="E68" s="600" t="s">
        <v>36</v>
      </c>
      <c r="F68" s="624" t="s">
        <v>35</v>
      </c>
      <c r="G68" s="427" t="s">
        <v>22</v>
      </c>
      <c r="H68" s="242">
        <v>94.4</v>
      </c>
      <c r="I68" s="244">
        <v>38.200000000000003</v>
      </c>
      <c r="J68" s="124"/>
      <c r="K68" s="601" t="s">
        <v>108</v>
      </c>
      <c r="L68" s="192">
        <v>1</v>
      </c>
      <c r="M68" s="192"/>
      <c r="N68" s="182"/>
    </row>
    <row r="69" spans="1:14" ht="19.5" customHeight="1">
      <c r="A69" s="633"/>
      <c r="B69" s="636"/>
      <c r="C69" s="639"/>
      <c r="D69" s="642"/>
      <c r="E69" s="627" t="s">
        <v>57</v>
      </c>
      <c r="F69" s="625"/>
      <c r="G69" s="236" t="s">
        <v>34</v>
      </c>
      <c r="H69" s="478">
        <v>811</v>
      </c>
      <c r="I69" s="311">
        <v>347.6</v>
      </c>
      <c r="J69" s="123"/>
      <c r="K69" s="53" t="s">
        <v>112</v>
      </c>
      <c r="L69" s="193">
        <v>50</v>
      </c>
      <c r="M69" s="193">
        <v>100</v>
      </c>
      <c r="N69" s="183"/>
    </row>
    <row r="70" spans="1:14" ht="15.75" customHeight="1">
      <c r="A70" s="633"/>
      <c r="B70" s="636"/>
      <c r="C70" s="639"/>
      <c r="D70" s="642"/>
      <c r="E70" s="628"/>
      <c r="F70" s="625"/>
      <c r="G70" s="236" t="s">
        <v>55</v>
      </c>
      <c r="H70" s="200">
        <v>71.599999999999994</v>
      </c>
      <c r="I70" s="245">
        <v>30.7</v>
      </c>
      <c r="J70" s="479"/>
      <c r="K70" s="53"/>
      <c r="L70" s="193"/>
      <c r="M70" s="193"/>
      <c r="N70" s="183"/>
    </row>
    <row r="71" spans="1:14" ht="15.75" customHeight="1">
      <c r="A71" s="633"/>
      <c r="B71" s="636"/>
      <c r="C71" s="639"/>
      <c r="D71" s="642"/>
      <c r="E71" s="628"/>
      <c r="F71" s="625"/>
      <c r="G71" s="238" t="s">
        <v>110</v>
      </c>
      <c r="H71" s="89">
        <v>10.3</v>
      </c>
      <c r="I71" s="82"/>
      <c r="J71" s="82"/>
      <c r="K71" s="251"/>
      <c r="L71" s="193"/>
      <c r="M71" s="193"/>
      <c r="N71" s="183"/>
    </row>
    <row r="72" spans="1:14" ht="17.25" customHeight="1" thickBot="1">
      <c r="A72" s="634"/>
      <c r="B72" s="637"/>
      <c r="C72" s="640"/>
      <c r="D72" s="643"/>
      <c r="E72" s="629"/>
      <c r="F72" s="626"/>
      <c r="G72" s="175" t="s">
        <v>6</v>
      </c>
      <c r="H72" s="229">
        <f>SUM(H68:H71)</f>
        <v>987.3</v>
      </c>
      <c r="I72" s="125">
        <f>SUM(I68:I71)</f>
        <v>416.5</v>
      </c>
      <c r="J72" s="125">
        <f t="shared" ref="J72" si="5">SUM(J68:J71)</f>
        <v>0</v>
      </c>
      <c r="K72" s="54"/>
      <c r="L72" s="194"/>
      <c r="M72" s="194"/>
      <c r="N72" s="184"/>
    </row>
    <row r="73" spans="1:14" ht="33.75" customHeight="1">
      <c r="A73" s="24" t="s">
        <v>7</v>
      </c>
      <c r="B73" s="587" t="s">
        <v>5</v>
      </c>
      <c r="C73" s="463" t="s">
        <v>24</v>
      </c>
      <c r="D73" s="630" t="s">
        <v>73</v>
      </c>
      <c r="E73" s="482" t="s">
        <v>36</v>
      </c>
      <c r="F73" s="625" t="s">
        <v>35</v>
      </c>
      <c r="G73" s="210" t="s">
        <v>22</v>
      </c>
      <c r="H73" s="359">
        <f>408.8-70.2</f>
        <v>338.6</v>
      </c>
      <c r="I73" s="124">
        <v>0</v>
      </c>
      <c r="J73" s="124"/>
      <c r="K73" s="51" t="s">
        <v>113</v>
      </c>
      <c r="L73" s="195">
        <v>100</v>
      </c>
      <c r="M73" s="195"/>
      <c r="N73" s="185"/>
    </row>
    <row r="74" spans="1:14" ht="33.75" customHeight="1">
      <c r="A74" s="24"/>
      <c r="B74" s="587"/>
      <c r="C74" s="463"/>
      <c r="D74" s="630"/>
      <c r="E74" s="644" t="s">
        <v>151</v>
      </c>
      <c r="F74" s="625"/>
      <c r="G74" s="238"/>
      <c r="H74" s="89"/>
      <c r="I74" s="82"/>
      <c r="J74" s="82"/>
      <c r="K74" s="480"/>
      <c r="L74" s="233"/>
      <c r="M74" s="233"/>
      <c r="N74" s="481"/>
    </row>
    <row r="75" spans="1:14" ht="21.75" customHeight="1" thickBot="1">
      <c r="A75" s="22"/>
      <c r="B75" s="588"/>
      <c r="C75" s="464"/>
      <c r="D75" s="631"/>
      <c r="E75" s="645"/>
      <c r="F75" s="626"/>
      <c r="G75" s="175" t="s">
        <v>6</v>
      </c>
      <c r="H75" s="229">
        <f t="shared" ref="H75:J75" si="6">SUM(H73:H73)</f>
        <v>338.6</v>
      </c>
      <c r="I75" s="125">
        <f t="shared" si="6"/>
        <v>0</v>
      </c>
      <c r="J75" s="125">
        <f t="shared" si="6"/>
        <v>0</v>
      </c>
      <c r="K75" s="57"/>
      <c r="L75" s="196"/>
      <c r="M75" s="196"/>
      <c r="N75" s="186"/>
    </row>
    <row r="76" spans="1:14" ht="17.25" customHeight="1">
      <c r="A76" s="632" t="s">
        <v>7</v>
      </c>
      <c r="B76" s="635" t="s">
        <v>5</v>
      </c>
      <c r="C76" s="646" t="s">
        <v>25</v>
      </c>
      <c r="D76" s="649" t="s">
        <v>135</v>
      </c>
      <c r="E76" s="589"/>
      <c r="F76" s="624" t="s">
        <v>35</v>
      </c>
      <c r="G76" s="470" t="s">
        <v>22</v>
      </c>
      <c r="H76" s="359">
        <v>20</v>
      </c>
      <c r="I76" s="177"/>
      <c r="J76" s="177"/>
      <c r="K76" s="658" t="s">
        <v>136</v>
      </c>
      <c r="L76" s="192">
        <v>1</v>
      </c>
      <c r="M76" s="192"/>
      <c r="N76" s="182"/>
    </row>
    <row r="77" spans="1:14" ht="14.25" customHeight="1">
      <c r="A77" s="633"/>
      <c r="B77" s="636"/>
      <c r="C77" s="647"/>
      <c r="D77" s="696"/>
      <c r="E77" s="660" t="s">
        <v>134</v>
      </c>
      <c r="F77" s="625"/>
      <c r="G77" s="55"/>
      <c r="H77" s="111"/>
      <c r="I77" s="81"/>
      <c r="J77" s="81"/>
      <c r="K77" s="659"/>
      <c r="L77" s="193"/>
      <c r="M77" s="193"/>
      <c r="N77" s="183"/>
    </row>
    <row r="78" spans="1:14" ht="21.75" customHeight="1">
      <c r="A78" s="633"/>
      <c r="B78" s="636"/>
      <c r="C78" s="647"/>
      <c r="D78" s="696"/>
      <c r="E78" s="661"/>
      <c r="F78" s="625"/>
      <c r="G78" s="352"/>
      <c r="H78" s="89"/>
      <c r="I78" s="82"/>
      <c r="J78" s="82"/>
      <c r="K78" s="659"/>
      <c r="L78" s="193"/>
      <c r="M78" s="193"/>
      <c r="N78" s="183"/>
    </row>
    <row r="79" spans="1:14" ht="15" customHeight="1" thickBot="1">
      <c r="A79" s="634"/>
      <c r="B79" s="637"/>
      <c r="C79" s="648"/>
      <c r="D79" s="101"/>
      <c r="E79" s="662"/>
      <c r="F79" s="626"/>
      <c r="G79" s="176" t="s">
        <v>6</v>
      </c>
      <c r="H79" s="228">
        <f t="shared" ref="H79:J79" si="7">SUM(H76:H78)</f>
        <v>20</v>
      </c>
      <c r="I79" s="121">
        <f t="shared" si="7"/>
        <v>0</v>
      </c>
      <c r="J79" s="121">
        <f t="shared" si="7"/>
        <v>0</v>
      </c>
      <c r="K79" s="593"/>
      <c r="L79" s="208"/>
      <c r="M79" s="208"/>
      <c r="N79" s="209"/>
    </row>
    <row r="80" spans="1:14" ht="15.75" customHeight="1" thickBot="1">
      <c r="A80" s="586" t="s">
        <v>7</v>
      </c>
      <c r="B80" s="588" t="s">
        <v>5</v>
      </c>
      <c r="C80" s="695" t="s">
        <v>8</v>
      </c>
      <c r="D80" s="657"/>
      <c r="E80" s="657"/>
      <c r="F80" s="657"/>
      <c r="G80" s="657"/>
      <c r="H80" s="360">
        <f>H75+H72+H67+H79</f>
        <v>3770.3</v>
      </c>
      <c r="I80" s="179">
        <f t="shared" ref="I80:J80" si="8">I75+I72+I67</f>
        <v>1038.3</v>
      </c>
      <c r="J80" s="179">
        <f t="shared" si="8"/>
        <v>0</v>
      </c>
      <c r="K80" s="592"/>
      <c r="L80" s="596"/>
      <c r="M80" s="596"/>
      <c r="N80" s="106"/>
    </row>
    <row r="81" spans="1:24" ht="15.75" customHeight="1" thickBot="1">
      <c r="A81" s="18" t="s">
        <v>7</v>
      </c>
      <c r="B81" s="689" t="s">
        <v>9</v>
      </c>
      <c r="C81" s="690"/>
      <c r="D81" s="690"/>
      <c r="E81" s="690"/>
      <c r="F81" s="690"/>
      <c r="G81" s="690"/>
      <c r="H81" s="257">
        <f t="shared" ref="H81:J81" si="9">SUM(H80)</f>
        <v>3770.3</v>
      </c>
      <c r="I81" s="88">
        <f t="shared" si="9"/>
        <v>1038.3</v>
      </c>
      <c r="J81" s="88">
        <f t="shared" si="9"/>
        <v>0</v>
      </c>
      <c r="K81" s="594"/>
      <c r="L81" s="595"/>
      <c r="M81" s="595"/>
      <c r="N81" s="103"/>
    </row>
    <row r="82" spans="1:24" ht="15.75" customHeight="1" thickBot="1">
      <c r="A82" s="11" t="s">
        <v>5</v>
      </c>
      <c r="B82" s="691" t="s">
        <v>17</v>
      </c>
      <c r="C82" s="692"/>
      <c r="D82" s="692"/>
      <c r="E82" s="692"/>
      <c r="F82" s="692"/>
      <c r="G82" s="692"/>
      <c r="H82" s="361">
        <f>SUM(H61,H81)</f>
        <v>4501.8999999999996</v>
      </c>
      <c r="I82" s="180">
        <f>SUM(I61,I81)</f>
        <v>1470.4</v>
      </c>
      <c r="J82" s="180">
        <f>SUM(J61,J81)</f>
        <v>442.5</v>
      </c>
      <c r="K82" s="590"/>
      <c r="L82" s="591"/>
      <c r="M82" s="591"/>
      <c r="N82" s="104"/>
    </row>
    <row r="83" spans="1:24" s="8" customFormat="1" ht="17.25" customHeight="1">
      <c r="A83" s="693"/>
      <c r="B83" s="693"/>
      <c r="C83" s="693"/>
      <c r="D83" s="693"/>
      <c r="E83" s="693"/>
      <c r="F83" s="693"/>
      <c r="G83" s="693"/>
      <c r="H83" s="693"/>
      <c r="I83" s="693"/>
      <c r="J83" s="693"/>
      <c r="K83" s="693"/>
      <c r="L83" s="102"/>
      <c r="M83" s="102"/>
      <c r="N83" s="102"/>
      <c r="O83" s="7"/>
      <c r="P83" s="7"/>
      <c r="Q83" s="7"/>
      <c r="R83" s="7"/>
      <c r="S83" s="7"/>
      <c r="T83" s="7"/>
      <c r="U83" s="7"/>
      <c r="V83" s="7"/>
      <c r="W83" s="7"/>
      <c r="X83" s="7"/>
    </row>
    <row r="84" spans="1:24" s="8" customFormat="1" ht="14.25" customHeight="1" thickBot="1">
      <c r="A84" s="694" t="s">
        <v>13</v>
      </c>
      <c r="B84" s="694"/>
      <c r="C84" s="694"/>
      <c r="D84" s="694"/>
      <c r="E84" s="694"/>
      <c r="F84" s="694"/>
      <c r="G84" s="694"/>
      <c r="H84" s="392"/>
      <c r="I84" s="392"/>
      <c r="J84" s="392"/>
      <c r="K84" s="1"/>
      <c r="L84" s="1"/>
      <c r="M84" s="1"/>
      <c r="N84" s="1"/>
      <c r="O84" s="7"/>
      <c r="P84" s="7"/>
      <c r="Q84" s="7"/>
      <c r="R84" s="7"/>
      <c r="S84" s="7"/>
      <c r="T84" s="7"/>
      <c r="U84" s="7"/>
      <c r="V84" s="7"/>
      <c r="W84" s="7"/>
      <c r="X84" s="7"/>
    </row>
    <row r="85" spans="1:24" ht="56.25" customHeight="1" thickBot="1">
      <c r="A85" s="680" t="s">
        <v>10</v>
      </c>
      <c r="B85" s="681"/>
      <c r="C85" s="681"/>
      <c r="D85" s="681"/>
      <c r="E85" s="681"/>
      <c r="F85" s="681"/>
      <c r="G85" s="682"/>
      <c r="H85" s="393" t="s">
        <v>106</v>
      </c>
      <c r="I85" s="68" t="s">
        <v>102</v>
      </c>
      <c r="J85" s="68" t="s">
        <v>103</v>
      </c>
    </row>
    <row r="86" spans="1:24" ht="14.25" customHeight="1">
      <c r="A86" s="683" t="s">
        <v>14</v>
      </c>
      <c r="B86" s="684"/>
      <c r="C86" s="684"/>
      <c r="D86" s="684"/>
      <c r="E86" s="684"/>
      <c r="F86" s="684"/>
      <c r="G86" s="685"/>
      <c r="H86" s="394">
        <f>H87+H93</f>
        <v>4491.6000000000004</v>
      </c>
      <c r="I86" s="218">
        <f>I87+I93</f>
        <v>1470.4</v>
      </c>
      <c r="J86" s="218">
        <f>J87+J93</f>
        <v>442.5</v>
      </c>
    </row>
    <row r="87" spans="1:24" s="30" customFormat="1" ht="14.25" customHeight="1">
      <c r="A87" s="686" t="s">
        <v>62</v>
      </c>
      <c r="B87" s="687"/>
      <c r="C87" s="687"/>
      <c r="D87" s="687"/>
      <c r="E87" s="687"/>
      <c r="F87" s="687"/>
      <c r="G87" s="688"/>
      <c r="H87" s="390">
        <f>SUM(H88:H92)</f>
        <v>4491.6000000000004</v>
      </c>
      <c r="I87" s="70">
        <f>SUM(I88:I92)</f>
        <v>1470.4</v>
      </c>
      <c r="J87" s="70">
        <f>SUM(J88:J92)</f>
        <v>442.5</v>
      </c>
      <c r="K87" s="15"/>
      <c r="L87" s="15"/>
      <c r="M87" s="15"/>
      <c r="N87" s="15"/>
    </row>
    <row r="88" spans="1:24" ht="14.25" customHeight="1">
      <c r="A88" s="674" t="s">
        <v>19</v>
      </c>
      <c r="B88" s="675"/>
      <c r="C88" s="675"/>
      <c r="D88" s="675"/>
      <c r="E88" s="675"/>
      <c r="F88" s="675"/>
      <c r="G88" s="676"/>
      <c r="H88" s="391">
        <f>SUMIF(G13:G82,"SB",H13:H82)</f>
        <v>3597.1</v>
      </c>
      <c r="I88" s="85">
        <f>SUMIF(G13:G82,"SB",I13:I82)</f>
        <v>1020.9</v>
      </c>
      <c r="J88" s="85">
        <f>SUMIF(G13:G82,"SB",J13:J82)</f>
        <v>355.5</v>
      </c>
    </row>
    <row r="89" spans="1:24" ht="28.5" customHeight="1">
      <c r="A89" s="674" t="s">
        <v>168</v>
      </c>
      <c r="B89" s="675"/>
      <c r="C89" s="675"/>
      <c r="D89" s="675"/>
      <c r="E89" s="675"/>
      <c r="F89" s="675"/>
      <c r="G89" s="676"/>
      <c r="H89" s="558">
        <f>SUMIF(G14:G83,"SB(ES)",H14:H83)</f>
        <v>0</v>
      </c>
      <c r="I89" s="558">
        <f>SUMIF(G14:G83,"SB(ES)",I14:I83)</f>
        <v>0</v>
      </c>
      <c r="J89" s="71">
        <f>SUMIF(G14:G83,"SB(ES)",J14:J83)</f>
        <v>0</v>
      </c>
    </row>
    <row r="90" spans="1:24" ht="14.25" customHeight="1">
      <c r="A90" s="677" t="s">
        <v>56</v>
      </c>
      <c r="B90" s="678"/>
      <c r="C90" s="678"/>
      <c r="D90" s="678"/>
      <c r="E90" s="678"/>
      <c r="F90" s="678"/>
      <c r="G90" s="679"/>
      <c r="H90" s="391">
        <f>SUMIF(G13:G82,"SB(VB)",H13:H82)</f>
        <v>71.599999999999994</v>
      </c>
      <c r="I90" s="85">
        <f>SUMIF(G14:G82,"SB(VB)",I14:I82)</f>
        <v>30.7</v>
      </c>
      <c r="J90" s="85">
        <f>SUMIF(G14:G83,"SB(VB)",J14:J83)</f>
        <v>0</v>
      </c>
    </row>
    <row r="91" spans="1:24" ht="14.25" customHeight="1">
      <c r="A91" s="677" t="s">
        <v>20</v>
      </c>
      <c r="B91" s="678"/>
      <c r="C91" s="678"/>
      <c r="D91" s="678"/>
      <c r="E91" s="678"/>
      <c r="F91" s="678"/>
      <c r="G91" s="679"/>
      <c r="H91" s="391">
        <f>SUMIF(G13:G82,"SB(P)",H13:H82)</f>
        <v>0</v>
      </c>
      <c r="I91" s="85">
        <f>SUMIF(G13:G82,"SB(P)",I13:I82)</f>
        <v>0</v>
      </c>
      <c r="J91" s="85">
        <f>SUMIF(G13:G82,"SB(P)",J13:J82)</f>
        <v>0</v>
      </c>
      <c r="K91" s="13"/>
    </row>
    <row r="92" spans="1:24" ht="14.25" customHeight="1">
      <c r="A92" s="663" t="s">
        <v>21</v>
      </c>
      <c r="B92" s="664"/>
      <c r="C92" s="664"/>
      <c r="D92" s="664"/>
      <c r="E92" s="664"/>
      <c r="F92" s="664"/>
      <c r="G92" s="665"/>
      <c r="H92" s="391">
        <f>SUMIF(G7:G75,"ES",H7:H75)</f>
        <v>822.9</v>
      </c>
      <c r="I92" s="85">
        <f>SUMIF(G7:G75,"ES",I7:I75)</f>
        <v>418.8</v>
      </c>
      <c r="J92" s="85">
        <f>SUMIF(G7:G75,"ES",J7:J75)</f>
        <v>87</v>
      </c>
    </row>
    <row r="93" spans="1:24" ht="14.25" customHeight="1">
      <c r="A93" s="669" t="s">
        <v>61</v>
      </c>
      <c r="B93" s="670"/>
      <c r="C93" s="670"/>
      <c r="D93" s="670"/>
      <c r="E93" s="670"/>
      <c r="F93" s="28"/>
      <c r="G93" s="29"/>
      <c r="H93" s="397">
        <f>SUMIF(G14:G82,"PF",H14:H82)</f>
        <v>0</v>
      </c>
      <c r="I93" s="219"/>
      <c r="J93" s="219"/>
      <c r="K93" s="13"/>
    </row>
    <row r="94" spans="1:24" ht="14.25" customHeight="1">
      <c r="A94" s="671" t="s">
        <v>15</v>
      </c>
      <c r="B94" s="672"/>
      <c r="C94" s="672"/>
      <c r="D94" s="672"/>
      <c r="E94" s="672"/>
      <c r="F94" s="672"/>
      <c r="G94" s="673"/>
      <c r="H94" s="396">
        <f>SUM(H95:H96)</f>
        <v>10.3</v>
      </c>
      <c r="I94" s="220">
        <f>SUM(I95:I96)</f>
        <v>0</v>
      </c>
      <c r="J94" s="220">
        <f>SUM(J95:J96)</f>
        <v>0</v>
      </c>
    </row>
    <row r="95" spans="1:24" ht="18.75" customHeight="1">
      <c r="A95" s="663" t="s">
        <v>54</v>
      </c>
      <c r="B95" s="664"/>
      <c r="C95" s="664"/>
      <c r="D95" s="664"/>
      <c r="E95" s="664"/>
      <c r="F95" s="664"/>
      <c r="G95" s="665"/>
      <c r="H95" s="391">
        <f>SUMIF(G12:G82,"KVJUD",H12:H82)</f>
        <v>0</v>
      </c>
      <c r="I95" s="85">
        <f>SUMIF(G12:G81,"KVJUD",I12:I81)</f>
        <v>0</v>
      </c>
      <c r="J95" s="85">
        <f>SUMIF(G12:G81,"KVJUD",J12:J81)</f>
        <v>0</v>
      </c>
    </row>
    <row r="96" spans="1:24" s="3" customFormat="1" ht="16.5" customHeight="1">
      <c r="A96" s="663" t="s">
        <v>114</v>
      </c>
      <c r="B96" s="664"/>
      <c r="C96" s="664"/>
      <c r="D96" s="664"/>
      <c r="E96" s="664"/>
      <c r="F96" s="664"/>
      <c r="G96" s="665"/>
      <c r="H96" s="391">
        <f>SUMIF(G13:G83,"Kt",H13:H83)</f>
        <v>10.3</v>
      </c>
      <c r="I96" s="85">
        <f>SUMIF(G13:G82,"Kt",I13:I82)</f>
        <v>0</v>
      </c>
      <c r="J96" s="85">
        <f>SUMIF(G13:G82,"Kt",J13:J82)</f>
        <v>0</v>
      </c>
      <c r="O96" s="2"/>
      <c r="P96" s="2"/>
      <c r="Q96" s="2"/>
      <c r="R96" s="2"/>
      <c r="S96" s="2"/>
      <c r="T96" s="2"/>
      <c r="U96" s="2"/>
      <c r="V96" s="2"/>
      <c r="W96" s="2"/>
      <c r="X96" s="2"/>
    </row>
    <row r="97" spans="1:24" s="3" customFormat="1" ht="18" customHeight="1" thickBot="1">
      <c r="A97" s="666" t="s">
        <v>16</v>
      </c>
      <c r="B97" s="667"/>
      <c r="C97" s="667"/>
      <c r="D97" s="667"/>
      <c r="E97" s="667"/>
      <c r="F97" s="667"/>
      <c r="G97" s="668"/>
      <c r="H97" s="395">
        <f>SUM(H86,H94)</f>
        <v>4501.8999999999996</v>
      </c>
      <c r="I97" s="221">
        <f>SUM(I86,I94)</f>
        <v>1470.4</v>
      </c>
      <c r="J97" s="221">
        <f>SUM(J86,J94)</f>
        <v>442.5</v>
      </c>
      <c r="O97" s="2"/>
      <c r="P97" s="2"/>
      <c r="Q97" s="2"/>
      <c r="R97" s="2"/>
      <c r="S97" s="2"/>
      <c r="T97" s="2"/>
      <c r="U97" s="2"/>
      <c r="V97" s="2"/>
      <c r="W97" s="2"/>
      <c r="X97" s="2"/>
    </row>
    <row r="98" spans="1:24" s="3" customFormat="1">
      <c r="F98" s="4"/>
      <c r="G98" s="5"/>
      <c r="H98" s="15"/>
      <c r="I98" s="15"/>
      <c r="J98" s="15"/>
      <c r="O98" s="2"/>
      <c r="P98" s="2"/>
      <c r="Q98" s="2"/>
      <c r="R98" s="2"/>
      <c r="S98" s="2"/>
      <c r="T98" s="2"/>
      <c r="U98" s="2"/>
      <c r="V98" s="2"/>
      <c r="W98" s="2"/>
      <c r="X98" s="2"/>
    </row>
    <row r="99" spans="1:24" s="3" customFormat="1">
      <c r="F99" s="4"/>
      <c r="G99" s="5"/>
      <c r="I99" s="13"/>
      <c r="O99" s="2"/>
      <c r="P99" s="2"/>
      <c r="Q99" s="2"/>
      <c r="R99" s="2"/>
      <c r="S99" s="2"/>
      <c r="T99" s="2"/>
      <c r="U99" s="2"/>
      <c r="V99" s="2"/>
      <c r="W99" s="2"/>
      <c r="X99" s="2"/>
    </row>
    <row r="100" spans="1:24" s="3" customFormat="1">
      <c r="F100" s="4"/>
      <c r="G100" s="5"/>
      <c r="H100" s="13"/>
      <c r="I100" s="13"/>
      <c r="O100" s="2"/>
      <c r="P100" s="2"/>
      <c r="Q100" s="2"/>
      <c r="R100" s="2"/>
      <c r="S100" s="2"/>
      <c r="T100" s="2"/>
      <c r="U100" s="2"/>
      <c r="V100" s="2"/>
      <c r="W100" s="2"/>
      <c r="X100" s="2"/>
    </row>
    <row r="101" spans="1:24" s="3" customFormat="1">
      <c r="F101" s="4"/>
      <c r="G101" s="5"/>
      <c r="O101" s="2"/>
      <c r="P101" s="2"/>
      <c r="Q101" s="2"/>
      <c r="R101" s="2"/>
      <c r="S101" s="2"/>
      <c r="T101" s="2"/>
      <c r="U101" s="2"/>
      <c r="V101" s="2"/>
      <c r="W101" s="2"/>
      <c r="X101" s="2"/>
    </row>
  </sheetData>
  <mergeCells count="115">
    <mergeCell ref="D3:K3"/>
    <mergeCell ref="A4:K4"/>
    <mergeCell ref="A5:K5"/>
    <mergeCell ref="A7:A9"/>
    <mergeCell ref="B7:B9"/>
    <mergeCell ref="C7:C9"/>
    <mergeCell ref="D7:D9"/>
    <mergeCell ref="I7:I9"/>
    <mergeCell ref="J7:J9"/>
    <mergeCell ref="K7:N7"/>
    <mergeCell ref="K8:K9"/>
    <mergeCell ref="L8:N8"/>
    <mergeCell ref="E7:E9"/>
    <mergeCell ref="F7:F9"/>
    <mergeCell ref="G7:G9"/>
    <mergeCell ref="H7:H9"/>
    <mergeCell ref="M6:N6"/>
    <mergeCell ref="A10:K10"/>
    <mergeCell ref="A11:K11"/>
    <mergeCell ref="B12:K12"/>
    <mergeCell ref="C13:K13"/>
    <mergeCell ref="A14:A18"/>
    <mergeCell ref="B14:B18"/>
    <mergeCell ref="C14:C18"/>
    <mergeCell ref="D14:D18"/>
    <mergeCell ref="E14:E18"/>
    <mergeCell ref="F14:F18"/>
    <mergeCell ref="K22:K23"/>
    <mergeCell ref="A24:A28"/>
    <mergeCell ref="B24:B28"/>
    <mergeCell ref="C24:C28"/>
    <mergeCell ref="D24:D28"/>
    <mergeCell ref="E24:E28"/>
    <mergeCell ref="C32:G32"/>
    <mergeCell ref="A19:A23"/>
    <mergeCell ref="B19:B23"/>
    <mergeCell ref="C19:C23"/>
    <mergeCell ref="D19:D23"/>
    <mergeCell ref="E19:E23"/>
    <mergeCell ref="F19:F23"/>
    <mergeCell ref="C33:K33"/>
    <mergeCell ref="E34:E37"/>
    <mergeCell ref="F34:F37"/>
    <mergeCell ref="D35:D37"/>
    <mergeCell ref="N26:N27"/>
    <mergeCell ref="A29:A31"/>
    <mergeCell ref="B29:B31"/>
    <mergeCell ref="C29:C31"/>
    <mergeCell ref="D29:D31"/>
    <mergeCell ref="E29:E31"/>
    <mergeCell ref="F29:F31"/>
    <mergeCell ref="F24:F28"/>
    <mergeCell ref="L26:L27"/>
    <mergeCell ref="M26:M27"/>
    <mergeCell ref="K26:K28"/>
    <mergeCell ref="D49:D50"/>
    <mergeCell ref="E49:E50"/>
    <mergeCell ref="D51:D52"/>
    <mergeCell ref="D53:D54"/>
    <mergeCell ref="F38:F41"/>
    <mergeCell ref="D43:D45"/>
    <mergeCell ref="E43:E46"/>
    <mergeCell ref="D47:D48"/>
    <mergeCell ref="E47:E48"/>
    <mergeCell ref="D38:D42"/>
    <mergeCell ref="E38:E41"/>
    <mergeCell ref="A85:G85"/>
    <mergeCell ref="A86:G86"/>
    <mergeCell ref="A87:G87"/>
    <mergeCell ref="B81:G81"/>
    <mergeCell ref="B82:G82"/>
    <mergeCell ref="A83:K83"/>
    <mergeCell ref="A84:G84"/>
    <mergeCell ref="F76:F79"/>
    <mergeCell ref="K76:K78"/>
    <mergeCell ref="E77:E79"/>
    <mergeCell ref="C80:G80"/>
    <mergeCell ref="A76:A79"/>
    <mergeCell ref="B76:B79"/>
    <mergeCell ref="C76:C79"/>
    <mergeCell ref="D76:D78"/>
    <mergeCell ref="A95:G95"/>
    <mergeCell ref="A96:G96"/>
    <mergeCell ref="A97:G97"/>
    <mergeCell ref="A92:G92"/>
    <mergeCell ref="A93:E93"/>
    <mergeCell ref="A94:G94"/>
    <mergeCell ref="A88:G88"/>
    <mergeCell ref="A90:G90"/>
    <mergeCell ref="A91:G91"/>
    <mergeCell ref="A89:G89"/>
    <mergeCell ref="K1:N1"/>
    <mergeCell ref="F68:F72"/>
    <mergeCell ref="E69:E72"/>
    <mergeCell ref="D73:D75"/>
    <mergeCell ref="F73:F75"/>
    <mergeCell ref="A68:A72"/>
    <mergeCell ref="B68:B72"/>
    <mergeCell ref="C68:C72"/>
    <mergeCell ref="D68:D72"/>
    <mergeCell ref="E74:E75"/>
    <mergeCell ref="A64:A67"/>
    <mergeCell ref="B64:B67"/>
    <mergeCell ref="C64:C67"/>
    <mergeCell ref="D64:D66"/>
    <mergeCell ref="K55:K56"/>
    <mergeCell ref="D57:D59"/>
    <mergeCell ref="K58:K59"/>
    <mergeCell ref="C60:G60"/>
    <mergeCell ref="F64:F67"/>
    <mergeCell ref="K64:K66"/>
    <mergeCell ref="E65:E67"/>
    <mergeCell ref="B61:G61"/>
    <mergeCell ref="B62:K62"/>
    <mergeCell ref="C63:K63"/>
  </mergeCells>
  <printOptions horizontalCentered="1"/>
  <pageMargins left="0.59055118110236227" right="0" top="0.59055118110236227" bottom="0" header="0" footer="0"/>
  <pageSetup paperSize="9" scale="77" orientation="portrait" r:id="rId1"/>
  <headerFooter alignWithMargins="0"/>
  <rowBreaks count="1" manualBreakCount="1">
    <brk id="7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1"/>
  <sheetViews>
    <sheetView view="pageBreakPreview" topLeftCell="A16" zoomScaleNormal="100" zoomScaleSheetLayoutView="100" workbookViewId="0">
      <selection activeCell="AB25" sqref="AB25"/>
    </sheetView>
  </sheetViews>
  <sheetFormatPr defaultRowHeight="12.75"/>
  <cols>
    <col min="1" max="4" width="2.7109375" style="3" customWidth="1"/>
    <col min="5" max="5" width="26" style="3" customWidth="1"/>
    <col min="6" max="6" width="2.7109375" style="3" customWidth="1"/>
    <col min="7" max="7" width="3" style="3" customWidth="1"/>
    <col min="8" max="8" width="2.7109375" style="4" customWidth="1"/>
    <col min="9" max="9" width="11.28515625" style="4" customWidth="1"/>
    <col min="10" max="10" width="7.7109375" style="5" customWidth="1"/>
    <col min="11" max="12" width="9.42578125" style="3" customWidth="1"/>
    <col min="13" max="13" width="8.7109375" style="3" customWidth="1"/>
    <col min="14" max="14" width="8" style="3" customWidth="1"/>
    <col min="15" max="15" width="5.140625" style="3" customWidth="1"/>
    <col min="16" max="16" width="8.5703125" style="3" customWidth="1"/>
    <col min="17" max="18" width="9.42578125" style="3" customWidth="1"/>
    <col min="19" max="19" width="35.5703125" style="3" customWidth="1"/>
    <col min="20" max="20" width="4.7109375" style="3" customWidth="1"/>
    <col min="21" max="21" width="5.85546875" style="3" customWidth="1"/>
    <col min="22" max="22" width="5.5703125" style="3" customWidth="1"/>
    <col min="23" max="23" width="5.85546875" style="3" customWidth="1"/>
    <col min="24" max="16384" width="9.140625" style="2"/>
  </cols>
  <sheetData>
    <row r="1" spans="1:23" s="120" customFormat="1" ht="14.25" customHeight="1">
      <c r="S1" s="868" t="s">
        <v>99</v>
      </c>
      <c r="T1" s="869"/>
      <c r="U1" s="869"/>
      <c r="V1" s="869"/>
      <c r="W1" s="869"/>
    </row>
    <row r="2" spans="1:23" s="3" customFormat="1" ht="15" customHeight="1">
      <c r="A2" s="487"/>
      <c r="B2" s="487"/>
      <c r="C2" s="487"/>
      <c r="D2" s="487"/>
      <c r="E2" s="749" t="s">
        <v>100</v>
      </c>
      <c r="F2" s="749"/>
      <c r="G2" s="749"/>
      <c r="H2" s="749"/>
      <c r="I2" s="749"/>
      <c r="J2" s="749"/>
      <c r="K2" s="749"/>
      <c r="L2" s="749"/>
      <c r="M2" s="749"/>
      <c r="N2" s="749"/>
      <c r="O2" s="749"/>
      <c r="P2" s="749"/>
      <c r="Q2" s="749"/>
      <c r="R2" s="749"/>
      <c r="S2" s="749"/>
      <c r="T2" s="487"/>
      <c r="U2" s="487"/>
      <c r="V2" s="487"/>
      <c r="W2" s="487"/>
    </row>
    <row r="3" spans="1:23" ht="14.25" customHeight="1">
      <c r="A3" s="750" t="s">
        <v>26</v>
      </c>
      <c r="B3" s="750"/>
      <c r="C3" s="750"/>
      <c r="D3" s="750"/>
      <c r="E3" s="750"/>
      <c r="F3" s="750"/>
      <c r="G3" s="750"/>
      <c r="H3" s="750"/>
      <c r="I3" s="750"/>
      <c r="J3" s="750"/>
      <c r="K3" s="750"/>
      <c r="L3" s="750"/>
      <c r="M3" s="750"/>
      <c r="N3" s="750"/>
      <c r="O3" s="750"/>
      <c r="P3" s="750"/>
      <c r="Q3" s="750"/>
      <c r="R3" s="750"/>
      <c r="S3" s="750"/>
      <c r="T3" s="750"/>
      <c r="U3" s="488"/>
      <c r="V3" s="488"/>
      <c r="W3" s="488"/>
    </row>
    <row r="4" spans="1:23" ht="15.75" customHeight="1">
      <c r="A4" s="751" t="s">
        <v>81</v>
      </c>
      <c r="B4" s="751"/>
      <c r="C4" s="751"/>
      <c r="D4" s="751"/>
      <c r="E4" s="751"/>
      <c r="F4" s="751"/>
      <c r="G4" s="751"/>
      <c r="H4" s="751"/>
      <c r="I4" s="751"/>
      <c r="J4" s="751"/>
      <c r="K4" s="751"/>
      <c r="L4" s="751"/>
      <c r="M4" s="751"/>
      <c r="N4" s="751"/>
      <c r="O4" s="751"/>
      <c r="P4" s="751"/>
      <c r="Q4" s="751"/>
      <c r="R4" s="751"/>
      <c r="S4" s="751"/>
      <c r="T4" s="751"/>
      <c r="U4" s="489"/>
      <c r="V4" s="489"/>
      <c r="W4" s="489"/>
    </row>
    <row r="5" spans="1:23" ht="15" customHeight="1" thickBot="1">
      <c r="S5" s="870" t="s">
        <v>70</v>
      </c>
      <c r="T5" s="871"/>
      <c r="U5" s="522"/>
      <c r="V5" s="522"/>
      <c r="W5" s="522"/>
    </row>
    <row r="6" spans="1:23" ht="51" customHeight="1">
      <c r="A6" s="752" t="s">
        <v>18</v>
      </c>
      <c r="B6" s="755" t="s">
        <v>0</v>
      </c>
      <c r="C6" s="755" t="s">
        <v>1</v>
      </c>
      <c r="D6" s="755" t="s">
        <v>23</v>
      </c>
      <c r="E6" s="758" t="s">
        <v>12</v>
      </c>
      <c r="F6" s="755" t="s">
        <v>2</v>
      </c>
      <c r="G6" s="755" t="s">
        <v>74</v>
      </c>
      <c r="H6" s="883" t="s">
        <v>3</v>
      </c>
      <c r="I6" s="886" t="s">
        <v>87</v>
      </c>
      <c r="J6" s="774" t="s">
        <v>4</v>
      </c>
      <c r="K6" s="855" t="s">
        <v>154</v>
      </c>
      <c r="L6" s="863" t="s">
        <v>155</v>
      </c>
      <c r="M6" s="889" t="s">
        <v>89</v>
      </c>
      <c r="N6" s="890"/>
      <c r="O6" s="890"/>
      <c r="P6" s="891"/>
      <c r="Q6" s="872" t="s">
        <v>90</v>
      </c>
      <c r="R6" s="872" t="s">
        <v>91</v>
      </c>
      <c r="S6" s="764" t="s">
        <v>11</v>
      </c>
      <c r="T6" s="765"/>
      <c r="U6" s="765"/>
      <c r="V6" s="765"/>
      <c r="W6" s="766"/>
    </row>
    <row r="7" spans="1:23" ht="21.75" customHeight="1">
      <c r="A7" s="753"/>
      <c r="B7" s="756"/>
      <c r="C7" s="756"/>
      <c r="D7" s="756"/>
      <c r="E7" s="759"/>
      <c r="F7" s="756"/>
      <c r="G7" s="881"/>
      <c r="H7" s="884"/>
      <c r="I7" s="887"/>
      <c r="J7" s="775"/>
      <c r="K7" s="856"/>
      <c r="L7" s="864"/>
      <c r="M7" s="875" t="s">
        <v>92</v>
      </c>
      <c r="N7" s="877" t="s">
        <v>93</v>
      </c>
      <c r="O7" s="878"/>
      <c r="P7" s="879" t="s">
        <v>94</v>
      </c>
      <c r="Q7" s="873"/>
      <c r="R7" s="873"/>
      <c r="S7" s="767" t="s">
        <v>12</v>
      </c>
      <c r="T7" s="877" t="s">
        <v>59</v>
      </c>
      <c r="U7" s="769"/>
      <c r="V7" s="769"/>
      <c r="W7" s="770"/>
    </row>
    <row r="8" spans="1:23" ht="54" customHeight="1" thickBot="1">
      <c r="A8" s="754"/>
      <c r="B8" s="757"/>
      <c r="C8" s="757"/>
      <c r="D8" s="757"/>
      <c r="E8" s="760"/>
      <c r="F8" s="757"/>
      <c r="G8" s="882"/>
      <c r="H8" s="885"/>
      <c r="I8" s="888"/>
      <c r="J8" s="776"/>
      <c r="K8" s="856"/>
      <c r="L8" s="864"/>
      <c r="M8" s="876"/>
      <c r="N8" s="115" t="s">
        <v>92</v>
      </c>
      <c r="O8" s="116" t="s">
        <v>95</v>
      </c>
      <c r="P8" s="880"/>
      <c r="Q8" s="874"/>
      <c r="R8" s="874"/>
      <c r="S8" s="768"/>
      <c r="T8" s="117" t="s">
        <v>41</v>
      </c>
      <c r="U8" s="117" t="s">
        <v>96</v>
      </c>
      <c r="V8" s="118" t="s">
        <v>97</v>
      </c>
      <c r="W8" s="119" t="s">
        <v>98</v>
      </c>
    </row>
    <row r="9" spans="1:23" s="10" customFormat="1" ht="16.5" customHeight="1">
      <c r="A9" s="739" t="s">
        <v>40</v>
      </c>
      <c r="B9" s="740"/>
      <c r="C9" s="740"/>
      <c r="D9" s="740"/>
      <c r="E9" s="740"/>
      <c r="F9" s="740"/>
      <c r="G9" s="740"/>
      <c r="H9" s="740"/>
      <c r="I9" s="740"/>
      <c r="J9" s="740"/>
      <c r="K9" s="740"/>
      <c r="L9" s="740"/>
      <c r="M9" s="740"/>
      <c r="N9" s="740"/>
      <c r="O9" s="740"/>
      <c r="P9" s="740"/>
      <c r="Q9" s="740"/>
      <c r="R9" s="740"/>
      <c r="S9" s="740"/>
      <c r="T9" s="740"/>
      <c r="U9" s="496"/>
      <c r="V9" s="496"/>
      <c r="W9" s="96"/>
    </row>
    <row r="10" spans="1:23" s="10" customFormat="1" ht="14.25" customHeight="1">
      <c r="A10" s="741" t="s">
        <v>27</v>
      </c>
      <c r="B10" s="742"/>
      <c r="C10" s="742"/>
      <c r="D10" s="742"/>
      <c r="E10" s="742"/>
      <c r="F10" s="742"/>
      <c r="G10" s="742"/>
      <c r="H10" s="742"/>
      <c r="I10" s="742"/>
      <c r="J10" s="742"/>
      <c r="K10" s="742"/>
      <c r="L10" s="742"/>
      <c r="M10" s="742"/>
      <c r="N10" s="742"/>
      <c r="O10" s="742"/>
      <c r="P10" s="742"/>
      <c r="Q10" s="742"/>
      <c r="R10" s="742"/>
      <c r="S10" s="742"/>
      <c r="T10" s="742"/>
      <c r="U10" s="497"/>
      <c r="V10" s="497"/>
      <c r="W10" s="97"/>
    </row>
    <row r="11" spans="1:23" ht="15" customHeight="1">
      <c r="A11" s="16" t="s">
        <v>5</v>
      </c>
      <c r="B11" s="743" t="s">
        <v>28</v>
      </c>
      <c r="C11" s="744"/>
      <c r="D11" s="744"/>
      <c r="E11" s="744"/>
      <c r="F11" s="744"/>
      <c r="G11" s="744"/>
      <c r="H11" s="744"/>
      <c r="I11" s="744"/>
      <c r="J11" s="744"/>
      <c r="K11" s="744"/>
      <c r="L11" s="744"/>
      <c r="M11" s="744"/>
      <c r="N11" s="744"/>
      <c r="O11" s="744"/>
      <c r="P11" s="744"/>
      <c r="Q11" s="744"/>
      <c r="R11" s="744"/>
      <c r="S11" s="744"/>
      <c r="T11" s="744"/>
      <c r="U11" s="498"/>
      <c r="V11" s="498"/>
      <c r="W11" s="98"/>
    </row>
    <row r="12" spans="1:23" ht="15.75" customHeight="1">
      <c r="A12" s="17" t="s">
        <v>5</v>
      </c>
      <c r="B12" s="12" t="s">
        <v>5</v>
      </c>
      <c r="C12" s="745" t="s">
        <v>29</v>
      </c>
      <c r="D12" s="746"/>
      <c r="E12" s="746"/>
      <c r="F12" s="746"/>
      <c r="G12" s="746"/>
      <c r="H12" s="746"/>
      <c r="I12" s="746"/>
      <c r="J12" s="746"/>
      <c r="K12" s="746"/>
      <c r="L12" s="746"/>
      <c r="M12" s="746"/>
      <c r="N12" s="746"/>
      <c r="O12" s="746"/>
      <c r="P12" s="746"/>
      <c r="Q12" s="746"/>
      <c r="R12" s="746"/>
      <c r="S12" s="746"/>
      <c r="T12" s="746"/>
      <c r="U12" s="499"/>
      <c r="V12" s="499"/>
      <c r="W12" s="99"/>
    </row>
    <row r="13" spans="1:23" ht="18" customHeight="1">
      <c r="A13" s="633" t="s">
        <v>5</v>
      </c>
      <c r="B13" s="721" t="s">
        <v>5</v>
      </c>
      <c r="C13" s="647" t="s">
        <v>5</v>
      </c>
      <c r="D13" s="647"/>
      <c r="E13" s="736" t="s">
        <v>37</v>
      </c>
      <c r="F13" s="747" t="s">
        <v>43</v>
      </c>
      <c r="G13" s="866" t="s">
        <v>75</v>
      </c>
      <c r="H13" s="625" t="s">
        <v>35</v>
      </c>
      <c r="I13" s="807" t="s">
        <v>160</v>
      </c>
      <c r="J13" s="27" t="s">
        <v>22</v>
      </c>
      <c r="K13" s="126">
        <v>28.5</v>
      </c>
      <c r="L13" s="126">
        <v>28.5</v>
      </c>
      <c r="M13" s="297">
        <v>35.5</v>
      </c>
      <c r="N13" s="222">
        <v>35.5</v>
      </c>
      <c r="O13" s="222"/>
      <c r="P13" s="223"/>
      <c r="Q13" s="126">
        <v>34.799999999999997</v>
      </c>
      <c r="R13" s="298">
        <v>34.799999999999997</v>
      </c>
      <c r="S13" s="52" t="s">
        <v>83</v>
      </c>
      <c r="T13" s="212">
        <v>50</v>
      </c>
      <c r="U13" s="212">
        <v>55</v>
      </c>
      <c r="V13" s="214">
        <v>55</v>
      </c>
      <c r="W13" s="91">
        <v>55</v>
      </c>
    </row>
    <row r="14" spans="1:23" ht="27" customHeight="1">
      <c r="A14" s="633"/>
      <c r="B14" s="721"/>
      <c r="C14" s="647"/>
      <c r="D14" s="647"/>
      <c r="E14" s="736"/>
      <c r="F14" s="747"/>
      <c r="G14" s="866"/>
      <c r="H14" s="625"/>
      <c r="I14" s="807"/>
      <c r="J14" s="32"/>
      <c r="K14" s="81"/>
      <c r="L14" s="81"/>
      <c r="M14" s="77"/>
      <c r="N14" s="130"/>
      <c r="O14" s="130"/>
      <c r="P14" s="137"/>
      <c r="Q14" s="81"/>
      <c r="R14" s="76"/>
      <c r="S14" s="26" t="s">
        <v>67</v>
      </c>
      <c r="T14" s="143">
        <v>2</v>
      </c>
      <c r="U14" s="143">
        <v>2</v>
      </c>
      <c r="V14" s="215">
        <v>2</v>
      </c>
      <c r="W14" s="92">
        <v>2</v>
      </c>
    </row>
    <row r="15" spans="1:23" ht="27.75" customHeight="1">
      <c r="A15" s="633"/>
      <c r="B15" s="721"/>
      <c r="C15" s="647"/>
      <c r="D15" s="647"/>
      <c r="E15" s="736"/>
      <c r="F15" s="747"/>
      <c r="G15" s="866"/>
      <c r="H15" s="625"/>
      <c r="I15" s="807"/>
      <c r="J15" s="32"/>
      <c r="K15" s="81"/>
      <c r="L15" s="81"/>
      <c r="M15" s="77"/>
      <c r="N15" s="130"/>
      <c r="O15" s="130"/>
      <c r="P15" s="137"/>
      <c r="Q15" s="81"/>
      <c r="R15" s="77"/>
      <c r="S15" s="21" t="s">
        <v>53</v>
      </c>
      <c r="T15" s="144">
        <v>50</v>
      </c>
      <c r="U15" s="213">
        <v>60</v>
      </c>
      <c r="V15" s="216">
        <v>60</v>
      </c>
      <c r="W15" s="93">
        <v>60</v>
      </c>
    </row>
    <row r="16" spans="1:23" ht="28.5" customHeight="1">
      <c r="A16" s="633"/>
      <c r="B16" s="721"/>
      <c r="C16" s="647"/>
      <c r="D16" s="647"/>
      <c r="E16" s="736"/>
      <c r="F16" s="747"/>
      <c r="G16" s="866"/>
      <c r="H16" s="625"/>
      <c r="I16" s="807"/>
      <c r="J16" s="134"/>
      <c r="K16" s="82"/>
      <c r="L16" s="82"/>
      <c r="M16" s="78"/>
      <c r="N16" s="135"/>
      <c r="O16" s="135"/>
      <c r="P16" s="138"/>
      <c r="Q16" s="82"/>
      <c r="R16" s="136"/>
      <c r="S16" s="26" t="s">
        <v>52</v>
      </c>
      <c r="T16" s="144">
        <v>1150</v>
      </c>
      <c r="U16" s="213">
        <v>1150</v>
      </c>
      <c r="V16" s="216">
        <v>1150</v>
      </c>
      <c r="W16" s="93">
        <v>1150</v>
      </c>
    </row>
    <row r="17" spans="1:23" ht="20.25" customHeight="1" thickBot="1">
      <c r="A17" s="634"/>
      <c r="B17" s="722"/>
      <c r="C17" s="648"/>
      <c r="D17" s="648"/>
      <c r="E17" s="737"/>
      <c r="F17" s="748"/>
      <c r="G17" s="867"/>
      <c r="H17" s="626"/>
      <c r="I17" s="808"/>
      <c r="J17" s="133" t="s">
        <v>6</v>
      </c>
      <c r="K17" s="125">
        <f t="shared" ref="K17:R17" si="0">SUM(K13:K15)</f>
        <v>28.5</v>
      </c>
      <c r="L17" s="125">
        <f t="shared" si="0"/>
        <v>28.5</v>
      </c>
      <c r="M17" s="229">
        <f t="shared" si="0"/>
        <v>35.5</v>
      </c>
      <c r="N17" s="230">
        <f t="shared" si="0"/>
        <v>35.5</v>
      </c>
      <c r="O17" s="125">
        <f t="shared" si="0"/>
        <v>0</v>
      </c>
      <c r="P17" s="125">
        <f t="shared" si="0"/>
        <v>0</v>
      </c>
      <c r="Q17" s="125">
        <f t="shared" si="0"/>
        <v>34.799999999999997</v>
      </c>
      <c r="R17" s="125">
        <f t="shared" si="0"/>
        <v>34.799999999999997</v>
      </c>
      <c r="S17" s="36" t="s">
        <v>46</v>
      </c>
      <c r="T17" s="145">
        <v>1</v>
      </c>
      <c r="U17" s="145">
        <v>1</v>
      </c>
      <c r="V17" s="217">
        <v>1</v>
      </c>
      <c r="W17" s="94">
        <v>1</v>
      </c>
    </row>
    <row r="18" spans="1:23" ht="18" customHeight="1">
      <c r="A18" s="632" t="s">
        <v>5</v>
      </c>
      <c r="B18" s="720" t="s">
        <v>5</v>
      </c>
      <c r="C18" s="646" t="s">
        <v>7</v>
      </c>
      <c r="D18" s="646"/>
      <c r="E18" s="735" t="s">
        <v>47</v>
      </c>
      <c r="F18" s="713" t="s">
        <v>45</v>
      </c>
      <c r="G18" s="60"/>
      <c r="H18" s="624" t="s">
        <v>35</v>
      </c>
      <c r="I18" s="806" t="s">
        <v>50</v>
      </c>
      <c r="J18" s="35" t="s">
        <v>22</v>
      </c>
      <c r="K18" s="122">
        <v>86.7</v>
      </c>
      <c r="L18" s="122">
        <v>86.7</v>
      </c>
      <c r="M18" s="231">
        <v>397.6</v>
      </c>
      <c r="N18" s="131">
        <v>397.6</v>
      </c>
      <c r="O18" s="131"/>
      <c r="P18" s="139"/>
      <c r="Q18" s="122">
        <v>20</v>
      </c>
      <c r="R18" s="299">
        <v>20</v>
      </c>
      <c r="S18" s="506" t="s">
        <v>68</v>
      </c>
      <c r="T18" s="262">
        <v>4</v>
      </c>
      <c r="U18" s="263">
        <v>4</v>
      </c>
      <c r="V18" s="262">
        <v>1</v>
      </c>
      <c r="W18" s="452">
        <v>1</v>
      </c>
    </row>
    <row r="19" spans="1:23" ht="67.5" customHeight="1">
      <c r="A19" s="633"/>
      <c r="B19" s="721"/>
      <c r="C19" s="647"/>
      <c r="D19" s="647"/>
      <c r="E19" s="736"/>
      <c r="F19" s="714"/>
      <c r="G19" s="860" t="s">
        <v>76</v>
      </c>
      <c r="H19" s="625"/>
      <c r="I19" s="807"/>
      <c r="J19" s="127"/>
      <c r="K19" s="83"/>
      <c r="L19" s="83"/>
      <c r="M19" s="232"/>
      <c r="N19" s="132"/>
      <c r="O19" s="132"/>
      <c r="P19" s="140"/>
      <c r="Q19" s="300"/>
      <c r="R19" s="129"/>
      <c r="S19" s="264" t="s">
        <v>137</v>
      </c>
      <c r="T19" s="265">
        <v>100</v>
      </c>
      <c r="U19" s="266">
        <v>100</v>
      </c>
      <c r="V19" s="455"/>
      <c r="W19" s="456"/>
    </row>
    <row r="20" spans="1:23" ht="25.5" customHeight="1">
      <c r="A20" s="633"/>
      <c r="B20" s="721"/>
      <c r="C20" s="647"/>
      <c r="D20" s="647"/>
      <c r="E20" s="736"/>
      <c r="F20" s="714"/>
      <c r="G20" s="861"/>
      <c r="H20" s="625"/>
      <c r="I20" s="807"/>
      <c r="J20" s="37" t="s">
        <v>22</v>
      </c>
      <c r="K20" s="123">
        <v>42.7</v>
      </c>
      <c r="L20" s="123">
        <v>42.7</v>
      </c>
      <c r="M20" s="108">
        <v>42</v>
      </c>
      <c r="N20" s="132">
        <v>42</v>
      </c>
      <c r="O20" s="132"/>
      <c r="P20" s="140"/>
      <c r="Q20" s="83">
        <v>41</v>
      </c>
      <c r="R20" s="274">
        <v>41</v>
      </c>
      <c r="S20" s="267" t="s">
        <v>64</v>
      </c>
      <c r="T20" s="268">
        <v>1</v>
      </c>
      <c r="U20" s="269">
        <v>1</v>
      </c>
      <c r="V20" s="275">
        <v>1</v>
      </c>
      <c r="W20" s="276">
        <v>1</v>
      </c>
    </row>
    <row r="21" spans="1:23" ht="19.5" customHeight="1">
      <c r="A21" s="633"/>
      <c r="B21" s="721"/>
      <c r="C21" s="647"/>
      <c r="D21" s="647"/>
      <c r="E21" s="736"/>
      <c r="F21" s="714"/>
      <c r="G21" s="861"/>
      <c r="H21" s="625"/>
      <c r="I21" s="807"/>
      <c r="J21" s="9" t="s">
        <v>55</v>
      </c>
      <c r="K21" s="82"/>
      <c r="L21" s="82"/>
      <c r="M21" s="78"/>
      <c r="N21" s="135"/>
      <c r="O21" s="135"/>
      <c r="P21" s="138"/>
      <c r="Q21" s="82"/>
      <c r="R21" s="136"/>
      <c r="S21" s="733" t="s">
        <v>138</v>
      </c>
      <c r="T21" s="141"/>
      <c r="U21" s="146">
        <v>2</v>
      </c>
      <c r="V21" s="211"/>
      <c r="W21" s="95"/>
    </row>
    <row r="22" spans="1:23" ht="17.25" customHeight="1" thickBot="1">
      <c r="A22" s="633"/>
      <c r="B22" s="721"/>
      <c r="C22" s="647"/>
      <c r="D22" s="648"/>
      <c r="E22" s="736"/>
      <c r="F22" s="714"/>
      <c r="G22" s="862"/>
      <c r="H22" s="625"/>
      <c r="I22" s="808"/>
      <c r="J22" s="14" t="s">
        <v>6</v>
      </c>
      <c r="K22" s="125">
        <f>SUM(K18:K21)</f>
        <v>129.4</v>
      </c>
      <c r="L22" s="125">
        <f t="shared" ref="L22:R22" si="1">SUM(L18:L21)</f>
        <v>129.4</v>
      </c>
      <c r="M22" s="125">
        <f>SUM(M18:M21)</f>
        <v>439.6</v>
      </c>
      <c r="N22" s="125">
        <f t="shared" si="1"/>
        <v>439.6</v>
      </c>
      <c r="O22" s="125">
        <f t="shared" si="1"/>
        <v>0</v>
      </c>
      <c r="P22" s="125">
        <f t="shared" si="1"/>
        <v>0</v>
      </c>
      <c r="Q22" s="125">
        <f t="shared" si="1"/>
        <v>61</v>
      </c>
      <c r="R22" s="125">
        <f t="shared" si="1"/>
        <v>61</v>
      </c>
      <c r="S22" s="734"/>
      <c r="T22" s="113"/>
      <c r="U22" s="233">
        <v>100</v>
      </c>
      <c r="V22" s="113"/>
      <c r="W22" s="234"/>
    </row>
    <row r="23" spans="1:23" ht="24" customHeight="1">
      <c r="A23" s="632" t="s">
        <v>5</v>
      </c>
      <c r="B23" s="720" t="s">
        <v>5</v>
      </c>
      <c r="C23" s="646" t="s">
        <v>24</v>
      </c>
      <c r="D23" s="646"/>
      <c r="E23" s="735" t="s">
        <v>60</v>
      </c>
      <c r="F23" s="723" t="s">
        <v>45</v>
      </c>
      <c r="G23" s="865" t="s">
        <v>77</v>
      </c>
      <c r="H23" s="624" t="s">
        <v>35</v>
      </c>
      <c r="I23" s="806" t="s">
        <v>50</v>
      </c>
      <c r="J23" s="33" t="s">
        <v>22</v>
      </c>
      <c r="K23" s="124">
        <v>75.2</v>
      </c>
      <c r="L23" s="124">
        <v>75.2</v>
      </c>
      <c r="M23" s="345">
        <v>75.2</v>
      </c>
      <c r="N23" s="346">
        <v>75.2</v>
      </c>
      <c r="O23" s="346"/>
      <c r="P23" s="347"/>
      <c r="Q23" s="124">
        <v>75.2</v>
      </c>
      <c r="R23" s="348">
        <v>75.2</v>
      </c>
      <c r="S23" s="457" t="s">
        <v>139</v>
      </c>
      <c r="T23" s="458">
        <v>3</v>
      </c>
      <c r="U23" s="458">
        <v>3</v>
      </c>
      <c r="V23" s="458">
        <v>3</v>
      </c>
      <c r="W23" s="459">
        <v>3</v>
      </c>
    </row>
    <row r="24" spans="1:23" ht="19.5" customHeight="1">
      <c r="A24" s="633"/>
      <c r="B24" s="721"/>
      <c r="C24" s="647"/>
      <c r="D24" s="647"/>
      <c r="E24" s="736"/>
      <c r="F24" s="724"/>
      <c r="G24" s="825"/>
      <c r="H24" s="625"/>
      <c r="I24" s="807"/>
      <c r="J24" s="32"/>
      <c r="K24" s="81"/>
      <c r="L24" s="81"/>
      <c r="M24" s="77"/>
      <c r="N24" s="130"/>
      <c r="O24" s="130"/>
      <c r="P24" s="137"/>
      <c r="Q24" s="81"/>
      <c r="R24" s="76"/>
      <c r="S24" s="460" t="s">
        <v>107</v>
      </c>
      <c r="T24" s="461"/>
      <c r="U24" s="461">
        <v>10</v>
      </c>
      <c r="V24" s="461">
        <v>10</v>
      </c>
      <c r="W24" s="462">
        <v>10</v>
      </c>
    </row>
    <row r="25" spans="1:23" ht="44.25" customHeight="1">
      <c r="A25" s="633"/>
      <c r="B25" s="721"/>
      <c r="C25" s="647"/>
      <c r="D25" s="647"/>
      <c r="E25" s="736"/>
      <c r="F25" s="724"/>
      <c r="G25" s="861"/>
      <c r="H25" s="625"/>
      <c r="I25" s="807"/>
      <c r="J25" s="32"/>
      <c r="K25" s="81"/>
      <c r="L25" s="81"/>
      <c r="M25" s="77"/>
      <c r="N25" s="130"/>
      <c r="O25" s="130"/>
      <c r="P25" s="137"/>
      <c r="Q25" s="81"/>
      <c r="R25" s="76"/>
      <c r="S25" s="857" t="s">
        <v>140</v>
      </c>
      <c r="T25" s="859">
        <v>100</v>
      </c>
      <c r="U25" s="729">
        <v>100</v>
      </c>
      <c r="V25" s="729">
        <v>100</v>
      </c>
      <c r="W25" s="719">
        <v>100</v>
      </c>
    </row>
    <row r="26" spans="1:23" ht="46.5" customHeight="1">
      <c r="A26" s="633"/>
      <c r="B26" s="721"/>
      <c r="C26" s="647"/>
      <c r="D26" s="647"/>
      <c r="E26" s="736"/>
      <c r="F26" s="724"/>
      <c r="G26" s="861"/>
      <c r="H26" s="625"/>
      <c r="I26" s="807"/>
      <c r="J26" s="34" t="s">
        <v>22</v>
      </c>
      <c r="K26" s="82"/>
      <c r="L26" s="82"/>
      <c r="M26" s="78">
        <v>2.4</v>
      </c>
      <c r="N26" s="138">
        <v>2.4</v>
      </c>
      <c r="O26" s="138"/>
      <c r="P26" s="247"/>
      <c r="Q26" s="82">
        <v>2.4</v>
      </c>
      <c r="R26" s="136">
        <v>2.4</v>
      </c>
      <c r="S26" s="858"/>
      <c r="T26" s="859"/>
      <c r="U26" s="729"/>
      <c r="V26" s="729"/>
      <c r="W26" s="719"/>
    </row>
    <row r="27" spans="1:23" ht="21.75" customHeight="1" thickBot="1">
      <c r="A27" s="634"/>
      <c r="B27" s="722"/>
      <c r="C27" s="648"/>
      <c r="D27" s="648"/>
      <c r="E27" s="737"/>
      <c r="F27" s="725"/>
      <c r="G27" s="862"/>
      <c r="H27" s="626"/>
      <c r="I27" s="808"/>
      <c r="J27" s="14" t="s">
        <v>6</v>
      </c>
      <c r="K27" s="125">
        <f t="shared" ref="K27:R27" si="2">SUM(K23:K26)</f>
        <v>75.2</v>
      </c>
      <c r="L27" s="125">
        <f t="shared" si="2"/>
        <v>75.2</v>
      </c>
      <c r="M27" s="229">
        <f t="shared" si="2"/>
        <v>77.599999999999994</v>
      </c>
      <c r="N27" s="451">
        <f t="shared" si="2"/>
        <v>77.599999999999994</v>
      </c>
      <c r="O27" s="451">
        <f t="shared" si="2"/>
        <v>0</v>
      </c>
      <c r="P27" s="230">
        <f t="shared" si="2"/>
        <v>0</v>
      </c>
      <c r="Q27" s="125">
        <f t="shared" si="2"/>
        <v>77.599999999999994</v>
      </c>
      <c r="R27" s="125">
        <f t="shared" si="2"/>
        <v>77.599999999999994</v>
      </c>
      <c r="S27" s="252"/>
      <c r="T27" s="301"/>
      <c r="U27" s="147"/>
      <c r="V27" s="147"/>
      <c r="W27" s="142"/>
    </row>
    <row r="28" spans="1:23" ht="24" customHeight="1">
      <c r="A28" s="632" t="s">
        <v>5</v>
      </c>
      <c r="B28" s="720" t="s">
        <v>5</v>
      </c>
      <c r="C28" s="646" t="s">
        <v>25</v>
      </c>
      <c r="D28" s="646"/>
      <c r="E28" s="641" t="s">
        <v>157</v>
      </c>
      <c r="F28" s="723" t="s">
        <v>45</v>
      </c>
      <c r="G28" s="852" t="s">
        <v>84</v>
      </c>
      <c r="H28" s="624" t="s">
        <v>35</v>
      </c>
      <c r="I28" s="806" t="s">
        <v>50</v>
      </c>
      <c r="J28" s="33" t="s">
        <v>22</v>
      </c>
      <c r="K28" s="124">
        <v>9</v>
      </c>
      <c r="L28" s="124">
        <v>0</v>
      </c>
      <c r="M28" s="348">
        <v>1.4</v>
      </c>
      <c r="N28" s="347">
        <v>1.4</v>
      </c>
      <c r="O28" s="347"/>
      <c r="P28" s="559"/>
      <c r="Q28" s="124">
        <v>1.4</v>
      </c>
      <c r="R28" s="348">
        <v>1.4</v>
      </c>
      <c r="S28" s="31" t="s">
        <v>111</v>
      </c>
      <c r="T28" s="349" t="s">
        <v>66</v>
      </c>
      <c r="U28" s="349" t="s">
        <v>66</v>
      </c>
      <c r="V28" s="349" t="s">
        <v>66</v>
      </c>
      <c r="W28" s="350" t="s">
        <v>66</v>
      </c>
    </row>
    <row r="29" spans="1:23" ht="21.75" customHeight="1">
      <c r="A29" s="633"/>
      <c r="B29" s="721"/>
      <c r="C29" s="647"/>
      <c r="D29" s="647"/>
      <c r="E29" s="642"/>
      <c r="F29" s="724"/>
      <c r="G29" s="853"/>
      <c r="H29" s="625"/>
      <c r="I29" s="807"/>
      <c r="J29" s="34" t="s">
        <v>167</v>
      </c>
      <c r="K29" s="82"/>
      <c r="L29" s="82"/>
      <c r="M29" s="78">
        <v>7.6</v>
      </c>
      <c r="N29" s="138">
        <v>7.6</v>
      </c>
      <c r="O29" s="138"/>
      <c r="P29" s="247"/>
      <c r="Q29" s="82">
        <v>7.6</v>
      </c>
      <c r="R29" s="136">
        <v>7.6</v>
      </c>
      <c r="S29" s="610" t="s">
        <v>184</v>
      </c>
      <c r="T29" s="606" t="s">
        <v>185</v>
      </c>
      <c r="U29" s="606" t="s">
        <v>185</v>
      </c>
      <c r="V29" s="608" t="s">
        <v>185</v>
      </c>
      <c r="W29" s="609" t="s">
        <v>185</v>
      </c>
    </row>
    <row r="30" spans="1:23" ht="21.75" customHeight="1" thickBot="1">
      <c r="A30" s="634"/>
      <c r="B30" s="722"/>
      <c r="C30" s="648"/>
      <c r="D30" s="648"/>
      <c r="E30" s="643"/>
      <c r="F30" s="725"/>
      <c r="G30" s="854"/>
      <c r="H30" s="626"/>
      <c r="I30" s="808"/>
      <c r="J30" s="14" t="s">
        <v>6</v>
      </c>
      <c r="K30" s="125">
        <f>SUM(K28:K29)</f>
        <v>9</v>
      </c>
      <c r="L30" s="125">
        <f t="shared" ref="L30:Q30" si="3">SUM(L28:L29)</f>
        <v>0</v>
      </c>
      <c r="M30" s="229">
        <f t="shared" si="3"/>
        <v>9</v>
      </c>
      <c r="N30" s="451">
        <f t="shared" si="3"/>
        <v>9</v>
      </c>
      <c r="O30" s="451">
        <f t="shared" si="3"/>
        <v>0</v>
      </c>
      <c r="P30" s="230">
        <f t="shared" si="3"/>
        <v>0</v>
      </c>
      <c r="Q30" s="125">
        <f t="shared" si="3"/>
        <v>9</v>
      </c>
      <c r="R30" s="125">
        <f>SUM(R28:R29)</f>
        <v>9</v>
      </c>
      <c r="S30" s="605" t="s">
        <v>107</v>
      </c>
      <c r="T30" s="607" t="s">
        <v>186</v>
      </c>
      <c r="U30" s="147" t="s">
        <v>186</v>
      </c>
      <c r="V30" s="147" t="s">
        <v>186</v>
      </c>
      <c r="W30" s="142" t="s">
        <v>186</v>
      </c>
    </row>
    <row r="31" spans="1:23" ht="16.5" customHeight="1" thickBot="1">
      <c r="A31" s="18" t="s">
        <v>5</v>
      </c>
      <c r="B31" s="61" t="s">
        <v>5</v>
      </c>
      <c r="C31" s="695" t="s">
        <v>8</v>
      </c>
      <c r="D31" s="657"/>
      <c r="E31" s="657"/>
      <c r="F31" s="657"/>
      <c r="G31" s="657"/>
      <c r="H31" s="657"/>
      <c r="I31" s="657"/>
      <c r="J31" s="738"/>
      <c r="K31" s="87">
        <f t="shared" ref="K31:R31" si="4">K30+K27+K22+K17</f>
        <v>242.1</v>
      </c>
      <c r="L31" s="87">
        <f t="shared" si="4"/>
        <v>233.1</v>
      </c>
      <c r="M31" s="87">
        <f t="shared" si="4"/>
        <v>561.70000000000005</v>
      </c>
      <c r="N31" s="256">
        <f t="shared" si="4"/>
        <v>561.70000000000005</v>
      </c>
      <c r="O31" s="420">
        <f t="shared" si="4"/>
        <v>0</v>
      </c>
      <c r="P31" s="87">
        <f t="shared" si="4"/>
        <v>0</v>
      </c>
      <c r="Q31" s="87">
        <f t="shared" si="4"/>
        <v>182.4</v>
      </c>
      <c r="R31" s="87">
        <f t="shared" si="4"/>
        <v>182.4</v>
      </c>
      <c r="S31" s="509"/>
      <c r="T31" s="510"/>
      <c r="U31" s="510"/>
      <c r="V31" s="510"/>
      <c r="W31" s="106"/>
    </row>
    <row r="32" spans="1:23" ht="14.25" customHeight="1" thickBot="1">
      <c r="A32" s="18" t="s">
        <v>5</v>
      </c>
      <c r="B32" s="61" t="s">
        <v>7</v>
      </c>
      <c r="C32" s="711" t="s">
        <v>30</v>
      </c>
      <c r="D32" s="712"/>
      <c r="E32" s="712"/>
      <c r="F32" s="712"/>
      <c r="G32" s="712"/>
      <c r="H32" s="712"/>
      <c r="I32" s="712"/>
      <c r="J32" s="712"/>
      <c r="K32" s="712"/>
      <c r="L32" s="712"/>
      <c r="M32" s="712"/>
      <c r="N32" s="712"/>
      <c r="O32" s="712"/>
      <c r="P32" s="712"/>
      <c r="Q32" s="712"/>
      <c r="R32" s="712"/>
      <c r="S32" s="712"/>
      <c r="T32" s="712"/>
      <c r="U32" s="504"/>
      <c r="V32" s="504"/>
      <c r="W32" s="105"/>
    </row>
    <row r="33" spans="1:24" ht="44.25" customHeight="1">
      <c r="A33" s="491" t="s">
        <v>5</v>
      </c>
      <c r="B33" s="515" t="s">
        <v>7</v>
      </c>
      <c r="C33" s="75" t="s">
        <v>5</v>
      </c>
      <c r="D33" s="49"/>
      <c r="E33" s="50" t="s">
        <v>69</v>
      </c>
      <c r="F33" s="713" t="s">
        <v>44</v>
      </c>
      <c r="G33" s="811" t="s">
        <v>78</v>
      </c>
      <c r="H33" s="624" t="s">
        <v>35</v>
      </c>
      <c r="I33" s="850" t="s">
        <v>50</v>
      </c>
      <c r="J33" s="63"/>
      <c r="K33" s="79"/>
      <c r="L33" s="169"/>
      <c r="M33" s="170"/>
      <c r="N33" s="171"/>
      <c r="O33" s="171"/>
      <c r="P33" s="172"/>
      <c r="Q33" s="169"/>
      <c r="R33" s="173"/>
      <c r="S33" s="291"/>
      <c r="T33" s="152"/>
      <c r="U33" s="163"/>
      <c r="V33" s="163"/>
      <c r="W33" s="158"/>
    </row>
    <row r="34" spans="1:24" ht="19.5" customHeight="1">
      <c r="A34" s="492"/>
      <c r="B34" s="502"/>
      <c r="C34" s="503"/>
      <c r="D34" s="494" t="s">
        <v>5</v>
      </c>
      <c r="E34" s="736" t="s">
        <v>38</v>
      </c>
      <c r="F34" s="714"/>
      <c r="G34" s="844"/>
      <c r="H34" s="625"/>
      <c r="I34" s="851"/>
      <c r="J34" s="64" t="s">
        <v>22</v>
      </c>
      <c r="K34" s="80">
        <v>14.8</v>
      </c>
      <c r="L34" s="255">
        <v>17.2</v>
      </c>
      <c r="M34" s="109">
        <v>17.399999999999999</v>
      </c>
      <c r="N34" s="151">
        <v>17.399999999999999</v>
      </c>
      <c r="O34" s="151"/>
      <c r="P34" s="150"/>
      <c r="Q34" s="149">
        <v>17.2</v>
      </c>
      <c r="R34" s="84">
        <v>17.2</v>
      </c>
      <c r="S34" s="292" t="s">
        <v>141</v>
      </c>
      <c r="T34" s="153">
        <v>7</v>
      </c>
      <c r="U34" s="164">
        <v>8</v>
      </c>
      <c r="V34" s="164">
        <v>8</v>
      </c>
      <c r="W34" s="159">
        <v>8</v>
      </c>
    </row>
    <row r="35" spans="1:24" ht="27" customHeight="1">
      <c r="A35" s="492"/>
      <c r="B35" s="502"/>
      <c r="C35" s="503"/>
      <c r="D35" s="494"/>
      <c r="E35" s="717"/>
      <c r="F35" s="714"/>
      <c r="G35" s="844"/>
      <c r="H35" s="625"/>
      <c r="I35" s="851"/>
      <c r="J35" s="55" t="s">
        <v>22</v>
      </c>
      <c r="K35" s="81">
        <v>0.3</v>
      </c>
      <c r="L35" s="111"/>
      <c r="M35" s="111"/>
      <c r="N35" s="130"/>
      <c r="O35" s="130"/>
      <c r="P35" s="148"/>
      <c r="Q35" s="76"/>
      <c r="R35" s="81"/>
      <c r="S35" s="287" t="s">
        <v>49</v>
      </c>
      <c r="T35" s="154"/>
      <c r="U35" s="165">
        <v>2</v>
      </c>
      <c r="V35" s="165">
        <v>2</v>
      </c>
      <c r="W35" s="160">
        <v>2</v>
      </c>
    </row>
    <row r="36" spans="1:24" ht="27" customHeight="1">
      <c r="A36" s="492"/>
      <c r="B36" s="502"/>
      <c r="C36" s="503"/>
      <c r="D36" s="494"/>
      <c r="E36" s="717"/>
      <c r="F36" s="714"/>
      <c r="G36" s="844"/>
      <c r="H36" s="625"/>
      <c r="I36" s="851"/>
      <c r="J36" s="58" t="s">
        <v>22</v>
      </c>
      <c r="K36" s="82">
        <v>1.9</v>
      </c>
      <c r="L36" s="89"/>
      <c r="M36" s="89"/>
      <c r="N36" s="135"/>
      <c r="O36" s="135"/>
      <c r="P36" s="136"/>
      <c r="Q36" s="78"/>
      <c r="R36" s="82"/>
      <c r="S36" s="404" t="s">
        <v>129</v>
      </c>
      <c r="T36" s="342"/>
      <c r="U36" s="343">
        <v>30</v>
      </c>
      <c r="V36" s="343">
        <v>30</v>
      </c>
      <c r="W36" s="344">
        <v>30</v>
      </c>
    </row>
    <row r="37" spans="1:24" ht="25.5" customHeight="1">
      <c r="A37" s="633"/>
      <c r="B37" s="636"/>
      <c r="C37" s="846"/>
      <c r="D37" s="847" t="s">
        <v>7</v>
      </c>
      <c r="E37" s="820" t="s">
        <v>39</v>
      </c>
      <c r="F37" s="848" t="s">
        <v>58</v>
      </c>
      <c r="G37" s="843" t="s">
        <v>79</v>
      </c>
      <c r="H37" s="704"/>
      <c r="I37" s="830"/>
      <c r="J37" s="55" t="s">
        <v>22</v>
      </c>
      <c r="K37" s="81">
        <f>69.5</f>
        <v>69.5</v>
      </c>
      <c r="L37" s="111">
        <f>69.5+5.5</f>
        <v>75</v>
      </c>
      <c r="M37" s="111">
        <f>69.5+8+4.5</f>
        <v>82</v>
      </c>
      <c r="N37" s="130">
        <v>82</v>
      </c>
      <c r="O37" s="130"/>
      <c r="P37" s="148"/>
      <c r="Q37" s="76">
        <v>82</v>
      </c>
      <c r="R37" s="81">
        <v>82</v>
      </c>
      <c r="S37" s="53" t="s">
        <v>72</v>
      </c>
      <c r="T37" s="328">
        <v>110</v>
      </c>
      <c r="U37" s="329">
        <v>120</v>
      </c>
      <c r="V37" s="329">
        <v>140</v>
      </c>
      <c r="W37" s="330">
        <v>140</v>
      </c>
      <c r="X37" s="315"/>
    </row>
    <row r="38" spans="1:24" ht="27.75" customHeight="1">
      <c r="A38" s="633"/>
      <c r="B38" s="636"/>
      <c r="C38" s="846"/>
      <c r="D38" s="647"/>
      <c r="E38" s="708"/>
      <c r="F38" s="849"/>
      <c r="G38" s="844"/>
      <c r="H38" s="704"/>
      <c r="I38" s="830"/>
      <c r="J38" s="55" t="s">
        <v>22</v>
      </c>
      <c r="K38" s="81"/>
      <c r="L38" s="111"/>
      <c r="M38" s="111"/>
      <c r="N38" s="130"/>
      <c r="O38" s="130"/>
      <c r="P38" s="148"/>
      <c r="Q38" s="76"/>
      <c r="R38" s="81"/>
      <c r="S38" s="325" t="s">
        <v>48</v>
      </c>
      <c r="T38" s="155">
        <v>70</v>
      </c>
      <c r="U38" s="166">
        <v>90</v>
      </c>
      <c r="V38" s="166">
        <v>100</v>
      </c>
      <c r="W38" s="161">
        <v>100</v>
      </c>
      <c r="X38" s="315"/>
    </row>
    <row r="39" spans="1:24" ht="26.25" customHeight="1">
      <c r="A39" s="633"/>
      <c r="B39" s="636"/>
      <c r="C39" s="846"/>
      <c r="D39" s="647"/>
      <c r="E39" s="708"/>
      <c r="F39" s="849"/>
      <c r="G39" s="844"/>
      <c r="H39" s="704"/>
      <c r="I39" s="830"/>
      <c r="J39" s="55"/>
      <c r="K39" s="81"/>
      <c r="L39" s="111"/>
      <c r="M39" s="111"/>
      <c r="N39" s="130"/>
      <c r="O39" s="130"/>
      <c r="P39" s="148"/>
      <c r="Q39" s="76"/>
      <c r="R39" s="81"/>
      <c r="S39" s="523" t="s">
        <v>125</v>
      </c>
      <c r="T39" s="155"/>
      <c r="U39" s="166">
        <v>10</v>
      </c>
      <c r="V39" s="166">
        <v>10</v>
      </c>
      <c r="W39" s="161">
        <v>10</v>
      </c>
      <c r="X39" s="315"/>
    </row>
    <row r="40" spans="1:24" ht="41.25" customHeight="1">
      <c r="A40" s="633"/>
      <c r="B40" s="636"/>
      <c r="C40" s="846"/>
      <c r="D40" s="647"/>
      <c r="E40" s="708"/>
      <c r="F40" s="849"/>
      <c r="G40" s="844"/>
      <c r="H40" s="704"/>
      <c r="I40" s="830"/>
      <c r="J40" s="65" t="s">
        <v>22</v>
      </c>
      <c r="K40" s="83">
        <v>12.2</v>
      </c>
      <c r="L40" s="108">
        <v>12.2</v>
      </c>
      <c r="M40" s="108"/>
      <c r="N40" s="132"/>
      <c r="O40" s="132"/>
      <c r="P40" s="129"/>
      <c r="Q40" s="128"/>
      <c r="R40" s="83"/>
      <c r="S40" s="327" t="s">
        <v>132</v>
      </c>
      <c r="T40" s="308">
        <v>12</v>
      </c>
      <c r="U40" s="309">
        <v>12</v>
      </c>
      <c r="V40" s="309">
        <v>12</v>
      </c>
      <c r="W40" s="310">
        <v>12</v>
      </c>
    </row>
    <row r="41" spans="1:24" ht="18.75" customHeight="1">
      <c r="A41" s="24"/>
      <c r="B41" s="502"/>
      <c r="C41" s="41"/>
      <c r="D41" s="401"/>
      <c r="E41" s="828"/>
      <c r="F41" s="402"/>
      <c r="G41" s="839"/>
      <c r="H41" s="536"/>
      <c r="I41" s="507"/>
      <c r="J41" s="56" t="s">
        <v>22</v>
      </c>
      <c r="K41" s="82">
        <v>4.0999999999999996</v>
      </c>
      <c r="L41" s="89">
        <v>4.0999999999999996</v>
      </c>
      <c r="M41" s="89">
        <v>6.5</v>
      </c>
      <c r="N41" s="135">
        <v>6.5</v>
      </c>
      <c r="O41" s="135"/>
      <c r="P41" s="136"/>
      <c r="Q41" s="78">
        <v>6.5</v>
      </c>
      <c r="R41" s="82">
        <v>6.5</v>
      </c>
      <c r="S41" s="293" t="s">
        <v>123</v>
      </c>
      <c r="T41" s="156"/>
      <c r="U41" s="167">
        <v>3</v>
      </c>
      <c r="V41" s="167">
        <v>3</v>
      </c>
      <c r="W41" s="162">
        <v>3</v>
      </c>
    </row>
    <row r="42" spans="1:24" ht="27.75" customHeight="1">
      <c r="A42" s="24"/>
      <c r="B42" s="502"/>
      <c r="C42" s="38"/>
      <c r="D42" s="40" t="s">
        <v>24</v>
      </c>
      <c r="E42" s="701" t="s">
        <v>147</v>
      </c>
      <c r="F42" s="644" t="s">
        <v>58</v>
      </c>
      <c r="G42" s="524"/>
      <c r="H42" s="283"/>
      <c r="I42" s="507"/>
      <c r="J42" s="210" t="s">
        <v>22</v>
      </c>
      <c r="K42" s="81"/>
      <c r="L42" s="111"/>
      <c r="M42" s="111">
        <v>20</v>
      </c>
      <c r="N42" s="130">
        <v>20</v>
      </c>
      <c r="O42" s="130"/>
      <c r="P42" s="148"/>
      <c r="Q42" s="76">
        <v>21</v>
      </c>
      <c r="R42" s="81">
        <v>21</v>
      </c>
      <c r="S42" s="333" t="s">
        <v>142</v>
      </c>
      <c r="T42" s="253"/>
      <c r="U42" s="253">
        <v>2</v>
      </c>
      <c r="V42" s="253">
        <v>2</v>
      </c>
      <c r="W42" s="320">
        <v>2</v>
      </c>
    </row>
    <row r="43" spans="1:24" ht="16.5" customHeight="1">
      <c r="A43" s="24"/>
      <c r="B43" s="502"/>
      <c r="C43" s="38"/>
      <c r="D43" s="40"/>
      <c r="E43" s="829"/>
      <c r="F43" s="838"/>
      <c r="G43" s="284"/>
      <c r="H43" s="283"/>
      <c r="I43" s="507"/>
      <c r="J43" s="210"/>
      <c r="K43" s="81"/>
      <c r="L43" s="111"/>
      <c r="M43" s="111"/>
      <c r="N43" s="130"/>
      <c r="O43" s="130"/>
      <c r="P43" s="148"/>
      <c r="Q43" s="76"/>
      <c r="R43" s="81"/>
      <c r="S43" s="525" t="s">
        <v>127</v>
      </c>
      <c r="T43" s="281"/>
      <c r="U43" s="281"/>
      <c r="V43" s="281">
        <v>1</v>
      </c>
      <c r="W43" s="282">
        <v>1</v>
      </c>
    </row>
    <row r="44" spans="1:24" ht="28.5" customHeight="1">
      <c r="A44" s="24"/>
      <c r="B44" s="502"/>
      <c r="C44" s="38"/>
      <c r="D44" s="40"/>
      <c r="E44" s="829"/>
      <c r="F44" s="838"/>
      <c r="G44" s="284"/>
      <c r="H44" s="283"/>
      <c r="I44" s="507"/>
      <c r="J44" s="210"/>
      <c r="K44" s="81"/>
      <c r="L44" s="111"/>
      <c r="M44" s="111"/>
      <c r="N44" s="130"/>
      <c r="O44" s="130"/>
      <c r="P44" s="148"/>
      <c r="Q44" s="76"/>
      <c r="R44" s="81"/>
      <c r="S44" s="525" t="s">
        <v>128</v>
      </c>
      <c r="T44" s="281"/>
      <c r="U44" s="281">
        <v>10</v>
      </c>
      <c r="V44" s="281">
        <v>10</v>
      </c>
      <c r="W44" s="288">
        <v>10</v>
      </c>
    </row>
    <row r="45" spans="1:24" ht="40.5" customHeight="1">
      <c r="A45" s="24"/>
      <c r="B45" s="502"/>
      <c r="C45" s="38"/>
      <c r="D45" s="48"/>
      <c r="E45" s="526"/>
      <c r="F45" s="839"/>
      <c r="G45" s="278"/>
      <c r="H45" s="283"/>
      <c r="I45" s="507"/>
      <c r="J45" s="210"/>
      <c r="K45" s="81"/>
      <c r="L45" s="111"/>
      <c r="M45" s="111"/>
      <c r="N45" s="130"/>
      <c r="O45" s="130"/>
      <c r="P45" s="148"/>
      <c r="Q45" s="76"/>
      <c r="R45" s="82"/>
      <c r="S45" s="527" t="s">
        <v>143</v>
      </c>
      <c r="T45" s="280"/>
      <c r="U45" s="280">
        <v>2</v>
      </c>
      <c r="V45" s="339">
        <v>2</v>
      </c>
      <c r="W45" s="288">
        <v>2</v>
      </c>
    </row>
    <row r="46" spans="1:24" ht="41.25" customHeight="1">
      <c r="A46" s="24"/>
      <c r="B46" s="502"/>
      <c r="C46" s="38"/>
      <c r="D46" s="40" t="s">
        <v>25</v>
      </c>
      <c r="E46" s="701" t="s">
        <v>158</v>
      </c>
      <c r="F46" s="644" t="s">
        <v>58</v>
      </c>
      <c r="G46" s="277"/>
      <c r="H46" s="283"/>
      <c r="I46" s="507"/>
      <c r="J46" s="39" t="s">
        <v>22</v>
      </c>
      <c r="K46" s="84"/>
      <c r="L46" s="109"/>
      <c r="M46" s="109">
        <v>3</v>
      </c>
      <c r="N46" s="151">
        <v>3</v>
      </c>
      <c r="O46" s="151"/>
      <c r="P46" s="150"/>
      <c r="Q46" s="149">
        <v>3</v>
      </c>
      <c r="R46" s="81">
        <v>3</v>
      </c>
      <c r="S46" s="333" t="s">
        <v>144</v>
      </c>
      <c r="T46" s="319"/>
      <c r="U46" s="253">
        <v>2</v>
      </c>
      <c r="V46" s="319">
        <v>2</v>
      </c>
      <c r="W46" s="323">
        <v>2</v>
      </c>
    </row>
    <row r="47" spans="1:24" ht="28.5" customHeight="1">
      <c r="A47" s="24"/>
      <c r="B47" s="502"/>
      <c r="C47" s="38"/>
      <c r="D47" s="48"/>
      <c r="E47" s="845"/>
      <c r="F47" s="839"/>
      <c r="G47" s="278"/>
      <c r="H47" s="283"/>
      <c r="I47" s="507"/>
      <c r="J47" s="238"/>
      <c r="K47" s="82"/>
      <c r="L47" s="89"/>
      <c r="M47" s="89"/>
      <c r="N47" s="135"/>
      <c r="O47" s="135"/>
      <c r="P47" s="136"/>
      <c r="Q47" s="78"/>
      <c r="R47" s="82"/>
      <c r="S47" s="528" t="s">
        <v>133</v>
      </c>
      <c r="T47" s="321"/>
      <c r="U47" s="321">
        <v>2</v>
      </c>
      <c r="V47" s="321">
        <v>2</v>
      </c>
      <c r="W47" s="322">
        <v>2</v>
      </c>
    </row>
    <row r="48" spans="1:24" ht="25.5" customHeight="1">
      <c r="A48" s="24"/>
      <c r="B48" s="502"/>
      <c r="C48" s="38"/>
      <c r="D48" s="40" t="s">
        <v>105</v>
      </c>
      <c r="E48" s="701" t="s">
        <v>159</v>
      </c>
      <c r="F48" s="644" t="s">
        <v>58</v>
      </c>
      <c r="G48" s="277"/>
      <c r="H48" s="283"/>
      <c r="I48" s="507"/>
      <c r="J48" s="39" t="s">
        <v>22</v>
      </c>
      <c r="K48" s="84"/>
      <c r="L48" s="109"/>
      <c r="M48" s="109">
        <v>12.4</v>
      </c>
      <c r="N48" s="151">
        <v>12.4</v>
      </c>
      <c r="O48" s="151"/>
      <c r="P48" s="150"/>
      <c r="Q48" s="149">
        <v>17.399999999999999</v>
      </c>
      <c r="R48" s="84">
        <v>17.399999999999999</v>
      </c>
      <c r="S48" s="333" t="s">
        <v>124</v>
      </c>
      <c r="T48" s="319"/>
      <c r="U48" s="319">
        <v>4</v>
      </c>
      <c r="V48" s="319">
        <v>4</v>
      </c>
      <c r="W48" s="323">
        <v>4</v>
      </c>
    </row>
    <row r="49" spans="1:28" ht="39" customHeight="1">
      <c r="A49" s="24"/>
      <c r="B49" s="502"/>
      <c r="C49" s="38"/>
      <c r="D49" s="40"/>
      <c r="E49" s="829"/>
      <c r="F49" s="838"/>
      <c r="G49" s="284"/>
      <c r="H49" s="283"/>
      <c r="I49" s="507"/>
      <c r="J49" s="210"/>
      <c r="K49" s="81"/>
      <c r="L49" s="111"/>
      <c r="M49" s="111"/>
      <c r="N49" s="130"/>
      <c r="O49" s="130"/>
      <c r="P49" s="148"/>
      <c r="Q49" s="76"/>
      <c r="R49" s="81"/>
      <c r="S49" s="525" t="s">
        <v>145</v>
      </c>
      <c r="T49" s="281"/>
      <c r="U49" s="281">
        <v>1</v>
      </c>
      <c r="V49" s="281">
        <v>1</v>
      </c>
      <c r="W49" s="288">
        <v>1</v>
      </c>
    </row>
    <row r="50" spans="1:28" ht="24.75" customHeight="1">
      <c r="A50" s="24"/>
      <c r="B50" s="502"/>
      <c r="C50" s="38"/>
      <c r="D50" s="40"/>
      <c r="E50" s="526"/>
      <c r="F50" s="839"/>
      <c r="G50" s="278"/>
      <c r="H50" s="283"/>
      <c r="I50" s="507"/>
      <c r="J50" s="238"/>
      <c r="K50" s="82"/>
      <c r="L50" s="89"/>
      <c r="M50" s="89"/>
      <c r="N50" s="135"/>
      <c r="O50" s="135"/>
      <c r="P50" s="136"/>
      <c r="Q50" s="78"/>
      <c r="R50" s="82"/>
      <c r="S50" s="529" t="s">
        <v>146</v>
      </c>
      <c r="T50" s="280"/>
      <c r="U50" s="280"/>
      <c r="V50" s="399"/>
      <c r="W50" s="400"/>
    </row>
    <row r="51" spans="1:28" ht="27.75" customHeight="1">
      <c r="A51" s="24"/>
      <c r="B51" s="502"/>
      <c r="C51" s="38"/>
      <c r="D51" s="48"/>
      <c r="E51" s="530" t="s">
        <v>130</v>
      </c>
      <c r="F51" s="67"/>
      <c r="G51" s="278"/>
      <c r="H51" s="279"/>
      <c r="I51" s="273"/>
      <c r="J51" s="238" t="s">
        <v>22</v>
      </c>
      <c r="K51" s="82">
        <v>10</v>
      </c>
      <c r="L51" s="89">
        <v>13.3</v>
      </c>
      <c r="M51" s="89"/>
      <c r="N51" s="135"/>
      <c r="O51" s="135"/>
      <c r="P51" s="136"/>
      <c r="Q51" s="78"/>
      <c r="R51" s="82"/>
      <c r="S51" s="531" t="s">
        <v>131</v>
      </c>
      <c r="T51" s="410">
        <v>1</v>
      </c>
      <c r="U51" s="321"/>
      <c r="V51" s="321"/>
      <c r="W51" s="338"/>
    </row>
    <row r="52" spans="1:28" ht="16.5" customHeight="1" thickBot="1">
      <c r="A52" s="22"/>
      <c r="B52" s="512"/>
      <c r="C52" s="42"/>
      <c r="D52" s="43"/>
      <c r="E52" s="59"/>
      <c r="F52" s="44"/>
      <c r="G52" s="44"/>
      <c r="H52" s="45"/>
      <c r="I52" s="46"/>
      <c r="J52" s="47" t="s">
        <v>6</v>
      </c>
      <c r="K52" s="86">
        <f t="shared" ref="K52:R52" si="5">SUM(K33:K51)</f>
        <v>112.8</v>
      </c>
      <c r="L52" s="86">
        <f t="shared" si="5"/>
        <v>121.8</v>
      </c>
      <c r="M52" s="86">
        <f t="shared" si="5"/>
        <v>141.30000000000001</v>
      </c>
      <c r="N52" s="86">
        <f t="shared" si="5"/>
        <v>141.30000000000001</v>
      </c>
      <c r="O52" s="86">
        <f t="shared" si="5"/>
        <v>0</v>
      </c>
      <c r="P52" s="86">
        <f t="shared" si="5"/>
        <v>0</v>
      </c>
      <c r="Q52" s="86">
        <f t="shared" si="5"/>
        <v>147.1</v>
      </c>
      <c r="R52" s="86">
        <f t="shared" si="5"/>
        <v>147.1</v>
      </c>
      <c r="S52" s="294"/>
      <c r="T52" s="157"/>
      <c r="U52" s="168"/>
      <c r="V52" s="168"/>
      <c r="W52" s="62"/>
    </row>
    <row r="53" spans="1:28" ht="66.75" customHeight="1">
      <c r="A53" s="24" t="s">
        <v>5</v>
      </c>
      <c r="B53" s="515" t="s">
        <v>7</v>
      </c>
      <c r="C53" s="407" t="s">
        <v>7</v>
      </c>
      <c r="D53" s="407"/>
      <c r="E53" s="641" t="s">
        <v>121</v>
      </c>
      <c r="F53" s="425"/>
      <c r="G53" s="426"/>
      <c r="H53" s="540" t="s">
        <v>35</v>
      </c>
      <c r="I53" s="538" t="s">
        <v>50</v>
      </c>
      <c r="J53" s="427" t="s">
        <v>22</v>
      </c>
      <c r="K53" s="124"/>
      <c r="L53" s="359"/>
      <c r="M53" s="568">
        <v>3.4</v>
      </c>
      <c r="N53" s="346">
        <v>3.4</v>
      </c>
      <c r="O53" s="346"/>
      <c r="P53" s="559"/>
      <c r="Q53" s="348">
        <v>3.4</v>
      </c>
      <c r="R53" s="124"/>
      <c r="S53" s="486" t="s">
        <v>126</v>
      </c>
      <c r="T53" s="414"/>
      <c r="U53" s="414">
        <v>8</v>
      </c>
      <c r="V53" s="415"/>
      <c r="W53" s="416"/>
      <c r="X53" s="508"/>
      <c r="Y53" s="1"/>
      <c r="Z53" s="1"/>
      <c r="AA53" s="1"/>
      <c r="AB53" s="1"/>
    </row>
    <row r="54" spans="1:28" ht="97.5" customHeight="1">
      <c r="A54" s="24"/>
      <c r="B54" s="502"/>
      <c r="C54" s="405"/>
      <c r="D54" s="40"/>
      <c r="E54" s="834"/>
      <c r="F54" s="66"/>
      <c r="G54" s="284"/>
      <c r="H54" s="541"/>
      <c r="I54" s="539"/>
      <c r="J54" s="238"/>
      <c r="K54" s="82"/>
      <c r="L54" s="89"/>
      <c r="M54" s="258"/>
      <c r="N54" s="135"/>
      <c r="O54" s="135"/>
      <c r="P54" s="136"/>
      <c r="Q54" s="259"/>
      <c r="R54" s="260"/>
      <c r="S54" s="659" t="s">
        <v>163</v>
      </c>
      <c r="T54" s="253"/>
      <c r="U54" s="253">
        <v>10</v>
      </c>
      <c r="V54" s="253">
        <v>10</v>
      </c>
      <c r="W54" s="398"/>
      <c r="X54" s="296"/>
      <c r="Y54" s="1"/>
      <c r="Z54" s="1"/>
      <c r="AA54" s="1"/>
      <c r="AB54" s="1"/>
    </row>
    <row r="55" spans="1:28" ht="21" customHeight="1" thickBot="1">
      <c r="A55" s="493"/>
      <c r="B55" s="512"/>
      <c r="C55" s="406"/>
      <c r="D55" s="428"/>
      <c r="E55" s="532"/>
      <c r="F55" s="429"/>
      <c r="G55" s="430"/>
      <c r="H55" s="542"/>
      <c r="I55" s="431"/>
      <c r="J55" s="432" t="s">
        <v>6</v>
      </c>
      <c r="K55" s="121"/>
      <c r="L55" s="121"/>
      <c r="M55" s="433">
        <f>M53</f>
        <v>3.4</v>
      </c>
      <c r="N55" s="434">
        <f t="shared" ref="N55:R55" si="6">N53</f>
        <v>3.4</v>
      </c>
      <c r="O55" s="435">
        <f t="shared" si="6"/>
        <v>0</v>
      </c>
      <c r="P55" s="436">
        <f t="shared" si="6"/>
        <v>0</v>
      </c>
      <c r="Q55" s="433">
        <f t="shared" si="6"/>
        <v>3.4</v>
      </c>
      <c r="R55" s="433">
        <f t="shared" si="6"/>
        <v>0</v>
      </c>
      <c r="S55" s="840"/>
      <c r="T55" s="437"/>
      <c r="U55" s="438"/>
      <c r="V55" s="437"/>
      <c r="W55" s="439"/>
      <c r="X55" s="296"/>
      <c r="Y55" s="1"/>
      <c r="Z55" s="1"/>
      <c r="AA55" s="1"/>
      <c r="AB55" s="1"/>
    </row>
    <row r="56" spans="1:28" ht="93" customHeight="1">
      <c r="A56" s="24" t="s">
        <v>5</v>
      </c>
      <c r="B56" s="502" t="s">
        <v>7</v>
      </c>
      <c r="C56" s="405" t="s">
        <v>24</v>
      </c>
      <c r="D56" s="40"/>
      <c r="E56" s="642" t="s">
        <v>122</v>
      </c>
      <c r="F56" s="66"/>
      <c r="G56" s="520"/>
      <c r="H56" s="541" t="s">
        <v>35</v>
      </c>
      <c r="I56" s="539"/>
      <c r="J56" s="210" t="s">
        <v>22</v>
      </c>
      <c r="K56" s="81"/>
      <c r="L56" s="111"/>
      <c r="M56" s="569">
        <v>4</v>
      </c>
      <c r="N56" s="130">
        <v>4</v>
      </c>
      <c r="O56" s="130"/>
      <c r="P56" s="409"/>
      <c r="Q56" s="76">
        <v>4</v>
      </c>
      <c r="R56" s="81"/>
      <c r="S56" s="335" t="s">
        <v>162</v>
      </c>
      <c r="T56" s="317"/>
      <c r="U56" s="318">
        <v>5</v>
      </c>
      <c r="V56" s="317"/>
      <c r="W56" s="324"/>
      <c r="X56" s="296"/>
      <c r="Y56" s="1"/>
      <c r="Z56" s="1"/>
      <c r="AA56" s="1"/>
      <c r="AB56" s="1"/>
    </row>
    <row r="57" spans="1:28" ht="21.75" customHeight="1">
      <c r="A57" s="24"/>
      <c r="B57" s="502"/>
      <c r="C57" s="40"/>
      <c r="D57" s="40"/>
      <c r="E57" s="834"/>
      <c r="F57" s="66"/>
      <c r="G57" s="520"/>
      <c r="H57" s="541"/>
      <c r="I57" s="539"/>
      <c r="J57" s="238"/>
      <c r="K57" s="82"/>
      <c r="L57" s="89"/>
      <c r="M57" s="258"/>
      <c r="N57" s="135"/>
      <c r="O57" s="135"/>
      <c r="P57" s="136"/>
      <c r="Q57" s="259"/>
      <c r="R57" s="260"/>
      <c r="S57" s="841" t="s">
        <v>164</v>
      </c>
      <c r="T57" s="336"/>
      <c r="U57" s="253"/>
      <c r="V57" s="412">
        <v>1</v>
      </c>
      <c r="W57" s="413"/>
    </row>
    <row r="58" spans="1:28" ht="21" customHeight="1" thickBot="1">
      <c r="A58" s="22"/>
      <c r="B58" s="512"/>
      <c r="C58" s="406"/>
      <c r="D58" s="428"/>
      <c r="E58" s="532"/>
      <c r="F58" s="429"/>
      <c r="G58" s="430"/>
      <c r="H58" s="542"/>
      <c r="I58" s="431"/>
      <c r="J58" s="14" t="s">
        <v>6</v>
      </c>
      <c r="K58" s="125"/>
      <c r="L58" s="125"/>
      <c r="M58" s="433">
        <f>M56</f>
        <v>4</v>
      </c>
      <c r="N58" s="440">
        <f t="shared" ref="N58:R58" si="7">N56</f>
        <v>4</v>
      </c>
      <c r="O58" s="435">
        <f t="shared" si="7"/>
        <v>0</v>
      </c>
      <c r="P58" s="436">
        <f t="shared" si="7"/>
        <v>0</v>
      </c>
      <c r="Q58" s="433">
        <f t="shared" si="7"/>
        <v>4</v>
      </c>
      <c r="R58" s="433">
        <f t="shared" si="7"/>
        <v>0</v>
      </c>
      <c r="S58" s="842"/>
      <c r="T58" s="437"/>
      <c r="U58" s="438"/>
      <c r="V58" s="437"/>
      <c r="W58" s="439"/>
      <c r="X58" s="296"/>
      <c r="Y58" s="1"/>
      <c r="Z58" s="1"/>
      <c r="AA58" s="1"/>
      <c r="AB58" s="1"/>
    </row>
    <row r="59" spans="1:28" ht="29.25" customHeight="1">
      <c r="A59" s="441" t="s">
        <v>5</v>
      </c>
      <c r="B59" s="515" t="s">
        <v>7</v>
      </c>
      <c r="C59" s="442" t="s">
        <v>25</v>
      </c>
      <c r="D59" s="407"/>
      <c r="E59" s="500" t="s">
        <v>120</v>
      </c>
      <c r="F59" s="425"/>
      <c r="G59" s="426"/>
      <c r="H59" s="540" t="s">
        <v>35</v>
      </c>
      <c r="I59" s="443"/>
      <c r="J59" s="444" t="s">
        <v>22</v>
      </c>
      <c r="K59" s="445"/>
      <c r="L59" s="446"/>
      <c r="M59" s="561">
        <v>1.1000000000000001</v>
      </c>
      <c r="N59" s="562">
        <v>1.1000000000000001</v>
      </c>
      <c r="O59" s="563"/>
      <c r="P59" s="564"/>
      <c r="Q59" s="565">
        <v>1.7</v>
      </c>
      <c r="R59" s="445">
        <v>1.6</v>
      </c>
      <c r="S59" s="658" t="s">
        <v>161</v>
      </c>
      <c r="T59" s="447"/>
      <c r="U59" s="447">
        <v>100</v>
      </c>
      <c r="V59" s="447">
        <v>100</v>
      </c>
      <c r="W59" s="448">
        <v>100</v>
      </c>
      <c r="X59" s="836"/>
      <c r="Y59" s="837"/>
      <c r="Z59" s="837"/>
    </row>
    <row r="60" spans="1:28" ht="24" customHeight="1">
      <c r="A60" s="24"/>
      <c r="B60" s="502"/>
      <c r="C60" s="40"/>
      <c r="D60" s="40"/>
      <c r="E60" s="501"/>
      <c r="F60" s="66"/>
      <c r="G60" s="284"/>
      <c r="H60" s="541"/>
      <c r="I60" s="537"/>
      <c r="J60" s="56" t="s">
        <v>167</v>
      </c>
      <c r="K60" s="85"/>
      <c r="L60" s="340"/>
      <c r="M60" s="340">
        <v>6.1</v>
      </c>
      <c r="N60" s="566">
        <v>6.1</v>
      </c>
      <c r="O60" s="566"/>
      <c r="P60" s="567"/>
      <c r="Q60" s="341">
        <v>9.6999999999999993</v>
      </c>
      <c r="R60" s="85">
        <v>9</v>
      </c>
      <c r="S60" s="835"/>
      <c r="T60" s="253"/>
      <c r="U60" s="253"/>
      <c r="V60" s="336"/>
      <c r="W60" s="398"/>
      <c r="X60" s="333"/>
      <c r="Y60" s="533"/>
      <c r="Z60" s="533"/>
    </row>
    <row r="61" spans="1:28" ht="16.5" customHeight="1" thickBot="1">
      <c r="A61" s="22"/>
      <c r="B61" s="512"/>
      <c r="C61" s="406"/>
      <c r="D61" s="428"/>
      <c r="E61" s="532"/>
      <c r="F61" s="429"/>
      <c r="G61" s="430"/>
      <c r="H61" s="542"/>
      <c r="I61" s="431"/>
      <c r="J61" s="14" t="s">
        <v>6</v>
      </c>
      <c r="K61" s="125"/>
      <c r="L61" s="125"/>
      <c r="M61" s="433">
        <f>SUM(M59:M60)</f>
        <v>7.2</v>
      </c>
      <c r="N61" s="440">
        <f t="shared" ref="N61:R61" si="8">SUM(N59:N60)</f>
        <v>7.2</v>
      </c>
      <c r="O61" s="440">
        <f t="shared" si="8"/>
        <v>0</v>
      </c>
      <c r="P61" s="449">
        <f t="shared" si="8"/>
        <v>0</v>
      </c>
      <c r="Q61" s="433">
        <f t="shared" si="8"/>
        <v>11.4</v>
      </c>
      <c r="R61" s="433">
        <f t="shared" si="8"/>
        <v>10.6</v>
      </c>
      <c r="S61" s="450"/>
      <c r="T61" s="438"/>
      <c r="U61" s="438"/>
      <c r="V61" s="437"/>
      <c r="W61" s="439"/>
      <c r="X61" s="296"/>
      <c r="Y61" s="579"/>
      <c r="Z61" s="579"/>
      <c r="AA61" s="579"/>
      <c r="AB61" s="1"/>
    </row>
    <row r="62" spans="1:28" ht="16.5" customHeight="1">
      <c r="A62" s="24" t="s">
        <v>5</v>
      </c>
      <c r="B62" s="502" t="s">
        <v>7</v>
      </c>
      <c r="C62" s="405" t="s">
        <v>105</v>
      </c>
      <c r="D62" s="40"/>
      <c r="E62" s="653" t="s">
        <v>153</v>
      </c>
      <c r="F62" s="66"/>
      <c r="G62" s="284"/>
      <c r="H62" s="541" t="s">
        <v>35</v>
      </c>
      <c r="I62" s="830" t="s">
        <v>165</v>
      </c>
      <c r="J62" s="210" t="s">
        <v>22</v>
      </c>
      <c r="K62" s="81"/>
      <c r="L62" s="111">
        <v>1.7</v>
      </c>
      <c r="M62" s="240">
        <v>2.1</v>
      </c>
      <c r="N62" s="137"/>
      <c r="O62" s="137"/>
      <c r="P62" s="409">
        <v>2.1</v>
      </c>
      <c r="Q62" s="289">
        <v>12.6</v>
      </c>
      <c r="R62" s="241">
        <v>15.4</v>
      </c>
      <c r="S62" s="254" t="s">
        <v>108</v>
      </c>
      <c r="T62" s="285"/>
      <c r="U62" s="285">
        <v>1</v>
      </c>
      <c r="V62" s="286"/>
      <c r="W62" s="272"/>
    </row>
    <row r="63" spans="1:28" ht="40.5" customHeight="1">
      <c r="A63" s="24"/>
      <c r="B63" s="502"/>
      <c r="C63" s="405"/>
      <c r="D63" s="40"/>
      <c r="E63" s="829"/>
      <c r="F63" s="66"/>
      <c r="G63" s="284"/>
      <c r="H63" s="541"/>
      <c r="I63" s="831"/>
      <c r="J63" s="238" t="s">
        <v>34</v>
      </c>
      <c r="K63" s="82"/>
      <c r="L63" s="89"/>
      <c r="M63" s="258">
        <v>11.9</v>
      </c>
      <c r="N63" s="138"/>
      <c r="O63" s="138"/>
      <c r="P63" s="247">
        <v>11.9</v>
      </c>
      <c r="Q63" s="259">
        <v>71.2</v>
      </c>
      <c r="R63" s="260">
        <v>87</v>
      </c>
      <c r="S63" s="655" t="s">
        <v>150</v>
      </c>
      <c r="T63" s="224"/>
      <c r="U63" s="224">
        <v>40</v>
      </c>
      <c r="V63" s="224">
        <v>100</v>
      </c>
      <c r="W63" s="235"/>
    </row>
    <row r="64" spans="1:28" ht="16.5" customHeight="1" thickBot="1">
      <c r="A64" s="24"/>
      <c r="B64" s="502"/>
      <c r="C64" s="408"/>
      <c r="D64" s="48"/>
      <c r="E64" s="829"/>
      <c r="F64" s="67"/>
      <c r="G64" s="278"/>
      <c r="H64" s="279"/>
      <c r="I64" s="505"/>
      <c r="J64" s="411" t="s">
        <v>6</v>
      </c>
      <c r="K64" s="417"/>
      <c r="L64" s="417">
        <f>L62</f>
        <v>1.7</v>
      </c>
      <c r="M64" s="418">
        <f>SUM(M62:M63)</f>
        <v>14</v>
      </c>
      <c r="N64" s="419">
        <f t="shared" ref="N64" si="9">SUM(N62:N63)</f>
        <v>0</v>
      </c>
      <c r="O64" s="419">
        <f t="shared" ref="O64" si="10">SUM(O62:O63)</f>
        <v>0</v>
      </c>
      <c r="P64" s="424">
        <f t="shared" ref="P64" si="11">SUM(P62:P63)</f>
        <v>14</v>
      </c>
      <c r="Q64" s="418">
        <f t="shared" ref="Q64" si="12">SUM(Q62:Q63)</f>
        <v>83.8</v>
      </c>
      <c r="R64" s="418">
        <f t="shared" ref="R64" si="13">SUM(R62:R63)</f>
        <v>102.4</v>
      </c>
      <c r="S64" s="656"/>
      <c r="T64" s="321"/>
      <c r="U64" s="321"/>
      <c r="V64" s="410"/>
      <c r="W64" s="322"/>
      <c r="X64" s="296"/>
      <c r="Y64" s="1"/>
      <c r="Z64" s="1"/>
      <c r="AA64" s="1"/>
      <c r="AB64" s="1"/>
    </row>
    <row r="65" spans="1:23" ht="15" customHeight="1" thickBot="1">
      <c r="A65" s="19" t="s">
        <v>5</v>
      </c>
      <c r="B65" s="6" t="s">
        <v>7</v>
      </c>
      <c r="C65" s="657" t="s">
        <v>8</v>
      </c>
      <c r="D65" s="657"/>
      <c r="E65" s="657"/>
      <c r="F65" s="657"/>
      <c r="G65" s="657"/>
      <c r="H65" s="657"/>
      <c r="I65" s="657"/>
      <c r="J65" s="657"/>
      <c r="K65" s="87">
        <f>K64+K61+K58+K55+K52</f>
        <v>112.8</v>
      </c>
      <c r="L65" s="87">
        <f>L64+L61+L58+L55+L52</f>
        <v>123.5</v>
      </c>
      <c r="M65" s="256">
        <f>M64+M61+M58+M55+M52</f>
        <v>169.9</v>
      </c>
      <c r="N65" s="422">
        <f t="shared" ref="N65:R65" si="14">N64+N61+N58+N55+N52</f>
        <v>155.9</v>
      </c>
      <c r="O65" s="422">
        <f t="shared" si="14"/>
        <v>0</v>
      </c>
      <c r="P65" s="420">
        <f t="shared" si="14"/>
        <v>14</v>
      </c>
      <c r="Q65" s="87">
        <f>Q64+Q61+Q58+Q55+Q52</f>
        <v>249.7</v>
      </c>
      <c r="R65" s="87">
        <f t="shared" si="14"/>
        <v>260.10000000000002</v>
      </c>
      <c r="S65" s="832"/>
      <c r="T65" s="833"/>
      <c r="U65" s="510"/>
      <c r="V65" s="510"/>
      <c r="W65" s="106"/>
    </row>
    <row r="66" spans="1:23" ht="14.25" customHeight="1" thickBot="1">
      <c r="A66" s="19" t="s">
        <v>5</v>
      </c>
      <c r="B66" s="689" t="s">
        <v>9</v>
      </c>
      <c r="C66" s="690"/>
      <c r="D66" s="690"/>
      <c r="E66" s="690"/>
      <c r="F66" s="690"/>
      <c r="G66" s="690"/>
      <c r="H66" s="690"/>
      <c r="I66" s="690"/>
      <c r="J66" s="690"/>
      <c r="K66" s="88">
        <f t="shared" ref="K66:R66" si="15">SUM(K31,K65)</f>
        <v>354.9</v>
      </c>
      <c r="L66" s="257">
        <f t="shared" si="15"/>
        <v>356.6</v>
      </c>
      <c r="M66" s="257">
        <f t="shared" si="15"/>
        <v>731.6</v>
      </c>
      <c r="N66" s="423">
        <f t="shared" si="15"/>
        <v>717.6</v>
      </c>
      <c r="O66" s="423">
        <f t="shared" si="15"/>
        <v>0</v>
      </c>
      <c r="P66" s="421">
        <f t="shared" si="15"/>
        <v>14</v>
      </c>
      <c r="Q66" s="290">
        <f t="shared" si="15"/>
        <v>432.1</v>
      </c>
      <c r="R66" s="88">
        <f t="shared" si="15"/>
        <v>442.5</v>
      </c>
      <c r="S66" s="823"/>
      <c r="T66" s="823"/>
      <c r="U66" s="511"/>
      <c r="V66" s="511"/>
      <c r="W66" s="103"/>
    </row>
    <row r="67" spans="1:23" ht="14.25" customHeight="1" thickBot="1">
      <c r="A67" s="20" t="s">
        <v>7</v>
      </c>
      <c r="B67" s="697" t="s">
        <v>31</v>
      </c>
      <c r="C67" s="698"/>
      <c r="D67" s="698"/>
      <c r="E67" s="698"/>
      <c r="F67" s="698"/>
      <c r="G67" s="698"/>
      <c r="H67" s="698"/>
      <c r="I67" s="698"/>
      <c r="J67" s="698"/>
      <c r="K67" s="698"/>
      <c r="L67" s="698"/>
      <c r="M67" s="698"/>
      <c r="N67" s="698"/>
      <c r="O67" s="698"/>
      <c r="P67" s="698"/>
      <c r="Q67" s="698"/>
      <c r="R67" s="698"/>
      <c r="S67" s="698"/>
      <c r="T67" s="698"/>
      <c r="U67" s="513"/>
      <c r="V67" s="513"/>
      <c r="W67" s="107"/>
    </row>
    <row r="68" spans="1:23" ht="14.25" customHeight="1" thickBot="1">
      <c r="A68" s="18" t="s">
        <v>7</v>
      </c>
      <c r="B68" s="6" t="s">
        <v>5</v>
      </c>
      <c r="C68" s="699" t="s">
        <v>32</v>
      </c>
      <c r="D68" s="700"/>
      <c r="E68" s="700"/>
      <c r="F68" s="700"/>
      <c r="G68" s="700"/>
      <c r="H68" s="700"/>
      <c r="I68" s="700"/>
      <c r="J68" s="700"/>
      <c r="K68" s="700"/>
      <c r="L68" s="700"/>
      <c r="M68" s="700"/>
      <c r="N68" s="700"/>
      <c r="O68" s="700"/>
      <c r="P68" s="700"/>
      <c r="Q68" s="700"/>
      <c r="R68" s="700"/>
      <c r="S68" s="700"/>
      <c r="T68" s="700"/>
      <c r="U68" s="514"/>
      <c r="V68" s="514"/>
      <c r="W68" s="100"/>
    </row>
    <row r="69" spans="1:23" ht="17.25" customHeight="1">
      <c r="A69" s="632" t="s">
        <v>7</v>
      </c>
      <c r="B69" s="635" t="s">
        <v>5</v>
      </c>
      <c r="C69" s="646" t="s">
        <v>5</v>
      </c>
      <c r="D69" s="646"/>
      <c r="E69" s="649" t="s">
        <v>63</v>
      </c>
      <c r="F69" s="490" t="s">
        <v>36</v>
      </c>
      <c r="G69" s="811" t="s">
        <v>85</v>
      </c>
      <c r="H69" s="803" t="s">
        <v>35</v>
      </c>
      <c r="I69" s="806" t="s">
        <v>51</v>
      </c>
      <c r="J69" s="174" t="s">
        <v>33</v>
      </c>
      <c r="K69" s="177"/>
      <c r="L69" s="181"/>
      <c r="M69" s="226"/>
      <c r="N69" s="227"/>
      <c r="O69" s="110"/>
      <c r="P69" s="181"/>
      <c r="Q69" s="177"/>
      <c r="R69" s="177"/>
      <c r="S69" s="658" t="s">
        <v>71</v>
      </c>
      <c r="T69" s="187"/>
      <c r="U69" s="192"/>
      <c r="V69" s="192"/>
      <c r="W69" s="182"/>
    </row>
    <row r="70" spans="1:23" ht="14.25" customHeight="1">
      <c r="A70" s="633"/>
      <c r="B70" s="636"/>
      <c r="C70" s="647"/>
      <c r="D70" s="647"/>
      <c r="E70" s="828"/>
      <c r="F70" s="660" t="s">
        <v>42</v>
      </c>
      <c r="G70" s="812"/>
      <c r="H70" s="804"/>
      <c r="I70" s="807"/>
      <c r="J70" s="200" t="s">
        <v>22</v>
      </c>
      <c r="K70" s="201">
        <v>1465.9</v>
      </c>
      <c r="L70" s="202">
        <v>1465.9</v>
      </c>
      <c r="M70" s="239">
        <v>2424.4</v>
      </c>
      <c r="N70" s="203"/>
      <c r="O70" s="203"/>
      <c r="P70" s="302">
        <v>2424.4</v>
      </c>
      <c r="Q70" s="123">
        <v>621.79999999999995</v>
      </c>
      <c r="R70" s="123"/>
      <c r="S70" s="659"/>
      <c r="T70" s="188"/>
      <c r="U70" s="193">
        <v>60</v>
      </c>
      <c r="V70" s="193">
        <v>100</v>
      </c>
      <c r="W70" s="183"/>
    </row>
    <row r="71" spans="1:23" ht="15.75" customHeight="1">
      <c r="A71" s="633"/>
      <c r="B71" s="636"/>
      <c r="C71" s="647"/>
      <c r="D71" s="647"/>
      <c r="E71" s="828"/>
      <c r="F71" s="661"/>
      <c r="G71" s="812"/>
      <c r="H71" s="804"/>
      <c r="I71" s="807"/>
      <c r="J71" s="303" t="s">
        <v>34</v>
      </c>
      <c r="K71" s="304"/>
      <c r="L71" s="305"/>
      <c r="M71" s="89"/>
      <c r="N71" s="306"/>
      <c r="O71" s="306"/>
      <c r="P71" s="307"/>
      <c r="Q71" s="82"/>
      <c r="R71" s="82"/>
      <c r="S71" s="819"/>
      <c r="T71" s="312"/>
      <c r="U71" s="313"/>
      <c r="V71" s="313"/>
      <c r="W71" s="314"/>
    </row>
    <row r="72" spans="1:23" ht="18" customHeight="1">
      <c r="A72" s="633"/>
      <c r="B72" s="636"/>
      <c r="C72" s="647"/>
      <c r="D72" s="647"/>
      <c r="E72" s="820" t="s">
        <v>104</v>
      </c>
      <c r="F72" s="661"/>
      <c r="G72" s="812"/>
      <c r="H72" s="804"/>
      <c r="I72" s="807"/>
      <c r="J72" s="55" t="s">
        <v>22</v>
      </c>
      <c r="K72" s="81"/>
      <c r="L72" s="76">
        <v>50</v>
      </c>
      <c r="M72" s="111"/>
      <c r="N72" s="151"/>
      <c r="O72" s="249"/>
      <c r="P72" s="249"/>
      <c r="Q72" s="81"/>
      <c r="R72" s="81"/>
      <c r="S72" s="506" t="s">
        <v>109</v>
      </c>
      <c r="T72" s="253">
        <v>1</v>
      </c>
      <c r="U72" s="193"/>
      <c r="V72" s="193"/>
      <c r="W72" s="183"/>
    </row>
    <row r="73" spans="1:23" ht="18.75" customHeight="1">
      <c r="A73" s="633"/>
      <c r="B73" s="636"/>
      <c r="C73" s="647"/>
      <c r="D73" s="647"/>
      <c r="E73" s="696"/>
      <c r="F73" s="661"/>
      <c r="G73" s="812"/>
      <c r="H73" s="804"/>
      <c r="I73" s="807"/>
      <c r="J73" s="55"/>
      <c r="K73" s="81"/>
      <c r="L73" s="76"/>
      <c r="M73" s="111"/>
      <c r="N73" s="130"/>
      <c r="O73" s="137"/>
      <c r="P73" s="137"/>
      <c r="Q73" s="81"/>
      <c r="R73" s="81"/>
      <c r="S73" s="506" t="s">
        <v>116</v>
      </c>
      <c r="T73" s="193">
        <v>14</v>
      </c>
      <c r="U73" s="193"/>
      <c r="V73" s="193"/>
      <c r="W73" s="183"/>
    </row>
    <row r="74" spans="1:23" ht="14.25" customHeight="1">
      <c r="A74" s="633"/>
      <c r="B74" s="636"/>
      <c r="C74" s="647"/>
      <c r="D74" s="647"/>
      <c r="E74" s="696"/>
      <c r="F74" s="661"/>
      <c r="G74" s="812"/>
      <c r="H74" s="804"/>
      <c r="I74" s="807"/>
      <c r="J74" s="55"/>
      <c r="K74" s="81"/>
      <c r="L74" s="76"/>
      <c r="M74" s="111"/>
      <c r="N74" s="137"/>
      <c r="O74" s="137"/>
      <c r="P74" s="137"/>
      <c r="Q74" s="81"/>
      <c r="R74" s="81"/>
      <c r="S74" s="506" t="s">
        <v>117</v>
      </c>
      <c r="T74" s="193">
        <v>1</v>
      </c>
      <c r="U74" s="193"/>
      <c r="V74" s="193"/>
      <c r="W74" s="183"/>
    </row>
    <row r="75" spans="1:23" ht="21.75" customHeight="1">
      <c r="A75" s="633"/>
      <c r="B75" s="636"/>
      <c r="C75" s="647"/>
      <c r="D75" s="647"/>
      <c r="E75" s="696"/>
      <c r="F75" s="661"/>
      <c r="G75" s="812"/>
      <c r="H75" s="804"/>
      <c r="I75" s="807"/>
      <c r="J75" s="55"/>
      <c r="K75" s="81"/>
      <c r="L75" s="76"/>
      <c r="M75" s="111"/>
      <c r="N75" s="137"/>
      <c r="O75" s="138"/>
      <c r="P75" s="138"/>
      <c r="Q75" s="81"/>
      <c r="R75" s="81"/>
      <c r="S75" s="659" t="s">
        <v>118</v>
      </c>
      <c r="T75" s="250">
        <v>1</v>
      </c>
      <c r="U75" s="193"/>
      <c r="V75" s="193"/>
      <c r="W75" s="183"/>
    </row>
    <row r="76" spans="1:23" ht="15" customHeight="1" thickBot="1">
      <c r="A76" s="634"/>
      <c r="B76" s="637"/>
      <c r="C76" s="648"/>
      <c r="D76" s="648"/>
      <c r="E76" s="101"/>
      <c r="F76" s="662"/>
      <c r="G76" s="813"/>
      <c r="H76" s="805"/>
      <c r="I76" s="808"/>
      <c r="J76" s="176" t="s">
        <v>6</v>
      </c>
      <c r="K76" s="121">
        <f t="shared" ref="K76:R76" si="16">SUM(K69:K72)</f>
        <v>1465.9</v>
      </c>
      <c r="L76" s="121">
        <f t="shared" si="16"/>
        <v>1515.9</v>
      </c>
      <c r="M76" s="228">
        <f t="shared" si="16"/>
        <v>2424.4</v>
      </c>
      <c r="N76" s="369">
        <f t="shared" si="16"/>
        <v>0</v>
      </c>
      <c r="O76" s="369">
        <f t="shared" si="16"/>
        <v>0</v>
      </c>
      <c r="P76" s="362">
        <f t="shared" si="16"/>
        <v>2424.4</v>
      </c>
      <c r="Q76" s="121">
        <f t="shared" si="16"/>
        <v>621.79999999999995</v>
      </c>
      <c r="R76" s="121">
        <f t="shared" si="16"/>
        <v>0</v>
      </c>
      <c r="S76" s="821"/>
      <c r="T76" s="208"/>
      <c r="U76" s="208"/>
      <c r="V76" s="208"/>
      <c r="W76" s="209"/>
    </row>
    <row r="77" spans="1:23" ht="25.5" customHeight="1">
      <c r="A77" s="633" t="s">
        <v>7</v>
      </c>
      <c r="B77" s="636" t="s">
        <v>5</v>
      </c>
      <c r="C77" s="639" t="s">
        <v>7</v>
      </c>
      <c r="D77" s="639"/>
      <c r="E77" s="653" t="s">
        <v>115</v>
      </c>
      <c r="F77" s="205" t="s">
        <v>36</v>
      </c>
      <c r="G77" s="825" t="s">
        <v>80</v>
      </c>
      <c r="H77" s="804" t="s">
        <v>35</v>
      </c>
      <c r="I77" s="807" t="s">
        <v>51</v>
      </c>
      <c r="J77" s="210" t="s">
        <v>22</v>
      </c>
      <c r="K77" s="206">
        <v>44.5</v>
      </c>
      <c r="L77" s="207">
        <v>44.5</v>
      </c>
      <c r="M77" s="242">
        <v>94.4</v>
      </c>
      <c r="N77" s="243"/>
      <c r="O77" s="243"/>
      <c r="P77" s="363">
        <v>94.4</v>
      </c>
      <c r="Q77" s="244">
        <v>38.200000000000003</v>
      </c>
      <c r="R77" s="81"/>
      <c r="S77" s="53" t="s">
        <v>82</v>
      </c>
      <c r="T77" s="188"/>
      <c r="U77" s="193">
        <v>1</v>
      </c>
      <c r="V77" s="193"/>
      <c r="W77" s="183"/>
    </row>
    <row r="78" spans="1:23" ht="22.5" customHeight="1">
      <c r="A78" s="633"/>
      <c r="B78" s="636"/>
      <c r="C78" s="639"/>
      <c r="D78" s="639"/>
      <c r="E78" s="653"/>
      <c r="F78" s="627" t="s">
        <v>57</v>
      </c>
      <c r="G78" s="826"/>
      <c r="H78" s="804"/>
      <c r="I78" s="807"/>
      <c r="J78" s="236" t="s">
        <v>34</v>
      </c>
      <c r="K78" s="123"/>
      <c r="L78" s="204"/>
      <c r="M78" s="237">
        <v>811</v>
      </c>
      <c r="N78" s="225"/>
      <c r="O78" s="225"/>
      <c r="P78" s="364">
        <v>811</v>
      </c>
      <c r="Q78" s="311">
        <v>347.6</v>
      </c>
      <c r="R78" s="201"/>
      <c r="S78" s="53" t="s">
        <v>112</v>
      </c>
      <c r="T78" s="188"/>
      <c r="U78" s="193">
        <v>50</v>
      </c>
      <c r="V78" s="193">
        <v>100</v>
      </c>
      <c r="W78" s="183"/>
    </row>
    <row r="79" spans="1:23" ht="28.5" customHeight="1">
      <c r="A79" s="633"/>
      <c r="B79" s="636"/>
      <c r="C79" s="639"/>
      <c r="D79" s="639"/>
      <c r="E79" s="653"/>
      <c r="F79" s="628"/>
      <c r="G79" s="826"/>
      <c r="H79" s="804"/>
      <c r="I79" s="807"/>
      <c r="J79" s="236" t="s">
        <v>55</v>
      </c>
      <c r="K79" s="123"/>
      <c r="L79" s="204"/>
      <c r="M79" s="200">
        <v>71.599999999999994</v>
      </c>
      <c r="N79" s="246"/>
      <c r="O79" s="246"/>
      <c r="P79" s="365">
        <v>71.599999999999994</v>
      </c>
      <c r="Q79" s="245">
        <v>30.7</v>
      </c>
      <c r="R79" s="201"/>
      <c r="S79" s="53"/>
      <c r="T79" s="188"/>
      <c r="U79" s="193"/>
      <c r="V79" s="193"/>
      <c r="W79" s="183"/>
    </row>
    <row r="80" spans="1:23" ht="35.25" customHeight="1">
      <c r="A80" s="633"/>
      <c r="B80" s="636"/>
      <c r="C80" s="639"/>
      <c r="D80" s="639"/>
      <c r="E80" s="653"/>
      <c r="F80" s="628"/>
      <c r="G80" s="826"/>
      <c r="H80" s="804"/>
      <c r="I80" s="807"/>
      <c r="J80" s="238" t="s">
        <v>110</v>
      </c>
      <c r="K80" s="82"/>
      <c r="L80" s="78"/>
      <c r="M80" s="89">
        <v>10.3</v>
      </c>
      <c r="N80" s="135"/>
      <c r="O80" s="135"/>
      <c r="P80" s="136">
        <v>10.3</v>
      </c>
      <c r="Q80" s="82"/>
      <c r="R80" s="82"/>
      <c r="S80" s="534" t="s">
        <v>119</v>
      </c>
      <c r="T80" s="535">
        <v>1</v>
      </c>
      <c r="U80" s="193"/>
      <c r="V80" s="193"/>
      <c r="W80" s="183"/>
    </row>
    <row r="81" spans="1:33" ht="17.25" customHeight="1" thickBot="1">
      <c r="A81" s="634"/>
      <c r="B81" s="637"/>
      <c r="C81" s="640"/>
      <c r="D81" s="640"/>
      <c r="E81" s="824"/>
      <c r="F81" s="629"/>
      <c r="G81" s="827"/>
      <c r="H81" s="805"/>
      <c r="I81" s="808"/>
      <c r="J81" s="175" t="s">
        <v>6</v>
      </c>
      <c r="K81" s="125">
        <f>SUM(K77:K80)</f>
        <v>44.5</v>
      </c>
      <c r="L81" s="229">
        <f t="shared" ref="L81:R81" si="17">SUM(L77:L80)</f>
        <v>44.5</v>
      </c>
      <c r="M81" s="229">
        <f>SUM(M77:M80)</f>
        <v>987.3</v>
      </c>
      <c r="N81" s="248">
        <f t="shared" si="17"/>
        <v>0</v>
      </c>
      <c r="O81" s="248">
        <f t="shared" si="17"/>
        <v>0</v>
      </c>
      <c r="P81" s="351">
        <f t="shared" si="17"/>
        <v>987.3</v>
      </c>
      <c r="Q81" s="125">
        <f>SUM(Q77:Q80)</f>
        <v>416.5</v>
      </c>
      <c r="R81" s="125">
        <f t="shared" si="17"/>
        <v>0</v>
      </c>
      <c r="S81" s="54"/>
      <c r="T81" s="189"/>
      <c r="U81" s="194"/>
      <c r="V81" s="194"/>
      <c r="W81" s="184"/>
    </row>
    <row r="82" spans="1:33" ht="28.5" customHeight="1">
      <c r="A82" s="24" t="s">
        <v>7</v>
      </c>
      <c r="B82" s="502" t="s">
        <v>5</v>
      </c>
      <c r="C82" s="25" t="s">
        <v>24</v>
      </c>
      <c r="D82" s="494"/>
      <c r="E82" s="815" t="s">
        <v>73</v>
      </c>
      <c r="F82" s="373" t="s">
        <v>36</v>
      </c>
      <c r="G82" s="817" t="s">
        <v>86</v>
      </c>
      <c r="H82" s="804" t="s">
        <v>35</v>
      </c>
      <c r="I82" s="806" t="s">
        <v>65</v>
      </c>
      <c r="J82" s="238" t="s">
        <v>22</v>
      </c>
      <c r="K82" s="178">
        <v>306.39999999999998</v>
      </c>
      <c r="L82" s="197">
        <v>401.2</v>
      </c>
      <c r="M82" s="90">
        <v>338.6</v>
      </c>
      <c r="N82" s="198"/>
      <c r="O82" s="198"/>
      <c r="P82" s="199">
        <v>338.6</v>
      </c>
      <c r="Q82" s="197">
        <v>0</v>
      </c>
      <c r="R82" s="178"/>
      <c r="S82" s="51" t="s">
        <v>113</v>
      </c>
      <c r="T82" s="190"/>
      <c r="U82" s="195">
        <v>100</v>
      </c>
      <c r="V82" s="195"/>
      <c r="W82" s="185"/>
    </row>
    <row r="83" spans="1:33" ht="26.25" customHeight="1" thickBot="1">
      <c r="A83" s="22"/>
      <c r="B83" s="512"/>
      <c r="C83" s="23"/>
      <c r="D83" s="495"/>
      <c r="E83" s="816"/>
      <c r="F83" s="521"/>
      <c r="G83" s="818"/>
      <c r="H83" s="805"/>
      <c r="I83" s="808"/>
      <c r="J83" s="176" t="s">
        <v>6</v>
      </c>
      <c r="K83" s="125">
        <f t="shared" ref="K83:R83" si="18">SUM(K82:K82)</f>
        <v>306.39999999999998</v>
      </c>
      <c r="L83" s="125">
        <f t="shared" si="18"/>
        <v>401.2</v>
      </c>
      <c r="M83" s="229">
        <f t="shared" si="18"/>
        <v>338.6</v>
      </c>
      <c r="N83" s="248">
        <f t="shared" si="18"/>
        <v>0</v>
      </c>
      <c r="O83" s="248">
        <f t="shared" si="18"/>
        <v>0</v>
      </c>
      <c r="P83" s="351">
        <f t="shared" si="18"/>
        <v>338.6</v>
      </c>
      <c r="Q83" s="125">
        <f t="shared" si="18"/>
        <v>0</v>
      </c>
      <c r="R83" s="125">
        <f t="shared" si="18"/>
        <v>0</v>
      </c>
      <c r="S83" s="57"/>
      <c r="T83" s="191"/>
      <c r="U83" s="196"/>
      <c r="V83" s="196"/>
      <c r="W83" s="186"/>
    </row>
    <row r="84" spans="1:33" ht="17.25" customHeight="1">
      <c r="A84" s="632" t="s">
        <v>7</v>
      </c>
      <c r="B84" s="635" t="s">
        <v>5</v>
      </c>
      <c r="C84" s="646" t="s">
        <v>25</v>
      </c>
      <c r="D84" s="646"/>
      <c r="E84" s="649" t="s">
        <v>135</v>
      </c>
      <c r="F84" s="490"/>
      <c r="G84" s="811"/>
      <c r="H84" s="803" t="s">
        <v>35</v>
      </c>
      <c r="I84" s="806" t="s">
        <v>50</v>
      </c>
      <c r="J84" s="174" t="s">
        <v>22</v>
      </c>
      <c r="K84" s="177"/>
      <c r="L84" s="181"/>
      <c r="M84" s="359">
        <v>20</v>
      </c>
      <c r="N84" s="346">
        <v>20</v>
      </c>
      <c r="O84" s="227"/>
      <c r="P84" s="181"/>
      <c r="Q84" s="177"/>
      <c r="R84" s="177"/>
      <c r="S84" s="658" t="s">
        <v>136</v>
      </c>
      <c r="T84" s="187"/>
      <c r="U84" s="192">
        <v>1</v>
      </c>
      <c r="V84" s="192"/>
      <c r="W84" s="182"/>
    </row>
    <row r="85" spans="1:33" ht="14.25" customHeight="1">
      <c r="A85" s="633"/>
      <c r="B85" s="636"/>
      <c r="C85" s="647"/>
      <c r="D85" s="647"/>
      <c r="E85" s="696"/>
      <c r="F85" s="660" t="s">
        <v>134</v>
      </c>
      <c r="G85" s="812"/>
      <c r="H85" s="804"/>
      <c r="I85" s="807"/>
      <c r="J85" s="355"/>
      <c r="K85" s="356"/>
      <c r="L85" s="357"/>
      <c r="M85" s="111"/>
      <c r="N85" s="130"/>
      <c r="O85" s="358"/>
      <c r="P85" s="357"/>
      <c r="Q85" s="81"/>
      <c r="R85" s="81"/>
      <c r="S85" s="659"/>
      <c r="T85" s="188"/>
      <c r="U85" s="193"/>
      <c r="V85" s="193"/>
      <c r="W85" s="183"/>
    </row>
    <row r="86" spans="1:33" ht="21.75" customHeight="1">
      <c r="A86" s="633"/>
      <c r="B86" s="636"/>
      <c r="C86" s="647"/>
      <c r="D86" s="647"/>
      <c r="E86" s="696"/>
      <c r="F86" s="661"/>
      <c r="G86" s="812"/>
      <c r="H86" s="804"/>
      <c r="I86" s="807"/>
      <c r="J86" s="352"/>
      <c r="K86" s="353"/>
      <c r="L86" s="307"/>
      <c r="M86" s="89"/>
      <c r="N86" s="135"/>
      <c r="O86" s="354"/>
      <c r="P86" s="307"/>
      <c r="Q86" s="82"/>
      <c r="R86" s="82"/>
      <c r="S86" s="659"/>
      <c r="T86" s="188"/>
      <c r="U86" s="193"/>
      <c r="V86" s="193"/>
      <c r="W86" s="183"/>
    </row>
    <row r="87" spans="1:33" ht="15" customHeight="1" thickBot="1">
      <c r="A87" s="634"/>
      <c r="B87" s="637"/>
      <c r="C87" s="648"/>
      <c r="D87" s="648"/>
      <c r="E87" s="101"/>
      <c r="F87" s="662"/>
      <c r="G87" s="813"/>
      <c r="H87" s="805"/>
      <c r="I87" s="808"/>
      <c r="J87" s="176" t="s">
        <v>6</v>
      </c>
      <c r="K87" s="121">
        <f t="shared" ref="K87:R87" si="19">SUM(K84:K86)</f>
        <v>0</v>
      </c>
      <c r="L87" s="121">
        <f t="shared" si="19"/>
        <v>0</v>
      </c>
      <c r="M87" s="228">
        <f t="shared" si="19"/>
        <v>20</v>
      </c>
      <c r="N87" s="369">
        <f t="shared" si="19"/>
        <v>20</v>
      </c>
      <c r="O87" s="369">
        <f t="shared" si="19"/>
        <v>0</v>
      </c>
      <c r="P87" s="362">
        <f t="shared" si="19"/>
        <v>0</v>
      </c>
      <c r="Q87" s="121">
        <f t="shared" si="19"/>
        <v>0</v>
      </c>
      <c r="R87" s="121">
        <f t="shared" si="19"/>
        <v>0</v>
      </c>
      <c r="S87" s="516"/>
      <c r="T87" s="208"/>
      <c r="U87" s="208"/>
      <c r="V87" s="208"/>
      <c r="W87" s="209"/>
    </row>
    <row r="88" spans="1:33" ht="15.75" customHeight="1" thickBot="1">
      <c r="A88" s="493" t="s">
        <v>7</v>
      </c>
      <c r="B88" s="512" t="s">
        <v>5</v>
      </c>
      <c r="C88" s="695" t="s">
        <v>8</v>
      </c>
      <c r="D88" s="657"/>
      <c r="E88" s="657"/>
      <c r="F88" s="657"/>
      <c r="G88" s="657"/>
      <c r="H88" s="657"/>
      <c r="I88" s="657"/>
      <c r="J88" s="657"/>
      <c r="K88" s="179">
        <f>K83+K81+K76+K87</f>
        <v>1816.8</v>
      </c>
      <c r="L88" s="179">
        <f t="shared" ref="L88:R88" si="20">L83+L81+L76</f>
        <v>1961.6</v>
      </c>
      <c r="M88" s="360">
        <f>M83+M81+M76+M87</f>
        <v>3770.3</v>
      </c>
      <c r="N88" s="370">
        <f t="shared" ref="N88:P88" si="21">N83+N81+N76+N87</f>
        <v>20</v>
      </c>
      <c r="O88" s="370">
        <f t="shared" si="21"/>
        <v>0</v>
      </c>
      <c r="P88" s="366">
        <f t="shared" si="21"/>
        <v>3750.3</v>
      </c>
      <c r="Q88" s="179">
        <f t="shared" si="20"/>
        <v>1038.3</v>
      </c>
      <c r="R88" s="179">
        <f t="shared" si="20"/>
        <v>0</v>
      </c>
      <c r="S88" s="809"/>
      <c r="T88" s="810"/>
      <c r="U88" s="510"/>
      <c r="V88" s="510"/>
      <c r="W88" s="106"/>
    </row>
    <row r="89" spans="1:33" ht="15.75" customHeight="1" thickBot="1">
      <c r="A89" s="18" t="s">
        <v>7</v>
      </c>
      <c r="B89" s="689" t="s">
        <v>9</v>
      </c>
      <c r="C89" s="690"/>
      <c r="D89" s="690"/>
      <c r="E89" s="690"/>
      <c r="F89" s="690"/>
      <c r="G89" s="690"/>
      <c r="H89" s="690"/>
      <c r="I89" s="690"/>
      <c r="J89" s="690"/>
      <c r="K89" s="88">
        <f t="shared" ref="K89:R89" si="22">SUM(K88)</f>
        <v>1816.8</v>
      </c>
      <c r="L89" s="88">
        <f t="shared" si="22"/>
        <v>1961.6</v>
      </c>
      <c r="M89" s="257">
        <f t="shared" si="22"/>
        <v>3770.3</v>
      </c>
      <c r="N89" s="371">
        <f t="shared" si="22"/>
        <v>20</v>
      </c>
      <c r="O89" s="371">
        <f t="shared" si="22"/>
        <v>0</v>
      </c>
      <c r="P89" s="367">
        <f t="shared" si="22"/>
        <v>3750.3</v>
      </c>
      <c r="Q89" s="88">
        <f t="shared" si="22"/>
        <v>1038.3</v>
      </c>
      <c r="R89" s="88">
        <f t="shared" si="22"/>
        <v>0</v>
      </c>
      <c r="S89" s="822"/>
      <c r="T89" s="823"/>
      <c r="U89" s="511"/>
      <c r="V89" s="511"/>
      <c r="W89" s="103"/>
    </row>
    <row r="90" spans="1:33" ht="15.75" customHeight="1" thickBot="1">
      <c r="A90" s="11" t="s">
        <v>5</v>
      </c>
      <c r="B90" s="691" t="s">
        <v>17</v>
      </c>
      <c r="C90" s="692"/>
      <c r="D90" s="692"/>
      <c r="E90" s="692"/>
      <c r="F90" s="692"/>
      <c r="G90" s="692"/>
      <c r="H90" s="692"/>
      <c r="I90" s="692"/>
      <c r="J90" s="692"/>
      <c r="K90" s="180">
        <f t="shared" ref="K90:R90" si="23">SUM(K66,K89)</f>
        <v>2171.6999999999998</v>
      </c>
      <c r="L90" s="180">
        <f t="shared" si="23"/>
        <v>2318.1999999999998</v>
      </c>
      <c r="M90" s="361">
        <f t="shared" si="23"/>
        <v>4501.8999999999996</v>
      </c>
      <c r="N90" s="372">
        <f t="shared" si="23"/>
        <v>737.6</v>
      </c>
      <c r="O90" s="372">
        <f t="shared" si="23"/>
        <v>0</v>
      </c>
      <c r="P90" s="368">
        <f t="shared" si="23"/>
        <v>3764.3</v>
      </c>
      <c r="Q90" s="180">
        <f t="shared" si="23"/>
        <v>1470.4</v>
      </c>
      <c r="R90" s="180">
        <f t="shared" si="23"/>
        <v>442.5</v>
      </c>
      <c r="S90" s="800"/>
      <c r="T90" s="801"/>
      <c r="U90" s="517"/>
      <c r="V90" s="517"/>
      <c r="W90" s="104"/>
    </row>
    <row r="91" spans="1:33" s="7" customFormat="1" ht="17.25" customHeight="1">
      <c r="A91" s="814" t="s">
        <v>156</v>
      </c>
      <c r="B91" s="814"/>
      <c r="C91" s="814"/>
      <c r="D91" s="814"/>
      <c r="E91" s="814"/>
      <c r="F91" s="814"/>
      <c r="G91" s="814"/>
      <c r="H91" s="814"/>
      <c r="I91" s="814"/>
      <c r="J91" s="814"/>
      <c r="K91" s="814"/>
      <c r="L91" s="814"/>
      <c r="M91" s="814"/>
      <c r="N91" s="814"/>
      <c r="O91" s="814"/>
      <c r="P91" s="814"/>
      <c r="Q91" s="814"/>
      <c r="R91" s="814"/>
      <c r="S91" s="814"/>
      <c r="T91" s="814"/>
      <c r="U91" s="814"/>
      <c r="V91" s="814"/>
      <c r="W91" s="814"/>
      <c r="X91" s="814"/>
      <c r="Y91" s="814"/>
      <c r="Z91" s="814"/>
      <c r="AA91" s="814"/>
      <c r="AB91" s="814"/>
      <c r="AC91" s="814"/>
      <c r="AD91" s="814"/>
    </row>
    <row r="92" spans="1:33" s="7" customFormat="1" ht="17.25" customHeight="1">
      <c r="A92" s="814" t="s">
        <v>166</v>
      </c>
      <c r="B92" s="814"/>
      <c r="C92" s="814"/>
      <c r="D92" s="814"/>
      <c r="E92" s="814"/>
      <c r="F92" s="814"/>
      <c r="G92" s="814"/>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row>
    <row r="93" spans="1:33" s="7" customFormat="1" ht="17.25" customHeight="1">
      <c r="A93" s="802"/>
      <c r="B93" s="802"/>
      <c r="C93" s="802"/>
      <c r="D93" s="802"/>
      <c r="E93" s="802"/>
      <c r="F93" s="802"/>
      <c r="G93" s="802"/>
      <c r="H93" s="802"/>
      <c r="I93" s="802"/>
      <c r="J93" s="802"/>
      <c r="K93" s="802"/>
      <c r="L93" s="802"/>
      <c r="M93" s="802"/>
      <c r="N93" s="802"/>
      <c r="O93" s="802"/>
      <c r="P93" s="802"/>
      <c r="Q93" s="802"/>
      <c r="R93" s="802"/>
      <c r="S93" s="802"/>
      <c r="T93" s="802"/>
      <c r="U93" s="102"/>
      <c r="V93" s="102"/>
      <c r="W93" s="102"/>
    </row>
    <row r="94" spans="1:33" s="8" customFormat="1" ht="14.25" customHeight="1" thickBot="1">
      <c r="A94" s="694" t="s">
        <v>13</v>
      </c>
      <c r="B94" s="694"/>
      <c r="C94" s="694"/>
      <c r="D94" s="694"/>
      <c r="E94" s="694"/>
      <c r="F94" s="694"/>
      <c r="G94" s="694"/>
      <c r="H94" s="694"/>
      <c r="I94" s="694"/>
      <c r="J94" s="694"/>
      <c r="K94" s="694"/>
      <c r="L94" s="518"/>
      <c r="M94" s="518"/>
      <c r="N94" s="518"/>
      <c r="O94" s="518"/>
      <c r="P94" s="518"/>
      <c r="Q94" s="518"/>
      <c r="R94" s="518"/>
      <c r="S94" s="1"/>
      <c r="T94" s="1"/>
      <c r="U94" s="1"/>
      <c r="V94" s="1"/>
      <c r="W94" s="1"/>
      <c r="X94" s="7"/>
      <c r="Y94" s="7"/>
      <c r="Z94" s="7"/>
      <c r="AA94" s="7"/>
      <c r="AB94" s="7"/>
      <c r="AC94" s="7"/>
      <c r="AD94" s="7"/>
      <c r="AE94" s="7"/>
      <c r="AF94" s="7"/>
      <c r="AG94" s="7"/>
    </row>
    <row r="95" spans="1:33" ht="57.75" customHeight="1" thickBot="1">
      <c r="A95" s="680" t="s">
        <v>10</v>
      </c>
      <c r="B95" s="681"/>
      <c r="C95" s="681"/>
      <c r="D95" s="681"/>
      <c r="E95" s="681"/>
      <c r="F95" s="681"/>
      <c r="G95" s="681"/>
      <c r="H95" s="681"/>
      <c r="I95" s="681"/>
      <c r="J95" s="682"/>
      <c r="K95" s="68" t="s">
        <v>101</v>
      </c>
      <c r="L95" s="114" t="s">
        <v>88</v>
      </c>
      <c r="M95" s="680" t="s">
        <v>106</v>
      </c>
      <c r="N95" s="783"/>
      <c r="O95" s="783"/>
      <c r="P95" s="784"/>
      <c r="Q95" s="68" t="s">
        <v>102</v>
      </c>
      <c r="R95" s="68" t="s">
        <v>103</v>
      </c>
      <c r="T95" s="7"/>
      <c r="U95" s="7"/>
      <c r="V95" s="7"/>
      <c r="W95" s="7"/>
    </row>
    <row r="96" spans="1:33" ht="14.25" customHeight="1">
      <c r="A96" s="683" t="s">
        <v>14</v>
      </c>
      <c r="B96" s="684"/>
      <c r="C96" s="684"/>
      <c r="D96" s="684"/>
      <c r="E96" s="684"/>
      <c r="F96" s="684"/>
      <c r="G96" s="684"/>
      <c r="H96" s="684"/>
      <c r="I96" s="684"/>
      <c r="J96" s="685"/>
      <c r="K96" s="69">
        <f>K97+K103</f>
        <v>2171.6999999999998</v>
      </c>
      <c r="L96" s="69">
        <f>L97+L103</f>
        <v>2318.1999999999998</v>
      </c>
      <c r="M96" s="785">
        <f>M97+M103</f>
        <v>4491.6000000000004</v>
      </c>
      <c r="N96" s="786"/>
      <c r="O96" s="786"/>
      <c r="P96" s="787"/>
      <c r="Q96" s="218">
        <f>Q97+Q103</f>
        <v>1470.4</v>
      </c>
      <c r="R96" s="218">
        <f>R97+R103</f>
        <v>442.5</v>
      </c>
      <c r="T96" s="7"/>
      <c r="U96" s="7"/>
      <c r="V96" s="7"/>
      <c r="W96" s="7"/>
    </row>
    <row r="97" spans="1:33" s="30" customFormat="1" ht="14.25" customHeight="1">
      <c r="A97" s="686" t="s">
        <v>62</v>
      </c>
      <c r="B97" s="687"/>
      <c r="C97" s="687"/>
      <c r="D97" s="687"/>
      <c r="E97" s="687"/>
      <c r="F97" s="687"/>
      <c r="G97" s="687"/>
      <c r="H97" s="687"/>
      <c r="I97" s="687"/>
      <c r="J97" s="688"/>
      <c r="K97" s="70">
        <f>SUM(K98:K102)</f>
        <v>2171.6999999999998</v>
      </c>
      <c r="L97" s="70">
        <f>SUM(L98:L102)</f>
        <v>2318.1999999999998</v>
      </c>
      <c r="M97" s="788">
        <f>SUM(M98:P102)</f>
        <v>4491.6000000000004</v>
      </c>
      <c r="N97" s="789"/>
      <c r="O97" s="789"/>
      <c r="P97" s="790"/>
      <c r="Q97" s="70">
        <f>SUM(Q98:Q102)</f>
        <v>1470.4</v>
      </c>
      <c r="R97" s="70">
        <f>SUM(R98:R102)</f>
        <v>442.5</v>
      </c>
      <c r="S97" s="15"/>
      <c r="T97" s="7"/>
      <c r="U97" s="7"/>
      <c r="V97" s="7"/>
      <c r="W97" s="7"/>
    </row>
    <row r="98" spans="1:33" ht="14.25" customHeight="1">
      <c r="A98" s="674" t="s">
        <v>19</v>
      </c>
      <c r="B98" s="675"/>
      <c r="C98" s="675"/>
      <c r="D98" s="675"/>
      <c r="E98" s="675"/>
      <c r="F98" s="675"/>
      <c r="G98" s="675"/>
      <c r="H98" s="675"/>
      <c r="I98" s="675"/>
      <c r="J98" s="676"/>
      <c r="K98" s="71">
        <f>SUMIF(J13:J90,"SB",K13:K90)</f>
        <v>2171.6999999999998</v>
      </c>
      <c r="L98" s="71">
        <f>SUMIF(J13:J90,"SB",L13:L90)</f>
        <v>2318.1999999999998</v>
      </c>
      <c r="M98" s="780">
        <f>SUMIF(J12:J90,"SB",M12:M90)</f>
        <v>3583.4</v>
      </c>
      <c r="N98" s="781"/>
      <c r="O98" s="781"/>
      <c r="P98" s="782"/>
      <c r="Q98" s="85">
        <f>SUMIF(J12:J90,"SB",Q12:Q90)</f>
        <v>1003.6</v>
      </c>
      <c r="R98" s="85">
        <f>SUMIF(J12:J90,"SB",R12:R90)</f>
        <v>338.9</v>
      </c>
      <c r="T98" s="7"/>
      <c r="U98" s="7"/>
      <c r="V98" s="7"/>
      <c r="W98" s="7"/>
    </row>
    <row r="99" spans="1:33" ht="28.5" customHeight="1">
      <c r="A99" s="674" t="s">
        <v>168</v>
      </c>
      <c r="B99" s="675"/>
      <c r="C99" s="675"/>
      <c r="D99" s="675"/>
      <c r="E99" s="675"/>
      <c r="F99" s="675"/>
      <c r="G99" s="675"/>
      <c r="H99" s="675"/>
      <c r="I99" s="675"/>
      <c r="J99" s="676"/>
      <c r="K99" s="71">
        <v>0</v>
      </c>
      <c r="L99" s="71">
        <v>0</v>
      </c>
      <c r="M99" s="780">
        <f>SUMIF(J13:J91,"SB(ES)",M13:M91)</f>
        <v>13.7</v>
      </c>
      <c r="N99" s="781"/>
      <c r="O99" s="781"/>
      <c r="P99" s="782"/>
      <c r="Q99" s="85">
        <f>SUMIF(J13:J91,"SB(ES)",Q13:Q91)</f>
        <v>17.3</v>
      </c>
      <c r="R99" s="85">
        <f>SUMIF(J13:J91,"SB(ES)",R13:R91)</f>
        <v>16.600000000000001</v>
      </c>
      <c r="T99" s="7"/>
      <c r="U99" s="7"/>
      <c r="V99" s="7"/>
      <c r="W99" s="7"/>
    </row>
    <row r="100" spans="1:33" ht="14.25" customHeight="1">
      <c r="A100" s="677" t="s">
        <v>56</v>
      </c>
      <c r="B100" s="678"/>
      <c r="C100" s="678"/>
      <c r="D100" s="678"/>
      <c r="E100" s="678"/>
      <c r="F100" s="678"/>
      <c r="G100" s="678"/>
      <c r="H100" s="678"/>
      <c r="I100" s="678"/>
      <c r="J100" s="679"/>
      <c r="K100" s="71">
        <f>SUMIF(J13:J90,"SB(VB)",K13:K90)</f>
        <v>0</v>
      </c>
      <c r="L100" s="71">
        <f>SUMIF(J13:J90,"SB(VB)",L13:L90)</f>
        <v>0</v>
      </c>
      <c r="M100" s="780">
        <f>SUMIF(J12:J90,"SB(VB)",M12:M90)</f>
        <v>71.599999999999994</v>
      </c>
      <c r="N100" s="781"/>
      <c r="O100" s="781"/>
      <c r="P100" s="782"/>
      <c r="Q100" s="85">
        <f>SUMIF(J13:J90,"SB(VB)",Q13:Q90)</f>
        <v>30.7</v>
      </c>
      <c r="R100" s="85">
        <f>SUMIF(J13:J93,"SB(VB)",R13:R93)</f>
        <v>0</v>
      </c>
      <c r="T100" s="7"/>
      <c r="U100" s="7"/>
      <c r="V100" s="7"/>
      <c r="W100" s="7"/>
    </row>
    <row r="101" spans="1:33" ht="14.25" customHeight="1">
      <c r="A101" s="677" t="s">
        <v>20</v>
      </c>
      <c r="B101" s="678"/>
      <c r="C101" s="678"/>
      <c r="D101" s="678"/>
      <c r="E101" s="678"/>
      <c r="F101" s="678"/>
      <c r="G101" s="678"/>
      <c r="H101" s="678"/>
      <c r="I101" s="678"/>
      <c r="J101" s="679"/>
      <c r="K101" s="71">
        <f>SUMIF(J13:J90,"SB(P)",K13:K90)</f>
        <v>0</v>
      </c>
      <c r="L101" s="71">
        <f>SUMIF(J13:J90,"SB(P)",L13:L90)</f>
        <v>0</v>
      </c>
      <c r="M101" s="780">
        <f>SUMIF(J12:J90,"SB(P)",M12:M90)</f>
        <v>0</v>
      </c>
      <c r="N101" s="781"/>
      <c r="O101" s="781"/>
      <c r="P101" s="782"/>
      <c r="Q101" s="85">
        <f>SUMIF(J12:J90,"SB(P)",Q12:Q90)</f>
        <v>0</v>
      </c>
      <c r="R101" s="85">
        <f>SUMIF(J12:J90,"SB(P)",R12:R90)</f>
        <v>0</v>
      </c>
      <c r="S101" s="13"/>
    </row>
    <row r="102" spans="1:33" ht="14.25" customHeight="1">
      <c r="A102" s="663" t="s">
        <v>21</v>
      </c>
      <c r="B102" s="664"/>
      <c r="C102" s="664"/>
      <c r="D102" s="664"/>
      <c r="E102" s="664"/>
      <c r="F102" s="664"/>
      <c r="G102" s="664"/>
      <c r="H102" s="664"/>
      <c r="I102" s="664"/>
      <c r="J102" s="665"/>
      <c r="K102" s="71">
        <f>SUMIF(J7:J83,"ES",K7:K83)</f>
        <v>0</v>
      </c>
      <c r="L102" s="71">
        <f>SUMIF(J10:J83,"ES",L10:L90)</f>
        <v>0</v>
      </c>
      <c r="M102" s="780">
        <f>SUMIF(J6:J83,"ES",M6:M83)</f>
        <v>822.9</v>
      </c>
      <c r="N102" s="781"/>
      <c r="O102" s="781"/>
      <c r="P102" s="782"/>
      <c r="Q102" s="85">
        <f>SUMIF(J6:J83,"ES",Q6:Q83)</f>
        <v>418.8</v>
      </c>
      <c r="R102" s="85">
        <f>SUMIF(J6:J83,"ES",R6:R83)</f>
        <v>87</v>
      </c>
    </row>
    <row r="103" spans="1:33" ht="14.25" customHeight="1">
      <c r="A103" s="669" t="s">
        <v>61</v>
      </c>
      <c r="B103" s="670"/>
      <c r="C103" s="670"/>
      <c r="D103" s="670"/>
      <c r="E103" s="670"/>
      <c r="F103" s="670"/>
      <c r="G103" s="519"/>
      <c r="H103" s="28"/>
      <c r="I103" s="28"/>
      <c r="J103" s="29"/>
      <c r="K103" s="72">
        <f>SUMIF(J14:J90,"PF",K14:K90)</f>
        <v>0</v>
      </c>
      <c r="L103" s="72">
        <f>SUMIF(J14:J90,"PF",L14:L90)</f>
        <v>0</v>
      </c>
      <c r="M103" s="794">
        <f>SUMIF(J13:J90,"PF",M13:M90)</f>
        <v>0</v>
      </c>
      <c r="N103" s="795"/>
      <c r="O103" s="795"/>
      <c r="P103" s="796"/>
      <c r="Q103" s="219"/>
      <c r="R103" s="219"/>
      <c r="S103" s="13"/>
    </row>
    <row r="104" spans="1:33" ht="14.25" customHeight="1">
      <c r="A104" s="671" t="s">
        <v>15</v>
      </c>
      <c r="B104" s="672"/>
      <c r="C104" s="672"/>
      <c r="D104" s="672"/>
      <c r="E104" s="672"/>
      <c r="F104" s="672"/>
      <c r="G104" s="672"/>
      <c r="H104" s="672"/>
      <c r="I104" s="672"/>
      <c r="J104" s="673"/>
      <c r="K104" s="73">
        <f>SUM(K105:K106)</f>
        <v>0</v>
      </c>
      <c r="L104" s="73">
        <f>SUM(L105:L106)</f>
        <v>0</v>
      </c>
      <c r="M104" s="797">
        <f>SUM(M105:P106)</f>
        <v>10.3</v>
      </c>
      <c r="N104" s="798"/>
      <c r="O104" s="798"/>
      <c r="P104" s="799"/>
      <c r="Q104" s="220">
        <f>SUM(Q105:Q106)</f>
        <v>0</v>
      </c>
      <c r="R104" s="220">
        <f>SUM(R105:R106)</f>
        <v>0</v>
      </c>
    </row>
    <row r="105" spans="1:33" ht="18.75" customHeight="1">
      <c r="A105" s="663" t="s">
        <v>54</v>
      </c>
      <c r="B105" s="664"/>
      <c r="C105" s="664"/>
      <c r="D105" s="664"/>
      <c r="E105" s="664"/>
      <c r="F105" s="664"/>
      <c r="G105" s="664"/>
      <c r="H105" s="664"/>
      <c r="I105" s="664"/>
      <c r="J105" s="665"/>
      <c r="K105" s="71">
        <f>SUMIF(J12:J90,"KVJUD",K12:K90)</f>
        <v>0</v>
      </c>
      <c r="L105" s="71">
        <f>SUMIF(J12:J90,"KVJUD",L12:L90)</f>
        <v>0</v>
      </c>
      <c r="M105" s="780">
        <f>SUMIF(J11:J90,"KVJUD",M11:M90)</f>
        <v>0</v>
      </c>
      <c r="N105" s="781"/>
      <c r="O105" s="781"/>
      <c r="P105" s="782"/>
      <c r="Q105" s="85">
        <f>SUMIF(J11:J89,"KVJUD",Q11:Q89)</f>
        <v>0</v>
      </c>
      <c r="R105" s="85">
        <f>SUMIF(J11:J89,"KVJUD",R11:R89)</f>
        <v>0</v>
      </c>
    </row>
    <row r="106" spans="1:33" s="3" customFormat="1" ht="16.5" customHeight="1">
      <c r="A106" s="663" t="s">
        <v>114</v>
      </c>
      <c r="B106" s="664"/>
      <c r="C106" s="664"/>
      <c r="D106" s="664"/>
      <c r="E106" s="664"/>
      <c r="F106" s="664"/>
      <c r="G106" s="664"/>
      <c r="H106" s="664"/>
      <c r="I106" s="664"/>
      <c r="J106" s="665"/>
      <c r="K106" s="71">
        <f>SUMIF(J12:J89,"LRVB",K12:K89)</f>
        <v>0</v>
      </c>
      <c r="L106" s="71">
        <f>SUMIF(J12:J89,"LRVB",L12:L89)</f>
        <v>0</v>
      </c>
      <c r="M106" s="780">
        <f>SUMIF(J12:J93,"Kt",M12:M93)</f>
        <v>10.3</v>
      </c>
      <c r="N106" s="781"/>
      <c r="O106" s="781"/>
      <c r="P106" s="782"/>
      <c r="Q106" s="85">
        <f>SUMIF(J12:J90,"Kt",Q12:Q90)</f>
        <v>0</v>
      </c>
      <c r="R106" s="85">
        <f>SUMIF(J12:J90,"Kt",R12:R90)</f>
        <v>0</v>
      </c>
      <c r="X106" s="2"/>
      <c r="Y106" s="2"/>
      <c r="Z106" s="2"/>
      <c r="AA106" s="2"/>
      <c r="AB106" s="2"/>
      <c r="AC106" s="2"/>
      <c r="AD106" s="2"/>
      <c r="AE106" s="2"/>
      <c r="AF106" s="2"/>
      <c r="AG106" s="2"/>
    </row>
    <row r="107" spans="1:33" s="3" customFormat="1" ht="18" customHeight="1" thickBot="1">
      <c r="A107" s="666" t="s">
        <v>16</v>
      </c>
      <c r="B107" s="667"/>
      <c r="C107" s="667"/>
      <c r="D107" s="667"/>
      <c r="E107" s="667"/>
      <c r="F107" s="667"/>
      <c r="G107" s="667"/>
      <c r="H107" s="667"/>
      <c r="I107" s="667"/>
      <c r="J107" s="668"/>
      <c r="K107" s="74">
        <f>SUM(K96,K104)</f>
        <v>2171.6999999999998</v>
      </c>
      <c r="L107" s="74">
        <f>SUM(L96,L104)</f>
        <v>2318.1999999999998</v>
      </c>
      <c r="M107" s="791">
        <f>SUM(M96,M104)</f>
        <v>4501.8999999999996</v>
      </c>
      <c r="N107" s="792"/>
      <c r="O107" s="792"/>
      <c r="P107" s="793"/>
      <c r="Q107" s="221">
        <f>SUM(Q96,Q104)</f>
        <v>1470.4</v>
      </c>
      <c r="R107" s="221">
        <f>SUM(R96,R104)</f>
        <v>442.5</v>
      </c>
      <c r="X107" s="2"/>
      <c r="Y107" s="2"/>
      <c r="Z107" s="2"/>
      <c r="AA107" s="2"/>
      <c r="AB107" s="2"/>
      <c r="AC107" s="2"/>
      <c r="AD107" s="2"/>
      <c r="AE107" s="2"/>
      <c r="AF107" s="2"/>
      <c r="AG107" s="2"/>
    </row>
    <row r="108" spans="1:33" s="3" customFormat="1">
      <c r="H108" s="4"/>
      <c r="I108" s="4"/>
      <c r="J108" s="5"/>
      <c r="K108" s="15"/>
      <c r="L108" s="15"/>
      <c r="M108" s="15"/>
      <c r="N108" s="15"/>
      <c r="O108" s="15"/>
      <c r="P108" s="15"/>
      <c r="Q108" s="15"/>
      <c r="R108" s="15"/>
      <c r="X108" s="2"/>
      <c r="Y108" s="2"/>
      <c r="Z108" s="2"/>
      <c r="AA108" s="2"/>
      <c r="AB108" s="2"/>
      <c r="AC108" s="2"/>
      <c r="AD108" s="2"/>
      <c r="AE108" s="2"/>
      <c r="AF108" s="2"/>
      <c r="AG108" s="2"/>
    </row>
    <row r="109" spans="1:33" s="3" customFormat="1">
      <c r="H109" s="4"/>
      <c r="I109" s="4"/>
      <c r="J109" s="5"/>
      <c r="Q109" s="13"/>
      <c r="X109" s="2"/>
      <c r="Y109" s="2"/>
      <c r="Z109" s="2"/>
      <c r="AA109" s="2"/>
      <c r="AB109" s="2"/>
      <c r="AC109" s="2"/>
      <c r="AD109" s="2"/>
      <c r="AE109" s="2"/>
      <c r="AF109" s="2"/>
      <c r="AG109" s="2"/>
    </row>
    <row r="110" spans="1:33" s="3" customFormat="1">
      <c r="H110" s="4"/>
      <c r="I110" s="4"/>
      <c r="J110" s="5"/>
      <c r="L110" s="13"/>
      <c r="M110" s="13"/>
      <c r="N110" s="13"/>
      <c r="Q110" s="13"/>
      <c r="X110" s="2"/>
      <c r="Y110" s="2"/>
      <c r="Z110" s="2"/>
      <c r="AA110" s="2"/>
      <c r="AB110" s="2"/>
      <c r="AC110" s="2"/>
      <c r="AD110" s="2"/>
      <c r="AE110" s="2"/>
      <c r="AF110" s="2"/>
      <c r="AG110" s="2"/>
    </row>
    <row r="111" spans="1:33" s="3" customFormat="1">
      <c r="H111" s="4"/>
      <c r="I111" s="4"/>
      <c r="J111" s="5"/>
      <c r="O111" s="13"/>
      <c r="X111" s="2"/>
      <c r="Y111" s="2"/>
      <c r="Z111" s="2"/>
      <c r="AA111" s="2"/>
      <c r="AB111" s="2"/>
      <c r="AC111" s="2"/>
      <c r="AD111" s="2"/>
      <c r="AE111" s="2"/>
      <c r="AF111" s="2"/>
      <c r="AG111" s="2"/>
    </row>
  </sheetData>
  <mergeCells count="180">
    <mergeCell ref="S1:W1"/>
    <mergeCell ref="E2:S2"/>
    <mergeCell ref="A3:T3"/>
    <mergeCell ref="A4:T4"/>
    <mergeCell ref="S5:T5"/>
    <mergeCell ref="A6:A8"/>
    <mergeCell ref="B6:B8"/>
    <mergeCell ref="C6:C8"/>
    <mergeCell ref="D6:D8"/>
    <mergeCell ref="E6:E8"/>
    <mergeCell ref="Q6:Q8"/>
    <mergeCell ref="R6:R8"/>
    <mergeCell ref="S6:W6"/>
    <mergeCell ref="M7:M8"/>
    <mergeCell ref="N7:O7"/>
    <mergeCell ref="P7:P8"/>
    <mergeCell ref="S7:S8"/>
    <mergeCell ref="T7:W7"/>
    <mergeCell ref="F6:F8"/>
    <mergeCell ref="G6:G8"/>
    <mergeCell ref="H6:H8"/>
    <mergeCell ref="I6:I8"/>
    <mergeCell ref="J6:J8"/>
    <mergeCell ref="M6:P6"/>
    <mergeCell ref="F23:F27"/>
    <mergeCell ref="G23:G27"/>
    <mergeCell ref="A9:T9"/>
    <mergeCell ref="A10:T10"/>
    <mergeCell ref="B11:T11"/>
    <mergeCell ref="C12:T12"/>
    <mergeCell ref="A13:A17"/>
    <mergeCell ref="B13:B17"/>
    <mergeCell ref="C13:C17"/>
    <mergeCell ref="D13:D17"/>
    <mergeCell ref="E13:E17"/>
    <mergeCell ref="F13:F17"/>
    <mergeCell ref="G13:G17"/>
    <mergeCell ref="H13:H17"/>
    <mergeCell ref="I13:I17"/>
    <mergeCell ref="K6:K8"/>
    <mergeCell ref="W25:W26"/>
    <mergeCell ref="H23:H27"/>
    <mergeCell ref="I23:I27"/>
    <mergeCell ref="S25:S26"/>
    <mergeCell ref="T25:T26"/>
    <mergeCell ref="U25:U26"/>
    <mergeCell ref="V25:V26"/>
    <mergeCell ref="A18:A22"/>
    <mergeCell ref="B18:B22"/>
    <mergeCell ref="C18:C22"/>
    <mergeCell ref="D18:D22"/>
    <mergeCell ref="E18:E22"/>
    <mergeCell ref="F18:F22"/>
    <mergeCell ref="H18:H22"/>
    <mergeCell ref="I18:I22"/>
    <mergeCell ref="G19:G22"/>
    <mergeCell ref="L6:L8"/>
    <mergeCell ref="S21:S22"/>
    <mergeCell ref="A23:A27"/>
    <mergeCell ref="B23:B27"/>
    <mergeCell ref="C23:C27"/>
    <mergeCell ref="D23:D27"/>
    <mergeCell ref="E23:E27"/>
    <mergeCell ref="A28:A30"/>
    <mergeCell ref="B28:B30"/>
    <mergeCell ref="C28:C30"/>
    <mergeCell ref="D28:D30"/>
    <mergeCell ref="E28:E30"/>
    <mergeCell ref="F28:F30"/>
    <mergeCell ref="G28:G30"/>
    <mergeCell ref="H28:H30"/>
    <mergeCell ref="I28:I30"/>
    <mergeCell ref="A37:A40"/>
    <mergeCell ref="B37:B40"/>
    <mergeCell ref="C37:C40"/>
    <mergeCell ref="D37:D40"/>
    <mergeCell ref="E37:E41"/>
    <mergeCell ref="F37:F40"/>
    <mergeCell ref="C31:J31"/>
    <mergeCell ref="C32:T32"/>
    <mergeCell ref="F33:F36"/>
    <mergeCell ref="G33:G36"/>
    <mergeCell ref="H33:H36"/>
    <mergeCell ref="I33:I36"/>
    <mergeCell ref="E34:E36"/>
    <mergeCell ref="X59:Z59"/>
    <mergeCell ref="F48:F50"/>
    <mergeCell ref="S54:S55"/>
    <mergeCell ref="S57:S58"/>
    <mergeCell ref="G37:G41"/>
    <mergeCell ref="H37:H40"/>
    <mergeCell ref="I37:I40"/>
    <mergeCell ref="E42:E44"/>
    <mergeCell ref="E46:E47"/>
    <mergeCell ref="F42:F45"/>
    <mergeCell ref="F46:F47"/>
    <mergeCell ref="E62:E64"/>
    <mergeCell ref="I62:I63"/>
    <mergeCell ref="S63:S64"/>
    <mergeCell ref="C65:J65"/>
    <mergeCell ref="S65:T65"/>
    <mergeCell ref="B66:J66"/>
    <mergeCell ref="S66:T66"/>
    <mergeCell ref="E48:E49"/>
    <mergeCell ref="E53:E54"/>
    <mergeCell ref="E56:E57"/>
    <mergeCell ref="S59:S60"/>
    <mergeCell ref="A77:A81"/>
    <mergeCell ref="B77:B81"/>
    <mergeCell ref="C77:C81"/>
    <mergeCell ref="D77:D81"/>
    <mergeCell ref="E77:E81"/>
    <mergeCell ref="G77:G81"/>
    <mergeCell ref="B67:T67"/>
    <mergeCell ref="C68:T68"/>
    <mergeCell ref="A69:A76"/>
    <mergeCell ref="B69:B76"/>
    <mergeCell ref="C69:C76"/>
    <mergeCell ref="D69:D76"/>
    <mergeCell ref="E69:E71"/>
    <mergeCell ref="G69:G76"/>
    <mergeCell ref="H69:H76"/>
    <mergeCell ref="I69:I76"/>
    <mergeCell ref="H77:H81"/>
    <mergeCell ref="I77:I81"/>
    <mergeCell ref="F78:F81"/>
    <mergeCell ref="E82:E83"/>
    <mergeCell ref="G82:G83"/>
    <mergeCell ref="H82:H83"/>
    <mergeCell ref="I82:I83"/>
    <mergeCell ref="S69:S71"/>
    <mergeCell ref="F70:F76"/>
    <mergeCell ref="E72:E75"/>
    <mergeCell ref="S75:S76"/>
    <mergeCell ref="B89:J89"/>
    <mergeCell ref="S89:T89"/>
    <mergeCell ref="B90:J90"/>
    <mergeCell ref="S90:T90"/>
    <mergeCell ref="A93:T93"/>
    <mergeCell ref="A94:K94"/>
    <mergeCell ref="H84:H87"/>
    <mergeCell ref="I84:I87"/>
    <mergeCell ref="S84:S86"/>
    <mergeCell ref="F85:F87"/>
    <mergeCell ref="C88:J88"/>
    <mergeCell ref="S88:T88"/>
    <mergeCell ref="A84:A87"/>
    <mergeCell ref="B84:B87"/>
    <mergeCell ref="C84:C87"/>
    <mergeCell ref="D84:D87"/>
    <mergeCell ref="E84:E86"/>
    <mergeCell ref="G84:G87"/>
    <mergeCell ref="A91:AD91"/>
    <mergeCell ref="A92:AD92"/>
    <mergeCell ref="A105:J105"/>
    <mergeCell ref="M105:P105"/>
    <mergeCell ref="A106:J106"/>
    <mergeCell ref="M106:P106"/>
    <mergeCell ref="A107:J107"/>
    <mergeCell ref="M107:P107"/>
    <mergeCell ref="A102:J102"/>
    <mergeCell ref="M102:P102"/>
    <mergeCell ref="A103:F103"/>
    <mergeCell ref="M103:P103"/>
    <mergeCell ref="A104:J104"/>
    <mergeCell ref="M104:P104"/>
    <mergeCell ref="A98:J98"/>
    <mergeCell ref="M98:P98"/>
    <mergeCell ref="A100:J100"/>
    <mergeCell ref="M100:P100"/>
    <mergeCell ref="A101:J101"/>
    <mergeCell ref="M101:P101"/>
    <mergeCell ref="A95:J95"/>
    <mergeCell ref="M95:P95"/>
    <mergeCell ref="A96:J96"/>
    <mergeCell ref="M96:P96"/>
    <mergeCell ref="A97:J97"/>
    <mergeCell ref="M97:P97"/>
    <mergeCell ref="A99:J99"/>
    <mergeCell ref="M99:P99"/>
  </mergeCells>
  <printOptions horizontalCentered="1"/>
  <pageMargins left="0" right="0" top="0.59055118110236227" bottom="0.19685039370078741" header="0" footer="0"/>
  <pageSetup paperSize="9" scale="77" orientation="landscape" r:id="rId1"/>
  <headerFooter alignWithMargins="0"/>
  <rowBreaks count="4" manualBreakCount="4">
    <brk id="27" max="22" man="1"/>
    <brk id="47" max="22" man="1"/>
    <brk id="61" max="22" man="1"/>
    <brk id="90"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 programa</vt:lpstr>
      <vt:lpstr>Aiškinamoji lentelė </vt:lpstr>
      <vt:lpstr>'2 programa'!Print_Area</vt:lpstr>
      <vt:lpstr>'Aiškinamoji lentelė '!Print_Area</vt:lpstr>
      <vt:lpstr>'2 programa'!Print_Titles</vt:lpstr>
      <vt:lpstr>'Aiškinamoji lentelė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2016-12-27T07:02:09Z</cp:lastPrinted>
  <dcterms:created xsi:type="dcterms:W3CDTF">2007-07-27T10:32:34Z</dcterms:created>
  <dcterms:modified xsi:type="dcterms:W3CDTF">2016-12-27T07:02:47Z</dcterms:modified>
</cp:coreProperties>
</file>