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luosnis\Kmsa\Strateginio planavimo skyrius\SVP ATASKAITOS\2016 SVP ataskaita\SPRENDIMO PROJEKTAS\"/>
    </mc:Choice>
  </mc:AlternateContent>
  <bookViews>
    <workbookView xWindow="0" yWindow="1605" windowWidth="19200" windowHeight="11580" firstSheet="4" activeTab="4"/>
  </bookViews>
  <sheets>
    <sheet name="2014-2016 SVP" sheetId="1" state="hidden" r:id="rId1"/>
    <sheet name="Asignavimų valdydojai" sheetId="6" state="hidden" r:id="rId2"/>
    <sheet name="9 pr. Lt" sheetId="9" state="hidden" r:id="rId3"/>
    <sheet name="9 programa" sheetId="10" state="hidden" r:id="rId4"/>
    <sheet name="Ataskaita" sheetId="13" r:id="rId5"/>
    <sheet name="09 programa" sheetId="12" r:id="rId6"/>
    <sheet name="Aiškinamoji lentelė" sheetId="11" state="hidden" r:id="rId7"/>
  </sheets>
  <externalReferences>
    <externalReference r:id="rId8"/>
  </externalReferences>
  <definedNames>
    <definedName name="dokumentoNr" localSheetId="5">'09 programa'!$N$32</definedName>
    <definedName name="_xlnm.Print_Area" localSheetId="5">'09 programa'!$A$1:$O$37</definedName>
    <definedName name="_xlnm.Print_Area" localSheetId="0">'2014-2016 SVP'!$A$1:$Q$38</definedName>
    <definedName name="_xlnm.Print_Area" localSheetId="3">'9 programa'!$A$1:$N$35</definedName>
    <definedName name="_xlnm.Print_Area" localSheetId="4">Ataskaita!$A$1:$H$34</definedName>
    <definedName name="_xlnm.Print_Titles" localSheetId="5">'09 programa'!$4:$6</definedName>
    <definedName name="_xlnm.Print_Titles" localSheetId="0">'2014-2016 SVP'!$5:$7</definedName>
    <definedName name="_xlnm.Print_Titles" localSheetId="6">'Aiškinamoji lentelė'!$6:$8</definedName>
    <definedName name="registravimoDataIlga" localSheetId="5">'09 programa'!$N$31</definedName>
  </definedNames>
  <calcPr calcId="162913"/>
</workbook>
</file>

<file path=xl/calcChain.xml><?xml version="1.0" encoding="utf-8"?>
<calcChain xmlns="http://schemas.openxmlformats.org/spreadsheetml/2006/main">
  <c r="I35" i="12" l="1"/>
  <c r="H24" i="12"/>
  <c r="H22" i="12"/>
  <c r="H16" i="12"/>
  <c r="H14" i="12"/>
  <c r="H12" i="12"/>
  <c r="H17" i="12" l="1"/>
  <c r="H25" i="12"/>
  <c r="H26" i="12" l="1"/>
  <c r="H27" i="12" s="1"/>
  <c r="J22" i="12"/>
  <c r="I20" i="12" l="1"/>
  <c r="I22" i="12" l="1"/>
  <c r="I33" i="12"/>
  <c r="J16" i="11"/>
  <c r="J14" i="11"/>
  <c r="J35" i="12" l="1"/>
  <c r="J34" i="12" s="1"/>
  <c r="J33" i="12"/>
  <c r="J32" i="12" s="1"/>
  <c r="F25" i="12"/>
  <c r="E25" i="12"/>
  <c r="J24" i="12"/>
  <c r="J25" i="12" s="1"/>
  <c r="I24" i="12"/>
  <c r="I25" i="12" s="1"/>
  <c r="I34" i="12"/>
  <c r="H35" i="12"/>
  <c r="H34" i="12" s="1"/>
  <c r="J16" i="12"/>
  <c r="I16" i="12"/>
  <c r="J14" i="12"/>
  <c r="I14" i="12"/>
  <c r="J12" i="12"/>
  <c r="J17" i="12" l="1"/>
  <c r="J26" i="12" s="1"/>
  <c r="J27" i="12" s="1"/>
  <c r="H33" i="12"/>
  <c r="H32" i="12" s="1"/>
  <c r="H36" i="12" s="1"/>
  <c r="I12" i="12"/>
  <c r="I17" i="12" s="1"/>
  <c r="I26" i="12" s="1"/>
  <c r="I32" i="12"/>
  <c r="I36" i="12" s="1"/>
  <c r="J36" i="12"/>
  <c r="I27" i="12" l="1"/>
  <c r="P25" i="11"/>
  <c r="P24" i="11" s="1"/>
  <c r="M25" i="11"/>
  <c r="M24" i="11" s="1"/>
  <c r="L25" i="11"/>
  <c r="L24" i="11" s="1"/>
  <c r="Q38" i="11" l="1"/>
  <c r="P38" i="11"/>
  <c r="Q28" i="11"/>
  <c r="Q29" i="11" s="1"/>
  <c r="Q40" i="11"/>
  <c r="K38" i="11" l="1"/>
  <c r="K37" i="11" s="1"/>
  <c r="K20" i="11" l="1"/>
  <c r="K28" i="11"/>
  <c r="K29" i="11" s="1"/>
  <c r="K18" i="11"/>
  <c r="K16" i="11"/>
  <c r="K14" i="11"/>
  <c r="J38" i="11" l="1"/>
  <c r="P40" i="11"/>
  <c r="L40" i="11"/>
  <c r="J40" i="11"/>
  <c r="P26" i="11" l="1"/>
  <c r="L26" i="11"/>
  <c r="M26" i="11" l="1"/>
  <c r="E29" i="11"/>
  <c r="J20" i="11" l="1"/>
  <c r="J21" i="11" s="1"/>
  <c r="J28" i="11"/>
  <c r="J29" i="11" s="1"/>
  <c r="J18" i="11"/>
  <c r="K40" i="11" l="1"/>
  <c r="K39" i="11" s="1"/>
  <c r="K41" i="11" s="1"/>
  <c r="K42" i="11" s="1"/>
  <c r="K21" i="11"/>
  <c r="K30" i="11" s="1"/>
  <c r="K31" i="11" s="1"/>
  <c r="J30" i="11"/>
  <c r="Q39" i="11"/>
  <c r="P39" i="11"/>
  <c r="L39" i="11"/>
  <c r="Q37" i="11"/>
  <c r="P37" i="11"/>
  <c r="J39" i="11"/>
  <c r="P28" i="11"/>
  <c r="P29" i="11" s="1"/>
  <c r="M28" i="11"/>
  <c r="M29" i="11" s="1"/>
  <c r="L27" i="11"/>
  <c r="Q18" i="11"/>
  <c r="P18" i="11"/>
  <c r="M18" i="11"/>
  <c r="L17" i="11"/>
  <c r="L18" i="11" s="1"/>
  <c r="Q16" i="11"/>
  <c r="P16" i="11"/>
  <c r="M16" i="11"/>
  <c r="L15" i="11"/>
  <c r="L16" i="11" s="1"/>
  <c r="Q14" i="11"/>
  <c r="Q21" i="11" s="1"/>
  <c r="Q30" i="11" s="1"/>
  <c r="Q31" i="11" s="1"/>
  <c r="P14" i="11"/>
  <c r="P21" i="11" s="1"/>
  <c r="M14" i="11"/>
  <c r="M21" i="11" s="1"/>
  <c r="L13" i="11"/>
  <c r="L38" i="11" s="1"/>
  <c r="L28" i="11" l="1"/>
  <c r="L29" i="11" s="1"/>
  <c r="L37" i="11"/>
  <c r="L41" i="11" s="1"/>
  <c r="G29" i="11"/>
  <c r="F29" i="11"/>
  <c r="L14" i="11"/>
  <c r="L21" i="11" s="1"/>
  <c r="J37" i="11"/>
  <c r="J41" i="11" s="1"/>
  <c r="Q41" i="11"/>
  <c r="P41" i="11"/>
  <c r="I25" i="10"/>
  <c r="I26" i="10" s="1"/>
  <c r="I24" i="10"/>
  <c r="H24" i="10"/>
  <c r="H25" i="10" s="1"/>
  <c r="H26" i="10" s="1"/>
  <c r="H20" i="10"/>
  <c r="H21" i="10" s="1"/>
  <c r="J18" i="10"/>
  <c r="J19" i="10" s="1"/>
  <c r="I18" i="10"/>
  <c r="I19" i="10" s="1"/>
  <c r="H18" i="10"/>
  <c r="H19" i="10" s="1"/>
  <c r="J16" i="10"/>
  <c r="J17" i="10" s="1"/>
  <c r="I16" i="10"/>
  <c r="I17" i="10" s="1"/>
  <c r="H16" i="10"/>
  <c r="H17" i="10" s="1"/>
  <c r="I15" i="10"/>
  <c r="J14" i="10"/>
  <c r="J15" i="10" s="1"/>
  <c r="I14" i="10"/>
  <c r="H14" i="10"/>
  <c r="H15" i="10" s="1"/>
  <c r="I13" i="10"/>
  <c r="J12" i="10"/>
  <c r="J34" i="10" s="1"/>
  <c r="J33" i="10" s="1"/>
  <c r="J35" i="10" s="1"/>
  <c r="I12" i="10"/>
  <c r="I34" i="10" s="1"/>
  <c r="I33" i="10" s="1"/>
  <c r="I35" i="10" s="1"/>
  <c r="H12" i="10"/>
  <c r="H13" i="10" s="1"/>
  <c r="I22" i="10" l="1"/>
  <c r="J13" i="10"/>
  <c r="H34" i="10"/>
  <c r="H33" i="10" s="1"/>
  <c r="H35" i="10" s="1"/>
  <c r="Q42" i="11"/>
  <c r="L30" i="11"/>
  <c r="L31" i="11" s="1"/>
  <c r="L42" i="11" s="1"/>
  <c r="P30" i="11"/>
  <c r="P31" i="11" s="1"/>
  <c r="P42" i="11" s="1"/>
  <c r="M30" i="11"/>
  <c r="M31" i="11" s="1"/>
  <c r="J31" i="11"/>
  <c r="J42" i="11" s="1"/>
  <c r="H22" i="10"/>
  <c r="H27" i="10" s="1"/>
  <c r="H28" i="10" s="1"/>
  <c r="J22" i="10"/>
  <c r="J27" i="10" s="1"/>
  <c r="J28" i="10" s="1"/>
  <c r="I27" i="10"/>
  <c r="I28" i="10" s="1"/>
  <c r="Q38" i="9" l="1"/>
  <c r="P38" i="9"/>
  <c r="L38" i="9"/>
  <c r="H38" i="9"/>
  <c r="H37" i="9" s="1"/>
  <c r="Q37" i="9"/>
  <c r="P37" i="9"/>
  <c r="L37" i="9"/>
  <c r="Q36" i="9"/>
  <c r="Q35" i="9" s="1"/>
  <c r="P36" i="9"/>
  <c r="P35" i="9" s="1"/>
  <c r="P39" i="9" s="1"/>
  <c r="Q29" i="9"/>
  <c r="O29" i="9"/>
  <c r="O30" i="9" s="1"/>
  <c r="O31" i="9" s="1"/>
  <c r="N29" i="9"/>
  <c r="N30" i="9" s="1"/>
  <c r="N31" i="9" s="1"/>
  <c r="K29" i="9"/>
  <c r="K30" i="9" s="1"/>
  <c r="K31" i="9" s="1"/>
  <c r="J29" i="9"/>
  <c r="P25" i="9"/>
  <c r="P29" i="9" s="1"/>
  <c r="M25" i="9"/>
  <c r="M29" i="9" s="1"/>
  <c r="I25" i="9"/>
  <c r="I29" i="9" s="1"/>
  <c r="L24" i="9"/>
  <c r="H24" i="9"/>
  <c r="H25" i="9" s="1"/>
  <c r="H29" i="9" s="1"/>
  <c r="I21" i="9"/>
  <c r="H20" i="9"/>
  <c r="H21" i="9" s="1"/>
  <c r="Q19" i="9"/>
  <c r="P19" i="9"/>
  <c r="I19" i="9"/>
  <c r="H18" i="9"/>
  <c r="H19" i="9" s="1"/>
  <c r="Q17" i="9"/>
  <c r="P17" i="9"/>
  <c r="M17" i="9"/>
  <c r="L17" i="9" s="1"/>
  <c r="I17" i="9"/>
  <c r="L16" i="9"/>
  <c r="H16" i="9"/>
  <c r="H17" i="9" s="1"/>
  <c r="Q15" i="9"/>
  <c r="P15" i="9"/>
  <c r="M15" i="9"/>
  <c r="M22" i="9" s="1"/>
  <c r="L22" i="9" s="1"/>
  <c r="I15" i="9"/>
  <c r="L14" i="9"/>
  <c r="H14" i="9"/>
  <c r="H15" i="9" s="1"/>
  <c r="Q13" i="9"/>
  <c r="P13" i="9"/>
  <c r="M13" i="9"/>
  <c r="L13" i="9"/>
  <c r="I13" i="9"/>
  <c r="L12" i="9"/>
  <c r="H12" i="9"/>
  <c r="H13" i="9" s="1"/>
  <c r="L36" i="9" l="1"/>
  <c r="L35" i="9" s="1"/>
  <c r="L39" i="9" s="1"/>
  <c r="L15" i="9"/>
  <c r="I22" i="9"/>
  <c r="H22" i="9" s="1"/>
  <c r="M30" i="9"/>
  <c r="M31" i="9" s="1"/>
  <c r="P22" i="9"/>
  <c r="P30" i="9" s="1"/>
  <c r="P31" i="9" s="1"/>
  <c r="Q22" i="9"/>
  <c r="Q30" i="9" s="1"/>
  <c r="Q31" i="9" s="1"/>
  <c r="Q39" i="9"/>
  <c r="H30" i="9"/>
  <c r="H31" i="9" s="1"/>
  <c r="H36" i="9"/>
  <c r="H35" i="9" s="1"/>
  <c r="H39" i="9" s="1"/>
  <c r="L25" i="9"/>
  <c r="L29" i="9" s="1"/>
  <c r="L30" i="9" s="1"/>
  <c r="L31" i="9" s="1"/>
  <c r="I30" i="9" l="1"/>
  <c r="I31" i="9" s="1"/>
  <c r="H23" i="1"/>
  <c r="H22" i="1"/>
  <c r="I13" i="1"/>
  <c r="M37" i="1" l="1"/>
  <c r="M36" i="1" s="1"/>
  <c r="M35" i="1"/>
  <c r="M34" i="1" s="1"/>
  <c r="L37" i="1"/>
  <c r="L36" i="1" s="1"/>
  <c r="L35" i="1"/>
  <c r="L34" i="1" s="1"/>
  <c r="J26" i="1"/>
  <c r="L19" i="1"/>
  <c r="K26" i="1"/>
  <c r="I26" i="1"/>
  <c r="I27" i="1" s="1"/>
  <c r="H12" i="1"/>
  <c r="H14" i="1"/>
  <c r="H16" i="1"/>
  <c r="H26" i="1"/>
  <c r="H27" i="1" s="1"/>
  <c r="I17" i="1"/>
  <c r="H17" i="1" s="1"/>
  <c r="I15" i="1"/>
  <c r="H15" i="1" s="1"/>
  <c r="L26" i="1"/>
  <c r="L27" i="1" s="1"/>
  <c r="M26" i="1"/>
  <c r="M27" i="1" s="1"/>
  <c r="M19" i="1"/>
  <c r="M17" i="1"/>
  <c r="M15" i="1"/>
  <c r="M13" i="1"/>
  <c r="L17" i="1"/>
  <c r="L15" i="1"/>
  <c r="L13" i="1"/>
  <c r="H13" i="1"/>
  <c r="H37" i="1"/>
  <c r="H36" i="1" s="1"/>
  <c r="K27" i="1" l="1"/>
  <c r="K28" i="1" s="1"/>
  <c r="K29" i="1" s="1"/>
  <c r="M20" i="1"/>
  <c r="M28" i="1" s="1"/>
  <c r="M29" i="1" s="1"/>
  <c r="J27" i="1"/>
  <c r="J28" i="1" s="1"/>
  <c r="J29" i="1" s="1"/>
  <c r="H35" i="1"/>
  <c r="H34" i="1" s="1"/>
  <c r="H38" i="1" s="1"/>
  <c r="M38" i="1"/>
  <c r="L38" i="1"/>
  <c r="L20" i="1"/>
  <c r="L28" i="1" s="1"/>
  <c r="L29" i="1" s="1"/>
  <c r="I20" i="1"/>
  <c r="H20" i="1" s="1"/>
  <c r="H28" i="1" s="1"/>
  <c r="H29" i="1" s="1"/>
  <c r="I28" i="1" l="1"/>
  <c r="I29" i="1" s="1"/>
</calcChain>
</file>

<file path=xl/sharedStrings.xml><?xml version="1.0" encoding="utf-8"?>
<sst xmlns="http://schemas.openxmlformats.org/spreadsheetml/2006/main" count="573" uniqueCount="162">
  <si>
    <t>tūkst. Lt</t>
  </si>
  <si>
    <t>Programos tikslo kodas</t>
  </si>
  <si>
    <t>Uždavinio kodas</t>
  </si>
  <si>
    <t>Priemonės kodas</t>
  </si>
  <si>
    <t>Priemonės pavadinimas</t>
  </si>
  <si>
    <t>Priemonės požymis</t>
  </si>
  <si>
    <t>Asignavimų valdytojo kodas</t>
  </si>
  <si>
    <t>Finansavimo šaltinis</t>
  </si>
  <si>
    <t>Iš viso</t>
  </si>
  <si>
    <t>Išlaidoms</t>
  </si>
  <si>
    <t>Darbo užmokesčiui</t>
  </si>
  <si>
    <t>01</t>
  </si>
  <si>
    <t>SB</t>
  </si>
  <si>
    <t>Iš viso:</t>
  </si>
  <si>
    <t>02</t>
  </si>
  <si>
    <t>03</t>
  </si>
  <si>
    <t>Iš viso uždaviniui:</t>
  </si>
  <si>
    <t>Iš viso tikslui:</t>
  </si>
  <si>
    <t xml:space="preserve">Iš viso  programai: </t>
  </si>
  <si>
    <t>Finansavimo šaltiniai</t>
  </si>
  <si>
    <t>09</t>
  </si>
  <si>
    <t>SAVIVALDYBĖS LĖŠOS</t>
  </si>
  <si>
    <t>Finansavimo šaltinių suvestinė</t>
  </si>
  <si>
    <t>04</t>
  </si>
  <si>
    <t>1</t>
  </si>
  <si>
    <t>ES</t>
  </si>
  <si>
    <t>Pavadinimas</t>
  </si>
  <si>
    <t>Turtui įsigyti ir finansiniams įsipareigojimams vykdyti</t>
  </si>
  <si>
    <t>03 Srateginis tikslas.  Užtikrinti gyventojams aukštą švietimo, kultūros, socialinių, sporto ir sveikatos apsaugos paslaugų kokybę ir prieinamumą</t>
  </si>
  <si>
    <t>Kurti pažangią ir pilietišką visuomenę, skatinant jaunimo ir su jaunimu dirbančių organizacijų veiklą, iniciatyvas ir dalyvavimą visuomeninėje veikloje</t>
  </si>
  <si>
    <t xml:space="preserve">Informacijos apie jaunimo veiklą sklaida </t>
  </si>
  <si>
    <t>Aktyvinti  jaunimo ir su jaunimu dirbančių organizacijų veiklą</t>
  </si>
  <si>
    <t>KITI ŠALTINIAI:</t>
  </si>
  <si>
    <r>
      <t xml:space="preserve">Savivaldybės biudžeto lėšos </t>
    </r>
    <r>
      <rPr>
        <b/>
        <sz val="10"/>
        <rFont val="Times New Roman"/>
        <family val="1"/>
        <charset val="186"/>
      </rPr>
      <t>SB</t>
    </r>
  </si>
  <si>
    <r>
      <t xml:space="preserve">Europos Sąjungos paramos lėšos </t>
    </r>
    <r>
      <rPr>
        <b/>
        <sz val="10"/>
        <rFont val="Times New Roman"/>
        <family val="1"/>
        <charset val="186"/>
      </rPr>
      <t>ES</t>
    </r>
  </si>
  <si>
    <t>JAUNIMO POLITIKOS PLĖTROS PROGRAMOS NR. 09</t>
  </si>
  <si>
    <t>09. Jaunimo politikos plėtros programa</t>
  </si>
  <si>
    <t>Garso įrašų studijos įrengimas Atviros erdvės jaunimo centre (I. Simonaitytės g. 24)</t>
  </si>
  <si>
    <t xml:space="preserve">Grafinio dizaino ir vaizdo studijos įrengimas Atviros erdvės jaunimo centre </t>
  </si>
  <si>
    <t>Jaunimo forumų, renginių organizavimas</t>
  </si>
  <si>
    <t>Plėtoti integruotą jaunimo politiką, užtikrinant bendradarbiavimo tarp žinybų ir sektorių plėtrą</t>
  </si>
  <si>
    <t>Jaunimo renginių (kino kūrybos, muzikos kūrybos vakarų, fotografijos parodų) organizavimas</t>
  </si>
  <si>
    <t>2014 m.</t>
  </si>
  <si>
    <t>2015 m.</t>
  </si>
  <si>
    <t>Surengta forumų, renginių, sk.</t>
  </si>
  <si>
    <t>Atliktas tyrimas</t>
  </si>
  <si>
    <t>Asignavimų valdytojų kodų klasifikatorius*</t>
  </si>
  <si>
    <t xml:space="preserve">                              Pavadinimas</t>
  </si>
  <si>
    <t>Savivaldybės administracijos direktorius</t>
  </si>
  <si>
    <t>Ugdymo ir kultūros departamento direktorius</t>
  </si>
  <si>
    <t>Socialinių reikalų departamento direktorius</t>
  </si>
  <si>
    <t>Urbanistinės plėtros departamento direktorius</t>
  </si>
  <si>
    <t>Investicijų ir ekonomikos departamento direktorius</t>
  </si>
  <si>
    <t>Miesto ūkio departamento direktorius</t>
  </si>
  <si>
    <t>* patvirtinta Klaipėdos miesto savivaldybės administracijos direktoriaus 2011-02-24 įsakymu Nr. AD1-384</t>
  </si>
  <si>
    <t>Jaunimo projektų dalinis finansavimas</t>
  </si>
  <si>
    <t>2014-ųjų metų  asignavimų planas</t>
  </si>
  <si>
    <t>2016-ųjų metų lėšų poreikis</t>
  </si>
  <si>
    <t>2016 m.</t>
  </si>
  <si>
    <t>Klaipėdos jaunimo situacijos tyrimas, įvertinant atskirų jaunimo grupių poreikiu</t>
  </si>
  <si>
    <r>
      <t>Lietuvos ir Latvijos bendradarbiavimo tarp sienų programos projekto „Jaunas žmogus – tobulėjančios visuomenės garantas“</t>
    </r>
    <r>
      <rPr>
        <sz val="10"/>
        <rFont val="Times New Roman"/>
        <family val="1"/>
        <charset val="186"/>
      </rPr>
      <t xml:space="preserve"> </t>
    </r>
    <r>
      <rPr>
        <b/>
        <sz val="10"/>
        <rFont val="Times New Roman"/>
        <family val="1"/>
        <charset val="186"/>
      </rPr>
      <t>įgyvendinimas bendradarbiaujant su Liepojos jaunimo centru</t>
    </r>
    <r>
      <rPr>
        <sz val="10"/>
        <rFont val="Times New Roman"/>
        <family val="1"/>
        <charset val="186"/>
      </rPr>
      <t>:</t>
    </r>
  </si>
  <si>
    <t>Vykdytojas (skyrius / asmuo)</t>
  </si>
  <si>
    <t>Jaunimo reikalų koordinatorius</t>
  </si>
  <si>
    <t xml:space="preserve">Suorganizuota renginių, sk. </t>
  </si>
  <si>
    <t>Funkcinės klasifikacijos kodas</t>
  </si>
  <si>
    <t>Suorganizuota įvairaus profilio veiklų, sk.</t>
  </si>
  <si>
    <t>Išleista informacinių leidinių, vnt.</t>
  </si>
  <si>
    <t>Atliktas tyrimas, vnt.</t>
  </si>
  <si>
    <t>Įrengta garso įrašų studija, vnt.</t>
  </si>
  <si>
    <t>Įrengta grafinio dizaino ir vaizdo studija, vnt.</t>
  </si>
  <si>
    <t>Sudaryti sąlygas kokybiškai jaunimo saviraiškai</t>
  </si>
  <si>
    <t>Iš dalies finansuotų projektų skaičius</t>
  </si>
  <si>
    <t>Iš dalies finansuota projektų, sk.</t>
  </si>
  <si>
    <t>Klaipėdos jaunimo situacijos tyrimas, įvertinant atskirų jaunimo grupių poreikius</t>
  </si>
  <si>
    <r>
      <t>2014</t>
    </r>
    <r>
      <rPr>
        <sz val="10"/>
        <rFont val="Arial"/>
        <family val="2"/>
        <charset val="186"/>
      </rPr>
      <t>–</t>
    </r>
    <r>
      <rPr>
        <sz val="10"/>
        <rFont val="Times New Roman"/>
        <family val="1"/>
      </rPr>
      <t xml:space="preserve">2016 M. KLAIPĖDOS MIESTO SAVIVALDYBĖS </t>
    </r>
  </si>
  <si>
    <t xml:space="preserve"> TIKSLŲ, UŽDAVINIŲ, PRIEMONIŲ, PRIEMONIŲ IŠLAIDŲ IR PRODUKTO KRITERIJŲ SUVESTINĖ</t>
  </si>
  <si>
    <t>Produkto kriterijus</t>
  </si>
  <si>
    <t>2015-ųjų metų lėšų planas</t>
  </si>
  <si>
    <t>2016-ųjų metų lėšų planas</t>
  </si>
  <si>
    <t>2015 m. planas</t>
  </si>
  <si>
    <t>2016 m. planas</t>
  </si>
  <si>
    <r>
      <t>2014</t>
    </r>
    <r>
      <rPr>
        <sz val="10"/>
        <rFont val="Arial"/>
        <family val="2"/>
        <charset val="186"/>
      </rPr>
      <t>–</t>
    </r>
    <r>
      <rPr>
        <sz val="10"/>
        <rFont val="Times New Roman"/>
        <family val="1"/>
      </rPr>
      <t xml:space="preserve">2017 M. KLAIPĖDOS MIESTO SAVIVALDYBĖS </t>
    </r>
  </si>
  <si>
    <t>2015-ųjų metų  asignavimų planas</t>
  </si>
  <si>
    <t>2017-ųjų metų lėšų poreikis</t>
  </si>
  <si>
    <t>2017 m.</t>
  </si>
  <si>
    <t>Išleista informacinių leidinių, plakatų, filmų sk.</t>
  </si>
  <si>
    <t>Dalyvavimas tarptautiniuose projektuose</t>
  </si>
  <si>
    <t>Parengta galimybių studija</t>
  </si>
  <si>
    <t>P1.1.2.1</t>
  </si>
  <si>
    <t>P1.1.2.2</t>
  </si>
  <si>
    <t>05</t>
  </si>
  <si>
    <t>Paskirtа premijų, sk.</t>
  </si>
  <si>
    <r>
      <rPr>
        <sz val="10"/>
        <rFont val="Times New Roman"/>
        <family val="1"/>
        <charset val="186"/>
      </rPr>
      <t xml:space="preserve">Lietuvos ir Latvijos bendradarbiavimo tarp sienų programos projekto </t>
    </r>
    <r>
      <rPr>
        <b/>
        <sz val="10"/>
        <rFont val="Times New Roman"/>
        <family val="1"/>
        <charset val="186"/>
      </rPr>
      <t>„Jaunas žmogus – tobulėjančios visuomenės garantas“</t>
    </r>
    <r>
      <rPr>
        <sz val="10"/>
        <rFont val="Times New Roman"/>
        <family val="1"/>
        <charset val="186"/>
      </rPr>
      <t xml:space="preserve"> įgyvendinimas bendradarbiaujant su Liepojos jaunimo centru</t>
    </r>
  </si>
  <si>
    <t>Piniginės premijos už Klaipėdos miestui aktualų bei pritaikomą baigiamąjį darbą (bakalauro, magistro)  ir daktaro disertaciją  skyrimas</t>
  </si>
  <si>
    <t>2015-ųjų m. asignavimų planas</t>
  </si>
  <si>
    <t>2015 m. asignavimų planas</t>
  </si>
  <si>
    <t>2016 m. lėšų projektas</t>
  </si>
  <si>
    <t>EUR</t>
  </si>
  <si>
    <t>2015-ųjų metų asignavimų planas</t>
  </si>
  <si>
    <t>Iš dalies finansuota projektų, skaičius</t>
  </si>
  <si>
    <t>Išleista informacinių leidinių, plakatų, filmų skaičius</t>
  </si>
  <si>
    <t>Surengta forumų, renginių, skaičius</t>
  </si>
  <si>
    <t>Paskirtа premijų, skaičius</t>
  </si>
  <si>
    <t>Eur</t>
  </si>
  <si>
    <t>2016-ųjų metų lėšų projektas</t>
  </si>
  <si>
    <t>2017-ųjų metų lėšų projektas</t>
  </si>
  <si>
    <t>Planas</t>
  </si>
  <si>
    <t>2016-ųjų metų asignavimų planas</t>
  </si>
  <si>
    <t>2018 m.</t>
  </si>
  <si>
    <t>2017 m. lėšų projektas</t>
  </si>
  <si>
    <t>2018 m. lėšų projektas</t>
  </si>
  <si>
    <t>2018-ųjų metų lėšų projektas</t>
  </si>
  <si>
    <r>
      <t>2015</t>
    </r>
    <r>
      <rPr>
        <sz val="10"/>
        <rFont val="Arial"/>
        <family val="2"/>
        <charset val="186"/>
      </rPr>
      <t>–</t>
    </r>
    <r>
      <rPr>
        <sz val="10"/>
        <rFont val="Times New Roman"/>
        <family val="1"/>
      </rPr>
      <t xml:space="preserve">2017 M. KLAIPĖDOS MIESTO SAVIVALDYBĖS </t>
    </r>
  </si>
  <si>
    <t>Įgyvendinta projektų, vnt.</t>
  </si>
  <si>
    <t>* Funkcinės klasifikacijos kodas įrašomas vadovaujantis  Lietuvos Respublikos finansų ministro 2003 m. liepos 3 d. įsakymu Nr. 1K-184 „Dėl Lietuvos Respublikos valstybės ir savivaldybių biudžetų pajamų ir išlaidų klasifikacijos patvirtinimo“ (aktuali redakcija 2010 m. kovo 26 d. įsakymas Nr. 1K-085)</t>
  </si>
  <si>
    <t xml:space="preserve">Dalyvavimas tarptautiniuose projektuose: </t>
  </si>
  <si>
    <t>** pagal Klaipėdos miesto savivaldybės tarybos 2015-02-19 sprendimą Nr. T2-12</t>
  </si>
  <si>
    <t>*** pagal Klaipėdos miesto savivaldybės tarybos 2015-07-10 sprendimą Nr. T2-145</t>
  </si>
  <si>
    <t>Funkcinės klasifikacijos kodas*</t>
  </si>
  <si>
    <t>2015 m. patvirtintas asignavimų planas**</t>
  </si>
  <si>
    <t>2015 m. asignavimų plano pakeitimas***</t>
  </si>
  <si>
    <t>Piniginių premijų Klaipėdos universiteto studentams už miestui aktualius ir pritaikomuosius darbus skyrimas</t>
  </si>
  <si>
    <t>Sukurtas ir palaikomas informacijos apie jaunimo veiklą sklaidos tinklas</t>
  </si>
  <si>
    <t>URBACT projekto „Y kartos miestas“ („Gen-Y City“) įgyvendinimas</t>
  </si>
  <si>
    <t>Aiškinamojo rašto priedas Nr.3</t>
  </si>
  <si>
    <t xml:space="preserve">2015–2018 M. KLAIPĖDOS MIESTO SAVIVALDYBĖS </t>
  </si>
  <si>
    <t xml:space="preserve"> TIKSLŲ, UŽDAVINIŲ, PRIEMONIŲ, PRIEMONIŲ IŠLAIDŲ IR PRODUKTO KRITERIJŲ DETALI SUVESTINĖ</t>
  </si>
  <si>
    <t xml:space="preserve">STRATEGINIO VEIKLOS PLANO VYKDYMO ATASKAITA </t>
  </si>
  <si>
    <t>(JAUNIMO POLITIKOS PLĖTROS PROGRAMA (NR. 09))</t>
  </si>
  <si>
    <t>2016 m. asignavimų patvirtintas planas*</t>
  </si>
  <si>
    <t>Vertinimo kriterijaus</t>
  </si>
  <si>
    <t>Asignavimai (tūkst. Eur)</t>
  </si>
  <si>
    <t>pavadinimas</t>
  </si>
  <si>
    <t>planuotos reikšmės</t>
  </si>
  <si>
    <t>faktinės reikšmės</t>
  </si>
  <si>
    <t>Informacija apie pasiektus rezultatus, duomenys apie programai skirtų asignavimų panaudojimo tikslingumą</t>
  </si>
  <si>
    <t>Priežastys, dėl kurių planuotos rodiklių reikšmės nepasiektos</t>
  </si>
  <si>
    <t>2016 m. asignavimų patikslintas planas**</t>
  </si>
  <si>
    <t>2016 m. panaudotos lėšos (kasinės išlaidos)</t>
  </si>
  <si>
    <t>* Pagal Klaipėdos miesto savivaldybės tarybos sprendimus: 2015 m. gruodžio 22 d. Nr. T2-333 ir 2016 m. vasario 12 Nr. T2-28</t>
  </si>
  <si>
    <t>** Pagal Klaipėdos miesto savivaldybės tarybos  2016 m. liepos 28 sprendimą Nr. T2-200</t>
  </si>
  <si>
    <t>Jaunų žmonių, dalyvaujančių iš savivaldybės biudžeto finansuojamų projektų veiklose, skaičius</t>
  </si>
  <si>
    <t>Buvo pateikta 13 paraiškų, teigiamai įvertintos ir dalinį finansavimą gavo 9</t>
  </si>
  <si>
    <t>Įgyvendintas projektas, proc.</t>
  </si>
  <si>
    <t>JAUNIMO POLITIKOS PLĖTROS PROGRAMOS (NR. 09)</t>
  </si>
  <si>
    <t>ĮVYKDYMO ATASKAITA</t>
  </si>
  <si>
    <r>
      <t xml:space="preserve">Asignavimų valdytoja –  </t>
    </r>
    <r>
      <rPr>
        <sz val="12"/>
        <rFont val="Times New Roman"/>
        <family val="1"/>
      </rPr>
      <t>Klaipėdos miesto savivaldybės administracija (1).</t>
    </r>
    <r>
      <rPr>
        <b/>
        <sz val="12"/>
        <rFont val="Times New Roman"/>
        <family val="1"/>
      </rPr>
      <t xml:space="preserve">
</t>
    </r>
  </si>
  <si>
    <t>faktiškai įvykdyta –</t>
  </si>
  <si>
    <t>(pagal planą arba geriau);</t>
  </si>
  <si>
    <t>iš dalies įvykdyta –</t>
  </si>
  <si>
    <t>(blogiau, nei planuota).</t>
  </si>
  <si>
    <r>
      <rPr>
        <b/>
        <sz val="11"/>
        <rFont val="Times New Roman"/>
        <family val="1"/>
        <charset val="186"/>
      </rPr>
      <t>Pastaba.</t>
    </r>
    <r>
      <rPr>
        <sz val="11"/>
        <rFont val="Times New Roman"/>
        <family val="1"/>
        <charset val="186"/>
      </rPr>
      <t xml:space="preserve"> Strateginio planavimo skyrius, vertindamas programos įgyvendinimo lygį, atsižvelgia į programos priemonių įgyvendinimo lygį:</t>
    </r>
  </si>
  <si>
    <t>1) priemonė laikoma visiškai įvykdyta, jei pasiektos visos planuotų ataskaitiniais metais vertinimo  kriterijų reikšmės;</t>
  </si>
  <si>
    <t>2) priemonė laikoma iš dalies įvykdyta, jei pasiekta mažiau vertinimo kriterijų reikšmių, nei planuota ataskaitiniais metais;</t>
  </si>
  <si>
    <t>3) priemonė laikoma neįvykdyta, jei nepasiekta nė viena planuoto ataskaitinių metų produkto kriterijaus reikšmė.</t>
  </si>
  <si>
    <t xml:space="preserve">2016 M. KLAIPĖDOS MIESTO SAVIVALDYBĖS </t>
  </si>
  <si>
    <r>
      <rPr>
        <sz val="12"/>
        <rFont val="Times New Roman"/>
        <family val="1"/>
        <charset val="186"/>
      </rPr>
      <t>Iš</t>
    </r>
    <r>
      <rPr>
        <b/>
        <sz val="12"/>
        <rFont val="Times New Roman"/>
        <family val="1"/>
        <charset val="186"/>
      </rPr>
      <t xml:space="preserve"> 2016 m.</t>
    </r>
    <r>
      <rPr>
        <sz val="12"/>
        <rFont val="Times New Roman"/>
        <family val="1"/>
      </rPr>
      <t xml:space="preserve"> planuotų įvykdyti 5 priemonių (kurioms patvirtinti / skirti asignavimai): </t>
    </r>
  </si>
  <si>
    <t xml:space="preserve">2016 m. įtrauktas mažesnis, nei planuotas, jaunų žmonių skaičius, nes dalis jaunimo projektų (4 iš 9) buvo skirta pačioms organizacijoms stiprinti, o ne jaunimo iniciatyvoms
</t>
  </si>
  <si>
    <t>Strateginės sesijos metu, bendradarbiaujant su jaunimo ir (ar) su jaunimu dirbančiomis organizacijomis, Jaunimo garantinių iniciatyvų koordinatoriais (toliau JGI) ir kitais JGI partneriais savivaldybėje parengta Klaipėdos miesto tarpžinybinio bendradarbiavimo tinklo kūrimo, viešinimo ir palaikymo koncepcija kartu su jos priemonių planu</t>
  </si>
  <si>
    <t xml:space="preserve">Įvykę renginiai: 1) „Klaipėda  studentų uostas. STUDIJŲ REGATA '16“; 2) „Klaipėda studentų uostas. RUGSĖJO 1-OJI“; 3) „Jaunimo vasaros akademija“; 4–9) „Klaipėda – jaunimo uostas. JAUNIMO SAVAITGALIS“;
10) tikslingi 4 val. trukmės lyderystės ir vadovavimo mokymai, skirti Klaipėdos miesto jauniems žmonėms (14–29 metų), kurie yra Klaipėdos jaunimo ir su jaunimu dirbančių organizacijų nariai
</t>
  </si>
  <si>
    <t>2016-05-03 Europos Komisija patvirtino II etapo tarptautinės programos URBACT III projekto „Y kartos miestas“ („GEN-Y CITY“) paraišką, pagal kurią buvo vykdomos įvairios veiklos. Projektas įgyvendintas apie 35 proc. (vyko 4 tarptautiniai partnerių susitikimai, suorganizuoti 2 Vietos veiklos grupių susitikimai, parengta ir partneriams atiduota su tuo susijusi medžiaga)</t>
  </si>
  <si>
    <r>
      <t>Programą vykdė</t>
    </r>
    <r>
      <rPr>
        <sz val="12"/>
        <rFont val="Times New Roman"/>
        <family val="1"/>
      </rPr>
      <t xml:space="preserve"> jaunimo reikalų koordinatorius.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</si>
</sst>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8" x14ac:knownFonts="1">
    <font>
      <sz val="10"/>
      <name val="Arial"/>
      <charset val="186"/>
    </font>
    <font>
      <sz val="10"/>
      <name val="Times New Roman"/>
      <family val="1"/>
    </font>
    <font>
      <b/>
      <sz val="10"/>
      <name val="Times New Roman"/>
      <family val="1"/>
    </font>
    <font>
      <sz val="8"/>
      <name val="Arial"/>
      <family val="2"/>
      <charset val="186"/>
    </font>
    <font>
      <sz val="12"/>
      <name val="Times New Roman"/>
      <family val="1"/>
      <charset val="186"/>
    </font>
    <font>
      <sz val="10"/>
      <name val="Arial"/>
      <family val="2"/>
      <charset val="186"/>
    </font>
    <font>
      <b/>
      <sz val="10"/>
      <name val="Times New Roman"/>
      <family val="1"/>
      <charset val="186"/>
    </font>
    <font>
      <sz val="10"/>
      <name val="Times New Roman"/>
      <family val="1"/>
      <charset val="186"/>
    </font>
    <font>
      <b/>
      <u/>
      <sz val="10"/>
      <name val="Times New Roman"/>
      <family val="1"/>
    </font>
    <font>
      <sz val="8"/>
      <name val="Times New Roman"/>
      <family val="1"/>
      <charset val="186"/>
    </font>
    <font>
      <sz val="9"/>
      <name val="Times New Roman"/>
      <family val="1"/>
      <charset val="186"/>
    </font>
    <font>
      <sz val="10"/>
      <color theme="0"/>
      <name val="Arial"/>
      <family val="2"/>
      <charset val="186"/>
    </font>
    <font>
      <sz val="12"/>
      <name val="Arial"/>
      <family val="2"/>
      <charset val="186"/>
    </font>
    <font>
      <b/>
      <sz val="12"/>
      <name val="Times New Roman"/>
      <family val="1"/>
      <charset val="186"/>
    </font>
    <font>
      <b/>
      <sz val="12"/>
      <name val="Times New Roman"/>
      <family val="1"/>
    </font>
    <font>
      <sz val="12"/>
      <name val="Times New Roman"/>
      <family val="1"/>
    </font>
    <font>
      <sz val="11"/>
      <name val="Times New Roman"/>
      <family val="1"/>
      <charset val="186"/>
    </font>
    <font>
      <b/>
      <sz val="11"/>
      <name val="Times New Roman"/>
      <family val="1"/>
      <charset val="186"/>
    </font>
  </fonts>
  <fills count="12">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solid">
        <fgColor indexed="9"/>
        <bgColor indexed="64"/>
      </patternFill>
    </fill>
    <fill>
      <patternFill patternType="solid">
        <fgColor indexed="13"/>
        <bgColor indexed="64"/>
      </patternFill>
    </fill>
    <fill>
      <patternFill patternType="solid">
        <fgColor indexed="45"/>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theme="8" tint="0.59999389629810485"/>
        <bgColor indexed="64"/>
      </patternFill>
    </fill>
    <fill>
      <patternFill patternType="solid">
        <fgColor theme="8" tint="0.79998168889431442"/>
        <bgColor indexed="64"/>
      </patternFill>
    </fill>
  </fills>
  <borders count="74">
    <border>
      <left/>
      <right/>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top/>
      <bottom/>
      <diagonal/>
    </border>
    <border>
      <left style="medium">
        <color indexed="64"/>
      </left>
      <right/>
      <top/>
      <bottom/>
      <diagonal/>
    </border>
    <border>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thin">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s>
  <cellStyleXfs count="2">
    <xf numFmtId="0" fontId="0" fillId="0" borderId="0"/>
    <xf numFmtId="0" fontId="5" fillId="0" borderId="0"/>
  </cellStyleXfs>
  <cellXfs count="954">
    <xf numFmtId="0" fontId="0" fillId="0" borderId="0" xfId="0"/>
    <xf numFmtId="0" fontId="5" fillId="0" borderId="0" xfId="0" applyFont="1"/>
    <xf numFmtId="0" fontId="1" fillId="0" borderId="0" xfId="0" applyFont="1" applyBorder="1" applyAlignment="1">
      <alignment vertical="top"/>
    </xf>
    <xf numFmtId="0" fontId="1" fillId="0" borderId="0" xfId="0" applyFont="1" applyAlignment="1">
      <alignment horizontal="center" vertical="top"/>
    </xf>
    <xf numFmtId="0" fontId="1" fillId="0" borderId="0" xfId="0" applyFont="1" applyAlignment="1">
      <alignment vertical="top"/>
    </xf>
    <xf numFmtId="0" fontId="1" fillId="0" borderId="0" xfId="0" applyNumberFormat="1" applyFont="1" applyAlignment="1">
      <alignment vertical="top"/>
    </xf>
    <xf numFmtId="0" fontId="1" fillId="0" borderId="1" xfId="0" applyFont="1" applyBorder="1" applyAlignment="1">
      <alignment vertical="top"/>
    </xf>
    <xf numFmtId="164" fontId="2" fillId="0" borderId="0" xfId="0" applyNumberFormat="1" applyFont="1" applyFill="1" applyBorder="1" applyAlignment="1">
      <alignment horizontal="center" vertical="top"/>
    </xf>
    <xf numFmtId="0" fontId="1" fillId="0" borderId="0" xfId="0" applyFont="1" applyFill="1" applyBorder="1" applyAlignment="1">
      <alignment vertical="top"/>
    </xf>
    <xf numFmtId="49" fontId="1" fillId="0" borderId="0" xfId="0" applyNumberFormat="1" applyFont="1" applyFill="1" applyBorder="1" applyAlignment="1">
      <alignment vertical="top"/>
    </xf>
    <xf numFmtId="49" fontId="1" fillId="0" borderId="0" xfId="0" applyNumberFormat="1" applyFont="1" applyFill="1" applyBorder="1" applyAlignment="1">
      <alignment horizontal="right" vertical="top"/>
    </xf>
    <xf numFmtId="0" fontId="5" fillId="0" borderId="0" xfId="0" applyFont="1" applyBorder="1"/>
    <xf numFmtId="49" fontId="2" fillId="0" borderId="0" xfId="0" applyNumberFormat="1" applyFont="1" applyFill="1" applyBorder="1" applyAlignment="1">
      <alignment horizontal="right" vertical="top"/>
    </xf>
    <xf numFmtId="0" fontId="2" fillId="0" borderId="0" xfId="0" applyFont="1" applyFill="1" applyBorder="1" applyAlignment="1">
      <alignment vertical="top" wrapText="1"/>
    </xf>
    <xf numFmtId="0" fontId="1" fillId="0" borderId="0" xfId="0" applyFont="1" applyFill="1" applyBorder="1" applyAlignment="1">
      <alignment vertical="top" wrapText="1"/>
    </xf>
    <xf numFmtId="0" fontId="6" fillId="0" borderId="0" xfId="0" applyFont="1" applyFill="1" applyBorder="1" applyAlignment="1">
      <alignment vertical="top" wrapText="1"/>
    </xf>
    <xf numFmtId="0" fontId="2" fillId="0" borderId="0" xfId="0" applyFont="1" applyFill="1" applyBorder="1" applyAlignment="1">
      <alignment horizontal="right" vertical="top" wrapText="1"/>
    </xf>
    <xf numFmtId="164" fontId="2" fillId="0" borderId="0" xfId="0" applyNumberFormat="1" applyFont="1" applyFill="1" applyBorder="1" applyAlignment="1">
      <alignment horizontal="center" vertical="top" wrapText="1"/>
    </xf>
    <xf numFmtId="164" fontId="5" fillId="0" borderId="0" xfId="0" applyNumberFormat="1" applyFont="1"/>
    <xf numFmtId="0" fontId="1" fillId="0" borderId="48" xfId="0" applyFont="1" applyBorder="1" applyAlignment="1">
      <alignment vertical="top"/>
    </xf>
    <xf numFmtId="0" fontId="1" fillId="0" borderId="39" xfId="0" applyFont="1" applyBorder="1" applyAlignment="1">
      <alignment vertical="top"/>
    </xf>
    <xf numFmtId="0" fontId="1" fillId="0" borderId="19" xfId="0" applyFont="1" applyBorder="1" applyAlignment="1">
      <alignment vertical="top"/>
    </xf>
    <xf numFmtId="0" fontId="1" fillId="0" borderId="0" xfId="0" applyFont="1" applyBorder="1" applyAlignment="1">
      <alignment horizontal="center" vertical="top"/>
    </xf>
    <xf numFmtId="0" fontId="1" fillId="0" borderId="52" xfId="0" applyFont="1" applyBorder="1" applyAlignment="1">
      <alignment horizontal="center" vertical="top"/>
    </xf>
    <xf numFmtId="0" fontId="1" fillId="0" borderId="28" xfId="0" applyFont="1" applyBorder="1" applyAlignment="1">
      <alignment horizontal="center" vertical="top"/>
    </xf>
    <xf numFmtId="0" fontId="1" fillId="0" borderId="53" xfId="0" applyFont="1" applyBorder="1" applyAlignment="1">
      <alignment horizontal="center" vertical="top"/>
    </xf>
    <xf numFmtId="0" fontId="1" fillId="0" borderId="50" xfId="0" applyFont="1" applyBorder="1" applyAlignment="1">
      <alignment horizontal="center" vertical="top"/>
    </xf>
    <xf numFmtId="0" fontId="5" fillId="0" borderId="0" xfId="0" applyFont="1" applyBorder="1" applyAlignment="1">
      <alignment horizontal="center"/>
    </xf>
    <xf numFmtId="0" fontId="5" fillId="0" borderId="0" xfId="0" applyFont="1" applyAlignment="1">
      <alignment horizontal="center"/>
    </xf>
    <xf numFmtId="0" fontId="1" fillId="0" borderId="22" xfId="0" applyFont="1" applyBorder="1" applyAlignment="1">
      <alignment vertical="top"/>
    </xf>
    <xf numFmtId="0" fontId="1" fillId="0" borderId="26" xfId="0" applyFont="1" applyBorder="1" applyAlignment="1">
      <alignment vertical="top"/>
    </xf>
    <xf numFmtId="0" fontId="1" fillId="0" borderId="17" xfId="0" applyFont="1" applyBorder="1" applyAlignment="1">
      <alignment vertical="top"/>
    </xf>
    <xf numFmtId="0" fontId="1" fillId="0" borderId="3" xfId="0" applyFont="1" applyBorder="1" applyAlignment="1">
      <alignment horizontal="center" vertical="top"/>
    </xf>
    <xf numFmtId="0" fontId="1" fillId="0" borderId="4" xfId="0" applyFont="1" applyBorder="1" applyAlignment="1">
      <alignment horizontal="center" vertical="top"/>
    </xf>
    <xf numFmtId="0" fontId="1" fillId="0" borderId="16" xfId="0" applyFont="1" applyBorder="1" applyAlignment="1">
      <alignment horizontal="center" vertical="top"/>
    </xf>
    <xf numFmtId="0" fontId="1" fillId="0" borderId="17" xfId="0" applyFont="1" applyBorder="1" applyAlignment="1">
      <alignment vertical="top" wrapText="1"/>
    </xf>
    <xf numFmtId="0" fontId="1" fillId="0" borderId="43" xfId="0" applyFont="1" applyBorder="1" applyAlignment="1">
      <alignment horizontal="center" vertical="top"/>
    </xf>
    <xf numFmtId="0" fontId="1" fillId="4" borderId="0" xfId="0" applyFont="1" applyFill="1" applyBorder="1" applyAlignment="1">
      <alignment vertical="top"/>
    </xf>
    <xf numFmtId="0" fontId="4" fillId="0" borderId="0" xfId="0" applyFont="1"/>
    <xf numFmtId="0" fontId="4" fillId="0" borderId="55" xfId="0" applyFont="1" applyBorder="1" applyAlignment="1">
      <alignment horizontal="center" vertical="top" wrapText="1"/>
    </xf>
    <xf numFmtId="0" fontId="4" fillId="0" borderId="55" xfId="0" applyFont="1" applyBorder="1" applyAlignment="1">
      <alignment vertical="top" wrapText="1"/>
    </xf>
    <xf numFmtId="0" fontId="1" fillId="0" borderId="45" xfId="0" applyFont="1" applyBorder="1" applyAlignment="1">
      <alignment horizontal="center" vertical="top"/>
    </xf>
    <xf numFmtId="49" fontId="1" fillId="0" borderId="9" xfId="0" applyNumberFormat="1" applyFont="1" applyBorder="1" applyAlignment="1">
      <alignment horizontal="center" vertical="top"/>
    </xf>
    <xf numFmtId="49" fontId="1" fillId="0" borderId="10" xfId="0" applyNumberFormat="1" applyFont="1" applyBorder="1" applyAlignment="1">
      <alignment horizontal="center" vertical="top"/>
    </xf>
    <xf numFmtId="49" fontId="1" fillId="0" borderId="21" xfId="0" applyNumberFormat="1" applyFont="1" applyBorder="1" applyAlignment="1">
      <alignment horizontal="center" vertical="top"/>
    </xf>
    <xf numFmtId="164" fontId="1" fillId="0" borderId="16" xfId="0" applyNumberFormat="1" applyFont="1" applyBorder="1" applyAlignment="1">
      <alignment horizontal="center" vertical="top"/>
    </xf>
    <xf numFmtId="164" fontId="6" fillId="5" borderId="2" xfId="0" applyNumberFormat="1" applyFont="1" applyFill="1" applyBorder="1" applyAlignment="1">
      <alignment horizontal="center" vertical="top"/>
    </xf>
    <xf numFmtId="164" fontId="6" fillId="5" borderId="37" xfId="0" applyNumberFormat="1" applyFont="1" applyFill="1" applyBorder="1" applyAlignment="1">
      <alignment horizontal="center" vertical="top"/>
    </xf>
    <xf numFmtId="0" fontId="1" fillId="0" borderId="5" xfId="0" applyFont="1" applyBorder="1" applyAlignment="1">
      <alignment horizontal="center" vertical="top"/>
    </xf>
    <xf numFmtId="0" fontId="1" fillId="0" borderId="9" xfId="0" applyFont="1" applyBorder="1" applyAlignment="1">
      <alignment horizontal="center" vertical="top"/>
    </xf>
    <xf numFmtId="0" fontId="1" fillId="0" borderId="6" xfId="0" applyFont="1" applyBorder="1" applyAlignment="1">
      <alignment horizontal="center" vertical="top"/>
    </xf>
    <xf numFmtId="0" fontId="1" fillId="0" borderId="10" xfId="0" applyFont="1" applyBorder="1" applyAlignment="1">
      <alignment horizontal="center" vertical="top"/>
    </xf>
    <xf numFmtId="0" fontId="1" fillId="0" borderId="25" xfId="0" applyFont="1" applyBorder="1" applyAlignment="1">
      <alignment horizontal="center" vertical="top"/>
    </xf>
    <xf numFmtId="0" fontId="1" fillId="0" borderId="21" xfId="0" applyFont="1" applyBorder="1" applyAlignment="1">
      <alignment horizontal="center" vertical="top"/>
    </xf>
    <xf numFmtId="0" fontId="1" fillId="0" borderId="43" xfId="0" applyFont="1" applyBorder="1" applyAlignment="1">
      <alignment horizontal="center" vertical="center" textRotation="90" wrapText="1"/>
    </xf>
    <xf numFmtId="0" fontId="1" fillId="0" borderId="0" xfId="0" applyFont="1" applyAlignment="1">
      <alignment horizontal="center" vertical="top" wrapText="1"/>
    </xf>
    <xf numFmtId="0" fontId="1" fillId="0" borderId="43" xfId="0" applyFont="1" applyFill="1" applyBorder="1" applyAlignment="1">
      <alignment horizontal="center" vertical="center" textRotation="90" wrapText="1"/>
    </xf>
    <xf numFmtId="49" fontId="2" fillId="6" borderId="40" xfId="0" applyNumberFormat="1" applyFont="1" applyFill="1" applyBorder="1" applyAlignment="1">
      <alignment vertical="top"/>
    </xf>
    <xf numFmtId="49" fontId="2" fillId="6" borderId="41" xfId="0" applyNumberFormat="1" applyFont="1" applyFill="1" applyBorder="1" applyAlignment="1">
      <alignment vertical="top"/>
    </xf>
    <xf numFmtId="49" fontId="2" fillId="6" borderId="38" xfId="0" applyNumberFormat="1" applyFont="1" applyFill="1" applyBorder="1" applyAlignment="1">
      <alignment vertical="top"/>
    </xf>
    <xf numFmtId="49" fontId="2" fillId="6" borderId="41" xfId="0" applyNumberFormat="1" applyFont="1" applyFill="1" applyBorder="1" applyAlignment="1">
      <alignment vertical="top" wrapText="1"/>
    </xf>
    <xf numFmtId="49" fontId="2" fillId="2" borderId="2" xfId="0" applyNumberFormat="1" applyFont="1" applyFill="1" applyBorder="1" applyAlignment="1">
      <alignment horizontal="center" vertical="top"/>
    </xf>
    <xf numFmtId="49" fontId="2" fillId="2" borderId="3" xfId="0" applyNumberFormat="1" applyFont="1" applyFill="1" applyBorder="1" applyAlignment="1">
      <alignment horizontal="center" vertical="top"/>
    </xf>
    <xf numFmtId="49" fontId="6" fillId="3" borderId="35" xfId="0" applyNumberFormat="1" applyFont="1" applyFill="1" applyBorder="1" applyAlignment="1">
      <alignment horizontal="center" vertical="top"/>
    </xf>
    <xf numFmtId="164" fontId="7" fillId="4" borderId="4" xfId="0" applyNumberFormat="1" applyFont="1" applyFill="1" applyBorder="1" applyAlignment="1">
      <alignment horizontal="center" vertical="top"/>
    </xf>
    <xf numFmtId="164" fontId="7" fillId="0" borderId="16" xfId="0" applyNumberFormat="1" applyFont="1" applyFill="1" applyBorder="1" applyAlignment="1">
      <alignment horizontal="center" vertical="top"/>
    </xf>
    <xf numFmtId="164" fontId="7" fillId="0" borderId="17" xfId="0" applyNumberFormat="1" applyFont="1" applyFill="1" applyBorder="1" applyAlignment="1">
      <alignment horizontal="center" vertical="top"/>
    </xf>
    <xf numFmtId="164" fontId="7" fillId="0" borderId="19" xfId="0" applyNumberFormat="1" applyFont="1" applyFill="1" applyBorder="1" applyAlignment="1">
      <alignment horizontal="center" vertical="top"/>
    </xf>
    <xf numFmtId="49" fontId="2" fillId="2" borderId="5" xfId="0" applyNumberFormat="1" applyFont="1" applyFill="1" applyBorder="1" applyAlignment="1">
      <alignment horizontal="center" vertical="top"/>
    </xf>
    <xf numFmtId="49" fontId="2" fillId="3" borderId="6" xfId="0" applyNumberFormat="1" applyFont="1" applyFill="1" applyBorder="1" applyAlignment="1">
      <alignment horizontal="center" vertical="top"/>
    </xf>
    <xf numFmtId="49" fontId="6" fillId="0" borderId="17" xfId="0" applyNumberFormat="1" applyFont="1" applyBorder="1" applyAlignment="1">
      <alignment horizontal="center" vertical="top"/>
    </xf>
    <xf numFmtId="0" fontId="7" fillId="0" borderId="0" xfId="0" applyFont="1" applyFill="1" applyBorder="1" applyAlignment="1">
      <alignment horizontal="center" vertical="top" wrapText="1"/>
    </xf>
    <xf numFmtId="164" fontId="1" fillId="4" borderId="20" xfId="0" applyNumberFormat="1" applyFont="1" applyFill="1" applyBorder="1" applyAlignment="1">
      <alignment horizontal="center" vertical="top"/>
    </xf>
    <xf numFmtId="164" fontId="1" fillId="0" borderId="17" xfId="0" applyNumberFormat="1" applyFont="1" applyFill="1" applyBorder="1" applyAlignment="1">
      <alignment horizontal="center" vertical="top"/>
    </xf>
    <xf numFmtId="164" fontId="1" fillId="0" borderId="19" xfId="0" applyNumberFormat="1" applyFont="1" applyFill="1" applyBorder="1" applyAlignment="1">
      <alignment horizontal="center" vertical="top"/>
    </xf>
    <xf numFmtId="49" fontId="2" fillId="2" borderId="9" xfId="0" applyNumberFormat="1" applyFont="1" applyFill="1" applyBorder="1" applyAlignment="1">
      <alignment horizontal="center" vertical="top"/>
    </xf>
    <xf numFmtId="49" fontId="2" fillId="3" borderId="10" xfId="0" applyNumberFormat="1" applyFont="1" applyFill="1" applyBorder="1" applyAlignment="1">
      <alignment horizontal="center" vertical="top"/>
    </xf>
    <xf numFmtId="49" fontId="6" fillId="0" borderId="22" xfId="0" applyNumberFormat="1" applyFont="1" applyBorder="1" applyAlignment="1">
      <alignment horizontal="center" vertical="top"/>
    </xf>
    <xf numFmtId="49" fontId="6" fillId="0" borderId="26" xfId="0" applyNumberFormat="1" applyFont="1" applyBorder="1" applyAlignment="1">
      <alignment horizontal="center" vertical="top"/>
    </xf>
    <xf numFmtId="164" fontId="7" fillId="4" borderId="6" xfId="0" applyNumberFormat="1" applyFont="1" applyFill="1" applyBorder="1" applyAlignment="1">
      <alignment horizontal="center" vertical="top"/>
    </xf>
    <xf numFmtId="164" fontId="1" fillId="4" borderId="28" xfId="0" applyNumberFormat="1" applyFont="1" applyFill="1" applyBorder="1" applyAlignment="1">
      <alignment horizontal="center" vertical="top"/>
    </xf>
    <xf numFmtId="164" fontId="1" fillId="4" borderId="29" xfId="0" applyNumberFormat="1" applyFont="1" applyFill="1" applyBorder="1" applyAlignment="1">
      <alignment horizontal="center" vertical="top"/>
    </xf>
    <xf numFmtId="164" fontId="1" fillId="0" borderId="33" xfId="0" applyNumberFormat="1" applyFont="1" applyFill="1" applyBorder="1" applyAlignment="1">
      <alignment horizontal="center" vertical="top"/>
    </xf>
    <xf numFmtId="164" fontId="1" fillId="0" borderId="46" xfId="0" applyNumberFormat="1" applyFont="1" applyFill="1" applyBorder="1" applyAlignment="1">
      <alignment horizontal="center" vertical="top"/>
    </xf>
    <xf numFmtId="164" fontId="7" fillId="7" borderId="6" xfId="0" applyNumberFormat="1" applyFont="1" applyFill="1" applyBorder="1" applyAlignment="1">
      <alignment horizontal="center" vertical="top"/>
    </xf>
    <xf numFmtId="164" fontId="1" fillId="0" borderId="26" xfId="0" applyNumberFormat="1" applyFont="1" applyFill="1" applyBorder="1" applyAlignment="1">
      <alignment horizontal="center" vertical="top"/>
    </xf>
    <xf numFmtId="164" fontId="1" fillId="0" borderId="7" xfId="0" applyNumberFormat="1" applyFont="1" applyFill="1" applyBorder="1" applyAlignment="1">
      <alignment horizontal="center" vertical="top"/>
    </xf>
    <xf numFmtId="49" fontId="2" fillId="3" borderId="4" xfId="0" applyNumberFormat="1" applyFont="1" applyFill="1" applyBorder="1" applyAlignment="1">
      <alignment horizontal="center" vertical="top"/>
    </xf>
    <xf numFmtId="164" fontId="2" fillId="3" borderId="2" xfId="0" applyNumberFormat="1" applyFont="1" applyFill="1" applyBorder="1" applyAlignment="1">
      <alignment horizontal="center" vertical="top"/>
    </xf>
    <xf numFmtId="164" fontId="2" fillId="3" borderId="35" xfId="0" applyNumberFormat="1" applyFont="1" applyFill="1" applyBorder="1" applyAlignment="1">
      <alignment horizontal="center" vertical="top"/>
    </xf>
    <xf numFmtId="164" fontId="2" fillId="3" borderId="36" xfId="0" applyNumberFormat="1" applyFont="1" applyFill="1" applyBorder="1" applyAlignment="1">
      <alignment horizontal="center" vertical="top"/>
    </xf>
    <xf numFmtId="164" fontId="2" fillId="3" borderId="37" xfId="0" applyNumberFormat="1" applyFont="1" applyFill="1" applyBorder="1" applyAlignment="1">
      <alignment horizontal="center" vertical="top"/>
    </xf>
    <xf numFmtId="164" fontId="2" fillId="3" borderId="38" xfId="0" applyNumberFormat="1" applyFont="1" applyFill="1" applyBorder="1" applyAlignment="1">
      <alignment horizontal="center" vertical="top"/>
    </xf>
    <xf numFmtId="164" fontId="2" fillId="3" borderId="40" xfId="0" applyNumberFormat="1" applyFont="1" applyFill="1" applyBorder="1" applyAlignment="1">
      <alignment horizontal="center" vertical="top"/>
    </xf>
    <xf numFmtId="49" fontId="6" fillId="3" borderId="36" xfId="0" applyNumberFormat="1" applyFont="1" applyFill="1" applyBorder="1" applyAlignment="1">
      <alignment horizontal="center" vertical="top"/>
    </xf>
    <xf numFmtId="0" fontId="7" fillId="0" borderId="17" xfId="0" applyFont="1" applyBorder="1" applyAlignment="1">
      <alignment horizontal="center" vertical="top"/>
    </xf>
    <xf numFmtId="164" fontId="7" fillId="4" borderId="17" xfId="0" applyNumberFormat="1" applyFont="1" applyFill="1" applyBorder="1" applyAlignment="1">
      <alignment horizontal="center" vertical="top" wrapText="1"/>
    </xf>
    <xf numFmtId="164" fontId="7" fillId="4" borderId="19" xfId="0" applyNumberFormat="1" applyFont="1" applyFill="1" applyBorder="1" applyAlignment="1">
      <alignment horizontal="center" vertical="top" wrapText="1"/>
    </xf>
    <xf numFmtId="49" fontId="6" fillId="3" borderId="10" xfId="0" applyNumberFormat="1" applyFont="1" applyFill="1" applyBorder="1" applyAlignment="1">
      <alignment horizontal="center" vertical="top"/>
    </xf>
    <xf numFmtId="49" fontId="6" fillId="0" borderId="6" xfId="0" applyNumberFormat="1" applyFont="1" applyBorder="1" applyAlignment="1">
      <alignment vertical="top"/>
    </xf>
    <xf numFmtId="0" fontId="5" fillId="0" borderId="5" xfId="0" applyFont="1" applyBorder="1" applyAlignment="1">
      <alignment vertical="top"/>
    </xf>
    <xf numFmtId="49" fontId="7" fillId="0" borderId="25" xfId="0" applyNumberFormat="1" applyFont="1" applyBorder="1" applyAlignment="1">
      <alignment horizontal="center" vertical="top"/>
    </xf>
    <xf numFmtId="0" fontId="7" fillId="0" borderId="26" xfId="0" applyFont="1" applyBorder="1" applyAlignment="1">
      <alignment horizontal="center" vertical="top"/>
    </xf>
    <xf numFmtId="164" fontId="7" fillId="4" borderId="34" xfId="0" applyNumberFormat="1" applyFont="1" applyFill="1" applyBorder="1" applyAlignment="1">
      <alignment horizontal="center" vertical="top"/>
    </xf>
    <xf numFmtId="164" fontId="7" fillId="4" borderId="26" xfId="0" applyNumberFormat="1" applyFont="1" applyFill="1" applyBorder="1" applyAlignment="1">
      <alignment horizontal="center" vertical="top" wrapText="1"/>
    </xf>
    <xf numFmtId="164" fontId="7" fillId="4" borderId="7" xfId="0" applyNumberFormat="1" applyFont="1" applyFill="1" applyBorder="1" applyAlignment="1">
      <alignment horizontal="center" vertical="top" wrapText="1"/>
    </xf>
    <xf numFmtId="49" fontId="6" fillId="3" borderId="4" xfId="0" applyNumberFormat="1" applyFont="1" applyFill="1" applyBorder="1" applyAlignment="1">
      <alignment horizontal="center" vertical="top"/>
    </xf>
    <xf numFmtId="49" fontId="6" fillId="0" borderId="4" xfId="0" applyNumberFormat="1" applyFont="1" applyBorder="1" applyAlignment="1">
      <alignment vertical="top"/>
    </xf>
    <xf numFmtId="0" fontId="5" fillId="0" borderId="3" xfId="0" applyFont="1" applyBorder="1" applyAlignment="1">
      <alignment vertical="top"/>
    </xf>
    <xf numFmtId="49" fontId="7" fillId="0" borderId="16" xfId="0" applyNumberFormat="1" applyFont="1" applyBorder="1" applyAlignment="1">
      <alignment vertical="top"/>
    </xf>
    <xf numFmtId="49" fontId="6" fillId="0" borderId="17" xfId="0" applyNumberFormat="1" applyFont="1" applyBorder="1" applyAlignment="1">
      <alignment vertical="top"/>
    </xf>
    <xf numFmtId="0" fontId="7" fillId="0" borderId="39" xfId="0" applyFont="1" applyBorder="1" applyAlignment="1">
      <alignment horizontal="center" vertical="top"/>
    </xf>
    <xf numFmtId="164" fontId="7" fillId="4" borderId="43" xfId="0" applyNumberFormat="1" applyFont="1" applyFill="1" applyBorder="1" applyAlignment="1">
      <alignment horizontal="center" vertical="top"/>
    </xf>
    <xf numFmtId="164" fontId="7" fillId="4" borderId="51" xfId="0" applyNumberFormat="1" applyFont="1" applyFill="1" applyBorder="1" applyAlignment="1">
      <alignment horizontal="center" vertical="top"/>
    </xf>
    <xf numFmtId="164" fontId="7" fillId="4" borderId="39" xfId="0" applyNumberFormat="1" applyFont="1" applyFill="1" applyBorder="1" applyAlignment="1">
      <alignment horizontal="center" vertical="top" wrapText="1"/>
    </xf>
    <xf numFmtId="164" fontId="7" fillId="4" borderId="47" xfId="0" applyNumberFormat="1" applyFont="1" applyFill="1" applyBorder="1" applyAlignment="1">
      <alignment horizontal="center" vertical="top" wrapText="1"/>
    </xf>
    <xf numFmtId="0" fontId="5" fillId="0" borderId="10" xfId="0" applyFont="1" applyBorder="1" applyAlignment="1">
      <alignment vertical="top"/>
    </xf>
    <xf numFmtId="0" fontId="7" fillId="4" borderId="21" xfId="0" applyFont="1" applyFill="1" applyBorder="1" applyAlignment="1">
      <alignment vertical="top" wrapText="1"/>
    </xf>
    <xf numFmtId="0" fontId="5" fillId="0" borderId="9" xfId="0" applyFont="1" applyBorder="1" applyAlignment="1">
      <alignment vertical="top"/>
    </xf>
    <xf numFmtId="49" fontId="7" fillId="0" borderId="21" xfId="0" applyNumberFormat="1" applyFont="1" applyBorder="1" applyAlignment="1">
      <alignment vertical="top"/>
    </xf>
    <xf numFmtId="49" fontId="6" fillId="0" borderId="22" xfId="0" applyNumberFormat="1" applyFont="1" applyBorder="1" applyAlignment="1">
      <alignment vertical="top"/>
    </xf>
    <xf numFmtId="49" fontId="6" fillId="0" borderId="10" xfId="0" applyNumberFormat="1" applyFont="1" applyBorder="1" applyAlignment="1">
      <alignment vertical="top"/>
    </xf>
    <xf numFmtId="49" fontId="2" fillId="3" borderId="35" xfId="0" applyNumberFormat="1" applyFont="1" applyFill="1" applyBorder="1" applyAlignment="1">
      <alignment horizontal="center" vertical="top"/>
    </xf>
    <xf numFmtId="164" fontId="2" fillId="3" borderId="41" xfId="0" applyNumberFormat="1" applyFont="1" applyFill="1" applyBorder="1" applyAlignment="1">
      <alignment horizontal="center" vertical="top"/>
    </xf>
    <xf numFmtId="164" fontId="2" fillId="2" borderId="40" xfId="0" applyNumberFormat="1" applyFont="1" applyFill="1" applyBorder="1" applyAlignment="1">
      <alignment horizontal="center" vertical="top"/>
    </xf>
    <xf numFmtId="164" fontId="2" fillId="2" borderId="35" xfId="0" applyNumberFormat="1" applyFont="1" applyFill="1" applyBorder="1" applyAlignment="1">
      <alignment horizontal="center" vertical="top"/>
    </xf>
    <xf numFmtId="164" fontId="2" fillId="2" borderId="41" xfId="0" applyNumberFormat="1" applyFont="1" applyFill="1" applyBorder="1" applyAlignment="1">
      <alignment horizontal="center" vertical="top"/>
    </xf>
    <xf numFmtId="164" fontId="2" fillId="2" borderId="2" xfId="0" applyNumberFormat="1" applyFont="1" applyFill="1" applyBorder="1" applyAlignment="1">
      <alignment horizontal="center" vertical="top"/>
    </xf>
    <xf numFmtId="164" fontId="2" fillId="2" borderId="42" xfId="0" applyNumberFormat="1" applyFont="1" applyFill="1" applyBorder="1" applyAlignment="1">
      <alignment horizontal="center" vertical="top"/>
    </xf>
    <xf numFmtId="164" fontId="2" fillId="2" borderId="37" xfId="0" applyNumberFormat="1" applyFont="1" applyFill="1" applyBorder="1" applyAlignment="1">
      <alignment horizontal="center" vertical="top"/>
    </xf>
    <xf numFmtId="164" fontId="2" fillId="2" borderId="38" xfId="0" applyNumberFormat="1" applyFont="1" applyFill="1" applyBorder="1" applyAlignment="1">
      <alignment horizontal="center" vertical="top"/>
    </xf>
    <xf numFmtId="49" fontId="2" fillId="5" borderId="2" xfId="0" applyNumberFormat="1" applyFont="1" applyFill="1" applyBorder="1" applyAlignment="1">
      <alignment vertical="top"/>
    </xf>
    <xf numFmtId="164" fontId="2" fillId="5" borderId="40" xfId="0" applyNumberFormat="1" applyFont="1" applyFill="1" applyBorder="1" applyAlignment="1">
      <alignment horizontal="center" vertical="top"/>
    </xf>
    <xf numFmtId="164" fontId="2" fillId="5" borderId="35" xfId="0" applyNumberFormat="1" applyFont="1" applyFill="1" applyBorder="1" applyAlignment="1">
      <alignment horizontal="center" vertical="top"/>
    </xf>
    <xf numFmtId="164" fontId="2" fillId="5" borderId="41" xfId="0" applyNumberFormat="1" applyFont="1" applyFill="1" applyBorder="1" applyAlignment="1">
      <alignment horizontal="center" vertical="top"/>
    </xf>
    <xf numFmtId="164" fontId="2" fillId="5" borderId="2" xfId="0" applyNumberFormat="1" applyFont="1" applyFill="1" applyBorder="1" applyAlignment="1">
      <alignment horizontal="center" vertical="top"/>
    </xf>
    <xf numFmtId="164" fontId="2" fillId="5" borderId="37" xfId="0" applyNumberFormat="1" applyFont="1" applyFill="1" applyBorder="1" applyAlignment="1">
      <alignment horizontal="center" vertical="top"/>
    </xf>
    <xf numFmtId="164" fontId="2" fillId="5" borderId="38" xfId="0" applyNumberFormat="1" applyFont="1" applyFill="1" applyBorder="1" applyAlignment="1">
      <alignment horizontal="center" vertical="top"/>
    </xf>
    <xf numFmtId="0" fontId="6" fillId="0" borderId="2" xfId="0" applyFont="1" applyFill="1" applyBorder="1" applyAlignment="1">
      <alignment horizontal="center" vertical="top" wrapText="1"/>
    </xf>
    <xf numFmtId="0" fontId="6" fillId="0" borderId="37" xfId="0" applyFont="1" applyFill="1" applyBorder="1" applyAlignment="1">
      <alignment horizontal="center" vertical="top" wrapText="1"/>
    </xf>
    <xf numFmtId="164" fontId="7" fillId="0" borderId="3" xfId="0" applyNumberFormat="1" applyFont="1" applyFill="1" applyBorder="1" applyAlignment="1">
      <alignment horizontal="center" vertical="top"/>
    </xf>
    <xf numFmtId="164" fontId="7" fillId="8" borderId="19" xfId="0" applyNumberFormat="1" applyFont="1" applyFill="1" applyBorder="1" applyAlignment="1">
      <alignment horizontal="center" vertical="top"/>
    </xf>
    <xf numFmtId="164" fontId="7" fillId="8" borderId="4" xfId="0" applyNumberFormat="1" applyFont="1" applyFill="1" applyBorder="1" applyAlignment="1">
      <alignment horizontal="center" vertical="top"/>
    </xf>
    <xf numFmtId="164" fontId="7" fillId="8" borderId="18" xfId="0" applyNumberFormat="1" applyFont="1" applyFill="1" applyBorder="1" applyAlignment="1">
      <alignment horizontal="center" vertical="top"/>
    </xf>
    <xf numFmtId="164" fontId="6" fillId="8" borderId="12" xfId="0" applyNumberFormat="1" applyFont="1" applyFill="1" applyBorder="1" applyAlignment="1">
      <alignment horizontal="center" vertical="top"/>
    </xf>
    <xf numFmtId="164" fontId="6" fillId="8" borderId="13" xfId="0" applyNumberFormat="1" applyFont="1" applyFill="1" applyBorder="1" applyAlignment="1">
      <alignment horizontal="center" vertical="top"/>
    </xf>
    <xf numFmtId="164" fontId="6" fillId="8" borderId="14" xfId="0" applyNumberFormat="1" applyFont="1" applyFill="1" applyBorder="1" applyAlignment="1">
      <alignment horizontal="center" vertical="top"/>
    </xf>
    <xf numFmtId="164" fontId="1" fillId="8" borderId="3" xfId="0" applyNumberFormat="1" applyFont="1" applyFill="1" applyBorder="1" applyAlignment="1">
      <alignment horizontal="center" vertical="top"/>
    </xf>
    <xf numFmtId="164" fontId="1" fillId="8" borderId="4" xfId="0" applyNumberFormat="1" applyFont="1" applyFill="1" applyBorder="1" applyAlignment="1">
      <alignment horizontal="center" vertical="top"/>
    </xf>
    <xf numFmtId="164" fontId="1" fillId="8" borderId="18" xfId="0" applyNumberFormat="1" applyFont="1" applyFill="1" applyBorder="1" applyAlignment="1">
      <alignment horizontal="center" vertical="top"/>
    </xf>
    <xf numFmtId="164" fontId="2" fillId="8" borderId="11" xfId="0" applyNumberFormat="1" applyFont="1" applyFill="1" applyBorder="1" applyAlignment="1">
      <alignment horizontal="center" vertical="top"/>
    </xf>
    <xf numFmtId="164" fontId="2" fillId="8" borderId="14" xfId="0" applyNumberFormat="1" applyFont="1" applyFill="1" applyBorder="1" applyAlignment="1">
      <alignment horizontal="center" vertical="top"/>
    </xf>
    <xf numFmtId="164" fontId="2" fillId="8" borderId="24" xfId="0" applyNumberFormat="1" applyFont="1" applyFill="1" applyBorder="1" applyAlignment="1">
      <alignment horizontal="center" vertical="top"/>
    </xf>
    <xf numFmtId="164" fontId="1" fillId="8" borderId="30" xfId="0" applyNumberFormat="1" applyFont="1" applyFill="1" applyBorder="1" applyAlignment="1">
      <alignment horizontal="center" vertical="top"/>
    </xf>
    <xf numFmtId="164" fontId="1" fillId="8" borderId="31" xfId="0" applyNumberFormat="1" applyFont="1" applyFill="1" applyBorder="1" applyAlignment="1">
      <alignment horizontal="center" vertical="top"/>
    </xf>
    <xf numFmtId="164" fontId="1" fillId="8" borderId="32" xfId="0" applyNumberFormat="1" applyFont="1" applyFill="1" applyBorder="1" applyAlignment="1">
      <alignment horizontal="center" vertical="top"/>
    </xf>
    <xf numFmtId="164" fontId="2" fillId="8" borderId="13" xfId="0" applyNumberFormat="1" applyFont="1" applyFill="1" applyBorder="1" applyAlignment="1">
      <alignment horizontal="center" vertical="top"/>
    </xf>
    <xf numFmtId="164" fontId="1" fillId="8" borderId="5" xfId="0" applyNumberFormat="1" applyFont="1" applyFill="1" applyBorder="1" applyAlignment="1">
      <alignment horizontal="center" vertical="top"/>
    </xf>
    <xf numFmtId="164" fontId="1" fillId="8" borderId="6" xfId="0" applyNumberFormat="1" applyFont="1" applyFill="1" applyBorder="1" applyAlignment="1">
      <alignment horizontal="center" vertical="top"/>
    </xf>
    <xf numFmtId="164" fontId="1" fillId="8" borderId="8" xfId="0" applyNumberFormat="1" applyFont="1" applyFill="1" applyBorder="1" applyAlignment="1">
      <alignment horizontal="center" vertical="top"/>
    </xf>
    <xf numFmtId="164" fontId="2" fillId="8" borderId="23" xfId="0" applyNumberFormat="1" applyFont="1" applyFill="1" applyBorder="1" applyAlignment="1">
      <alignment horizontal="center" vertical="top"/>
    </xf>
    <xf numFmtId="164" fontId="6" fillId="8" borderId="24" xfId="0" applyNumberFormat="1" applyFont="1" applyFill="1" applyBorder="1" applyAlignment="1">
      <alignment horizontal="center" vertical="top"/>
    </xf>
    <xf numFmtId="164" fontId="6" fillId="8" borderId="15" xfId="0" applyNumberFormat="1" applyFont="1" applyFill="1" applyBorder="1" applyAlignment="1">
      <alignment horizontal="center" vertical="top"/>
    </xf>
    <xf numFmtId="164" fontId="6" fillId="8" borderId="11" xfId="0" applyNumberFormat="1" applyFont="1" applyFill="1" applyBorder="1" applyAlignment="1">
      <alignment horizontal="center" vertical="top"/>
    </xf>
    <xf numFmtId="164" fontId="2" fillId="8" borderId="12" xfId="0" applyNumberFormat="1" applyFont="1" applyFill="1" applyBorder="1" applyAlignment="1">
      <alignment horizontal="center" vertical="top"/>
    </xf>
    <xf numFmtId="164" fontId="6" fillId="8" borderId="23" xfId="0" applyNumberFormat="1" applyFont="1" applyFill="1" applyBorder="1" applyAlignment="1">
      <alignment horizontal="center" vertical="top"/>
    </xf>
    <xf numFmtId="164" fontId="2" fillId="8" borderId="61" xfId="0" applyNumberFormat="1" applyFont="1" applyFill="1" applyBorder="1" applyAlignment="1">
      <alignment horizontal="center" vertical="top"/>
    </xf>
    <xf numFmtId="164" fontId="7" fillId="8" borderId="5" xfId="0" applyNumberFormat="1" applyFont="1" applyFill="1" applyBorder="1" applyAlignment="1">
      <alignment horizontal="center" vertical="top"/>
    </xf>
    <xf numFmtId="164" fontId="7" fillId="8" borderId="6" xfId="0" applyNumberFormat="1" applyFont="1" applyFill="1" applyBorder="1" applyAlignment="1">
      <alignment horizontal="center" vertical="top"/>
    </xf>
    <xf numFmtId="164" fontId="7" fillId="8" borderId="34" xfId="0" applyNumberFormat="1" applyFont="1" applyFill="1" applyBorder="1" applyAlignment="1">
      <alignment horizontal="center" vertical="top"/>
    </xf>
    <xf numFmtId="164" fontId="7" fillId="8" borderId="50" xfId="0" applyNumberFormat="1" applyFont="1" applyFill="1" applyBorder="1" applyAlignment="1">
      <alignment horizontal="center" vertical="top"/>
    </xf>
    <xf numFmtId="164" fontId="7" fillId="8" borderId="43" xfId="0" applyNumberFormat="1" applyFont="1" applyFill="1" applyBorder="1" applyAlignment="1">
      <alignment horizontal="center" vertical="top"/>
    </xf>
    <xf numFmtId="164" fontId="7" fillId="8" borderId="51" xfId="0" applyNumberFormat="1" applyFont="1" applyFill="1" applyBorder="1" applyAlignment="1">
      <alignment horizontal="center" vertical="top"/>
    </xf>
    <xf numFmtId="0" fontId="6" fillId="8" borderId="15" xfId="0" applyFont="1" applyFill="1" applyBorder="1" applyAlignment="1">
      <alignment horizontal="center" vertical="top" wrapText="1"/>
    </xf>
    <xf numFmtId="164" fontId="6" fillId="8" borderId="2" xfId="0" applyNumberFormat="1" applyFont="1" applyFill="1" applyBorder="1" applyAlignment="1">
      <alignment horizontal="center" vertical="top"/>
    </xf>
    <xf numFmtId="164" fontId="6" fillId="8" borderId="37" xfId="0" applyNumberFormat="1" applyFont="1" applyFill="1" applyBorder="1" applyAlignment="1">
      <alignment horizontal="center" vertical="top"/>
    </xf>
    <xf numFmtId="0" fontId="6" fillId="8" borderId="23" xfId="0" applyFont="1" applyFill="1" applyBorder="1" applyAlignment="1">
      <alignment horizontal="right" vertical="top" wrapText="1"/>
    </xf>
    <xf numFmtId="0" fontId="2" fillId="8" borderId="23" xfId="0" applyFont="1" applyFill="1" applyBorder="1" applyAlignment="1">
      <alignment horizontal="center" vertical="top" wrapText="1"/>
    </xf>
    <xf numFmtId="0" fontId="7" fillId="0" borderId="1" xfId="0" applyFont="1" applyFill="1" applyBorder="1" applyAlignment="1">
      <alignment horizontal="center" vertical="top" wrapText="1"/>
    </xf>
    <xf numFmtId="0" fontId="1" fillId="0" borderId="48" xfId="0" applyFont="1" applyBorder="1" applyAlignment="1">
      <alignment vertical="top" wrapText="1"/>
    </xf>
    <xf numFmtId="0" fontId="1" fillId="0" borderId="39" xfId="0" applyFont="1" applyBorder="1" applyAlignment="1">
      <alignment vertical="top" wrapText="1"/>
    </xf>
    <xf numFmtId="0" fontId="7" fillId="0" borderId="22" xfId="0" applyFont="1" applyBorder="1" applyAlignment="1">
      <alignment horizontal="center" vertical="top"/>
    </xf>
    <xf numFmtId="164" fontId="7" fillId="8" borderId="68" xfId="0" applyNumberFormat="1" applyFont="1" applyFill="1" applyBorder="1" applyAlignment="1">
      <alignment horizontal="center" vertical="top"/>
    </xf>
    <xf numFmtId="164" fontId="7" fillId="8" borderId="10" xfId="0" applyNumberFormat="1" applyFont="1" applyFill="1" applyBorder="1" applyAlignment="1">
      <alignment horizontal="center" vertical="top"/>
    </xf>
    <xf numFmtId="164" fontId="7" fillId="8" borderId="64" xfId="0" applyNumberFormat="1" applyFont="1" applyFill="1" applyBorder="1" applyAlignment="1">
      <alignment horizontal="center" vertical="top"/>
    </xf>
    <xf numFmtId="164" fontId="7" fillId="4" borderId="22" xfId="0" applyNumberFormat="1" applyFont="1" applyFill="1" applyBorder="1" applyAlignment="1">
      <alignment horizontal="center" vertical="top" wrapText="1"/>
    </xf>
    <xf numFmtId="164" fontId="7" fillId="4" borderId="68" xfId="0" applyNumberFormat="1" applyFont="1" applyFill="1" applyBorder="1" applyAlignment="1">
      <alignment horizontal="center" vertical="top" wrapText="1"/>
    </xf>
    <xf numFmtId="49" fontId="2" fillId="2" borderId="5" xfId="0" applyNumberFormat="1" applyFont="1" applyFill="1" applyBorder="1" applyAlignment="1">
      <alignment horizontal="center" vertical="top"/>
    </xf>
    <xf numFmtId="49" fontId="2" fillId="2" borderId="9" xfId="0" applyNumberFormat="1" applyFont="1" applyFill="1" applyBorder="1" applyAlignment="1">
      <alignment horizontal="center" vertical="top"/>
    </xf>
    <xf numFmtId="0" fontId="1" fillId="0" borderId="10" xfId="0" applyFont="1" applyBorder="1" applyAlignment="1">
      <alignment horizontal="center" vertical="top"/>
    </xf>
    <xf numFmtId="0" fontId="1" fillId="0" borderId="21" xfId="0" applyFont="1" applyBorder="1" applyAlignment="1">
      <alignment horizontal="center" vertical="top"/>
    </xf>
    <xf numFmtId="0" fontId="1" fillId="0" borderId="9" xfId="0" applyFont="1" applyBorder="1" applyAlignment="1">
      <alignment horizontal="center" vertical="top"/>
    </xf>
    <xf numFmtId="49" fontId="6" fillId="3" borderId="6" xfId="0" applyNumberFormat="1" applyFont="1" applyFill="1" applyBorder="1" applyAlignment="1">
      <alignment horizontal="center" vertical="top"/>
    </xf>
    <xf numFmtId="49" fontId="6" fillId="3" borderId="10" xfId="0" applyNumberFormat="1" applyFont="1" applyFill="1" applyBorder="1" applyAlignment="1">
      <alignment horizontal="center" vertical="top"/>
    </xf>
    <xf numFmtId="49" fontId="6" fillId="0" borderId="26" xfId="0" applyNumberFormat="1" applyFont="1" applyBorder="1" applyAlignment="1">
      <alignment horizontal="center" vertical="top"/>
    </xf>
    <xf numFmtId="49" fontId="1" fillId="0" borderId="17" xfId="0" applyNumberFormat="1" applyFont="1" applyBorder="1" applyAlignment="1">
      <alignment horizontal="center" vertical="top" wrapText="1"/>
    </xf>
    <xf numFmtId="49" fontId="1" fillId="0" borderId="22" xfId="0" applyNumberFormat="1" applyFont="1" applyBorder="1" applyAlignment="1">
      <alignment horizontal="center" vertical="top" wrapText="1"/>
    </xf>
    <xf numFmtId="49" fontId="1" fillId="0" borderId="26" xfId="0" applyNumberFormat="1" applyFont="1" applyBorder="1" applyAlignment="1">
      <alignment horizontal="center" vertical="top" wrapText="1"/>
    </xf>
    <xf numFmtId="0" fontId="7" fillId="4" borderId="16" xfId="0" applyFont="1" applyFill="1" applyBorder="1" applyAlignment="1">
      <alignment vertical="top" wrapText="1"/>
    </xf>
    <xf numFmtId="0" fontId="7" fillId="4" borderId="24" xfId="0" applyFont="1" applyFill="1" applyBorder="1" applyAlignment="1">
      <alignment horizontal="left" vertical="top" wrapText="1"/>
    </xf>
    <xf numFmtId="164" fontId="7" fillId="7" borderId="4" xfId="0" applyNumberFormat="1" applyFont="1" applyFill="1" applyBorder="1" applyAlignment="1">
      <alignment horizontal="center" vertical="top"/>
    </xf>
    <xf numFmtId="164" fontId="1" fillId="7" borderId="6" xfId="0" applyNumberFormat="1" applyFont="1" applyFill="1" applyBorder="1" applyAlignment="1">
      <alignment horizontal="center" vertical="top"/>
    </xf>
    <xf numFmtId="164" fontId="7" fillId="7" borderId="34" xfId="0" applyNumberFormat="1" applyFont="1" applyFill="1" applyBorder="1" applyAlignment="1">
      <alignment horizontal="center" vertical="top"/>
    </xf>
    <xf numFmtId="164" fontId="7" fillId="0" borderId="33" xfId="0" applyNumberFormat="1" applyFont="1" applyFill="1" applyBorder="1" applyAlignment="1">
      <alignment horizontal="center" vertical="top"/>
    </xf>
    <xf numFmtId="164" fontId="7" fillId="0" borderId="46" xfId="0" applyNumberFormat="1" applyFont="1" applyFill="1" applyBorder="1" applyAlignment="1">
      <alignment horizontal="center" vertical="top"/>
    </xf>
    <xf numFmtId="0" fontId="7" fillId="0" borderId="26" xfId="0" applyFont="1" applyBorder="1" applyAlignment="1">
      <alignment vertical="top"/>
    </xf>
    <xf numFmtId="164" fontId="6" fillId="3" borderId="38" xfId="0" applyNumberFormat="1" applyFont="1" applyFill="1" applyBorder="1" applyAlignment="1">
      <alignment horizontal="center" vertical="top"/>
    </xf>
    <xf numFmtId="164" fontId="6" fillId="3" borderId="40" xfId="0" applyNumberFormat="1" applyFont="1" applyFill="1" applyBorder="1" applyAlignment="1">
      <alignment horizontal="center" vertical="top"/>
    </xf>
    <xf numFmtId="164" fontId="7" fillId="8" borderId="8" xfId="0" applyNumberFormat="1" applyFont="1" applyFill="1" applyBorder="1" applyAlignment="1">
      <alignment horizontal="center" vertical="top"/>
    </xf>
    <xf numFmtId="164" fontId="7" fillId="0" borderId="26" xfId="0" applyNumberFormat="1" applyFont="1" applyFill="1" applyBorder="1" applyAlignment="1">
      <alignment horizontal="center" vertical="top"/>
    </xf>
    <xf numFmtId="164" fontId="7" fillId="0" borderId="7" xfId="0" applyNumberFormat="1" applyFont="1" applyFill="1" applyBorder="1" applyAlignment="1">
      <alignment horizontal="center" vertical="top"/>
    </xf>
    <xf numFmtId="0" fontId="6" fillId="8" borderId="23" xfId="0" applyFont="1" applyFill="1" applyBorder="1" applyAlignment="1">
      <alignment horizontal="center" vertical="top" wrapText="1"/>
    </xf>
    <xf numFmtId="164" fontId="6" fillId="8" borderId="61" xfId="0" applyNumberFormat="1" applyFont="1" applyFill="1" applyBorder="1" applyAlignment="1">
      <alignment horizontal="center" vertical="top"/>
    </xf>
    <xf numFmtId="0" fontId="7" fillId="0" borderId="3" xfId="0" applyFont="1" applyBorder="1" applyAlignment="1">
      <alignment horizontal="center" vertical="top"/>
    </xf>
    <xf numFmtId="0" fontId="7" fillId="0" borderId="4" xfId="0" applyFont="1" applyBorder="1" applyAlignment="1">
      <alignment horizontal="center" vertical="top"/>
    </xf>
    <xf numFmtId="0" fontId="7" fillId="0" borderId="16" xfId="0" applyFont="1" applyBorder="1" applyAlignment="1">
      <alignment horizontal="center" vertical="top"/>
    </xf>
    <xf numFmtId="0" fontId="7" fillId="7" borderId="5" xfId="0" applyFont="1" applyFill="1" applyBorder="1" applyAlignment="1">
      <alignment horizontal="center" vertical="top"/>
    </xf>
    <xf numFmtId="164" fontId="7" fillId="4" borderId="28" xfId="0" applyNumberFormat="1" applyFont="1" applyFill="1" applyBorder="1" applyAlignment="1">
      <alignment horizontal="center" vertical="top"/>
    </xf>
    <xf numFmtId="0" fontId="7" fillId="0" borderId="22" xfId="0" applyFont="1" applyBorder="1" applyAlignment="1">
      <alignment vertical="top"/>
    </xf>
    <xf numFmtId="164" fontId="1" fillId="7" borderId="34" xfId="0" applyNumberFormat="1" applyFont="1" applyFill="1" applyBorder="1" applyAlignment="1">
      <alignment horizontal="center" vertical="top"/>
    </xf>
    <xf numFmtId="0" fontId="7" fillId="0" borderId="17" xfId="0" applyFont="1" applyBorder="1" applyAlignment="1">
      <alignment vertical="top"/>
    </xf>
    <xf numFmtId="164" fontId="7" fillId="8" borderId="3" xfId="0" applyNumberFormat="1" applyFont="1" applyFill="1" applyBorder="1" applyAlignment="1">
      <alignment horizontal="center" vertical="top"/>
    </xf>
    <xf numFmtId="0" fontId="10" fillId="0" borderId="2" xfId="0" applyFont="1" applyFill="1" applyBorder="1" applyAlignment="1">
      <alignment horizontal="center" vertical="top" wrapText="1"/>
    </xf>
    <xf numFmtId="0" fontId="10" fillId="0" borderId="37" xfId="0" applyFont="1" applyFill="1" applyBorder="1" applyAlignment="1">
      <alignment horizontal="center" vertical="top" wrapText="1"/>
    </xf>
    <xf numFmtId="164" fontId="6" fillId="5" borderId="2" xfId="0" applyNumberFormat="1" applyFont="1" applyFill="1" applyBorder="1" applyAlignment="1">
      <alignment horizontal="center" vertical="top"/>
    </xf>
    <xf numFmtId="0" fontId="1" fillId="0" borderId="43" xfId="0" applyFont="1" applyBorder="1" applyAlignment="1">
      <alignment horizontal="center" vertical="center" textRotation="90" wrapText="1"/>
    </xf>
    <xf numFmtId="49" fontId="6" fillId="3" borderId="6" xfId="0" applyNumberFormat="1" applyFont="1" applyFill="1" applyBorder="1" applyAlignment="1">
      <alignment horizontal="center" vertical="top"/>
    </xf>
    <xf numFmtId="49" fontId="6" fillId="3" borderId="10" xfId="0" applyNumberFormat="1" applyFont="1" applyFill="1" applyBorder="1" applyAlignment="1">
      <alignment horizontal="center" vertical="top"/>
    </xf>
    <xf numFmtId="0" fontId="1" fillId="0" borderId="0" xfId="0" applyFont="1" applyAlignment="1">
      <alignment horizontal="center" vertical="top"/>
    </xf>
    <xf numFmtId="0" fontId="1" fillId="0" borderId="0" xfId="0" applyFont="1" applyAlignment="1">
      <alignment horizontal="center" vertical="top" wrapText="1"/>
    </xf>
    <xf numFmtId="49" fontId="2" fillId="2" borderId="5" xfId="0" applyNumberFormat="1" applyFont="1" applyFill="1" applyBorder="1" applyAlignment="1">
      <alignment horizontal="center" vertical="top"/>
    </xf>
    <xf numFmtId="49" fontId="2" fillId="2" borderId="9" xfId="0" applyNumberFormat="1" applyFont="1" applyFill="1" applyBorder="1" applyAlignment="1">
      <alignment horizontal="center" vertical="top"/>
    </xf>
    <xf numFmtId="0" fontId="7" fillId="0" borderId="5" xfId="0" applyFont="1" applyBorder="1" applyAlignment="1">
      <alignment horizontal="center" vertical="top"/>
    </xf>
    <xf numFmtId="0" fontId="7" fillId="0" borderId="9" xfId="0" applyFont="1" applyBorder="1" applyAlignment="1">
      <alignment horizontal="center" vertical="top"/>
    </xf>
    <xf numFmtId="0" fontId="7" fillId="0" borderId="6" xfId="0" applyFont="1" applyBorder="1" applyAlignment="1">
      <alignment horizontal="center" vertical="top"/>
    </xf>
    <xf numFmtId="0" fontId="7" fillId="0" borderId="10" xfId="0" applyFont="1" applyBorder="1" applyAlignment="1">
      <alignment horizontal="center" vertical="top"/>
    </xf>
    <xf numFmtId="0" fontId="7" fillId="0" borderId="25" xfId="0" applyFont="1" applyBorder="1" applyAlignment="1">
      <alignment horizontal="center" vertical="top"/>
    </xf>
    <xf numFmtId="0" fontId="7" fillId="0" borderId="21" xfId="0" applyFont="1" applyBorder="1" applyAlignment="1">
      <alignment horizontal="center" vertical="top"/>
    </xf>
    <xf numFmtId="164" fontId="6" fillId="5" borderId="37" xfId="0" applyNumberFormat="1" applyFont="1" applyFill="1" applyBorder="1" applyAlignment="1">
      <alignment horizontal="center" vertical="top"/>
    </xf>
    <xf numFmtId="0" fontId="1" fillId="0" borderId="13" xfId="0" applyFont="1" applyBorder="1" applyAlignment="1">
      <alignment vertical="center" textRotation="90" wrapText="1"/>
    </xf>
    <xf numFmtId="0" fontId="7" fillId="0" borderId="24" xfId="0" applyNumberFormat="1" applyFont="1" applyBorder="1" applyAlignment="1">
      <alignment vertical="center" textRotation="90"/>
    </xf>
    <xf numFmtId="3" fontId="1" fillId="0" borderId="0" xfId="0" applyNumberFormat="1" applyFont="1" applyAlignment="1">
      <alignment horizontal="center" vertical="top" wrapText="1"/>
    </xf>
    <xf numFmtId="3" fontId="1" fillId="0" borderId="0" xfId="0" applyNumberFormat="1" applyFont="1" applyAlignment="1">
      <alignment vertical="top"/>
    </xf>
    <xf numFmtId="3" fontId="1" fillId="8" borderId="26" xfId="0" applyNumberFormat="1" applyFont="1" applyFill="1" applyBorder="1" applyAlignment="1">
      <alignment horizontal="center" vertical="top" wrapText="1"/>
    </xf>
    <xf numFmtId="3" fontId="7" fillId="0" borderId="17" xfId="0" applyNumberFormat="1" applyFont="1" applyFill="1" applyBorder="1" applyAlignment="1">
      <alignment horizontal="center" vertical="top"/>
    </xf>
    <xf numFmtId="3" fontId="7" fillId="0" borderId="19" xfId="0" applyNumberFormat="1" applyFont="1" applyFill="1" applyBorder="1" applyAlignment="1">
      <alignment horizontal="center" vertical="top"/>
    </xf>
    <xf numFmtId="3" fontId="2" fillId="8" borderId="15" xfId="0" applyNumberFormat="1" applyFont="1" applyFill="1" applyBorder="1" applyAlignment="1">
      <alignment horizontal="center" vertical="top" wrapText="1"/>
    </xf>
    <xf numFmtId="3" fontId="6" fillId="8" borderId="15" xfId="0" applyNumberFormat="1" applyFont="1" applyFill="1" applyBorder="1" applyAlignment="1">
      <alignment horizontal="center" vertical="top"/>
    </xf>
    <xf numFmtId="3" fontId="6" fillId="8" borderId="11" xfId="0" applyNumberFormat="1" applyFont="1" applyFill="1" applyBorder="1" applyAlignment="1">
      <alignment horizontal="center" vertical="top"/>
    </xf>
    <xf numFmtId="3" fontId="1" fillId="8" borderId="17" xfId="0" applyNumberFormat="1" applyFont="1" applyFill="1" applyBorder="1" applyAlignment="1">
      <alignment horizontal="center" vertical="top" wrapText="1"/>
    </xf>
    <xf numFmtId="3" fontId="7" fillId="0" borderId="33" xfId="0" applyNumberFormat="1" applyFont="1" applyFill="1" applyBorder="1" applyAlignment="1">
      <alignment horizontal="center" vertical="top"/>
    </xf>
    <xf numFmtId="3" fontId="7" fillId="0" borderId="46" xfId="0" applyNumberFormat="1" applyFont="1" applyFill="1" applyBorder="1" applyAlignment="1">
      <alignment horizontal="center" vertical="top"/>
    </xf>
    <xf numFmtId="3" fontId="6" fillId="8" borderId="12" xfId="0" applyNumberFormat="1" applyFont="1" applyFill="1" applyBorder="1" applyAlignment="1">
      <alignment horizontal="center" vertical="top"/>
    </xf>
    <xf numFmtId="3" fontId="7" fillId="0" borderId="26" xfId="0" applyNumberFormat="1" applyFont="1" applyFill="1" applyBorder="1" applyAlignment="1">
      <alignment horizontal="center" vertical="top"/>
    </xf>
    <xf numFmtId="3" fontId="7" fillId="0" borderId="7" xfId="0" applyNumberFormat="1" applyFont="1" applyFill="1" applyBorder="1" applyAlignment="1">
      <alignment horizontal="center" vertical="top"/>
    </xf>
    <xf numFmtId="3" fontId="6" fillId="9" borderId="38" xfId="0" applyNumberFormat="1" applyFont="1" applyFill="1" applyBorder="1" applyAlignment="1">
      <alignment horizontal="center" vertical="top" wrapText="1"/>
    </xf>
    <xf numFmtId="3" fontId="6" fillId="3" borderId="38" xfId="0" applyNumberFormat="1" applyFont="1" applyFill="1" applyBorder="1" applyAlignment="1">
      <alignment horizontal="center" vertical="top"/>
    </xf>
    <xf numFmtId="3" fontId="6" fillId="3" borderId="40" xfId="0" applyNumberFormat="1" applyFont="1" applyFill="1" applyBorder="1" applyAlignment="1">
      <alignment horizontal="center" vertical="top"/>
    </xf>
    <xf numFmtId="3" fontId="2" fillId="3" borderId="41" xfId="0" applyNumberFormat="1" applyFont="1" applyFill="1" applyBorder="1" applyAlignment="1">
      <alignment horizontal="center" vertical="top" wrapText="1"/>
    </xf>
    <xf numFmtId="3" fontId="2" fillId="3" borderId="40" xfId="0" applyNumberFormat="1" applyFont="1" applyFill="1" applyBorder="1" applyAlignment="1">
      <alignment horizontal="center" vertical="top"/>
    </xf>
    <xf numFmtId="3" fontId="2" fillId="2" borderId="41" xfId="0" applyNumberFormat="1" applyFont="1" applyFill="1" applyBorder="1" applyAlignment="1">
      <alignment horizontal="center" vertical="top" wrapText="1"/>
    </xf>
    <xf numFmtId="3" fontId="2" fillId="2" borderId="38" xfId="0" applyNumberFormat="1" applyFont="1" applyFill="1" applyBorder="1" applyAlignment="1">
      <alignment horizontal="center" vertical="top"/>
    </xf>
    <xf numFmtId="3" fontId="2" fillId="2" borderId="40" xfId="0" applyNumberFormat="1" applyFont="1" applyFill="1" applyBorder="1" applyAlignment="1">
      <alignment horizontal="center" vertical="top"/>
    </xf>
    <xf numFmtId="3" fontId="2" fillId="5" borderId="41" xfId="0" applyNumberFormat="1" applyFont="1" applyFill="1" applyBorder="1" applyAlignment="1">
      <alignment horizontal="center" vertical="top"/>
    </xf>
    <xf numFmtId="3" fontId="2" fillId="5" borderId="38" xfId="0" applyNumberFormat="1" applyFont="1" applyFill="1" applyBorder="1" applyAlignment="1">
      <alignment horizontal="center" vertical="top"/>
    </xf>
    <xf numFmtId="3" fontId="2" fillId="5" borderId="40" xfId="0" applyNumberFormat="1" applyFont="1" applyFill="1" applyBorder="1" applyAlignment="1">
      <alignment horizontal="center" vertical="top"/>
    </xf>
    <xf numFmtId="3" fontId="2" fillId="0" borderId="0" xfId="0" applyNumberFormat="1" applyFont="1" applyFill="1" applyBorder="1" applyAlignment="1">
      <alignment horizontal="center" vertical="top"/>
    </xf>
    <xf numFmtId="3" fontId="5" fillId="0" borderId="0" xfId="0" applyNumberFormat="1" applyFont="1"/>
    <xf numFmtId="3" fontId="7" fillId="0" borderId="1" xfId="0" applyNumberFormat="1" applyFont="1" applyBorder="1" applyAlignment="1">
      <alignment horizontal="center" vertical="top" wrapText="1"/>
    </xf>
    <xf numFmtId="3" fontId="10" fillId="0" borderId="2" xfId="0" applyNumberFormat="1" applyFont="1" applyFill="1" applyBorder="1" applyAlignment="1">
      <alignment horizontal="center" vertical="top" wrapText="1"/>
    </xf>
    <xf numFmtId="3" fontId="10" fillId="0" borderId="37" xfId="0" applyNumberFormat="1" applyFont="1" applyFill="1" applyBorder="1" applyAlignment="1">
      <alignment horizontal="center" vertical="top" wrapText="1"/>
    </xf>
    <xf numFmtId="3" fontId="2" fillId="5" borderId="41" xfId="0" applyNumberFormat="1" applyFont="1" applyFill="1" applyBorder="1" applyAlignment="1">
      <alignment horizontal="center" vertical="top" wrapText="1"/>
    </xf>
    <xf numFmtId="3" fontId="6" fillId="5" borderId="2" xfId="0" applyNumberFormat="1" applyFont="1" applyFill="1" applyBorder="1" applyAlignment="1">
      <alignment horizontal="center" vertical="top"/>
    </xf>
    <xf numFmtId="3" fontId="6" fillId="5" borderId="37" xfId="0" applyNumberFormat="1" applyFont="1" applyFill="1" applyBorder="1" applyAlignment="1">
      <alignment horizontal="center" vertical="top"/>
    </xf>
    <xf numFmtId="3" fontId="1" fillId="0" borderId="0" xfId="0" applyNumberFormat="1" applyFont="1" applyBorder="1" applyAlignment="1">
      <alignment horizontal="center" vertical="top" wrapText="1"/>
    </xf>
    <xf numFmtId="3" fontId="7" fillId="0" borderId="3" xfId="0" applyNumberFormat="1" applyFont="1" applyFill="1" applyBorder="1" applyAlignment="1">
      <alignment horizontal="center" vertical="top"/>
    </xf>
    <xf numFmtId="3" fontId="7" fillId="0" borderId="16" xfId="0" applyNumberFormat="1" applyFont="1" applyFill="1" applyBorder="1" applyAlignment="1">
      <alignment horizontal="center" vertical="top"/>
    </xf>
    <xf numFmtId="3" fontId="2" fillId="8" borderId="41" xfId="0" applyNumberFormat="1" applyFont="1" applyFill="1" applyBorder="1" applyAlignment="1">
      <alignment horizontal="center" vertical="top" wrapText="1"/>
    </xf>
    <xf numFmtId="3" fontId="6" fillId="8" borderId="2" xfId="0" applyNumberFormat="1" applyFont="1" applyFill="1" applyBorder="1" applyAlignment="1">
      <alignment horizontal="center" vertical="top"/>
    </xf>
    <xf numFmtId="3" fontId="6" fillId="8" borderId="37" xfId="0" applyNumberFormat="1" applyFont="1" applyFill="1" applyBorder="1" applyAlignment="1">
      <alignment horizontal="center" vertical="top"/>
    </xf>
    <xf numFmtId="49" fontId="2" fillId="2" borderId="5" xfId="0" applyNumberFormat="1" applyFont="1" applyFill="1" applyBorder="1" applyAlignment="1">
      <alignment horizontal="center" vertical="top"/>
    </xf>
    <xf numFmtId="49" fontId="2" fillId="2" borderId="9" xfId="0" applyNumberFormat="1" applyFont="1" applyFill="1" applyBorder="1" applyAlignment="1">
      <alignment horizontal="center" vertical="top"/>
    </xf>
    <xf numFmtId="0" fontId="1" fillId="0" borderId="0" xfId="0" applyFont="1" applyAlignment="1">
      <alignment horizontal="center" vertical="top" wrapText="1"/>
    </xf>
    <xf numFmtId="0" fontId="7" fillId="0" borderId="5" xfId="0" applyFont="1" applyBorder="1" applyAlignment="1">
      <alignment horizontal="center" vertical="top"/>
    </xf>
    <xf numFmtId="0" fontId="7" fillId="0" borderId="9" xfId="0" applyFont="1" applyBorder="1" applyAlignment="1">
      <alignment horizontal="center" vertical="top"/>
    </xf>
    <xf numFmtId="0" fontId="7" fillId="0" borderId="6" xfId="0" applyFont="1" applyBorder="1" applyAlignment="1">
      <alignment horizontal="center" vertical="top"/>
    </xf>
    <xf numFmtId="0" fontId="7" fillId="0" borderId="10" xfId="0" applyFont="1" applyBorder="1" applyAlignment="1">
      <alignment horizontal="center" vertical="top"/>
    </xf>
    <xf numFmtId="0" fontId="7" fillId="0" borderId="25" xfId="0" applyFont="1" applyBorder="1" applyAlignment="1">
      <alignment horizontal="center" vertical="top"/>
    </xf>
    <xf numFmtId="0" fontId="7" fillId="0" borderId="21" xfId="0" applyFont="1" applyBorder="1" applyAlignment="1">
      <alignment horizontal="center" vertical="top"/>
    </xf>
    <xf numFmtId="49" fontId="2" fillId="7" borderId="0" xfId="0" applyNumberFormat="1" applyFont="1" applyFill="1" applyBorder="1" applyAlignment="1">
      <alignment vertical="top"/>
    </xf>
    <xf numFmtId="49" fontId="2" fillId="7" borderId="0" xfId="0" applyNumberFormat="1" applyFont="1" applyFill="1" applyBorder="1" applyAlignment="1">
      <alignment horizontal="right" vertical="top"/>
    </xf>
    <xf numFmtId="3" fontId="2" fillId="7" borderId="0" xfId="0" applyNumberFormat="1" applyFont="1" applyFill="1" applyBorder="1" applyAlignment="1">
      <alignment horizontal="center" vertical="top"/>
    </xf>
    <xf numFmtId="0" fontId="1" fillId="7" borderId="0" xfId="0" applyFont="1" applyFill="1" applyBorder="1" applyAlignment="1">
      <alignment horizontal="center" vertical="top"/>
    </xf>
    <xf numFmtId="3" fontId="1" fillId="0" borderId="43" xfId="0" applyNumberFormat="1" applyFont="1" applyFill="1" applyBorder="1" applyAlignment="1">
      <alignment horizontal="center" vertical="center" textRotation="90" wrapText="1"/>
    </xf>
    <xf numFmtId="3" fontId="1" fillId="0" borderId="13" xfId="0" applyNumberFormat="1" applyFont="1" applyBorder="1" applyAlignment="1">
      <alignment vertical="center" textRotation="90" wrapText="1"/>
    </xf>
    <xf numFmtId="3" fontId="7" fillId="0" borderId="24" xfId="0" applyNumberFormat="1" applyFont="1" applyBorder="1" applyAlignment="1">
      <alignment vertical="center" textRotation="90"/>
    </xf>
    <xf numFmtId="3" fontId="2" fillId="6" borderId="38" xfId="0" applyNumberFormat="1" applyFont="1" applyFill="1" applyBorder="1" applyAlignment="1">
      <alignment vertical="top"/>
    </xf>
    <xf numFmtId="3" fontId="2" fillId="6" borderId="41" xfId="0" applyNumberFormat="1" applyFont="1" applyFill="1" applyBorder="1" applyAlignment="1">
      <alignment vertical="top" wrapText="1"/>
    </xf>
    <xf numFmtId="3" fontId="7" fillId="0" borderId="0" xfId="0" applyNumberFormat="1" applyFont="1" applyFill="1" applyBorder="1" applyAlignment="1">
      <alignment horizontal="center" vertical="top" wrapText="1"/>
    </xf>
    <xf numFmtId="3" fontId="7" fillId="7" borderId="3" xfId="0" applyNumberFormat="1" applyFont="1" applyFill="1" applyBorder="1" applyAlignment="1">
      <alignment horizontal="center" vertical="top"/>
    </xf>
    <xf numFmtId="3" fontId="7" fillId="7" borderId="4" xfId="0" applyNumberFormat="1" applyFont="1" applyFill="1" applyBorder="1" applyAlignment="1">
      <alignment horizontal="center" vertical="top"/>
    </xf>
    <xf numFmtId="3" fontId="7" fillId="4" borderId="4" xfId="0" applyNumberFormat="1" applyFont="1" applyFill="1" applyBorder="1" applyAlignment="1">
      <alignment horizontal="center" vertical="top"/>
    </xf>
    <xf numFmtId="3" fontId="6" fillId="8" borderId="23" xfId="0" applyNumberFormat="1" applyFont="1" applyFill="1" applyBorder="1" applyAlignment="1">
      <alignment horizontal="right" vertical="top" wrapText="1"/>
    </xf>
    <xf numFmtId="3" fontId="6" fillId="8" borderId="13" xfId="0" applyNumberFormat="1" applyFont="1" applyFill="1" applyBorder="1" applyAlignment="1">
      <alignment horizontal="center" vertical="top"/>
    </xf>
    <xf numFmtId="3" fontId="6" fillId="8" borderId="24" xfId="0" applyNumberFormat="1" applyFont="1" applyFill="1" applyBorder="1" applyAlignment="1">
      <alignment horizontal="center" vertical="top"/>
    </xf>
    <xf numFmtId="3" fontId="1" fillId="0" borderId="16" xfId="0" applyNumberFormat="1" applyFont="1" applyBorder="1" applyAlignment="1">
      <alignment horizontal="center" vertical="top" wrapText="1"/>
    </xf>
    <xf numFmtId="3" fontId="6" fillId="0" borderId="17" xfId="0" applyNumberFormat="1" applyFont="1" applyBorder="1" applyAlignment="1">
      <alignment horizontal="center" vertical="top"/>
    </xf>
    <xf numFmtId="3" fontId="7" fillId="4" borderId="19" xfId="0" applyNumberFormat="1" applyFont="1" applyFill="1" applyBorder="1" applyAlignment="1">
      <alignment horizontal="center" vertical="top"/>
    </xf>
    <xf numFmtId="3" fontId="1" fillId="4" borderId="20" xfId="0" applyNumberFormat="1" applyFont="1" applyFill="1" applyBorder="1" applyAlignment="1">
      <alignment horizontal="center" vertical="top"/>
    </xf>
    <xf numFmtId="3" fontId="6" fillId="0" borderId="22" xfId="0" applyNumberFormat="1" applyFont="1" applyBorder="1" applyAlignment="1">
      <alignment horizontal="center" vertical="top"/>
    </xf>
    <xf numFmtId="3" fontId="2" fillId="8" borderId="23" xfId="0" applyNumberFormat="1" applyFont="1" applyFill="1" applyBorder="1" applyAlignment="1">
      <alignment horizontal="center" vertical="top" wrapText="1"/>
    </xf>
    <xf numFmtId="3" fontId="6" fillId="8" borderId="14" xfId="0" applyNumberFormat="1" applyFont="1" applyFill="1" applyBorder="1" applyAlignment="1">
      <alignment horizontal="center" vertical="top"/>
    </xf>
    <xf numFmtId="3" fontId="2" fillId="8" borderId="24" xfId="0" applyNumberFormat="1" applyFont="1" applyFill="1" applyBorder="1" applyAlignment="1">
      <alignment horizontal="center" vertical="top"/>
    </xf>
    <xf numFmtId="3" fontId="6" fillId="0" borderId="26" xfId="0" applyNumberFormat="1" applyFont="1" applyBorder="1" applyAlignment="1">
      <alignment horizontal="center" vertical="top"/>
    </xf>
    <xf numFmtId="3" fontId="7" fillId="4" borderId="5" xfId="0" applyNumberFormat="1" applyFont="1" applyFill="1" applyBorder="1" applyAlignment="1">
      <alignment horizontal="center" vertical="top"/>
    </xf>
    <xf numFmtId="3" fontId="7" fillId="4" borderId="6" xfId="0" applyNumberFormat="1" applyFont="1" applyFill="1" applyBorder="1" applyAlignment="1">
      <alignment horizontal="center" vertical="top"/>
    </xf>
    <xf numFmtId="3" fontId="7" fillId="4" borderId="28" xfId="0" applyNumberFormat="1" applyFont="1" applyFill="1" applyBorder="1" applyAlignment="1">
      <alignment horizontal="center" vertical="top"/>
    </xf>
    <xf numFmtId="3" fontId="1" fillId="4" borderId="29" xfId="0" applyNumberFormat="1" applyFont="1" applyFill="1" applyBorder="1" applyAlignment="1">
      <alignment horizontal="center" vertical="top"/>
    </xf>
    <xf numFmtId="3" fontId="7" fillId="0" borderId="1" xfId="0" applyNumberFormat="1" applyFont="1" applyFill="1" applyBorder="1" applyAlignment="1">
      <alignment horizontal="center" vertical="top" wrapText="1"/>
    </xf>
    <xf numFmtId="3" fontId="7" fillId="7" borderId="5" xfId="0" applyNumberFormat="1" applyFont="1" applyFill="1" applyBorder="1" applyAlignment="1">
      <alignment horizontal="center" vertical="top"/>
    </xf>
    <xf numFmtId="3" fontId="7" fillId="7" borderId="6" xfId="0" applyNumberFormat="1" applyFont="1" applyFill="1" applyBorder="1" applyAlignment="1">
      <alignment horizontal="center" vertical="top"/>
    </xf>
    <xf numFmtId="3" fontId="6" fillId="8" borderId="23" xfId="0" applyNumberFormat="1" applyFont="1" applyFill="1" applyBorder="1" applyAlignment="1">
      <alignment horizontal="center" vertical="top" wrapText="1"/>
    </xf>
    <xf numFmtId="3" fontId="6" fillId="8" borderId="23" xfId="0" applyNumberFormat="1" applyFont="1" applyFill="1" applyBorder="1" applyAlignment="1">
      <alignment horizontal="center" vertical="top"/>
    </xf>
    <xf numFmtId="3" fontId="6" fillId="8" borderId="61" xfId="0" applyNumberFormat="1" applyFont="1" applyFill="1" applyBorder="1" applyAlignment="1">
      <alignment horizontal="center" vertical="top"/>
    </xf>
    <xf numFmtId="3" fontId="1" fillId="7" borderId="6" xfId="0" applyNumberFormat="1" applyFont="1" applyFill="1" applyBorder="1" applyAlignment="1">
      <alignment horizontal="center" vertical="top"/>
    </xf>
    <xf numFmtId="3" fontId="1" fillId="7" borderId="34" xfId="0" applyNumberFormat="1" applyFont="1" applyFill="1" applyBorder="1" applyAlignment="1">
      <alignment horizontal="center" vertical="top"/>
    </xf>
    <xf numFmtId="3" fontId="2" fillId="8" borderId="13" xfId="0" applyNumberFormat="1" applyFont="1" applyFill="1" applyBorder="1" applyAlignment="1">
      <alignment horizontal="center" vertical="top"/>
    </xf>
    <xf numFmtId="3" fontId="2" fillId="8" borderId="61" xfId="0" applyNumberFormat="1" applyFont="1" applyFill="1" applyBorder="1" applyAlignment="1">
      <alignment horizontal="center" vertical="top"/>
    </xf>
    <xf numFmtId="3" fontId="7" fillId="0" borderId="17" xfId="0" applyNumberFormat="1" applyFont="1" applyBorder="1" applyAlignment="1">
      <alignment vertical="top"/>
    </xf>
    <xf numFmtId="3" fontId="2" fillId="8" borderId="11" xfId="0" applyNumberFormat="1" applyFont="1" applyFill="1" applyBorder="1" applyAlignment="1">
      <alignment horizontal="center" vertical="top"/>
    </xf>
    <xf numFmtId="3" fontId="2" fillId="3" borderId="41" xfId="0" applyNumberFormat="1" applyFont="1" applyFill="1" applyBorder="1" applyAlignment="1">
      <alignment horizontal="center" vertical="top"/>
    </xf>
    <xf numFmtId="3" fontId="2" fillId="2" borderId="35" xfId="0" applyNumberFormat="1" applyFont="1" applyFill="1" applyBorder="1" applyAlignment="1">
      <alignment horizontal="center" vertical="top"/>
    </xf>
    <xf numFmtId="3" fontId="2" fillId="2" borderId="41" xfId="0" applyNumberFormat="1" applyFont="1" applyFill="1" applyBorder="1" applyAlignment="1">
      <alignment horizontal="center" vertical="top"/>
    </xf>
    <xf numFmtId="3" fontId="2" fillId="2" borderId="42" xfId="0" applyNumberFormat="1" applyFont="1" applyFill="1" applyBorder="1" applyAlignment="1">
      <alignment horizontal="center" vertical="top"/>
    </xf>
    <xf numFmtId="3" fontId="2" fillId="5" borderId="35" xfId="0" applyNumberFormat="1" applyFont="1" applyFill="1" applyBorder="1" applyAlignment="1">
      <alignment horizontal="center" vertical="top"/>
    </xf>
    <xf numFmtId="3" fontId="5" fillId="0" borderId="0" xfId="0" applyNumberFormat="1" applyFont="1" applyBorder="1"/>
    <xf numFmtId="3" fontId="5" fillId="0" borderId="0" xfId="0" applyNumberFormat="1" applyFont="1" applyBorder="1" applyAlignment="1">
      <alignment horizontal="center"/>
    </xf>
    <xf numFmtId="3" fontId="1" fillId="0" borderId="0" xfId="0" applyNumberFormat="1" applyFont="1" applyBorder="1" applyAlignment="1">
      <alignment vertical="top"/>
    </xf>
    <xf numFmtId="3" fontId="1" fillId="0" borderId="0" xfId="0" applyNumberFormat="1" applyFont="1" applyBorder="1" applyAlignment="1">
      <alignment horizontal="center" vertical="top"/>
    </xf>
    <xf numFmtId="3" fontId="7" fillId="0" borderId="3" xfId="0" applyNumberFormat="1" applyFont="1" applyBorder="1" applyAlignment="1">
      <alignment horizontal="center" vertical="top"/>
    </xf>
    <xf numFmtId="3" fontId="7" fillId="0" borderId="26" xfId="0" applyNumberFormat="1" applyFont="1" applyBorder="1" applyAlignment="1">
      <alignment vertical="top" wrapText="1"/>
    </xf>
    <xf numFmtId="3" fontId="7" fillId="7" borderId="19" xfId="0" applyNumberFormat="1" applyFont="1" applyFill="1" applyBorder="1" applyAlignment="1">
      <alignment horizontal="center" vertical="top"/>
    </xf>
    <xf numFmtId="3" fontId="7" fillId="0" borderId="4" xfId="0" applyNumberFormat="1" applyFont="1" applyBorder="1" applyAlignment="1">
      <alignment horizontal="center" vertical="top"/>
    </xf>
    <xf numFmtId="3" fontId="7" fillId="0" borderId="16" xfId="0" applyNumberFormat="1" applyFont="1" applyBorder="1" applyAlignment="1">
      <alignment horizontal="center" vertical="top"/>
    </xf>
    <xf numFmtId="3" fontId="1" fillId="3" borderId="41" xfId="0" applyNumberFormat="1" applyFont="1" applyFill="1" applyBorder="1" applyAlignment="1">
      <alignment vertical="top"/>
    </xf>
    <xf numFmtId="11" fontId="1" fillId="0" borderId="0" xfId="0" applyNumberFormat="1" applyFont="1" applyAlignment="1">
      <alignment horizontal="center" vertical="top" wrapText="1"/>
    </xf>
    <xf numFmtId="11" fontId="2" fillId="6" borderId="40" xfId="0" applyNumberFormat="1" applyFont="1" applyFill="1" applyBorder="1" applyAlignment="1">
      <alignment vertical="top"/>
    </xf>
    <xf numFmtId="11" fontId="2" fillId="6" borderId="41" xfId="0" applyNumberFormat="1" applyFont="1" applyFill="1" applyBorder="1" applyAlignment="1">
      <alignment vertical="top"/>
    </xf>
    <xf numFmtId="11" fontId="2" fillId="2" borderId="2" xfId="0" applyNumberFormat="1" applyFont="1" applyFill="1" applyBorder="1" applyAlignment="1">
      <alignment horizontal="center" vertical="top"/>
    </xf>
    <xf numFmtId="11" fontId="2" fillId="2" borderId="3" xfId="0" applyNumberFormat="1" applyFont="1" applyFill="1" applyBorder="1" applyAlignment="1">
      <alignment horizontal="center" vertical="top"/>
    </xf>
    <xf numFmtId="11" fontId="6" fillId="3" borderId="35" xfId="0" applyNumberFormat="1" applyFont="1" applyFill="1" applyBorder="1" applyAlignment="1">
      <alignment horizontal="center" vertical="top"/>
    </xf>
    <xf numFmtId="11" fontId="2" fillId="3" borderId="6" xfId="0" applyNumberFormat="1" applyFont="1" applyFill="1" applyBorder="1" applyAlignment="1">
      <alignment horizontal="center" vertical="top"/>
    </xf>
    <xf numFmtId="11" fontId="2" fillId="3" borderId="10" xfId="0" applyNumberFormat="1" applyFont="1" applyFill="1" applyBorder="1" applyAlignment="1">
      <alignment horizontal="center" vertical="top"/>
    </xf>
    <xf numFmtId="11" fontId="2" fillId="3" borderId="4" xfId="0" applyNumberFormat="1" applyFont="1" applyFill="1" applyBorder="1" applyAlignment="1">
      <alignment horizontal="center" vertical="top"/>
    </xf>
    <xf numFmtId="11" fontId="6" fillId="3" borderId="36" xfId="0" applyNumberFormat="1" applyFont="1" applyFill="1" applyBorder="1" applyAlignment="1">
      <alignment horizontal="center" vertical="top"/>
    </xf>
    <xf numFmtId="11" fontId="2" fillId="5" borderId="2" xfId="0" applyNumberFormat="1" applyFont="1" applyFill="1" applyBorder="1" applyAlignment="1">
      <alignment vertical="top"/>
    </xf>
    <xf numFmtId="11" fontId="1" fillId="0" borderId="0" xfId="0" applyNumberFormat="1" applyFont="1" applyFill="1" applyBorder="1" applyAlignment="1">
      <alignment vertical="top"/>
    </xf>
    <xf numFmtId="11" fontId="1" fillId="0" borderId="0" xfId="0" applyNumberFormat="1" applyFont="1" applyFill="1" applyBorder="1" applyAlignment="1">
      <alignment horizontal="right" vertical="top"/>
    </xf>
    <xf numFmtId="11" fontId="1" fillId="0" borderId="0" xfId="0" applyNumberFormat="1" applyFont="1" applyBorder="1" applyAlignment="1">
      <alignment vertical="top"/>
    </xf>
    <xf numFmtId="11" fontId="2" fillId="0" borderId="0" xfId="0" applyNumberFormat="1" applyFont="1" applyFill="1" applyBorder="1" applyAlignment="1">
      <alignment vertical="top" wrapText="1"/>
    </xf>
    <xf numFmtId="11" fontId="1" fillId="0" borderId="0" xfId="0" applyNumberFormat="1" applyFont="1" applyFill="1" applyBorder="1" applyAlignment="1">
      <alignment vertical="top" wrapText="1"/>
    </xf>
    <xf numFmtId="11" fontId="6" fillId="0" borderId="0" xfId="0" applyNumberFormat="1" applyFont="1" applyFill="1" applyBorder="1" applyAlignment="1">
      <alignment vertical="top" wrapText="1"/>
    </xf>
    <xf numFmtId="11" fontId="5" fillId="0" borderId="0" xfId="0" applyNumberFormat="1" applyFont="1"/>
    <xf numFmtId="3" fontId="2" fillId="8" borderId="71" xfId="0" applyNumberFormat="1" applyFont="1" applyFill="1" applyBorder="1" applyAlignment="1">
      <alignment horizontal="center" vertical="top" wrapText="1"/>
    </xf>
    <xf numFmtId="3" fontId="1" fillId="4" borderId="6" xfId="0" applyNumberFormat="1" applyFont="1" applyFill="1" applyBorder="1" applyAlignment="1">
      <alignment horizontal="center" vertical="top"/>
    </xf>
    <xf numFmtId="3" fontId="7" fillId="0" borderId="56" xfId="0" applyNumberFormat="1" applyFont="1" applyFill="1" applyBorder="1" applyAlignment="1">
      <alignment horizontal="center" vertical="top" wrapText="1"/>
    </xf>
    <xf numFmtId="3" fontId="1" fillId="7" borderId="56" xfId="0" applyNumberFormat="1" applyFont="1" applyFill="1" applyBorder="1" applyAlignment="1">
      <alignment horizontal="center" vertical="top"/>
    </xf>
    <xf numFmtId="3" fontId="1" fillId="3" borderId="40" xfId="0" applyNumberFormat="1" applyFont="1" applyFill="1" applyBorder="1" applyAlignment="1">
      <alignment vertical="top"/>
    </xf>
    <xf numFmtId="3" fontId="1" fillId="3" borderId="59" xfId="0" applyNumberFormat="1" applyFont="1" applyFill="1" applyBorder="1" applyAlignment="1">
      <alignment vertical="top"/>
    </xf>
    <xf numFmtId="3" fontId="7" fillId="0" borderId="0" xfId="0" applyNumberFormat="1" applyFont="1" applyFill="1" applyAlignment="1">
      <alignment vertical="top"/>
    </xf>
    <xf numFmtId="3" fontId="7" fillId="4" borderId="0" xfId="0" applyNumberFormat="1" applyFont="1" applyFill="1" applyAlignment="1">
      <alignment vertical="top"/>
    </xf>
    <xf numFmtId="3" fontId="7" fillId="0" borderId="0" xfId="0" applyNumberFormat="1" applyFont="1" applyBorder="1" applyAlignment="1">
      <alignment vertical="top" wrapText="1"/>
    </xf>
    <xf numFmtId="3" fontId="7" fillId="7" borderId="21" xfId="0" applyNumberFormat="1" applyFont="1" applyFill="1" applyBorder="1" applyAlignment="1">
      <alignment vertical="top" wrapText="1"/>
    </xf>
    <xf numFmtId="3" fontId="6" fillId="7" borderId="25" xfId="0" applyNumberFormat="1" applyFont="1" applyFill="1" applyBorder="1" applyAlignment="1">
      <alignment vertical="top" wrapText="1"/>
    </xf>
    <xf numFmtId="3" fontId="7" fillId="0" borderId="22" xfId="0" applyNumberFormat="1" applyFont="1" applyBorder="1" applyAlignment="1">
      <alignment vertical="top" wrapText="1"/>
    </xf>
    <xf numFmtId="3" fontId="7" fillId="0" borderId="47" xfId="0" applyNumberFormat="1" applyFont="1" applyFill="1" applyBorder="1" applyAlignment="1">
      <alignment horizontal="center" vertical="top" wrapText="1"/>
    </xf>
    <xf numFmtId="3" fontId="7" fillId="7" borderId="50" xfId="0" applyNumberFormat="1" applyFont="1" applyFill="1" applyBorder="1" applyAlignment="1">
      <alignment horizontal="center" vertical="top"/>
    </xf>
    <xf numFmtId="3" fontId="7" fillId="0" borderId="43" xfId="0" applyNumberFormat="1" applyFont="1" applyBorder="1" applyAlignment="1">
      <alignment horizontal="center" vertical="top"/>
    </xf>
    <xf numFmtId="3" fontId="7" fillId="0" borderId="45" xfId="0" applyNumberFormat="1" applyFont="1" applyBorder="1" applyAlignment="1">
      <alignment horizontal="center" vertical="top"/>
    </xf>
    <xf numFmtId="3" fontId="6" fillId="3" borderId="35" xfId="0" applyNumberFormat="1" applyFont="1" applyFill="1" applyBorder="1" applyAlignment="1">
      <alignment horizontal="center" vertical="top"/>
    </xf>
    <xf numFmtId="3" fontId="6" fillId="3" borderId="41" xfId="0" applyNumberFormat="1" applyFont="1" applyFill="1" applyBorder="1" applyAlignment="1">
      <alignment horizontal="center" vertical="top"/>
    </xf>
    <xf numFmtId="3" fontId="6" fillId="3" borderId="37" xfId="0" applyNumberFormat="1" applyFont="1" applyFill="1" applyBorder="1" applyAlignment="1">
      <alignment horizontal="center" vertical="top"/>
    </xf>
    <xf numFmtId="3" fontId="1" fillId="0" borderId="0" xfId="0" applyNumberFormat="1" applyFont="1" applyAlignment="1">
      <alignment horizontal="center" vertical="top" wrapText="1"/>
    </xf>
    <xf numFmtId="3" fontId="1" fillId="0" borderId="43" xfId="0" applyNumberFormat="1" applyFont="1" applyBorder="1" applyAlignment="1">
      <alignment horizontal="center" vertical="center" textRotation="90" wrapText="1"/>
    </xf>
    <xf numFmtId="3" fontId="7" fillId="0" borderId="5" xfId="0" applyNumberFormat="1" applyFont="1" applyBorder="1" applyAlignment="1">
      <alignment horizontal="center" vertical="top"/>
    </xf>
    <xf numFmtId="3" fontId="7" fillId="0" borderId="9" xfId="0" applyNumberFormat="1" applyFont="1" applyBorder="1" applyAlignment="1">
      <alignment horizontal="center" vertical="top"/>
    </xf>
    <xf numFmtId="3" fontId="7" fillId="0" borderId="6" xfId="0" applyNumberFormat="1" applyFont="1" applyBorder="1" applyAlignment="1">
      <alignment horizontal="center" vertical="top"/>
    </xf>
    <xf numFmtId="3" fontId="7" fillId="0" borderId="10" xfId="0" applyNumberFormat="1" applyFont="1" applyBorder="1" applyAlignment="1">
      <alignment horizontal="center" vertical="top"/>
    </xf>
    <xf numFmtId="3" fontId="7" fillId="0" borderId="25" xfId="0" applyNumberFormat="1" applyFont="1" applyBorder="1" applyAlignment="1">
      <alignment horizontal="center" vertical="top"/>
    </xf>
    <xf numFmtId="3" fontId="7" fillId="0" borderId="21" xfId="0" applyNumberFormat="1" applyFont="1" applyBorder="1" applyAlignment="1">
      <alignment horizontal="center" vertical="top"/>
    </xf>
    <xf numFmtId="11" fontId="2" fillId="2" borderId="5" xfId="0" applyNumberFormat="1" applyFont="1" applyFill="1" applyBorder="1" applyAlignment="1">
      <alignment horizontal="center" vertical="top"/>
    </xf>
    <xf numFmtId="11" fontId="2" fillId="2" borderId="9" xfId="0" applyNumberFormat="1" applyFont="1" applyFill="1" applyBorder="1" applyAlignment="1">
      <alignment horizontal="center" vertical="top"/>
    </xf>
    <xf numFmtId="3" fontId="1" fillId="0" borderId="25" xfId="0" applyNumberFormat="1" applyFont="1" applyBorder="1" applyAlignment="1">
      <alignment horizontal="center" vertical="top" wrapText="1"/>
    </xf>
    <xf numFmtId="3" fontId="1" fillId="0" borderId="21" xfId="0" applyNumberFormat="1" applyFont="1" applyBorder="1" applyAlignment="1">
      <alignment horizontal="center" vertical="top" wrapText="1"/>
    </xf>
    <xf numFmtId="49" fontId="1" fillId="0" borderId="0" xfId="0" applyNumberFormat="1" applyFont="1" applyAlignment="1">
      <alignment horizontal="center" vertical="top" wrapText="1"/>
    </xf>
    <xf numFmtId="49" fontId="2" fillId="0" borderId="0" xfId="0" applyNumberFormat="1" applyFont="1" applyFill="1" applyBorder="1" applyAlignment="1">
      <alignment vertical="top" wrapText="1"/>
    </xf>
    <xf numFmtId="49" fontId="1" fillId="0" borderId="0" xfId="0" applyNumberFormat="1" applyFont="1" applyFill="1" applyBorder="1" applyAlignment="1">
      <alignment vertical="top" wrapText="1"/>
    </xf>
    <xf numFmtId="49" fontId="6" fillId="0" borderId="0" xfId="0" applyNumberFormat="1" applyFont="1" applyFill="1" applyBorder="1" applyAlignment="1">
      <alignment vertical="top" wrapText="1"/>
    </xf>
    <xf numFmtId="49" fontId="5" fillId="0" borderId="0" xfId="0" applyNumberFormat="1" applyFont="1"/>
    <xf numFmtId="3" fontId="2" fillId="5" borderId="41" xfId="0" applyNumberFormat="1" applyFont="1" applyFill="1" applyBorder="1" applyAlignment="1">
      <alignment vertical="top" wrapText="1"/>
    </xf>
    <xf numFmtId="3" fontId="2" fillId="5" borderId="59" xfId="0" applyNumberFormat="1" applyFont="1" applyFill="1" applyBorder="1" applyAlignment="1">
      <alignment vertical="top" wrapText="1"/>
    </xf>
    <xf numFmtId="3" fontId="7" fillId="0" borderId="41" xfId="0" applyNumberFormat="1" applyFont="1" applyBorder="1" applyAlignment="1">
      <alignment vertical="top"/>
    </xf>
    <xf numFmtId="3" fontId="7" fillId="0" borderId="59" xfId="0" applyNumberFormat="1" applyFont="1" applyBorder="1" applyAlignment="1">
      <alignment vertical="top"/>
    </xf>
    <xf numFmtId="3" fontId="6" fillId="5" borderId="41" xfId="0" applyNumberFormat="1" applyFont="1" applyFill="1" applyBorder="1" applyAlignment="1">
      <alignment vertical="top"/>
    </xf>
    <xf numFmtId="3" fontId="6" fillId="5" borderId="59" xfId="0" applyNumberFormat="1" applyFont="1" applyFill="1" applyBorder="1" applyAlignment="1">
      <alignment vertical="top"/>
    </xf>
    <xf numFmtId="3" fontId="2" fillId="8" borderId="41" xfId="0" applyNumberFormat="1" applyFont="1" applyFill="1" applyBorder="1" applyAlignment="1">
      <alignment vertical="top"/>
    </xf>
    <xf numFmtId="3" fontId="2" fillId="8" borderId="59" xfId="0" applyNumberFormat="1" applyFont="1" applyFill="1" applyBorder="1" applyAlignment="1">
      <alignment vertical="top"/>
    </xf>
    <xf numFmtId="3" fontId="2" fillId="5" borderId="40" xfId="0" applyNumberFormat="1" applyFont="1" applyFill="1" applyBorder="1" applyAlignment="1">
      <alignment horizontal="center" vertical="top" wrapText="1"/>
    </xf>
    <xf numFmtId="3" fontId="7" fillId="0" borderId="19" xfId="0" applyNumberFormat="1" applyFont="1" applyBorder="1" applyAlignment="1">
      <alignment horizontal="center" vertical="top"/>
    </xf>
    <xf numFmtId="3" fontId="6" fillId="5" borderId="40" xfId="0" applyNumberFormat="1" applyFont="1" applyFill="1" applyBorder="1" applyAlignment="1">
      <alignment horizontal="center" vertical="top"/>
    </xf>
    <xf numFmtId="3" fontId="2" fillId="8" borderId="40" xfId="0" applyNumberFormat="1" applyFont="1" applyFill="1" applyBorder="1" applyAlignment="1">
      <alignment horizontal="center" vertical="top"/>
    </xf>
    <xf numFmtId="3" fontId="7" fillId="7" borderId="65" xfId="0" applyNumberFormat="1" applyFont="1" applyFill="1" applyBorder="1" applyAlignment="1">
      <alignment horizontal="center" vertical="top"/>
    </xf>
    <xf numFmtId="3" fontId="1" fillId="0" borderId="0" xfId="0" applyNumberFormat="1" applyFont="1" applyAlignment="1">
      <alignment horizontal="center" vertical="top" wrapText="1"/>
    </xf>
    <xf numFmtId="3" fontId="7" fillId="7" borderId="46" xfId="0" applyNumberFormat="1" applyFont="1" applyFill="1" applyBorder="1" applyAlignment="1">
      <alignment horizontal="center" vertical="top"/>
    </xf>
    <xf numFmtId="3" fontId="7" fillId="7" borderId="7" xfId="0" applyNumberFormat="1" applyFont="1" applyFill="1" applyBorder="1" applyAlignment="1">
      <alignment horizontal="center" vertical="top"/>
    </xf>
    <xf numFmtId="3" fontId="7" fillId="7" borderId="25" xfId="0" applyNumberFormat="1" applyFont="1" applyFill="1" applyBorder="1" applyAlignment="1">
      <alignment horizontal="center" vertical="top"/>
    </xf>
    <xf numFmtId="3" fontId="7" fillId="7" borderId="16" xfId="0" applyNumberFormat="1" applyFont="1" applyFill="1" applyBorder="1" applyAlignment="1">
      <alignment horizontal="center" vertical="top"/>
    </xf>
    <xf numFmtId="3" fontId="1" fillId="7" borderId="47" xfId="0" applyNumberFormat="1" applyFont="1" applyFill="1" applyBorder="1" applyAlignment="1">
      <alignment horizontal="center" vertical="top"/>
    </xf>
    <xf numFmtId="3" fontId="7" fillId="0" borderId="60" xfId="0" applyNumberFormat="1" applyFont="1" applyBorder="1" applyAlignment="1">
      <alignment horizontal="center" vertical="top" wrapText="1"/>
    </xf>
    <xf numFmtId="3" fontId="7" fillId="0" borderId="53" xfId="0" applyNumberFormat="1" applyFont="1" applyBorder="1" applyAlignment="1">
      <alignment horizontal="center" vertical="top" wrapText="1"/>
    </xf>
    <xf numFmtId="3" fontId="2" fillId="5" borderId="42" xfId="0" applyNumberFormat="1" applyFont="1" applyFill="1" applyBorder="1" applyAlignment="1">
      <alignment horizontal="center" vertical="top"/>
    </xf>
    <xf numFmtId="3" fontId="1" fillId="7" borderId="7" xfId="0" applyNumberFormat="1" applyFont="1" applyFill="1" applyBorder="1" applyAlignment="1">
      <alignment horizontal="center" vertical="top"/>
    </xf>
    <xf numFmtId="3" fontId="1" fillId="7" borderId="25" xfId="0" applyNumberFormat="1" applyFont="1" applyFill="1" applyBorder="1" applyAlignment="1">
      <alignment horizontal="center" vertical="top"/>
    </xf>
    <xf numFmtId="3" fontId="1" fillId="7" borderId="45" xfId="0" applyNumberFormat="1" applyFont="1" applyFill="1" applyBorder="1" applyAlignment="1">
      <alignment horizontal="center" vertical="top"/>
    </xf>
    <xf numFmtId="3" fontId="1" fillId="7" borderId="44" xfId="0" applyNumberFormat="1" applyFont="1" applyFill="1" applyBorder="1" applyAlignment="1">
      <alignment horizontal="center" vertical="top"/>
    </xf>
    <xf numFmtId="3" fontId="2" fillId="3" borderId="37" xfId="0" applyNumberFormat="1" applyFont="1" applyFill="1" applyBorder="1" applyAlignment="1">
      <alignment horizontal="center" vertical="top"/>
    </xf>
    <xf numFmtId="3" fontId="2" fillId="2" borderId="37" xfId="0" applyNumberFormat="1" applyFont="1" applyFill="1" applyBorder="1" applyAlignment="1">
      <alignment horizontal="center" vertical="top"/>
    </xf>
    <xf numFmtId="3" fontId="2" fillId="5" borderId="37" xfId="0" applyNumberFormat="1" applyFont="1" applyFill="1" applyBorder="1" applyAlignment="1">
      <alignment horizontal="center" vertical="top"/>
    </xf>
    <xf numFmtId="3" fontId="7" fillId="0" borderId="41" xfId="0" applyNumberFormat="1" applyFont="1" applyBorder="1" applyAlignment="1">
      <alignment vertical="top" wrapText="1"/>
    </xf>
    <xf numFmtId="3" fontId="7" fillId="0" borderId="59" xfId="0" applyNumberFormat="1" applyFont="1" applyBorder="1" applyAlignment="1">
      <alignment vertical="top" wrapText="1"/>
    </xf>
    <xf numFmtId="3" fontId="7" fillId="0" borderId="2" xfId="0" applyNumberFormat="1" applyFont="1" applyFill="1" applyBorder="1" applyAlignment="1">
      <alignment horizontal="center" vertical="top" wrapText="1"/>
    </xf>
    <xf numFmtId="3" fontId="7" fillId="0" borderId="37" xfId="0" applyNumberFormat="1" applyFont="1" applyFill="1" applyBorder="1" applyAlignment="1">
      <alignment horizontal="center" vertical="top" wrapText="1"/>
    </xf>
    <xf numFmtId="3" fontId="7" fillId="0" borderId="2" xfId="0" applyNumberFormat="1" applyFont="1" applyBorder="1" applyAlignment="1">
      <alignment horizontal="center" vertical="top" wrapText="1"/>
    </xf>
    <xf numFmtId="3" fontId="2" fillId="5" borderId="2" xfId="0" applyNumberFormat="1" applyFont="1" applyFill="1" applyBorder="1" applyAlignment="1">
      <alignment horizontal="center" vertical="top" wrapText="1"/>
    </xf>
    <xf numFmtId="3" fontId="7" fillId="0" borderId="2" xfId="0" applyNumberFormat="1" applyFont="1" applyBorder="1" applyAlignment="1">
      <alignment horizontal="center" vertical="top"/>
    </xf>
    <xf numFmtId="3" fontId="2" fillId="8" borderId="2" xfId="0" applyNumberFormat="1" applyFont="1" applyFill="1" applyBorder="1" applyAlignment="1">
      <alignment horizontal="center" vertical="top"/>
    </xf>
    <xf numFmtId="3" fontId="2" fillId="5" borderId="37" xfId="0" applyNumberFormat="1" applyFont="1" applyFill="1" applyBorder="1" applyAlignment="1">
      <alignment horizontal="center" vertical="top" wrapText="1"/>
    </xf>
    <xf numFmtId="3" fontId="2" fillId="8" borderId="37" xfId="0" applyNumberFormat="1" applyFont="1" applyFill="1" applyBorder="1" applyAlignment="1">
      <alignment horizontal="center" vertical="top"/>
    </xf>
    <xf numFmtId="3" fontId="2" fillId="3" borderId="35" xfId="0" applyNumberFormat="1" applyFont="1" applyFill="1" applyBorder="1" applyAlignment="1">
      <alignment horizontal="center" vertical="top"/>
    </xf>
    <xf numFmtId="3" fontId="1" fillId="4" borderId="1" xfId="0" applyNumberFormat="1" applyFont="1" applyFill="1" applyBorder="1" applyAlignment="1">
      <alignment horizontal="center" vertical="top"/>
    </xf>
    <xf numFmtId="3" fontId="2" fillId="8" borderId="14" xfId="0" applyNumberFormat="1" applyFont="1" applyFill="1" applyBorder="1" applyAlignment="1">
      <alignment horizontal="center" vertical="top"/>
    </xf>
    <xf numFmtId="3" fontId="7" fillId="7" borderId="1" xfId="0" applyNumberFormat="1" applyFont="1" applyFill="1" applyBorder="1" applyAlignment="1">
      <alignment horizontal="center" vertical="top"/>
    </xf>
    <xf numFmtId="3" fontId="7" fillId="0" borderId="0" xfId="0" applyNumberFormat="1" applyFont="1" applyFill="1" applyBorder="1" applyAlignment="1">
      <alignment horizontal="center" vertical="top"/>
    </xf>
    <xf numFmtId="3" fontId="7" fillId="0" borderId="70" xfId="0" applyNumberFormat="1" applyFont="1" applyFill="1" applyBorder="1" applyAlignment="1">
      <alignment horizontal="center" vertical="top"/>
    </xf>
    <xf numFmtId="3" fontId="7" fillId="0" borderId="34" xfId="0" applyNumberFormat="1" applyFont="1" applyFill="1" applyBorder="1" applyAlignment="1">
      <alignment horizontal="center" vertical="top"/>
    </xf>
    <xf numFmtId="3" fontId="7" fillId="4" borderId="26" xfId="0" applyNumberFormat="1" applyFont="1" applyFill="1" applyBorder="1" applyAlignment="1">
      <alignment horizontal="center" vertical="top" wrapText="1"/>
    </xf>
    <xf numFmtId="3" fontId="2" fillId="3" borderId="38" xfId="0" applyNumberFormat="1" applyFont="1" applyFill="1" applyBorder="1" applyAlignment="1">
      <alignment horizontal="center" vertical="top"/>
    </xf>
    <xf numFmtId="3" fontId="7" fillId="7" borderId="66" xfId="0" applyNumberFormat="1" applyFont="1" applyFill="1" applyBorder="1" applyAlignment="1">
      <alignment horizontal="center" vertical="top"/>
    </xf>
    <xf numFmtId="3" fontId="1" fillId="7" borderId="43" xfId="0" applyNumberFormat="1" applyFont="1" applyFill="1" applyBorder="1" applyAlignment="1">
      <alignment horizontal="center" vertical="top"/>
    </xf>
    <xf numFmtId="3" fontId="1" fillId="7" borderId="71" xfId="0" applyNumberFormat="1" applyFont="1" applyFill="1" applyBorder="1" applyAlignment="1">
      <alignment horizontal="center" vertical="top"/>
    </xf>
    <xf numFmtId="3" fontId="7" fillId="7" borderId="49" xfId="0" applyNumberFormat="1" applyFont="1" applyFill="1" applyBorder="1" applyAlignment="1">
      <alignment horizontal="center" vertical="top"/>
    </xf>
    <xf numFmtId="3" fontId="1" fillId="7" borderId="55" xfId="0" applyNumberFormat="1" applyFont="1" applyFill="1" applyBorder="1" applyAlignment="1">
      <alignment horizontal="center" vertical="top"/>
    </xf>
    <xf numFmtId="3" fontId="1" fillId="7" borderId="70" xfId="0" applyNumberFormat="1" applyFont="1" applyFill="1" applyBorder="1" applyAlignment="1">
      <alignment horizontal="center" vertical="top"/>
    </xf>
    <xf numFmtId="3" fontId="1" fillId="0" borderId="0" xfId="0" applyNumberFormat="1" applyFont="1" applyAlignment="1">
      <alignment horizontal="center" vertical="top" wrapText="1"/>
    </xf>
    <xf numFmtId="165" fontId="1" fillId="0" borderId="0" xfId="0" applyNumberFormat="1" applyFont="1" applyAlignment="1">
      <alignment horizontal="center" vertical="top" wrapText="1"/>
    </xf>
    <xf numFmtId="165" fontId="1" fillId="0" borderId="0" xfId="0" applyNumberFormat="1" applyFont="1" applyAlignment="1">
      <alignment vertical="top"/>
    </xf>
    <xf numFmtId="165" fontId="7" fillId="7" borderId="3" xfId="0" applyNumberFormat="1" applyFont="1" applyFill="1" applyBorder="1" applyAlignment="1">
      <alignment horizontal="center" vertical="top"/>
    </xf>
    <xf numFmtId="165" fontId="7" fillId="0" borderId="17" xfId="0" applyNumberFormat="1" applyFont="1" applyFill="1" applyBorder="1" applyAlignment="1">
      <alignment horizontal="center" vertical="top"/>
    </xf>
    <xf numFmtId="165" fontId="7" fillId="0" borderId="19" xfId="0" applyNumberFormat="1" applyFont="1" applyFill="1" applyBorder="1" applyAlignment="1">
      <alignment horizontal="center" vertical="top"/>
    </xf>
    <xf numFmtId="165" fontId="6" fillId="8" borderId="12" xfId="0" applyNumberFormat="1" applyFont="1" applyFill="1" applyBorder="1" applyAlignment="1">
      <alignment horizontal="center" vertical="top"/>
    </xf>
    <xf numFmtId="165" fontId="6" fillId="8" borderId="15" xfId="0" applyNumberFormat="1" applyFont="1" applyFill="1" applyBorder="1" applyAlignment="1">
      <alignment horizontal="center" vertical="top"/>
    </xf>
    <xf numFmtId="165" fontId="6" fillId="8" borderId="11" xfId="0" applyNumberFormat="1" applyFont="1" applyFill="1" applyBorder="1" applyAlignment="1">
      <alignment horizontal="center" vertical="top"/>
    </xf>
    <xf numFmtId="165" fontId="7" fillId="4" borderId="19" xfId="0" applyNumberFormat="1" applyFont="1" applyFill="1" applyBorder="1" applyAlignment="1">
      <alignment horizontal="center" vertical="top"/>
    </xf>
    <xf numFmtId="165" fontId="7" fillId="4" borderId="5" xfId="0" applyNumberFormat="1" applyFont="1" applyFill="1" applyBorder="1" applyAlignment="1">
      <alignment horizontal="center" vertical="top"/>
    </xf>
    <xf numFmtId="165" fontId="7" fillId="0" borderId="33" xfId="0" applyNumberFormat="1" applyFont="1" applyFill="1" applyBorder="1" applyAlignment="1">
      <alignment horizontal="center" vertical="top"/>
    </xf>
    <xf numFmtId="165" fontId="6" fillId="3" borderId="40" xfId="0" applyNumberFormat="1" applyFont="1" applyFill="1" applyBorder="1" applyAlignment="1">
      <alignment horizontal="center" vertical="top"/>
    </xf>
    <xf numFmtId="165" fontId="7" fillId="4" borderId="26" xfId="0" applyNumberFormat="1" applyFont="1" applyFill="1" applyBorder="1" applyAlignment="1">
      <alignment horizontal="center" vertical="top" wrapText="1"/>
    </xf>
    <xf numFmtId="165" fontId="7" fillId="7" borderId="49" xfId="0" applyNumberFormat="1" applyFont="1" applyFill="1" applyBorder="1" applyAlignment="1">
      <alignment horizontal="center" vertical="top"/>
    </xf>
    <xf numFmtId="165" fontId="7" fillId="0" borderId="34" xfId="0" applyNumberFormat="1" applyFont="1" applyFill="1" applyBorder="1" applyAlignment="1">
      <alignment horizontal="center" vertical="top"/>
    </xf>
    <xf numFmtId="165" fontId="2" fillId="2" borderId="38" xfId="0" applyNumberFormat="1" applyFont="1" applyFill="1" applyBorder="1" applyAlignment="1">
      <alignment horizontal="center" vertical="top"/>
    </xf>
    <xf numFmtId="165" fontId="2" fillId="5" borderId="38" xfId="0" applyNumberFormat="1" applyFont="1" applyFill="1" applyBorder="1" applyAlignment="1">
      <alignment horizontal="center" vertical="top"/>
    </xf>
    <xf numFmtId="165" fontId="2" fillId="5" borderId="2" xfId="0" applyNumberFormat="1" applyFont="1" applyFill="1" applyBorder="1" applyAlignment="1">
      <alignment horizontal="center" vertical="top" wrapText="1"/>
    </xf>
    <xf numFmtId="165" fontId="6" fillId="5" borderId="2" xfId="0" applyNumberFormat="1" applyFont="1" applyFill="1" applyBorder="1" applyAlignment="1">
      <alignment horizontal="center" vertical="top"/>
    </xf>
    <xf numFmtId="165" fontId="7" fillId="0" borderId="2" xfId="0" applyNumberFormat="1" applyFont="1" applyBorder="1" applyAlignment="1">
      <alignment horizontal="center" vertical="top"/>
    </xf>
    <xf numFmtId="165" fontId="7" fillId="0" borderId="3" xfId="0" applyNumberFormat="1" applyFont="1" applyFill="1" applyBorder="1" applyAlignment="1">
      <alignment horizontal="center" vertical="top"/>
    </xf>
    <xf numFmtId="165" fontId="5" fillId="0" borderId="0" xfId="0" applyNumberFormat="1" applyFont="1"/>
    <xf numFmtId="165" fontId="7" fillId="7" borderId="5" xfId="0" applyNumberFormat="1" applyFont="1" applyFill="1" applyBorder="1" applyAlignment="1">
      <alignment horizontal="center" vertical="top"/>
    </xf>
    <xf numFmtId="165" fontId="7" fillId="7" borderId="54" xfId="0" applyNumberFormat="1" applyFont="1" applyFill="1" applyBorder="1" applyAlignment="1">
      <alignment horizontal="center" vertical="top"/>
    </xf>
    <xf numFmtId="165" fontId="7" fillId="0" borderId="67" xfId="0" applyNumberFormat="1" applyFont="1" applyFill="1" applyBorder="1" applyAlignment="1">
      <alignment horizontal="center" vertical="top"/>
    </xf>
    <xf numFmtId="165" fontId="7" fillId="0" borderId="20" xfId="0" applyNumberFormat="1" applyFont="1" applyFill="1" applyBorder="1" applyAlignment="1">
      <alignment horizontal="center" vertical="top"/>
    </xf>
    <xf numFmtId="165" fontId="6" fillId="8" borderId="72" xfId="0" applyNumberFormat="1" applyFont="1" applyFill="1" applyBorder="1" applyAlignment="1">
      <alignment horizontal="center" vertical="top"/>
    </xf>
    <xf numFmtId="165" fontId="2" fillId="3" borderId="40" xfId="0" applyNumberFormat="1" applyFont="1" applyFill="1" applyBorder="1" applyAlignment="1">
      <alignment horizontal="center" vertical="top"/>
    </xf>
    <xf numFmtId="165" fontId="2" fillId="2" borderId="2" xfId="0" applyNumberFormat="1" applyFont="1" applyFill="1" applyBorder="1" applyAlignment="1">
      <alignment horizontal="center" vertical="top"/>
    </xf>
    <xf numFmtId="165" fontId="2" fillId="2" borderId="59" xfId="0" applyNumberFormat="1" applyFont="1" applyFill="1" applyBorder="1" applyAlignment="1">
      <alignment horizontal="center" vertical="top"/>
    </xf>
    <xf numFmtId="165" fontId="2" fillId="5" borderId="2" xfId="0" applyNumberFormat="1" applyFont="1" applyFill="1" applyBorder="1" applyAlignment="1">
      <alignment horizontal="center" vertical="top"/>
    </xf>
    <xf numFmtId="165" fontId="2" fillId="5" borderId="59" xfId="0" applyNumberFormat="1" applyFont="1" applyFill="1" applyBorder="1" applyAlignment="1">
      <alignment horizontal="center" vertical="top"/>
    </xf>
    <xf numFmtId="3" fontId="11" fillId="0" borderId="0" xfId="0" applyNumberFormat="1" applyFont="1"/>
    <xf numFmtId="3" fontId="7" fillId="0" borderId="25" xfId="0" applyNumberFormat="1" applyFont="1" applyBorder="1" applyAlignment="1">
      <alignment horizontal="center" vertical="top"/>
    </xf>
    <xf numFmtId="3" fontId="7" fillId="0" borderId="21" xfId="0" applyNumberFormat="1" applyFont="1" applyBorder="1" applyAlignment="1">
      <alignment horizontal="center" vertical="top"/>
    </xf>
    <xf numFmtId="3" fontId="7" fillId="0" borderId="9" xfId="0" applyNumberFormat="1" applyFont="1" applyBorder="1" applyAlignment="1">
      <alignment horizontal="center" vertical="top"/>
    </xf>
    <xf numFmtId="3" fontId="7" fillId="0" borderId="6" xfId="0" applyNumberFormat="1" applyFont="1" applyBorder="1" applyAlignment="1">
      <alignment horizontal="center" vertical="top"/>
    </xf>
    <xf numFmtId="3" fontId="7" fillId="0" borderId="10" xfId="0" applyNumberFormat="1" applyFont="1" applyBorder="1" applyAlignment="1">
      <alignment horizontal="center" vertical="top"/>
    </xf>
    <xf numFmtId="11" fontId="2" fillId="2" borderId="5" xfId="0" applyNumberFormat="1" applyFont="1" applyFill="1" applyBorder="1" applyAlignment="1">
      <alignment horizontal="center" vertical="top"/>
    </xf>
    <xf numFmtId="11" fontId="2" fillId="2" borderId="9" xfId="0" applyNumberFormat="1" applyFont="1" applyFill="1" applyBorder="1" applyAlignment="1">
      <alignment horizontal="center" vertical="top"/>
    </xf>
    <xf numFmtId="3" fontId="12" fillId="0" borderId="0" xfId="0" applyNumberFormat="1" applyFont="1"/>
    <xf numFmtId="11" fontId="4" fillId="0" borderId="0" xfId="0" applyNumberFormat="1" applyFont="1"/>
    <xf numFmtId="49" fontId="4" fillId="0" borderId="0" xfId="0" applyNumberFormat="1" applyFont="1"/>
    <xf numFmtId="3" fontId="4" fillId="0" borderId="0" xfId="0" applyNumberFormat="1" applyFont="1"/>
    <xf numFmtId="165" fontId="6" fillId="5" borderId="37" xfId="0" applyNumberFormat="1" applyFont="1" applyFill="1" applyBorder="1" applyAlignment="1">
      <alignment horizontal="center" vertical="top"/>
    </xf>
    <xf numFmtId="165" fontId="7" fillId="0" borderId="16" xfId="0" applyNumberFormat="1" applyFont="1" applyFill="1" applyBorder="1" applyAlignment="1">
      <alignment horizontal="center" vertical="top"/>
    </xf>
    <xf numFmtId="165" fontId="2" fillId="8" borderId="2" xfId="0" applyNumberFormat="1" applyFont="1" applyFill="1" applyBorder="1" applyAlignment="1">
      <alignment horizontal="center" vertical="top"/>
    </xf>
    <xf numFmtId="165" fontId="6" fillId="8" borderId="2" xfId="0" applyNumberFormat="1" applyFont="1" applyFill="1" applyBorder="1" applyAlignment="1">
      <alignment horizontal="center" vertical="top"/>
    </xf>
    <xf numFmtId="165" fontId="6" fillId="8" borderId="37" xfId="0" applyNumberFormat="1" applyFont="1" applyFill="1" applyBorder="1" applyAlignment="1">
      <alignment horizontal="center" vertical="top"/>
    </xf>
    <xf numFmtId="165" fontId="7" fillId="0" borderId="2" xfId="0" applyNumberFormat="1" applyFont="1" applyBorder="1" applyAlignment="1">
      <alignment horizontal="center" vertical="center" textRotation="90" wrapText="1"/>
    </xf>
    <xf numFmtId="165" fontId="7" fillId="0" borderId="2" xfId="0" applyNumberFormat="1" applyFont="1" applyFill="1" applyBorder="1" applyAlignment="1">
      <alignment horizontal="center" vertical="center" textRotation="90" wrapText="1"/>
    </xf>
    <xf numFmtId="165" fontId="7" fillId="0" borderId="38" xfId="0" applyNumberFormat="1" applyFont="1" applyFill="1" applyBorder="1" applyAlignment="1">
      <alignment horizontal="center" vertical="center" textRotation="90" wrapText="1"/>
    </xf>
    <xf numFmtId="3" fontId="7" fillId="0" borderId="25" xfId="0" applyNumberFormat="1" applyFont="1" applyBorder="1" applyAlignment="1">
      <alignment horizontal="center" vertical="top"/>
    </xf>
    <xf numFmtId="3" fontId="7" fillId="0" borderId="21" xfId="0" applyNumberFormat="1" applyFont="1" applyBorder="1" applyAlignment="1">
      <alignment horizontal="center" vertical="top"/>
    </xf>
    <xf numFmtId="11" fontId="2" fillId="2" borderId="5" xfId="0" applyNumberFormat="1" applyFont="1" applyFill="1" applyBorder="1" applyAlignment="1">
      <alignment horizontal="center" vertical="top"/>
    </xf>
    <xf numFmtId="11" fontId="2" fillId="2" borderId="9" xfId="0" applyNumberFormat="1" applyFont="1" applyFill="1" applyBorder="1" applyAlignment="1">
      <alignment horizontal="center" vertical="top"/>
    </xf>
    <xf numFmtId="0" fontId="2" fillId="0" borderId="0" xfId="0" applyFont="1" applyAlignment="1">
      <alignment vertical="top" wrapText="1"/>
    </xf>
    <xf numFmtId="165" fontId="2" fillId="3" borderId="41" xfId="0" applyNumberFormat="1" applyFont="1" applyFill="1" applyBorder="1" applyAlignment="1">
      <alignment horizontal="center" vertical="top"/>
    </xf>
    <xf numFmtId="165" fontId="7" fillId="7" borderId="26" xfId="0" applyNumberFormat="1" applyFont="1" applyFill="1" applyBorder="1" applyAlignment="1">
      <alignment horizontal="center" vertical="top"/>
    </xf>
    <xf numFmtId="165" fontId="2" fillId="3" borderId="38" xfId="0" applyNumberFormat="1" applyFont="1" applyFill="1" applyBorder="1" applyAlignment="1">
      <alignment horizontal="center" vertical="top"/>
    </xf>
    <xf numFmtId="49" fontId="7" fillId="7" borderId="0" xfId="0" applyNumberFormat="1" applyFont="1" applyFill="1" applyBorder="1" applyAlignment="1">
      <alignment horizontal="left" vertical="top"/>
    </xf>
    <xf numFmtId="0" fontId="4" fillId="0" borderId="0" xfId="0" applyFont="1" applyAlignment="1">
      <alignment vertical="center" wrapText="1"/>
    </xf>
    <xf numFmtId="3" fontId="7" fillId="0" borderId="25" xfId="0" applyNumberFormat="1" applyFont="1" applyBorder="1" applyAlignment="1">
      <alignment horizontal="center" vertical="top"/>
    </xf>
    <xf numFmtId="3" fontId="7" fillId="0" borderId="21" xfId="0" applyNumberFormat="1" applyFont="1" applyBorder="1" applyAlignment="1">
      <alignment horizontal="center" vertical="top"/>
    </xf>
    <xf numFmtId="3" fontId="7" fillId="0" borderId="5" xfId="0" applyNumberFormat="1" applyFont="1" applyBorder="1" applyAlignment="1">
      <alignment horizontal="center" vertical="top"/>
    </xf>
    <xf numFmtId="3" fontId="7" fillId="0" borderId="9" xfId="0" applyNumberFormat="1" applyFont="1" applyBorder="1" applyAlignment="1">
      <alignment horizontal="center" vertical="top"/>
    </xf>
    <xf numFmtId="0" fontId="1" fillId="0" borderId="0" xfId="0" applyFont="1" applyAlignment="1">
      <alignment horizontal="center" vertical="top"/>
    </xf>
    <xf numFmtId="49" fontId="2" fillId="10" borderId="2" xfId="0" applyNumberFormat="1" applyFont="1" applyFill="1" applyBorder="1" applyAlignment="1">
      <alignment horizontal="center" vertical="top"/>
    </xf>
    <xf numFmtId="0" fontId="7" fillId="10" borderId="38" xfId="0" applyFont="1" applyFill="1" applyBorder="1" applyAlignment="1">
      <alignment vertical="top" wrapText="1"/>
    </xf>
    <xf numFmtId="0" fontId="7" fillId="10" borderId="42" xfId="0" applyFont="1" applyFill="1" applyBorder="1" applyAlignment="1">
      <alignment horizontal="center" vertical="top" wrapText="1"/>
    </xf>
    <xf numFmtId="0" fontId="7" fillId="10" borderId="41" xfId="0" applyFont="1" applyFill="1" applyBorder="1" applyAlignment="1">
      <alignment horizontal="center" vertical="top" wrapText="1"/>
    </xf>
    <xf numFmtId="3" fontId="7" fillId="0" borderId="1" xfId="0" applyNumberFormat="1" applyFont="1" applyBorder="1" applyAlignment="1">
      <alignment horizontal="center" vertical="top"/>
    </xf>
    <xf numFmtId="3" fontId="7" fillId="0" borderId="0" xfId="0" applyNumberFormat="1" applyFont="1" applyBorder="1" applyAlignment="1">
      <alignment horizontal="center" vertical="top"/>
    </xf>
    <xf numFmtId="3" fontId="7" fillId="11" borderId="1" xfId="0" applyNumberFormat="1" applyFont="1" applyFill="1" applyBorder="1" applyAlignment="1">
      <alignment horizontal="center" vertical="top"/>
    </xf>
    <xf numFmtId="3" fontId="7" fillId="11" borderId="62" xfId="0" applyNumberFormat="1" applyFont="1" applyFill="1" applyBorder="1" applyAlignment="1">
      <alignment horizontal="center" vertical="top"/>
    </xf>
    <xf numFmtId="0" fontId="14" fillId="0" borderId="0" xfId="0" applyFont="1" applyFill="1" applyAlignment="1">
      <alignment vertical="top" wrapText="1"/>
    </xf>
    <xf numFmtId="0" fontId="2" fillId="0" borderId="0" xfId="0" applyFont="1" applyAlignment="1">
      <alignment horizontal="center" vertical="top"/>
    </xf>
    <xf numFmtId="0" fontId="14" fillId="0" borderId="0" xfId="0" applyFont="1" applyFill="1" applyAlignment="1">
      <alignment horizontal="center" vertical="top" wrapText="1"/>
    </xf>
    <xf numFmtId="0" fontId="15" fillId="0" borderId="0" xfId="0" applyFont="1" applyFill="1" applyAlignment="1">
      <alignment horizontal="left" vertical="top" wrapText="1"/>
    </xf>
    <xf numFmtId="0" fontId="13" fillId="4" borderId="0" xfId="0" applyFont="1" applyFill="1" applyBorder="1" applyAlignment="1">
      <alignment horizontal="left" wrapText="1"/>
    </xf>
    <xf numFmtId="0" fontId="5" fillId="0" borderId="0" xfId="0" applyFont="1" applyAlignment="1">
      <alignment horizontal="left" wrapText="1"/>
    </xf>
    <xf numFmtId="0" fontId="5" fillId="0" borderId="0" xfId="0" applyFont="1" applyFill="1"/>
    <xf numFmtId="0" fontId="15" fillId="0" borderId="0" xfId="0" applyFont="1" applyFill="1" applyAlignment="1">
      <alignment vertical="top"/>
    </xf>
    <xf numFmtId="0" fontId="4" fillId="0" borderId="0" xfId="0" applyFont="1" applyFill="1" applyAlignment="1">
      <alignment horizontal="center" vertical="top"/>
    </xf>
    <xf numFmtId="0" fontId="15" fillId="0" borderId="0" xfId="0" applyFont="1" applyFill="1" applyBorder="1" applyAlignment="1">
      <alignment vertical="top" wrapText="1"/>
    </xf>
    <xf numFmtId="0" fontId="4" fillId="0" borderId="0" xfId="0" applyFont="1" applyFill="1" applyAlignment="1">
      <alignment horizontal="left"/>
    </xf>
    <xf numFmtId="0" fontId="4" fillId="0" borderId="0" xfId="0" applyFont="1" applyFill="1" applyAlignment="1">
      <alignment horizontal="center"/>
    </xf>
    <xf numFmtId="0" fontId="4" fillId="0" borderId="0" xfId="0" applyFont="1" applyFill="1"/>
    <xf numFmtId="0" fontId="0" fillId="0" borderId="0" xfId="0" applyFill="1"/>
    <xf numFmtId="0" fontId="16" fillId="0" borderId="0" xfId="1" applyFont="1" applyBorder="1" applyAlignment="1">
      <alignment vertical="top" wrapText="1"/>
    </xf>
    <xf numFmtId="0" fontId="16" fillId="0" borderId="0" xfId="1" applyFont="1" applyAlignment="1">
      <alignment vertical="center" wrapText="1"/>
    </xf>
    <xf numFmtId="0" fontId="1" fillId="0" borderId="55" xfId="0" applyFont="1" applyBorder="1" applyAlignment="1">
      <alignment horizontal="center" vertical="center" textRotation="90" wrapText="1"/>
    </xf>
    <xf numFmtId="0" fontId="1" fillId="0" borderId="43" xfId="0" applyFont="1" applyBorder="1" applyAlignment="1">
      <alignment horizontal="center" vertical="center" textRotation="90" wrapText="1"/>
    </xf>
    <xf numFmtId="0" fontId="1" fillId="0" borderId="28" xfId="0" applyFont="1" applyBorder="1" applyAlignment="1">
      <alignment horizontal="center" vertical="center" textRotation="90" wrapText="1"/>
    </xf>
    <xf numFmtId="49" fontId="2" fillId="2" borderId="5" xfId="0" applyNumberFormat="1" applyFont="1" applyFill="1" applyBorder="1" applyAlignment="1">
      <alignment horizontal="center" vertical="top"/>
    </xf>
    <xf numFmtId="49" fontId="2" fillId="2" borderId="9" xfId="0" applyNumberFormat="1" applyFont="1" applyFill="1" applyBorder="1" applyAlignment="1">
      <alignment horizontal="center" vertical="top"/>
    </xf>
    <xf numFmtId="0" fontId="2" fillId="0" borderId="48" xfId="0" applyFont="1" applyBorder="1" applyAlignment="1">
      <alignment horizontal="center" vertical="center" textRotation="90" wrapText="1"/>
    </xf>
    <xf numFmtId="0" fontId="2" fillId="0" borderId="49" xfId="0" applyFont="1" applyBorder="1" applyAlignment="1">
      <alignment horizontal="center" vertical="center" textRotation="90" wrapText="1"/>
    </xf>
    <xf numFmtId="0" fontId="2" fillId="0" borderId="39" xfId="0" applyFont="1" applyBorder="1" applyAlignment="1">
      <alignment horizontal="center" vertical="center" textRotation="90" wrapText="1"/>
    </xf>
    <xf numFmtId="0" fontId="7" fillId="0" borderId="45" xfId="0" applyFont="1" applyFill="1" applyBorder="1" applyAlignment="1">
      <alignment horizontal="left" vertical="center" textRotation="90" wrapText="1"/>
    </xf>
    <xf numFmtId="0" fontId="7" fillId="0" borderId="16" xfId="0" applyFont="1" applyFill="1" applyBorder="1" applyAlignment="1">
      <alignment horizontal="left" vertical="center" textRotation="90" wrapText="1"/>
    </xf>
    <xf numFmtId="0" fontId="1" fillId="0" borderId="63" xfId="0" applyFont="1" applyBorder="1" applyAlignment="1">
      <alignment horizontal="center" vertical="center" textRotation="90" wrapText="1"/>
    </xf>
    <xf numFmtId="0" fontId="1" fillId="0" borderId="57" xfId="0" applyFont="1" applyBorder="1" applyAlignment="1">
      <alignment horizontal="center" vertical="center" textRotation="90" wrapText="1"/>
    </xf>
    <xf numFmtId="0" fontId="1" fillId="0" borderId="58" xfId="0" applyFont="1" applyBorder="1" applyAlignment="1">
      <alignment horizontal="center" vertical="center" textRotation="90" wrapText="1"/>
    </xf>
    <xf numFmtId="49" fontId="7" fillId="0" borderId="26" xfId="0" applyNumberFormat="1" applyFont="1" applyBorder="1" applyAlignment="1">
      <alignment horizontal="center" vertical="top" wrapText="1"/>
    </xf>
    <xf numFmtId="49" fontId="7" fillId="0" borderId="22" xfId="0" applyNumberFormat="1" applyFont="1" applyBorder="1" applyAlignment="1">
      <alignment horizontal="center" vertical="top" wrapText="1"/>
    </xf>
    <xf numFmtId="49" fontId="2" fillId="6" borderId="41" xfId="0" applyNumberFormat="1" applyFont="1" applyFill="1" applyBorder="1" applyAlignment="1">
      <alignment horizontal="center" vertical="top" wrapText="1"/>
    </xf>
    <xf numFmtId="49" fontId="2" fillId="6" borderId="59" xfId="0" applyNumberFormat="1" applyFont="1" applyFill="1" applyBorder="1" applyAlignment="1">
      <alignment horizontal="center" vertical="top" wrapText="1"/>
    </xf>
    <xf numFmtId="0" fontId="1" fillId="0" borderId="54" xfId="0" applyFont="1" applyBorder="1" applyAlignment="1">
      <alignment horizontal="center" vertical="center" textRotation="90" wrapText="1"/>
    </xf>
    <xf numFmtId="0" fontId="1" fillId="0" borderId="50" xfId="0" applyFont="1" applyBorder="1" applyAlignment="1">
      <alignment horizontal="center" vertical="center" textRotation="90" wrapText="1"/>
    </xf>
    <xf numFmtId="0" fontId="6" fillId="3" borderId="41" xfId="0" applyFont="1" applyFill="1" applyBorder="1" applyAlignment="1">
      <alignment horizontal="left" vertical="top" wrapText="1"/>
    </xf>
    <xf numFmtId="0" fontId="6" fillId="3" borderId="1" xfId="0" applyFont="1" applyFill="1" applyBorder="1" applyAlignment="1">
      <alignment horizontal="left" vertical="top" wrapText="1"/>
    </xf>
    <xf numFmtId="0" fontId="6" fillId="3" borderId="34" xfId="0" applyFont="1" applyFill="1" applyBorder="1" applyAlignment="1">
      <alignment horizontal="left" vertical="top" wrapText="1"/>
    </xf>
    <xf numFmtId="0" fontId="1" fillId="0" borderId="6" xfId="0" applyFont="1" applyBorder="1" applyAlignment="1">
      <alignment horizontal="center" vertical="top"/>
    </xf>
    <xf numFmtId="0" fontId="1" fillId="0" borderId="10" xfId="0" applyFont="1" applyBorder="1" applyAlignment="1">
      <alignment horizontal="center" vertical="top"/>
    </xf>
    <xf numFmtId="49" fontId="6" fillId="0" borderId="33" xfId="0" applyNumberFormat="1" applyFont="1" applyBorder="1" applyAlignment="1">
      <alignment horizontal="center" vertical="top"/>
    </xf>
    <xf numFmtId="49" fontId="6" fillId="0" borderId="15" xfId="0" applyNumberFormat="1" applyFont="1" applyBorder="1" applyAlignment="1">
      <alignment horizontal="center" vertical="top"/>
    </xf>
    <xf numFmtId="0" fontId="1" fillId="0" borderId="26" xfId="0" applyNumberFormat="1" applyFont="1" applyBorder="1" applyAlignment="1">
      <alignment horizontal="left" vertical="top" wrapText="1"/>
    </xf>
    <xf numFmtId="0" fontId="1" fillId="0" borderId="22" xfId="0" applyNumberFormat="1" applyFont="1" applyBorder="1" applyAlignment="1">
      <alignment horizontal="left" vertical="top" wrapText="1"/>
    </xf>
    <xf numFmtId="0" fontId="6" fillId="2" borderId="41" xfId="0" applyFont="1" applyFill="1" applyBorder="1" applyAlignment="1">
      <alignment horizontal="left" vertical="top" wrapText="1"/>
    </xf>
    <xf numFmtId="0" fontId="6" fillId="2" borderId="59" xfId="0" applyFont="1" applyFill="1" applyBorder="1" applyAlignment="1">
      <alignment horizontal="left" vertical="top" wrapText="1"/>
    </xf>
    <xf numFmtId="0" fontId="1" fillId="0" borderId="52"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53" xfId="0" applyFont="1" applyBorder="1" applyAlignment="1">
      <alignment horizontal="center" vertical="center" wrapText="1"/>
    </xf>
    <xf numFmtId="49" fontId="6" fillId="0" borderId="6" xfId="0" applyNumberFormat="1" applyFont="1" applyBorder="1" applyAlignment="1">
      <alignment horizontal="center" vertical="top"/>
    </xf>
    <xf numFmtId="49" fontId="6" fillId="0" borderId="10" xfId="0" applyNumberFormat="1" applyFont="1" applyBorder="1" applyAlignment="1">
      <alignment horizontal="center" vertical="top"/>
    </xf>
    <xf numFmtId="0" fontId="7" fillId="0" borderId="8" xfId="0" applyFont="1" applyFill="1" applyBorder="1" applyAlignment="1">
      <alignment horizontal="left" vertical="top" wrapText="1"/>
    </xf>
    <xf numFmtId="0" fontId="7" fillId="0" borderId="64" xfId="0" applyFont="1" applyFill="1" applyBorder="1" applyAlignment="1">
      <alignment horizontal="left" vertical="top" wrapText="1"/>
    </xf>
    <xf numFmtId="49" fontId="2" fillId="2" borderId="36" xfId="0" applyNumberFormat="1" applyFont="1" applyFill="1" applyBorder="1" applyAlignment="1">
      <alignment horizontal="right" vertical="top" wrapText="1"/>
    </xf>
    <xf numFmtId="49" fontId="2" fillId="2" borderId="41" xfId="0" applyNumberFormat="1" applyFont="1" applyFill="1" applyBorder="1" applyAlignment="1">
      <alignment horizontal="right" vertical="top" wrapText="1"/>
    </xf>
    <xf numFmtId="49" fontId="2" fillId="2" borderId="59" xfId="0" applyNumberFormat="1" applyFont="1" applyFill="1" applyBorder="1" applyAlignment="1">
      <alignment horizontal="right" vertical="top" wrapText="1"/>
    </xf>
    <xf numFmtId="49" fontId="2" fillId="5" borderId="36" xfId="0" applyNumberFormat="1" applyFont="1" applyFill="1" applyBorder="1" applyAlignment="1">
      <alignment horizontal="right" vertical="top"/>
    </xf>
    <xf numFmtId="49" fontId="2" fillId="5" borderId="41" xfId="0" applyNumberFormat="1" applyFont="1" applyFill="1" applyBorder="1" applyAlignment="1">
      <alignment horizontal="right" vertical="top"/>
    </xf>
    <xf numFmtId="49" fontId="2" fillId="5" borderId="59" xfId="0" applyNumberFormat="1" applyFont="1" applyFill="1" applyBorder="1" applyAlignment="1">
      <alignment horizontal="right" vertical="top"/>
    </xf>
    <xf numFmtId="0" fontId="6" fillId="4" borderId="25" xfId="0" applyFont="1" applyFill="1" applyBorder="1" applyAlignment="1">
      <alignment horizontal="left" vertical="top" wrapText="1"/>
    </xf>
    <xf numFmtId="0" fontId="7" fillId="4" borderId="16" xfId="0" applyFont="1" applyFill="1" applyBorder="1" applyAlignment="1">
      <alignment horizontal="left" vertical="top" wrapText="1"/>
    </xf>
    <xf numFmtId="49" fontId="6" fillId="3" borderId="40" xfId="0" applyNumberFormat="1" applyFont="1" applyFill="1" applyBorder="1" applyAlignment="1">
      <alignment horizontal="left" vertical="top" wrapText="1"/>
    </xf>
    <xf numFmtId="49" fontId="6" fillId="3" borderId="41" xfId="0" applyNumberFormat="1" applyFont="1" applyFill="1" applyBorder="1" applyAlignment="1">
      <alignment horizontal="left" vertical="top" wrapText="1"/>
    </xf>
    <xf numFmtId="49" fontId="6" fillId="3" borderId="59" xfId="0" applyNumberFormat="1" applyFont="1" applyFill="1" applyBorder="1" applyAlignment="1">
      <alignment horizontal="left" vertical="top" wrapText="1"/>
    </xf>
    <xf numFmtId="49" fontId="2" fillId="3" borderId="36" xfId="0" applyNumberFormat="1" applyFont="1" applyFill="1" applyBorder="1" applyAlignment="1">
      <alignment horizontal="right" vertical="top" wrapText="1"/>
    </xf>
    <xf numFmtId="0" fontId="5" fillId="0" borderId="41" xfId="0" applyFont="1" applyBorder="1" applyAlignment="1">
      <alignment horizontal="right" vertical="top" wrapText="1"/>
    </xf>
    <xf numFmtId="0" fontId="1" fillId="9" borderId="40" xfId="0" applyFont="1" applyFill="1" applyBorder="1" applyAlignment="1">
      <alignment horizontal="center" vertical="top"/>
    </xf>
    <xf numFmtId="0" fontId="1" fillId="9" borderId="41" xfId="0" applyFont="1" applyFill="1" applyBorder="1" applyAlignment="1">
      <alignment horizontal="center" vertical="top"/>
    </xf>
    <xf numFmtId="0" fontId="1" fillId="9" borderId="59" xfId="0" applyFont="1" applyFill="1" applyBorder="1" applyAlignment="1">
      <alignment horizontal="center" vertical="top"/>
    </xf>
    <xf numFmtId="49" fontId="6" fillId="0" borderId="48" xfId="0" applyNumberFormat="1" applyFont="1" applyBorder="1" applyAlignment="1">
      <alignment horizontal="center" vertical="top"/>
    </xf>
    <xf numFmtId="49" fontId="1" fillId="0" borderId="26" xfId="0" applyNumberFormat="1" applyFont="1" applyBorder="1" applyAlignment="1">
      <alignment horizontal="center" vertical="top" wrapText="1"/>
    </xf>
    <xf numFmtId="49" fontId="1" fillId="0" borderId="22" xfId="0" applyNumberFormat="1" applyFont="1" applyBorder="1" applyAlignment="1">
      <alignment horizontal="center" vertical="top" wrapText="1"/>
    </xf>
    <xf numFmtId="0" fontId="1" fillId="0" borderId="0" xfId="0" applyFont="1" applyAlignment="1">
      <alignment horizontal="center" vertical="top"/>
    </xf>
    <xf numFmtId="0" fontId="2" fillId="0" borderId="0" xfId="0" applyFont="1" applyAlignment="1">
      <alignment horizontal="center" vertical="top" wrapText="1"/>
    </xf>
    <xf numFmtId="0" fontId="1" fillId="0" borderId="0" xfId="0" applyFont="1" applyAlignment="1">
      <alignment horizontal="center" vertical="top" wrapText="1"/>
    </xf>
    <xf numFmtId="0" fontId="1" fillId="0" borderId="25" xfId="0" applyFont="1" applyBorder="1" applyAlignment="1">
      <alignment horizontal="center" vertical="top"/>
    </xf>
    <xf numFmtId="0" fontId="1" fillId="0" borderId="21" xfId="0" applyFont="1" applyBorder="1" applyAlignment="1">
      <alignment horizontal="center" vertical="top"/>
    </xf>
    <xf numFmtId="0" fontId="7" fillId="0" borderId="18" xfId="0" applyFont="1" applyFill="1" applyBorder="1" applyAlignment="1">
      <alignment horizontal="left" vertical="top" wrapText="1"/>
    </xf>
    <xf numFmtId="49" fontId="6" fillId="0" borderId="4" xfId="0" applyNumberFormat="1" applyFont="1" applyBorder="1" applyAlignment="1">
      <alignment horizontal="center" vertical="top"/>
    </xf>
    <xf numFmtId="0" fontId="1" fillId="0" borderId="62" xfId="0" applyFont="1" applyBorder="1" applyAlignment="1">
      <alignment horizontal="center" vertical="top" wrapText="1"/>
    </xf>
    <xf numFmtId="0" fontId="1" fillId="0" borderId="5" xfId="0" applyFont="1" applyBorder="1" applyAlignment="1">
      <alignment horizontal="center" vertical="top"/>
    </xf>
    <xf numFmtId="0" fontId="1" fillId="0" borderId="9" xfId="0" applyFont="1" applyBorder="1" applyAlignment="1">
      <alignment horizontal="center" vertical="top"/>
    </xf>
    <xf numFmtId="0" fontId="2" fillId="0" borderId="60" xfId="0" applyFont="1" applyBorder="1" applyAlignment="1">
      <alignment horizontal="center" vertical="center" textRotation="90" wrapText="1"/>
    </xf>
    <xf numFmtId="0" fontId="2" fillId="0" borderId="56" xfId="0" applyFont="1" applyBorder="1" applyAlignment="1">
      <alignment horizontal="center" vertical="center" textRotation="90" wrapText="1"/>
    </xf>
    <xf numFmtId="0" fontId="2" fillId="0" borderId="47" xfId="0" applyFont="1" applyBorder="1" applyAlignment="1">
      <alignment horizontal="center" vertical="center" textRotation="90" wrapText="1"/>
    </xf>
    <xf numFmtId="0" fontId="1" fillId="0" borderId="28" xfId="0" applyFont="1" applyBorder="1" applyAlignment="1">
      <alignment vertical="center" textRotation="90" wrapText="1"/>
    </xf>
    <xf numFmtId="0" fontId="1" fillId="0" borderId="55" xfId="0" applyFont="1" applyBorder="1" applyAlignment="1">
      <alignment vertical="center" textRotation="90" wrapText="1"/>
    </xf>
    <xf numFmtId="0" fontId="1" fillId="0" borderId="43" xfId="0" applyFont="1" applyBorder="1" applyAlignment="1">
      <alignment vertical="center" textRotation="90" wrapText="1"/>
    </xf>
    <xf numFmtId="0" fontId="7" fillId="0" borderId="44" xfId="0" applyNumberFormat="1" applyFont="1" applyBorder="1" applyAlignment="1">
      <alignment horizontal="center" vertical="center" textRotation="90"/>
    </xf>
    <xf numFmtId="0" fontId="7" fillId="0" borderId="45" xfId="0" applyNumberFormat="1" applyFont="1" applyBorder="1" applyAlignment="1">
      <alignment horizontal="center" vertical="center" textRotation="90"/>
    </xf>
    <xf numFmtId="0" fontId="8" fillId="5" borderId="40" xfId="0" applyFont="1" applyFill="1" applyBorder="1" applyAlignment="1">
      <alignment horizontal="left" vertical="top" wrapText="1"/>
    </xf>
    <xf numFmtId="0" fontId="8" fillId="5" borderId="41" xfId="0" applyFont="1" applyFill="1" applyBorder="1" applyAlignment="1">
      <alignment horizontal="left" vertical="top" wrapText="1"/>
    </xf>
    <xf numFmtId="0" fontId="8" fillId="5" borderId="59" xfId="0" applyFont="1" applyFill="1" applyBorder="1" applyAlignment="1">
      <alignment horizontal="left" vertical="top" wrapText="1"/>
    </xf>
    <xf numFmtId="49" fontId="7" fillId="4" borderId="1" xfId="0" applyNumberFormat="1" applyFont="1" applyFill="1" applyBorder="1" applyAlignment="1">
      <alignment horizontal="left" vertical="top" wrapText="1"/>
    </xf>
    <xf numFmtId="0" fontId="1" fillId="0" borderId="52" xfId="0" applyFont="1" applyBorder="1" applyAlignment="1">
      <alignment horizontal="center" vertical="center" textRotation="90" wrapText="1"/>
    </xf>
    <xf numFmtId="0" fontId="1" fillId="3" borderId="40" xfId="0" applyFont="1" applyFill="1" applyBorder="1" applyAlignment="1">
      <alignment horizontal="center" vertical="top"/>
    </xf>
    <xf numFmtId="0" fontId="1" fillId="3" borderId="41" xfId="0" applyFont="1" applyFill="1" applyBorder="1" applyAlignment="1">
      <alignment horizontal="center" vertical="top"/>
    </xf>
    <xf numFmtId="0" fontId="1" fillId="3" borderId="59" xfId="0" applyFont="1" applyFill="1" applyBorder="1" applyAlignment="1">
      <alignment horizontal="center" vertical="top"/>
    </xf>
    <xf numFmtId="0" fontId="1" fillId="2" borderId="40" xfId="0" applyFont="1" applyFill="1" applyBorder="1" applyAlignment="1">
      <alignment horizontal="center" vertical="top"/>
    </xf>
    <xf numFmtId="0" fontId="1" fillId="2" borderId="41" xfId="0" applyFont="1" applyFill="1" applyBorder="1" applyAlignment="1">
      <alignment horizontal="center" vertical="top"/>
    </xf>
    <xf numFmtId="0" fontId="1" fillId="2" borderId="59" xfId="0" applyFont="1" applyFill="1" applyBorder="1" applyAlignment="1">
      <alignment horizontal="center" vertical="top"/>
    </xf>
    <xf numFmtId="0" fontId="1" fillId="0" borderId="55" xfId="0" applyFont="1" applyBorder="1" applyAlignment="1">
      <alignment horizontal="center" vertical="center"/>
    </xf>
    <xf numFmtId="0" fontId="2" fillId="0" borderId="52" xfId="0" applyFont="1" applyBorder="1" applyAlignment="1">
      <alignment horizontal="center" vertical="top" wrapText="1"/>
    </xf>
    <xf numFmtId="0" fontId="2" fillId="0" borderId="28" xfId="0" applyFont="1" applyBorder="1" applyAlignment="1">
      <alignment horizontal="center" vertical="top" wrapText="1"/>
    </xf>
    <xf numFmtId="0" fontId="2" fillId="0" borderId="53" xfId="0" applyFont="1" applyBorder="1" applyAlignment="1">
      <alignment horizontal="center" vertical="top" wrapText="1"/>
    </xf>
    <xf numFmtId="49" fontId="2" fillId="3" borderId="41" xfId="0" applyNumberFormat="1" applyFont="1" applyFill="1" applyBorder="1" applyAlignment="1">
      <alignment horizontal="right" vertical="top" wrapText="1"/>
    </xf>
    <xf numFmtId="49" fontId="2" fillId="3" borderId="59" xfId="0" applyNumberFormat="1" applyFont="1" applyFill="1" applyBorder="1" applyAlignment="1">
      <alignment horizontal="right" vertical="top" wrapText="1"/>
    </xf>
    <xf numFmtId="0" fontId="1" fillId="0" borderId="29" xfId="0" applyFont="1" applyBorder="1" applyAlignment="1">
      <alignment horizontal="center" vertical="center" textRotation="90" wrapText="1"/>
    </xf>
    <xf numFmtId="0" fontId="1" fillId="0" borderId="67" xfId="0" applyFont="1" applyBorder="1" applyAlignment="1">
      <alignment horizontal="center" vertical="center" textRotation="90" wrapText="1"/>
    </xf>
    <xf numFmtId="0" fontId="1" fillId="0" borderId="51" xfId="0" applyFont="1" applyBorder="1" applyAlignment="1">
      <alignment horizontal="center" vertical="center" textRotation="90" wrapText="1"/>
    </xf>
    <xf numFmtId="0" fontId="1" fillId="0" borderId="55"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26" xfId="0" applyFont="1" applyBorder="1" applyAlignment="1">
      <alignment horizontal="left" vertical="top" wrapText="1"/>
    </xf>
    <xf numFmtId="0" fontId="1" fillId="0" borderId="22" xfId="0" applyFont="1" applyBorder="1" applyAlignment="1">
      <alignment horizontal="left" vertical="top" wrapText="1"/>
    </xf>
    <xf numFmtId="49" fontId="6" fillId="3" borderId="6" xfId="0" applyNumberFormat="1" applyFont="1" applyFill="1" applyBorder="1" applyAlignment="1">
      <alignment horizontal="center" vertical="top"/>
    </xf>
    <xf numFmtId="49" fontId="6" fillId="3" borderId="10" xfId="0" applyNumberFormat="1" applyFont="1" applyFill="1" applyBorder="1" applyAlignment="1">
      <alignment horizontal="center" vertical="top"/>
    </xf>
    <xf numFmtId="0" fontId="1" fillId="0" borderId="54" xfId="0" applyFont="1" applyBorder="1" applyAlignment="1">
      <alignment horizontal="center" vertical="center" wrapText="1"/>
    </xf>
    <xf numFmtId="0" fontId="1" fillId="0" borderId="50" xfId="0" applyFont="1" applyBorder="1" applyAlignment="1">
      <alignment horizontal="center" vertical="center" wrapText="1"/>
    </xf>
    <xf numFmtId="0" fontId="1" fillId="5" borderId="40" xfId="0" applyFont="1" applyFill="1" applyBorder="1" applyAlignment="1">
      <alignment horizontal="center" vertical="top"/>
    </xf>
    <xf numFmtId="0" fontId="1" fillId="5" borderId="41" xfId="0" applyFont="1" applyFill="1" applyBorder="1" applyAlignment="1">
      <alignment horizontal="center" vertical="top"/>
    </xf>
    <xf numFmtId="0" fontId="1" fillId="5" borderId="59" xfId="0" applyFont="1" applyFill="1" applyBorder="1" applyAlignment="1">
      <alignment horizontal="center" vertical="top"/>
    </xf>
    <xf numFmtId="49" fontId="2" fillId="0" borderId="0" xfId="0" applyNumberFormat="1" applyFont="1" applyFill="1" applyBorder="1" applyAlignment="1">
      <alignment horizontal="center" vertical="top" wrapText="1"/>
    </xf>
    <xf numFmtId="0" fontId="1" fillId="0" borderId="19" xfId="0" applyFont="1" applyBorder="1" applyAlignment="1">
      <alignment horizontal="left" vertical="top" wrapText="1"/>
    </xf>
    <xf numFmtId="0" fontId="1" fillId="0" borderId="0" xfId="0" applyFont="1" applyBorder="1" applyAlignment="1">
      <alignment horizontal="left" vertical="top" wrapText="1"/>
    </xf>
    <xf numFmtId="0" fontId="1" fillId="0" borderId="20" xfId="0" applyFont="1" applyBorder="1" applyAlignment="1">
      <alignment horizontal="left" vertical="top" wrapText="1"/>
    </xf>
    <xf numFmtId="164" fontId="2" fillId="8" borderId="2" xfId="0" applyNumberFormat="1" applyFont="1" applyFill="1" applyBorder="1" applyAlignment="1">
      <alignment horizontal="center" vertical="top"/>
    </xf>
    <xf numFmtId="164" fontId="2" fillId="8" borderId="35" xfId="0" applyNumberFormat="1" applyFont="1" applyFill="1" applyBorder="1" applyAlignment="1">
      <alignment horizontal="center" vertical="top"/>
    </xf>
    <xf numFmtId="164" fontId="2" fillId="8" borderId="36" xfId="0" applyNumberFormat="1" applyFont="1" applyFill="1" applyBorder="1" applyAlignment="1">
      <alignment horizontal="center" vertical="top"/>
    </xf>
    <xf numFmtId="0" fontId="2" fillId="8" borderId="40" xfId="0" applyFont="1" applyFill="1" applyBorder="1" applyAlignment="1">
      <alignment horizontal="right" vertical="top" wrapText="1"/>
    </xf>
    <xf numFmtId="0" fontId="2" fillId="8" borderId="41" xfId="0" applyFont="1" applyFill="1" applyBorder="1" applyAlignment="1">
      <alignment horizontal="right" vertical="top" wrapText="1"/>
    </xf>
    <xf numFmtId="0" fontId="2" fillId="8" borderId="59" xfId="0" applyFont="1" applyFill="1" applyBorder="1" applyAlignment="1">
      <alignment horizontal="right" vertical="top" wrapText="1"/>
    </xf>
    <xf numFmtId="164" fontId="6" fillId="5" borderId="2" xfId="0" applyNumberFormat="1" applyFont="1" applyFill="1" applyBorder="1" applyAlignment="1">
      <alignment horizontal="center" vertical="top"/>
    </xf>
    <xf numFmtId="164" fontId="6" fillId="5" borderId="35" xfId="0" applyNumberFormat="1" applyFont="1" applyFill="1" applyBorder="1" applyAlignment="1">
      <alignment horizontal="center" vertical="top"/>
    </xf>
    <xf numFmtId="164" fontId="6" fillId="5" borderId="36" xfId="0" applyNumberFormat="1" applyFont="1" applyFill="1" applyBorder="1" applyAlignment="1">
      <alignment horizontal="center" vertical="top"/>
    </xf>
    <xf numFmtId="164" fontId="7" fillId="0" borderId="3" xfId="0" applyNumberFormat="1" applyFont="1" applyBorder="1" applyAlignment="1">
      <alignment horizontal="center" vertical="top"/>
    </xf>
    <xf numFmtId="164" fontId="7" fillId="0" borderId="4" xfId="0" applyNumberFormat="1" applyFont="1" applyBorder="1" applyAlignment="1">
      <alignment horizontal="center" vertical="top"/>
    </xf>
    <xf numFmtId="164" fontId="7" fillId="0" borderId="18" xfId="0" applyNumberFormat="1" applyFont="1" applyBorder="1" applyAlignment="1">
      <alignment horizontal="center" vertical="top"/>
    </xf>
    <xf numFmtId="0" fontId="6" fillId="5" borderId="40" xfId="0" applyFont="1" applyFill="1" applyBorder="1" applyAlignment="1">
      <alignment horizontal="left" vertical="top" wrapText="1"/>
    </xf>
    <xf numFmtId="0" fontId="6" fillId="5" borderId="41" xfId="0" applyFont="1" applyFill="1" applyBorder="1" applyAlignment="1">
      <alignment horizontal="left" vertical="top" wrapText="1"/>
    </xf>
    <xf numFmtId="0" fontId="6" fillId="5" borderId="59" xfId="0" applyFont="1" applyFill="1" applyBorder="1" applyAlignment="1">
      <alignment horizontal="left" vertical="top" wrapText="1"/>
    </xf>
    <xf numFmtId="0" fontId="2" fillId="0" borderId="7" xfId="0" applyFont="1" applyBorder="1" applyAlignment="1">
      <alignment horizontal="center" vertical="top" wrapText="1"/>
    </xf>
    <xf numFmtId="0" fontId="2" fillId="0" borderId="1" xfId="0" applyFont="1" applyBorder="1" applyAlignment="1">
      <alignment horizontal="center" vertical="top" wrapText="1"/>
    </xf>
    <xf numFmtId="0" fontId="2" fillId="0" borderId="34" xfId="0" applyFont="1" applyBorder="1" applyAlignment="1">
      <alignment horizontal="center" vertical="top" wrapText="1"/>
    </xf>
    <xf numFmtId="164" fontId="7" fillId="0" borderId="3" xfId="0" applyNumberFormat="1" applyFont="1" applyBorder="1" applyAlignment="1">
      <alignment horizontal="center" vertical="top" wrapText="1"/>
    </xf>
    <xf numFmtId="164" fontId="7" fillId="0" borderId="4" xfId="0" applyNumberFormat="1" applyFont="1" applyBorder="1" applyAlignment="1">
      <alignment horizontal="center" vertical="top" wrapText="1"/>
    </xf>
    <xf numFmtId="164" fontId="7" fillId="0" borderId="18" xfId="0" applyNumberFormat="1" applyFont="1" applyBorder="1" applyAlignment="1">
      <alignment horizontal="center" vertical="top" wrapText="1"/>
    </xf>
    <xf numFmtId="0" fontId="2" fillId="5" borderId="40" xfId="0" applyFont="1" applyFill="1" applyBorder="1" applyAlignment="1">
      <alignment horizontal="left" vertical="top" wrapText="1"/>
    </xf>
    <xf numFmtId="0" fontId="2" fillId="5" borderId="41" xfId="0" applyFont="1" applyFill="1" applyBorder="1" applyAlignment="1">
      <alignment horizontal="left" vertical="top" wrapText="1"/>
    </xf>
    <xf numFmtId="0" fontId="2" fillId="5" borderId="59" xfId="0" applyFont="1" applyFill="1" applyBorder="1" applyAlignment="1">
      <alignment horizontal="left" vertical="top" wrapText="1"/>
    </xf>
    <xf numFmtId="164" fontId="2" fillId="5" borderId="2" xfId="0" applyNumberFormat="1" applyFont="1" applyFill="1" applyBorder="1" applyAlignment="1">
      <alignment horizontal="center" vertical="top" wrapText="1"/>
    </xf>
    <xf numFmtId="164" fontId="2" fillId="5" borderId="35" xfId="0" applyNumberFormat="1" applyFont="1" applyFill="1" applyBorder="1" applyAlignment="1">
      <alignment horizontal="center" vertical="top" wrapText="1"/>
    </xf>
    <xf numFmtId="164" fontId="2" fillId="5" borderId="36" xfId="0" applyNumberFormat="1" applyFont="1" applyFill="1" applyBorder="1" applyAlignment="1">
      <alignment horizontal="center" vertical="top" wrapText="1"/>
    </xf>
    <xf numFmtId="164" fontId="1" fillId="0" borderId="62" xfId="0" applyNumberFormat="1" applyFont="1" applyFill="1" applyBorder="1" applyAlignment="1">
      <alignment horizontal="right" vertical="top" wrapText="1"/>
    </xf>
    <xf numFmtId="164" fontId="2" fillId="0" borderId="5" xfId="0" applyNumberFormat="1" applyFont="1" applyBorder="1" applyAlignment="1">
      <alignment horizontal="center" vertical="top" wrapText="1"/>
    </xf>
    <xf numFmtId="164" fontId="2" fillId="0" borderId="6" xfId="0" applyNumberFormat="1" applyFont="1" applyBorder="1" applyAlignment="1">
      <alignment horizontal="center" vertical="top" wrapText="1"/>
    </xf>
    <xf numFmtId="164" fontId="2" fillId="0" borderId="8" xfId="0" applyNumberFormat="1" applyFont="1" applyBorder="1" applyAlignment="1">
      <alignment horizontal="center" vertical="top" wrapText="1"/>
    </xf>
    <xf numFmtId="0" fontId="4" fillId="0" borderId="55" xfId="0" applyFont="1" applyBorder="1" applyAlignment="1">
      <alignment horizontal="center" vertical="center"/>
    </xf>
    <xf numFmtId="0" fontId="7" fillId="0" borderId="0" xfId="0" applyFont="1" applyFill="1" applyBorder="1" applyAlignment="1">
      <alignment horizontal="left" vertical="top" wrapText="1"/>
    </xf>
    <xf numFmtId="0" fontId="2" fillId="0" borderId="7"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0" fontId="2" fillId="0" borderId="34" xfId="0" applyFont="1" applyBorder="1" applyAlignment="1">
      <alignment horizontal="center" vertical="center" textRotation="90" wrapText="1"/>
    </xf>
    <xf numFmtId="0" fontId="2" fillId="0" borderId="19" xfId="0" applyFont="1" applyBorder="1" applyAlignment="1">
      <alignment horizontal="center" vertical="center" textRotation="90" wrapText="1"/>
    </xf>
    <xf numFmtId="0" fontId="2" fillId="0" borderId="0" xfId="0" applyFont="1" applyBorder="1" applyAlignment="1">
      <alignment horizontal="center" vertical="center" textRotation="90" wrapText="1"/>
    </xf>
    <xf numFmtId="0" fontId="2" fillId="0" borderId="20" xfId="0" applyFont="1" applyBorder="1" applyAlignment="1">
      <alignment horizontal="center" vertical="center" textRotation="90" wrapText="1"/>
    </xf>
    <xf numFmtId="0" fontId="2" fillId="0" borderId="68" xfId="0" applyFont="1" applyBorder="1" applyAlignment="1">
      <alignment horizontal="center" vertical="center" textRotation="90" wrapText="1"/>
    </xf>
    <xf numFmtId="0" fontId="2" fillId="0" borderId="62" xfId="0" applyFont="1" applyBorder="1" applyAlignment="1">
      <alignment horizontal="center" vertical="center" textRotation="90" wrapText="1"/>
    </xf>
    <xf numFmtId="0" fontId="2" fillId="0" borderId="69" xfId="0" applyFont="1" applyBorder="1" applyAlignment="1">
      <alignment horizontal="center" vertical="center" textRotation="90" wrapText="1"/>
    </xf>
    <xf numFmtId="0" fontId="7" fillId="7" borderId="16" xfId="0" applyFont="1" applyFill="1" applyBorder="1" applyAlignment="1">
      <alignment horizontal="left" vertical="top" wrapText="1"/>
    </xf>
    <xf numFmtId="0" fontId="7" fillId="7" borderId="21" xfId="0" applyFont="1" applyFill="1" applyBorder="1" applyAlignment="1">
      <alignment horizontal="left" vertical="top" wrapText="1"/>
    </xf>
    <xf numFmtId="0" fontId="9" fillId="0" borderId="5" xfId="0" applyFont="1" applyFill="1" applyBorder="1" applyAlignment="1">
      <alignment horizontal="center" vertical="center" textRotation="90" wrapText="1"/>
    </xf>
    <xf numFmtId="0" fontId="9" fillId="0" borderId="9" xfId="0" applyFont="1" applyFill="1" applyBorder="1" applyAlignment="1">
      <alignment horizontal="center" vertical="center" textRotation="90" wrapText="1"/>
    </xf>
    <xf numFmtId="0" fontId="7" fillId="0" borderId="26" xfId="0" applyNumberFormat="1" applyFont="1" applyBorder="1" applyAlignment="1">
      <alignment horizontal="left" vertical="top" wrapText="1"/>
    </xf>
    <xf numFmtId="0" fontId="7" fillId="0" borderId="22" xfId="0" applyNumberFormat="1" applyFont="1" applyBorder="1" applyAlignment="1">
      <alignment horizontal="left" vertical="top" wrapText="1"/>
    </xf>
    <xf numFmtId="0" fontId="7" fillId="0" borderId="5" xfId="0" applyFont="1" applyBorder="1" applyAlignment="1">
      <alignment horizontal="center" vertical="top"/>
    </xf>
    <xf numFmtId="0" fontId="7" fillId="0" borderId="9" xfId="0" applyFont="1" applyBorder="1" applyAlignment="1">
      <alignment horizontal="center" vertical="top"/>
    </xf>
    <xf numFmtId="0" fontId="7" fillId="0" borderId="6" xfId="0" applyFont="1" applyBorder="1" applyAlignment="1">
      <alignment horizontal="center" vertical="top"/>
    </xf>
    <xf numFmtId="0" fontId="7" fillId="0" borderId="10" xfId="0" applyFont="1" applyBorder="1" applyAlignment="1">
      <alignment horizontal="center" vertical="top"/>
    </xf>
    <xf numFmtId="0" fontId="7" fillId="0" borderId="25" xfId="0" applyFont="1" applyBorder="1" applyAlignment="1">
      <alignment horizontal="center" vertical="top"/>
    </xf>
    <xf numFmtId="0" fontId="7" fillId="0" borderId="21" xfId="0" applyFont="1" applyBorder="1" applyAlignment="1">
      <alignment horizontal="center" vertical="top"/>
    </xf>
    <xf numFmtId="0" fontId="7" fillId="0" borderId="26" xfId="0" applyFont="1" applyBorder="1" applyAlignment="1">
      <alignment horizontal="left" vertical="top" wrapText="1"/>
    </xf>
    <xf numFmtId="0" fontId="7" fillId="0" borderId="22" xfId="0" applyFont="1" applyBorder="1" applyAlignment="1">
      <alignment horizontal="left" vertical="top" wrapText="1"/>
    </xf>
    <xf numFmtId="0" fontId="7" fillId="7" borderId="8" xfId="0" applyFont="1" applyFill="1" applyBorder="1" applyAlignment="1">
      <alignment horizontal="left" vertical="top" wrapText="1"/>
    </xf>
    <xf numFmtId="0" fontId="7" fillId="7" borderId="64" xfId="0" applyFont="1" applyFill="1" applyBorder="1" applyAlignment="1">
      <alignment horizontal="left" vertical="top" wrapText="1"/>
    </xf>
    <xf numFmtId="0" fontId="7" fillId="0" borderId="17" xfId="0" applyFont="1" applyBorder="1" applyAlignment="1">
      <alignment horizontal="left" vertical="top" wrapText="1"/>
    </xf>
    <xf numFmtId="0" fontId="7" fillId="9" borderId="40" xfId="0" applyFont="1" applyFill="1" applyBorder="1" applyAlignment="1">
      <alignment horizontal="center" vertical="top"/>
    </xf>
    <xf numFmtId="0" fontId="7" fillId="9" borderId="41" xfId="0" applyFont="1" applyFill="1" applyBorder="1" applyAlignment="1">
      <alignment horizontal="center" vertical="top"/>
    </xf>
    <xf numFmtId="0" fontId="7" fillId="9" borderId="59" xfId="0" applyFont="1" applyFill="1" applyBorder="1" applyAlignment="1">
      <alignment horizontal="center" vertical="top"/>
    </xf>
    <xf numFmtId="0" fontId="2" fillId="0" borderId="5" xfId="0" applyFont="1" applyFill="1" applyBorder="1" applyAlignment="1">
      <alignment horizontal="center" vertical="center" textRotation="90" wrapText="1"/>
    </xf>
    <xf numFmtId="0" fontId="2" fillId="0" borderId="9" xfId="0" applyFont="1" applyFill="1" applyBorder="1" applyAlignment="1">
      <alignment horizontal="center" vertical="center" textRotation="90" wrapText="1"/>
    </xf>
    <xf numFmtId="164" fontId="2" fillId="5" borderId="42" xfId="0" applyNumberFormat="1" applyFont="1" applyFill="1" applyBorder="1" applyAlignment="1">
      <alignment horizontal="center" vertical="top" wrapText="1"/>
    </xf>
    <xf numFmtId="0" fontId="6" fillId="4" borderId="16" xfId="0" applyFont="1" applyFill="1" applyBorder="1" applyAlignment="1">
      <alignment horizontal="left" vertical="top" wrapText="1"/>
    </xf>
    <xf numFmtId="0" fontId="6" fillId="4" borderId="21" xfId="0" applyFont="1" applyFill="1" applyBorder="1" applyAlignment="1">
      <alignment horizontal="left" vertical="top" wrapText="1"/>
    </xf>
    <xf numFmtId="0" fontId="7" fillId="0" borderId="65" xfId="0" applyFont="1" applyBorder="1" applyAlignment="1">
      <alignment horizontal="center" vertical="top" wrapText="1"/>
    </xf>
    <xf numFmtId="0" fontId="7" fillId="0" borderId="6" xfId="0" applyFont="1" applyBorder="1" applyAlignment="1">
      <alignment horizontal="center" vertical="top" wrapText="1"/>
    </xf>
    <xf numFmtId="0" fontId="7" fillId="0" borderId="8" xfId="0" applyFont="1" applyBorder="1" applyAlignment="1">
      <alignment horizontal="center" vertical="top" wrapText="1"/>
    </xf>
    <xf numFmtId="164" fontId="7" fillId="0" borderId="5" xfId="0" applyNumberFormat="1" applyFont="1" applyBorder="1" applyAlignment="1">
      <alignment horizontal="center" vertical="top" wrapText="1"/>
    </xf>
    <xf numFmtId="164" fontId="7" fillId="0" borderId="6" xfId="0" applyNumberFormat="1" applyFont="1" applyBorder="1" applyAlignment="1">
      <alignment horizontal="center" vertical="top" wrapText="1"/>
    </xf>
    <xf numFmtId="164" fontId="7" fillId="0" borderId="8" xfId="0" applyNumberFormat="1" applyFont="1" applyBorder="1" applyAlignment="1">
      <alignment horizontal="center" vertical="top" wrapText="1"/>
    </xf>
    <xf numFmtId="164" fontId="7" fillId="0" borderId="27" xfId="0" applyNumberFormat="1" applyFont="1" applyBorder="1" applyAlignment="1">
      <alignment horizontal="center" vertical="top"/>
    </xf>
    <xf numFmtId="164" fontId="6" fillId="5" borderId="42" xfId="0" applyNumberFormat="1" applyFont="1" applyFill="1" applyBorder="1" applyAlignment="1">
      <alignment horizontal="center" vertical="top"/>
    </xf>
    <xf numFmtId="164" fontId="7" fillId="0" borderId="16" xfId="0" applyNumberFormat="1" applyFont="1" applyBorder="1" applyAlignment="1">
      <alignment horizontal="center" vertical="top"/>
    </xf>
    <xf numFmtId="164" fontId="2" fillId="8" borderId="42" xfId="0" applyNumberFormat="1" applyFont="1" applyFill="1" applyBorder="1" applyAlignment="1">
      <alignment horizontal="center" vertical="top"/>
    </xf>
    <xf numFmtId="0" fontId="1" fillId="0" borderId="57" xfId="0" applyFont="1" applyBorder="1" applyAlignment="1">
      <alignment horizontal="center" vertical="top"/>
    </xf>
    <xf numFmtId="0" fontId="1" fillId="0" borderId="70" xfId="0" applyFont="1" applyBorder="1" applyAlignment="1">
      <alignment horizontal="center" vertical="top"/>
    </xf>
    <xf numFmtId="0" fontId="1" fillId="0" borderId="67" xfId="0" applyFont="1" applyBorder="1" applyAlignment="1">
      <alignment horizontal="center" vertical="top"/>
    </xf>
    <xf numFmtId="49" fontId="2" fillId="6" borderId="40" xfId="0" applyNumberFormat="1" applyFont="1" applyFill="1" applyBorder="1" applyAlignment="1">
      <alignment horizontal="left" vertical="top" wrapText="1"/>
    </xf>
    <xf numFmtId="49" fontId="2" fillId="6" borderId="41" xfId="0" applyNumberFormat="1" applyFont="1" applyFill="1" applyBorder="1" applyAlignment="1">
      <alignment horizontal="left" vertical="top" wrapText="1"/>
    </xf>
    <xf numFmtId="49" fontId="2" fillId="6" borderId="59" xfId="0" applyNumberFormat="1" applyFont="1" applyFill="1" applyBorder="1" applyAlignment="1">
      <alignment horizontal="left" vertical="top" wrapText="1"/>
    </xf>
    <xf numFmtId="0" fontId="1" fillId="0" borderId="62" xfId="0" applyFont="1" applyBorder="1" applyAlignment="1">
      <alignment horizontal="right" vertical="top" wrapText="1"/>
    </xf>
    <xf numFmtId="0" fontId="1" fillId="0" borderId="53" xfId="0" applyFont="1" applyBorder="1" applyAlignment="1">
      <alignment horizontal="center" vertical="center" textRotation="90" wrapText="1"/>
    </xf>
    <xf numFmtId="0" fontId="1" fillId="0" borderId="44" xfId="0" applyFont="1" applyBorder="1" applyAlignment="1">
      <alignment horizontal="center" vertical="center" textRotation="90" wrapText="1"/>
    </xf>
    <xf numFmtId="0" fontId="1" fillId="0" borderId="24" xfId="0" applyFont="1" applyBorder="1" applyAlignment="1">
      <alignment horizontal="center" vertical="center" textRotation="90" wrapText="1"/>
    </xf>
    <xf numFmtId="3" fontId="1" fillId="0" borderId="26" xfId="0" applyNumberFormat="1" applyFont="1" applyBorder="1" applyAlignment="1">
      <alignment horizontal="center" vertical="center" textRotation="90" wrapText="1"/>
    </xf>
    <xf numFmtId="3" fontId="1" fillId="0" borderId="17" xfId="0" applyNumberFormat="1" applyFont="1" applyBorder="1" applyAlignment="1">
      <alignment horizontal="center" vertical="center" textRotation="90" wrapText="1"/>
    </xf>
    <xf numFmtId="3" fontId="1" fillId="0" borderId="22" xfId="0" applyNumberFormat="1" applyFont="1" applyBorder="1" applyAlignment="1">
      <alignment horizontal="center" vertical="center" textRotation="90" wrapText="1"/>
    </xf>
    <xf numFmtId="3" fontId="7" fillId="0" borderId="60" xfId="0" applyNumberFormat="1" applyFont="1" applyBorder="1" applyAlignment="1">
      <alignment horizontal="center" vertical="center" textRotation="90" wrapText="1"/>
    </xf>
    <xf numFmtId="3" fontId="7" fillId="0" borderId="56" xfId="0" applyNumberFormat="1" applyFont="1" applyBorder="1" applyAlignment="1">
      <alignment horizontal="center" vertical="center" textRotation="90" wrapText="1"/>
    </xf>
    <xf numFmtId="3" fontId="7" fillId="0" borderId="47" xfId="0" applyNumberFormat="1" applyFont="1" applyBorder="1" applyAlignment="1">
      <alignment horizontal="center" vertical="center" textRotation="90" wrapText="1"/>
    </xf>
    <xf numFmtId="3" fontId="7" fillId="0" borderId="48" xfId="0" applyNumberFormat="1" applyFont="1" applyBorder="1" applyAlignment="1">
      <alignment horizontal="center" vertical="center" textRotation="90" wrapText="1"/>
    </xf>
    <xf numFmtId="3" fontId="7" fillId="0" borderId="49" xfId="0" applyNumberFormat="1" applyFont="1" applyBorder="1" applyAlignment="1">
      <alignment horizontal="center" vertical="center" textRotation="90" wrapText="1"/>
    </xf>
    <xf numFmtId="3" fontId="7" fillId="0" borderId="39" xfId="0" applyNumberFormat="1" applyFont="1" applyBorder="1" applyAlignment="1">
      <alignment horizontal="center" vertical="center" textRotation="90" wrapText="1"/>
    </xf>
    <xf numFmtId="0" fontId="1" fillId="0" borderId="12" xfId="0" applyFont="1" applyBorder="1" applyAlignment="1">
      <alignment horizontal="center" vertical="center" wrapText="1"/>
    </xf>
    <xf numFmtId="0" fontId="14" fillId="0" borderId="0" xfId="0" applyFont="1" applyFill="1" applyAlignment="1">
      <alignment horizontal="left" vertical="top" wrapText="1"/>
    </xf>
    <xf numFmtId="0" fontId="14" fillId="0" borderId="0" xfId="0" applyFont="1" applyFill="1" applyAlignment="1">
      <alignment horizontal="center" vertical="top" wrapText="1"/>
    </xf>
    <xf numFmtId="0" fontId="16" fillId="0" borderId="0" xfId="1" applyFont="1" applyAlignment="1">
      <alignment horizontal="left" vertical="center" wrapText="1"/>
    </xf>
    <xf numFmtId="0" fontId="13" fillId="4" borderId="0" xfId="0" applyFont="1" applyFill="1" applyBorder="1" applyAlignment="1">
      <alignment horizontal="left" wrapText="1"/>
    </xf>
    <xf numFmtId="0" fontId="5" fillId="0" borderId="0" xfId="0" applyFont="1" applyAlignment="1">
      <alignment horizontal="left" wrapText="1"/>
    </xf>
    <xf numFmtId="0" fontId="15" fillId="0" borderId="0" xfId="0" applyFont="1" applyFill="1" applyBorder="1" applyAlignment="1">
      <alignment horizontal="left" vertical="top"/>
    </xf>
    <xf numFmtId="0" fontId="15" fillId="0" borderId="0" xfId="0" applyFont="1" applyFill="1" applyBorder="1" applyAlignment="1">
      <alignment horizontal="left" vertical="top" wrapText="1"/>
    </xf>
    <xf numFmtId="0" fontId="13" fillId="0" borderId="0" xfId="0" applyFont="1" applyFill="1" applyAlignment="1">
      <alignment wrapText="1"/>
    </xf>
    <xf numFmtId="0" fontId="16" fillId="0" borderId="0" xfId="1" applyFont="1" applyBorder="1" applyAlignment="1">
      <alignment horizontal="left" vertical="top" wrapText="1"/>
    </xf>
    <xf numFmtId="3" fontId="7" fillId="0" borderId="5" xfId="0" applyNumberFormat="1" applyFont="1" applyFill="1" applyBorder="1" applyAlignment="1">
      <alignment horizontal="center" vertical="center" textRotation="90" wrapText="1"/>
    </xf>
    <xf numFmtId="3" fontId="7" fillId="0" borderId="9" xfId="0" applyNumberFormat="1" applyFont="1" applyFill="1" applyBorder="1" applyAlignment="1">
      <alignment horizontal="center" vertical="center" textRotation="90" wrapText="1"/>
    </xf>
    <xf numFmtId="3" fontId="7" fillId="11" borderId="25" xfId="0" applyNumberFormat="1" applyFont="1" applyFill="1" applyBorder="1" applyAlignment="1">
      <alignment horizontal="left" vertical="top" wrapText="1"/>
    </xf>
    <xf numFmtId="3" fontId="7" fillId="11" borderId="21" xfId="0" applyNumberFormat="1" applyFont="1" applyFill="1" applyBorder="1" applyAlignment="1">
      <alignment horizontal="left" vertical="top" wrapText="1"/>
    </xf>
    <xf numFmtId="3" fontId="7" fillId="0" borderId="5" xfId="0" applyNumberFormat="1" applyFont="1" applyBorder="1" applyAlignment="1">
      <alignment horizontal="center" vertical="top"/>
    </xf>
    <xf numFmtId="3" fontId="7" fillId="0" borderId="9" xfId="0" applyNumberFormat="1" applyFont="1" applyBorder="1" applyAlignment="1">
      <alignment horizontal="center" vertical="top"/>
    </xf>
    <xf numFmtId="3" fontId="6" fillId="0" borderId="33" xfId="0" applyNumberFormat="1" applyFont="1" applyBorder="1" applyAlignment="1">
      <alignment horizontal="center" vertical="top"/>
    </xf>
    <xf numFmtId="3" fontId="6" fillId="0" borderId="15" xfId="0" applyNumberFormat="1" applyFont="1" applyBorder="1" applyAlignment="1">
      <alignment horizontal="center" vertical="top"/>
    </xf>
    <xf numFmtId="3" fontId="7" fillId="0" borderId="5" xfId="0" applyNumberFormat="1" applyFont="1" applyBorder="1" applyAlignment="1">
      <alignment horizontal="left" vertical="top" wrapText="1"/>
    </xf>
    <xf numFmtId="3" fontId="7" fillId="0" borderId="9" xfId="0" applyNumberFormat="1" applyFont="1" applyBorder="1" applyAlignment="1">
      <alignment horizontal="left" vertical="top" wrapText="1"/>
    </xf>
    <xf numFmtId="3" fontId="7" fillId="0" borderId="26" xfId="0" applyNumberFormat="1" applyFont="1" applyBorder="1" applyAlignment="1">
      <alignment horizontal="left" vertical="top" wrapText="1"/>
    </xf>
    <xf numFmtId="3" fontId="7" fillId="0" borderId="22" xfId="0" applyNumberFormat="1" applyFont="1" applyBorder="1" applyAlignment="1">
      <alignment horizontal="left" vertical="top" wrapText="1"/>
    </xf>
    <xf numFmtId="3" fontId="7" fillId="0" borderId="8" xfId="0" applyNumberFormat="1" applyFont="1" applyFill="1" applyBorder="1" applyAlignment="1">
      <alignment horizontal="left" vertical="top" wrapText="1"/>
    </xf>
    <xf numFmtId="3" fontId="7" fillId="0" borderId="64" xfId="0" applyNumberFormat="1" applyFont="1" applyFill="1" applyBorder="1" applyAlignment="1">
      <alignment horizontal="left" vertical="top" wrapText="1"/>
    </xf>
    <xf numFmtId="0" fontId="6" fillId="10" borderId="36" xfId="0" applyFont="1" applyFill="1" applyBorder="1" applyAlignment="1">
      <alignment horizontal="left" vertical="top" wrapText="1"/>
    </xf>
    <xf numFmtId="0" fontId="6" fillId="10" borderId="41" xfId="0" applyFont="1" applyFill="1" applyBorder="1" applyAlignment="1">
      <alignment horizontal="left" vertical="top" wrapText="1"/>
    </xf>
    <xf numFmtId="0" fontId="7" fillId="10" borderId="40" xfId="0" applyFont="1" applyFill="1" applyBorder="1" applyAlignment="1">
      <alignment horizontal="left" vertical="top" wrapText="1"/>
    </xf>
    <xf numFmtId="0" fontId="7" fillId="10" borderId="59" xfId="0" applyFont="1" applyFill="1" applyBorder="1" applyAlignment="1">
      <alignment horizontal="left" vertical="top" wrapText="1"/>
    </xf>
    <xf numFmtId="3" fontId="7" fillId="7" borderId="16" xfId="0" applyNumberFormat="1" applyFont="1" applyFill="1" applyBorder="1" applyAlignment="1">
      <alignment horizontal="left" vertical="top" wrapText="1"/>
    </xf>
    <xf numFmtId="3" fontId="7" fillId="7" borderId="21" xfId="0" applyNumberFormat="1" applyFont="1" applyFill="1" applyBorder="1" applyAlignment="1">
      <alignment horizontal="left" vertical="top" wrapText="1"/>
    </xf>
    <xf numFmtId="3" fontId="7" fillId="11" borderId="26" xfId="0" applyNumberFormat="1" applyFont="1" applyFill="1" applyBorder="1" applyAlignment="1">
      <alignment horizontal="left" vertical="top" wrapText="1"/>
    </xf>
    <xf numFmtId="3" fontId="7" fillId="11" borderId="22" xfId="0" applyNumberFormat="1" applyFont="1" applyFill="1" applyBorder="1" applyAlignment="1">
      <alignment horizontal="left" vertical="top" wrapText="1"/>
    </xf>
    <xf numFmtId="3" fontId="7" fillId="11" borderId="5" xfId="0" applyNumberFormat="1" applyFont="1" applyFill="1" applyBorder="1" applyAlignment="1">
      <alignment horizontal="center" vertical="top"/>
    </xf>
    <xf numFmtId="3" fontId="7" fillId="11" borderId="9" xfId="0" applyNumberFormat="1" applyFont="1" applyFill="1" applyBorder="1" applyAlignment="1">
      <alignment horizontal="center" vertical="top"/>
    </xf>
    <xf numFmtId="3" fontId="7" fillId="11" borderId="25" xfId="0" applyNumberFormat="1" applyFont="1" applyFill="1" applyBorder="1" applyAlignment="1">
      <alignment horizontal="center" vertical="top"/>
    </xf>
    <xf numFmtId="3" fontId="7" fillId="11" borderId="21" xfId="0" applyNumberFormat="1" applyFont="1" applyFill="1" applyBorder="1" applyAlignment="1">
      <alignment horizontal="center" vertical="top"/>
    </xf>
    <xf numFmtId="11" fontId="6" fillId="3" borderId="6" xfId="0" applyNumberFormat="1" applyFont="1" applyFill="1" applyBorder="1" applyAlignment="1">
      <alignment horizontal="center" vertical="top"/>
    </xf>
    <xf numFmtId="11" fontId="6" fillId="3" borderId="10" xfId="0" applyNumberFormat="1" applyFont="1" applyFill="1" applyBorder="1" applyAlignment="1">
      <alignment horizontal="center" vertical="top"/>
    </xf>
    <xf numFmtId="3" fontId="7" fillId="0" borderId="18" xfId="0" applyNumberFormat="1" applyFont="1" applyFill="1" applyBorder="1" applyAlignment="1">
      <alignment horizontal="left" vertical="top" wrapText="1"/>
    </xf>
    <xf numFmtId="3" fontId="10" fillId="0" borderId="5" xfId="0" applyNumberFormat="1" applyFont="1" applyFill="1" applyBorder="1" applyAlignment="1">
      <alignment horizontal="center" vertical="center" textRotation="90" wrapText="1"/>
    </xf>
    <xf numFmtId="3" fontId="10" fillId="0" borderId="9" xfId="0" applyNumberFormat="1" applyFont="1" applyFill="1" applyBorder="1" applyAlignment="1">
      <alignment horizontal="center" vertical="center" textRotation="90" wrapText="1"/>
    </xf>
    <xf numFmtId="0" fontId="7" fillId="0" borderId="47" xfId="0" applyFont="1" applyBorder="1" applyAlignment="1">
      <alignment horizontal="center" vertical="center" textRotation="90"/>
    </xf>
    <xf numFmtId="0" fontId="7" fillId="0" borderId="68" xfId="0" applyFont="1" applyBorder="1" applyAlignment="1">
      <alignment horizontal="center" vertical="center" textRotation="90"/>
    </xf>
    <xf numFmtId="0" fontId="7" fillId="0" borderId="45" xfId="0" applyFont="1" applyBorder="1" applyAlignment="1">
      <alignment horizontal="center" vertical="center" textRotation="90"/>
    </xf>
    <xf numFmtId="0" fontId="7" fillId="0" borderId="21" xfId="0" applyFont="1" applyBorder="1" applyAlignment="1">
      <alignment horizontal="center" vertical="center" textRotation="90"/>
    </xf>
    <xf numFmtId="3" fontId="1" fillId="0" borderId="63" xfId="0" applyNumberFormat="1" applyFont="1" applyBorder="1" applyAlignment="1">
      <alignment horizontal="center" vertical="center" textRotation="90" wrapText="1"/>
    </xf>
    <xf numFmtId="3" fontId="1" fillId="0" borderId="57" xfId="0" applyNumberFormat="1" applyFont="1" applyBorder="1" applyAlignment="1">
      <alignment horizontal="center" vertical="center" textRotation="90" wrapText="1"/>
    </xf>
    <xf numFmtId="3" fontId="1" fillId="0" borderId="58" xfId="0" applyNumberFormat="1" applyFont="1" applyBorder="1" applyAlignment="1">
      <alignment horizontal="center" vertical="center" textRotation="90" wrapText="1"/>
    </xf>
    <xf numFmtId="3" fontId="1" fillId="0" borderId="53" xfId="0" applyNumberFormat="1" applyFont="1" applyBorder="1" applyAlignment="1">
      <alignment horizontal="center" vertical="center" textRotation="90" wrapText="1"/>
    </xf>
    <xf numFmtId="3" fontId="1" fillId="0" borderId="44" xfId="0" applyNumberFormat="1" applyFont="1" applyBorder="1" applyAlignment="1">
      <alignment horizontal="center" vertical="center" textRotation="90" wrapText="1"/>
    </xf>
    <xf numFmtId="3" fontId="1" fillId="0" borderId="24" xfId="0" applyNumberFormat="1" applyFont="1" applyBorder="1" applyAlignment="1">
      <alignment horizontal="center" vertical="center" textRotation="90" wrapText="1"/>
    </xf>
    <xf numFmtId="11" fontId="2" fillId="6" borderId="40" xfId="0" applyNumberFormat="1" applyFont="1" applyFill="1" applyBorder="1" applyAlignment="1">
      <alignment horizontal="left" vertical="top" wrapText="1"/>
    </xf>
    <xf numFmtId="11" fontId="2" fillId="6" borderId="41" xfId="0" applyNumberFormat="1" applyFont="1" applyFill="1" applyBorder="1" applyAlignment="1">
      <alignment horizontal="left" vertical="top" wrapText="1"/>
    </xf>
    <xf numFmtId="11" fontId="2" fillId="6" borderId="59" xfId="0" applyNumberFormat="1" applyFont="1" applyFill="1" applyBorder="1" applyAlignment="1">
      <alignment horizontal="left" vertical="top" wrapText="1"/>
    </xf>
    <xf numFmtId="0" fontId="4" fillId="0" borderId="0" xfId="0" applyFont="1" applyAlignment="1">
      <alignment horizontal="center" vertical="top"/>
    </xf>
    <xf numFmtId="0" fontId="13" fillId="0" borderId="0" xfId="0" applyFont="1" applyAlignment="1">
      <alignment horizontal="center" vertical="top" wrapText="1"/>
    </xf>
    <xf numFmtId="3" fontId="1" fillId="0" borderId="62" xfId="0" applyNumberFormat="1" applyFont="1" applyBorder="1" applyAlignment="1">
      <alignment horizontal="right" vertical="top" wrapText="1"/>
    </xf>
    <xf numFmtId="11" fontId="1" fillId="0" borderId="52" xfId="0" applyNumberFormat="1" applyFont="1" applyBorder="1" applyAlignment="1">
      <alignment horizontal="center" vertical="center" textRotation="90" wrapText="1"/>
    </xf>
    <xf numFmtId="11" fontId="1" fillId="0" borderId="54" xfId="0" applyNumberFormat="1" applyFont="1" applyBorder="1" applyAlignment="1">
      <alignment horizontal="center" vertical="center" textRotation="90" wrapText="1"/>
    </xf>
    <xf numFmtId="11" fontId="1" fillId="0" borderId="50" xfId="0" applyNumberFormat="1" applyFont="1" applyBorder="1" applyAlignment="1">
      <alignment horizontal="center" vertical="center" textRotation="90" wrapText="1"/>
    </xf>
    <xf numFmtId="11" fontId="1" fillId="0" borderId="28" xfId="0" applyNumberFormat="1" applyFont="1" applyBorder="1" applyAlignment="1">
      <alignment horizontal="center" vertical="center" textRotation="90" wrapText="1"/>
    </xf>
    <xf numFmtId="11" fontId="1" fillId="0" borderId="55" xfId="0" applyNumberFormat="1" applyFont="1" applyBorder="1" applyAlignment="1">
      <alignment horizontal="center" vertical="center" textRotation="90" wrapText="1"/>
    </xf>
    <xf numFmtId="11" fontId="1" fillId="0" borderId="43" xfId="0" applyNumberFormat="1" applyFont="1" applyBorder="1" applyAlignment="1">
      <alignment horizontal="center" vertical="center" textRotation="90" wrapText="1"/>
    </xf>
    <xf numFmtId="49" fontId="1" fillId="0" borderId="28" xfId="0" applyNumberFormat="1" applyFont="1" applyBorder="1" applyAlignment="1">
      <alignment horizontal="center" vertical="center" textRotation="90" wrapText="1"/>
    </xf>
    <xf numFmtId="49" fontId="1" fillId="0" borderId="55" xfId="0" applyNumberFormat="1" applyFont="1" applyBorder="1" applyAlignment="1">
      <alignment horizontal="center" vertical="center" textRotation="90" wrapText="1"/>
    </xf>
    <xf numFmtId="49" fontId="1" fillId="0" borderId="43" xfId="0" applyNumberFormat="1" applyFont="1" applyBorder="1" applyAlignment="1">
      <alignment horizontal="center" vertical="center" textRotation="90" wrapText="1"/>
    </xf>
    <xf numFmtId="3" fontId="1" fillId="0" borderId="28" xfId="0" applyNumberFormat="1" applyFont="1" applyBorder="1" applyAlignment="1">
      <alignment horizontal="center" vertical="center" wrapText="1"/>
    </xf>
    <xf numFmtId="3" fontId="1" fillId="0" borderId="55" xfId="0" applyNumberFormat="1" applyFont="1" applyBorder="1" applyAlignment="1">
      <alignment horizontal="center" vertical="center" wrapText="1"/>
    </xf>
    <xf numFmtId="3" fontId="1" fillId="0" borderId="43" xfId="0" applyNumberFormat="1" applyFont="1" applyBorder="1" applyAlignment="1">
      <alignment horizontal="center" vertical="center" wrapText="1"/>
    </xf>
    <xf numFmtId="3" fontId="1" fillId="0" borderId="28" xfId="0" applyNumberFormat="1" applyFont="1" applyBorder="1" applyAlignment="1">
      <alignment horizontal="center" vertical="center" textRotation="90" wrapText="1"/>
    </xf>
    <xf numFmtId="3" fontId="1" fillId="0" borderId="55" xfId="0" applyNumberFormat="1" applyFont="1" applyBorder="1" applyAlignment="1">
      <alignment horizontal="center" vertical="center" textRotation="90" wrapText="1"/>
    </xf>
    <xf numFmtId="3" fontId="1" fillId="0" borderId="43" xfId="0" applyNumberFormat="1" applyFont="1" applyBorder="1" applyAlignment="1">
      <alignment horizontal="center" vertical="center" textRotation="90" wrapText="1"/>
    </xf>
    <xf numFmtId="0" fontId="1" fillId="0" borderId="39" xfId="0" applyFont="1" applyBorder="1" applyAlignment="1">
      <alignment horizontal="center" vertical="center" wrapText="1"/>
    </xf>
    <xf numFmtId="0" fontId="1" fillId="0" borderId="22" xfId="0" applyFont="1" applyBorder="1" applyAlignment="1">
      <alignment horizontal="center" vertical="center" wrapText="1"/>
    </xf>
    <xf numFmtId="3" fontId="1" fillId="0" borderId="7" xfId="0" applyNumberFormat="1" applyFont="1" applyBorder="1" applyAlignment="1">
      <alignment horizontal="center" vertical="center" wrapText="1"/>
    </xf>
    <xf numFmtId="3" fontId="1" fillId="0" borderId="19" xfId="0" applyNumberFormat="1" applyFont="1" applyBorder="1" applyAlignment="1">
      <alignment horizontal="center" vertical="center" wrapText="1"/>
    </xf>
    <xf numFmtId="3" fontId="1" fillId="0" borderId="68" xfId="0" applyNumberFormat="1" applyFont="1" applyBorder="1" applyAlignment="1">
      <alignment horizontal="center" vertical="center" wrapText="1"/>
    </xf>
    <xf numFmtId="3" fontId="7" fillId="0" borderId="25" xfId="0" applyNumberFormat="1" applyFont="1" applyBorder="1" applyAlignment="1">
      <alignment horizontal="center" vertical="center" wrapText="1"/>
    </xf>
    <xf numFmtId="3" fontId="7" fillId="0" borderId="16" xfId="0" applyNumberFormat="1" applyFont="1" applyBorder="1" applyAlignment="1">
      <alignment horizontal="center" vertical="center" wrapText="1"/>
    </xf>
    <xf numFmtId="3" fontId="7" fillId="0" borderId="21" xfId="0" applyNumberFormat="1" applyFont="1" applyBorder="1" applyAlignment="1">
      <alignment horizontal="center" vertical="center" wrapText="1"/>
    </xf>
    <xf numFmtId="165" fontId="1" fillId="0" borderId="17" xfId="0" applyNumberFormat="1" applyFont="1" applyBorder="1" applyAlignment="1">
      <alignment horizontal="center" vertical="center" textRotation="90" wrapText="1"/>
    </xf>
    <xf numFmtId="165" fontId="1" fillId="0" borderId="22" xfId="0" applyNumberFormat="1" applyFont="1" applyBorder="1" applyAlignment="1">
      <alignment horizontal="center" vertical="center" textRotation="90" wrapText="1"/>
    </xf>
    <xf numFmtId="165" fontId="7" fillId="0" borderId="17" xfId="0" applyNumberFormat="1" applyFont="1" applyBorder="1" applyAlignment="1">
      <alignment horizontal="center" vertical="center" textRotation="90" wrapText="1"/>
    </xf>
    <xf numFmtId="165" fontId="7" fillId="0" borderId="22" xfId="0" applyNumberFormat="1" applyFont="1" applyBorder="1" applyAlignment="1">
      <alignment horizontal="center" vertical="center" textRotation="90" wrapText="1"/>
    </xf>
    <xf numFmtId="165" fontId="7" fillId="0" borderId="60" xfId="0" applyNumberFormat="1" applyFont="1" applyBorder="1" applyAlignment="1">
      <alignment horizontal="center" vertical="center" wrapText="1"/>
    </xf>
    <xf numFmtId="165" fontId="7" fillId="0" borderId="73" xfId="0" applyNumberFormat="1" applyFont="1" applyBorder="1" applyAlignment="1">
      <alignment horizontal="center" vertical="center" wrapText="1"/>
    </xf>
    <xf numFmtId="165" fontId="7" fillId="0" borderId="29" xfId="0" applyNumberFormat="1" applyFont="1" applyBorder="1" applyAlignment="1">
      <alignment horizontal="center" vertical="center" wrapText="1"/>
    </xf>
    <xf numFmtId="3" fontId="1" fillId="0" borderId="60" xfId="0" applyNumberFormat="1" applyFont="1" applyBorder="1" applyAlignment="1">
      <alignment horizontal="center" vertical="center" wrapText="1"/>
    </xf>
    <xf numFmtId="3" fontId="1" fillId="0" borderId="73" xfId="0" applyNumberFormat="1" applyFont="1" applyBorder="1" applyAlignment="1">
      <alignment horizontal="center" vertical="center" wrapText="1"/>
    </xf>
    <xf numFmtId="3" fontId="1" fillId="0" borderId="29" xfId="0" applyNumberFormat="1" applyFont="1" applyBorder="1" applyAlignment="1">
      <alignment horizontal="center" vertical="center" wrapText="1"/>
    </xf>
    <xf numFmtId="3" fontId="2" fillId="8" borderId="40" xfId="0" applyNumberFormat="1" applyFont="1" applyFill="1" applyBorder="1" applyAlignment="1">
      <alignment horizontal="right" vertical="top" wrapText="1"/>
    </xf>
    <xf numFmtId="3" fontId="2" fillId="8" borderId="41" xfId="0" applyNumberFormat="1" applyFont="1" applyFill="1" applyBorder="1" applyAlignment="1">
      <alignment horizontal="right" vertical="top" wrapText="1"/>
    </xf>
    <xf numFmtId="3" fontId="2" fillId="8" borderId="59" xfId="0" applyNumberFormat="1" applyFont="1" applyFill="1" applyBorder="1" applyAlignment="1">
      <alignment horizontal="right" vertical="top" wrapText="1"/>
    </xf>
    <xf numFmtId="3" fontId="2" fillId="0" borderId="0" xfId="0" applyNumberFormat="1" applyFont="1" applyFill="1" applyBorder="1" applyAlignment="1">
      <alignment horizontal="center" wrapText="1"/>
    </xf>
    <xf numFmtId="3" fontId="2" fillId="0" borderId="7" xfId="0" applyNumberFormat="1" applyFont="1" applyBorder="1" applyAlignment="1">
      <alignment horizontal="center" vertical="center" wrapText="1"/>
    </xf>
    <xf numFmtId="3" fontId="2" fillId="0" borderId="1" xfId="0" applyNumberFormat="1" applyFont="1" applyBorder="1" applyAlignment="1">
      <alignment horizontal="center" vertical="center" wrapText="1"/>
    </xf>
    <xf numFmtId="3" fontId="2" fillId="0" borderId="34" xfId="0" applyNumberFormat="1" applyFont="1" applyBorder="1" applyAlignment="1">
      <alignment horizontal="center" vertical="center" wrapText="1"/>
    </xf>
    <xf numFmtId="3" fontId="2" fillId="5" borderId="40" xfId="0" applyNumberFormat="1" applyFont="1" applyFill="1" applyBorder="1" applyAlignment="1">
      <alignment horizontal="left" vertical="top" wrapText="1"/>
    </xf>
    <xf numFmtId="3" fontId="2" fillId="5" borderId="41" xfId="0" applyNumberFormat="1" applyFont="1" applyFill="1" applyBorder="1" applyAlignment="1">
      <alignment horizontal="left" vertical="top" wrapText="1"/>
    </xf>
    <xf numFmtId="3" fontId="2" fillId="5" borderId="59" xfId="0" applyNumberFormat="1" applyFont="1" applyFill="1" applyBorder="1" applyAlignment="1">
      <alignment horizontal="left" vertical="top" wrapText="1"/>
    </xf>
    <xf numFmtId="3" fontId="1" fillId="0" borderId="19" xfId="0" applyNumberFormat="1" applyFont="1" applyBorder="1" applyAlignment="1">
      <alignment horizontal="left" vertical="top" wrapText="1"/>
    </xf>
    <xf numFmtId="3" fontId="1" fillId="0" borderId="0" xfId="0" applyNumberFormat="1" applyFont="1" applyBorder="1" applyAlignment="1">
      <alignment horizontal="left" vertical="top" wrapText="1"/>
    </xf>
    <xf numFmtId="3" fontId="1" fillId="0" borderId="20" xfId="0" applyNumberFormat="1" applyFont="1" applyBorder="1" applyAlignment="1">
      <alignment horizontal="left" vertical="top" wrapText="1"/>
    </xf>
    <xf numFmtId="3" fontId="2" fillId="2" borderId="64" xfId="0" applyNumberFormat="1" applyFont="1" applyFill="1" applyBorder="1" applyAlignment="1">
      <alignment horizontal="right" vertical="top" wrapText="1"/>
    </xf>
    <xf numFmtId="3" fontId="2" fillId="2" borderId="62" xfId="0" applyNumberFormat="1" applyFont="1" applyFill="1" applyBorder="1" applyAlignment="1">
      <alignment horizontal="right" vertical="top" wrapText="1"/>
    </xf>
    <xf numFmtId="3" fontId="6" fillId="5" borderId="40" xfId="0" applyNumberFormat="1" applyFont="1" applyFill="1" applyBorder="1" applyAlignment="1">
      <alignment horizontal="left" vertical="top" wrapText="1"/>
    </xf>
    <xf numFmtId="3" fontId="6" fillId="5" borderId="41" xfId="0" applyNumberFormat="1" applyFont="1" applyFill="1" applyBorder="1" applyAlignment="1">
      <alignment horizontal="left" vertical="top" wrapText="1"/>
    </xf>
    <xf numFmtId="3" fontId="6" fillId="5" borderId="59" xfId="0" applyNumberFormat="1" applyFont="1" applyFill="1" applyBorder="1" applyAlignment="1">
      <alignment horizontal="left" vertical="top" wrapText="1"/>
    </xf>
    <xf numFmtId="49" fontId="7" fillId="7" borderId="1" xfId="0" applyNumberFormat="1" applyFont="1" applyFill="1" applyBorder="1" applyAlignment="1">
      <alignment horizontal="left" vertical="top"/>
    </xf>
    <xf numFmtId="49" fontId="7" fillId="7" borderId="0" xfId="0" applyNumberFormat="1" applyFont="1" applyFill="1" applyBorder="1" applyAlignment="1">
      <alignment horizontal="left" vertical="top"/>
    </xf>
    <xf numFmtId="3" fontId="1" fillId="2" borderId="40" xfId="0" applyNumberFormat="1" applyFont="1" applyFill="1" applyBorder="1" applyAlignment="1">
      <alignment horizontal="center" vertical="top"/>
    </xf>
    <xf numFmtId="3" fontId="1" fillId="2" borderId="41" xfId="0" applyNumberFormat="1" applyFont="1" applyFill="1" applyBorder="1" applyAlignment="1">
      <alignment horizontal="center" vertical="top"/>
    </xf>
    <xf numFmtId="3" fontId="1" fillId="2" borderId="59" xfId="0" applyNumberFormat="1" applyFont="1" applyFill="1" applyBorder="1" applyAlignment="1">
      <alignment horizontal="center" vertical="top"/>
    </xf>
    <xf numFmtId="3" fontId="2" fillId="5" borderId="36" xfId="0" applyNumberFormat="1" applyFont="1" applyFill="1" applyBorder="1" applyAlignment="1">
      <alignment horizontal="right" vertical="top"/>
    </xf>
    <xf numFmtId="3" fontId="2" fillId="5" borderId="41" xfId="0" applyNumberFormat="1" applyFont="1" applyFill="1" applyBorder="1" applyAlignment="1">
      <alignment horizontal="right" vertical="top"/>
    </xf>
    <xf numFmtId="3" fontId="1" fillId="5" borderId="40" xfId="0" applyNumberFormat="1" applyFont="1" applyFill="1" applyBorder="1" applyAlignment="1">
      <alignment horizontal="center" vertical="top"/>
    </xf>
    <xf numFmtId="3" fontId="1" fillId="5" borderId="41" xfId="0" applyNumberFormat="1" applyFont="1" applyFill="1" applyBorder="1" applyAlignment="1">
      <alignment horizontal="center" vertical="top"/>
    </xf>
    <xf numFmtId="3" fontId="1" fillId="5" borderId="59" xfId="0" applyNumberFormat="1" applyFont="1" applyFill="1" applyBorder="1" applyAlignment="1">
      <alignment horizontal="center" vertical="top"/>
    </xf>
    <xf numFmtId="3" fontId="2" fillId="0" borderId="5" xfId="0" applyNumberFormat="1" applyFont="1" applyFill="1" applyBorder="1" applyAlignment="1">
      <alignment horizontal="center" vertical="center" textRotation="90" wrapText="1"/>
    </xf>
    <xf numFmtId="3" fontId="2" fillId="0" borderId="3" xfId="0" applyNumberFormat="1" applyFont="1" applyFill="1" applyBorder="1" applyAlignment="1">
      <alignment horizontal="center" vertical="center" textRotation="90" wrapText="1"/>
    </xf>
    <xf numFmtId="3" fontId="7" fillId="0" borderId="39" xfId="0" applyNumberFormat="1" applyFont="1" applyBorder="1" applyAlignment="1">
      <alignment horizontal="left" vertical="top" wrapText="1"/>
    </xf>
    <xf numFmtId="3" fontId="7" fillId="0" borderId="17" xfId="0" applyNumberFormat="1" applyFont="1" applyBorder="1" applyAlignment="1">
      <alignment horizontal="left" vertical="top" wrapText="1"/>
    </xf>
    <xf numFmtId="3" fontId="7" fillId="0" borderId="47" xfId="0" applyNumberFormat="1" applyFont="1" applyBorder="1" applyAlignment="1">
      <alignment horizontal="left" vertical="top" wrapText="1"/>
    </xf>
    <xf numFmtId="3" fontId="7" fillId="0" borderId="51" xfId="0" applyNumberFormat="1" applyFont="1" applyBorder="1" applyAlignment="1">
      <alignment horizontal="left" vertical="top" wrapText="1"/>
    </xf>
    <xf numFmtId="3" fontId="7" fillId="0" borderId="19" xfId="0" applyNumberFormat="1" applyFont="1" applyBorder="1" applyAlignment="1">
      <alignment horizontal="left" vertical="top" wrapText="1"/>
    </xf>
    <xf numFmtId="3" fontId="7" fillId="0" borderId="20" xfId="0" applyNumberFormat="1" applyFont="1" applyBorder="1" applyAlignment="1">
      <alignment horizontal="left" vertical="top" wrapText="1"/>
    </xf>
    <xf numFmtId="3" fontId="7" fillId="0" borderId="68" xfId="0" applyNumberFormat="1" applyFont="1" applyBorder="1" applyAlignment="1">
      <alignment horizontal="left" vertical="top" wrapText="1"/>
    </xf>
    <xf numFmtId="3" fontId="7" fillId="0" borderId="69" xfId="0" applyNumberFormat="1" applyFont="1" applyBorder="1" applyAlignment="1">
      <alignment horizontal="left" vertical="top" wrapText="1"/>
    </xf>
    <xf numFmtId="3" fontId="2" fillId="3" borderId="35" xfId="0" applyNumberFormat="1" applyFont="1" applyFill="1" applyBorder="1" applyAlignment="1">
      <alignment horizontal="right" vertical="top" wrapText="1"/>
    </xf>
    <xf numFmtId="3" fontId="2" fillId="3" borderId="36" xfId="0" applyNumberFormat="1" applyFont="1" applyFill="1" applyBorder="1" applyAlignment="1">
      <alignment horizontal="right" vertical="top" wrapText="1"/>
    </xf>
    <xf numFmtId="3" fontId="8" fillId="5" borderId="40" xfId="0" applyNumberFormat="1" applyFont="1" applyFill="1" applyBorder="1" applyAlignment="1">
      <alignment horizontal="left" vertical="top" wrapText="1"/>
    </xf>
    <xf numFmtId="3" fontId="8" fillId="5" borderId="41" xfId="0" applyNumberFormat="1" applyFont="1" applyFill="1" applyBorder="1" applyAlignment="1">
      <alignment horizontal="left" vertical="top" wrapText="1"/>
    </xf>
    <xf numFmtId="3" fontId="8" fillId="5" borderId="59" xfId="0" applyNumberFormat="1" applyFont="1" applyFill="1" applyBorder="1" applyAlignment="1">
      <alignment horizontal="left" vertical="top" wrapText="1"/>
    </xf>
    <xf numFmtId="3" fontId="6" fillId="3" borderId="41" xfId="0" applyNumberFormat="1" applyFont="1" applyFill="1" applyBorder="1" applyAlignment="1">
      <alignment horizontal="left" vertical="top" wrapText="1"/>
    </xf>
    <xf numFmtId="3" fontId="6" fillId="3" borderId="1" xfId="0" applyNumberFormat="1" applyFont="1" applyFill="1" applyBorder="1" applyAlignment="1">
      <alignment horizontal="left" vertical="top" wrapText="1"/>
    </xf>
    <xf numFmtId="3" fontId="6" fillId="3" borderId="34" xfId="0" applyNumberFormat="1" applyFont="1" applyFill="1" applyBorder="1" applyAlignment="1">
      <alignment horizontal="left" vertical="top" wrapText="1"/>
    </xf>
    <xf numFmtId="3" fontId="7" fillId="7" borderId="8" xfId="0" applyNumberFormat="1" applyFont="1" applyFill="1" applyBorder="1" applyAlignment="1">
      <alignment horizontal="left" vertical="top" wrapText="1"/>
    </xf>
    <xf numFmtId="3" fontId="7" fillId="7" borderId="64" xfId="0" applyNumberFormat="1" applyFont="1" applyFill="1" applyBorder="1" applyAlignment="1">
      <alignment horizontal="left" vertical="top" wrapText="1"/>
    </xf>
    <xf numFmtId="3" fontId="6" fillId="0" borderId="48" xfId="0" applyNumberFormat="1" applyFont="1" applyBorder="1" applyAlignment="1">
      <alignment horizontal="center" vertical="top"/>
    </xf>
    <xf numFmtId="3" fontId="5" fillId="0" borderId="41" xfId="0" applyNumberFormat="1" applyFont="1" applyBorder="1" applyAlignment="1">
      <alignment horizontal="right" vertical="top" wrapText="1"/>
    </xf>
    <xf numFmtId="3" fontId="7" fillId="0" borderId="25" xfId="0" applyNumberFormat="1" applyFont="1" applyBorder="1" applyAlignment="1">
      <alignment horizontal="center" vertical="top"/>
    </xf>
    <xf numFmtId="3" fontId="7" fillId="0" borderId="21" xfId="0" applyNumberFormat="1" applyFont="1" applyBorder="1" applyAlignment="1">
      <alignment horizontal="center" vertical="top"/>
    </xf>
    <xf numFmtId="11" fontId="2" fillId="2" borderId="5" xfId="0" applyNumberFormat="1" applyFont="1" applyFill="1" applyBorder="1" applyAlignment="1">
      <alignment horizontal="center" vertical="top"/>
    </xf>
    <xf numFmtId="11" fontId="2" fillId="2" borderId="9" xfId="0" applyNumberFormat="1" applyFont="1" applyFill="1" applyBorder="1" applyAlignment="1">
      <alignment horizontal="center" vertical="top"/>
    </xf>
    <xf numFmtId="3" fontId="7" fillId="9" borderId="40" xfId="0" applyNumberFormat="1" applyFont="1" applyFill="1" applyBorder="1" applyAlignment="1">
      <alignment horizontal="center" vertical="top"/>
    </xf>
    <xf numFmtId="3" fontId="7" fillId="9" borderId="41" xfId="0" applyNumberFormat="1" applyFont="1" applyFill="1" applyBorder="1" applyAlignment="1">
      <alignment horizontal="center" vertical="top"/>
    </xf>
    <xf numFmtId="3" fontId="7" fillId="9" borderId="59" xfId="0" applyNumberFormat="1" applyFont="1" applyFill="1" applyBorder="1" applyAlignment="1">
      <alignment horizontal="center" vertical="top"/>
    </xf>
    <xf numFmtId="3" fontId="6" fillId="3" borderId="40" xfId="0" applyNumberFormat="1" applyFont="1" applyFill="1" applyBorder="1" applyAlignment="1">
      <alignment horizontal="left" vertical="top" wrapText="1"/>
    </xf>
    <xf numFmtId="3" fontId="6" fillId="3" borderId="59" xfId="0" applyNumberFormat="1" applyFont="1" applyFill="1" applyBorder="1" applyAlignment="1">
      <alignment horizontal="left" vertical="top" wrapText="1"/>
    </xf>
    <xf numFmtId="3" fontId="4" fillId="0" borderId="0" xfId="0" applyNumberFormat="1" applyFont="1" applyAlignment="1">
      <alignment horizontal="right"/>
    </xf>
    <xf numFmtId="3" fontId="2" fillId="0" borderId="60" xfId="0" applyNumberFormat="1" applyFont="1" applyBorder="1" applyAlignment="1">
      <alignment horizontal="center" vertical="center" textRotation="90" wrapText="1"/>
    </xf>
    <xf numFmtId="3" fontId="2" fillId="0" borderId="56" xfId="0" applyNumberFormat="1" applyFont="1" applyBorder="1" applyAlignment="1">
      <alignment horizontal="center" vertical="center" textRotation="90" wrapText="1"/>
    </xf>
    <xf numFmtId="3" fontId="2" fillId="0" borderId="47" xfId="0" applyNumberFormat="1" applyFont="1" applyBorder="1" applyAlignment="1">
      <alignment horizontal="center" vertical="center" textRotation="90" wrapText="1"/>
    </xf>
    <xf numFmtId="3" fontId="1" fillId="0" borderId="54" xfId="0" applyNumberFormat="1" applyFont="1" applyBorder="1" applyAlignment="1">
      <alignment horizontal="center" vertical="center" wrapText="1"/>
    </xf>
    <xf numFmtId="3" fontId="1" fillId="0" borderId="12" xfId="0" applyNumberFormat="1" applyFont="1" applyBorder="1" applyAlignment="1">
      <alignment horizontal="center" vertical="center" wrapText="1"/>
    </xf>
    <xf numFmtId="3" fontId="7" fillId="0" borderId="0" xfId="0" applyNumberFormat="1" applyFont="1" applyFill="1" applyBorder="1" applyAlignment="1">
      <alignment horizontal="left" vertical="top" wrapText="1"/>
    </xf>
    <xf numFmtId="3" fontId="4" fillId="0" borderId="0" xfId="0" applyNumberFormat="1" applyFont="1" applyAlignment="1">
      <alignment horizontal="center" vertical="top"/>
    </xf>
    <xf numFmtId="3" fontId="13" fillId="0" borderId="0" xfId="0" applyNumberFormat="1" applyFont="1" applyAlignment="1">
      <alignment horizontal="center" vertical="top" wrapText="1"/>
    </xf>
    <xf numFmtId="3" fontId="4" fillId="0" borderId="0" xfId="0" applyNumberFormat="1" applyFont="1" applyAlignment="1">
      <alignment horizontal="center" vertical="top" wrapText="1"/>
    </xf>
    <xf numFmtId="3" fontId="1" fillId="0" borderId="6" xfId="0" applyNumberFormat="1" applyFont="1" applyBorder="1" applyAlignment="1">
      <alignment horizontal="center" vertical="center" textRotation="90" wrapText="1"/>
    </xf>
    <xf numFmtId="3" fontId="1" fillId="0" borderId="4" xfId="0" applyNumberFormat="1" applyFont="1" applyBorder="1" applyAlignment="1">
      <alignment horizontal="center" vertical="center" textRotation="90" wrapText="1"/>
    </xf>
    <xf numFmtId="3" fontId="1" fillId="0" borderId="10" xfId="0" applyNumberFormat="1" applyFont="1" applyBorder="1" applyAlignment="1">
      <alignment horizontal="center" vertical="center" textRotation="90" wrapText="1"/>
    </xf>
    <xf numFmtId="3" fontId="2" fillId="0" borderId="48" xfId="0" applyNumberFormat="1" applyFont="1" applyBorder="1" applyAlignment="1">
      <alignment horizontal="center" vertical="center" textRotation="90" wrapText="1"/>
    </xf>
    <xf numFmtId="3" fontId="2" fillId="0" borderId="49" xfId="0" applyNumberFormat="1" applyFont="1" applyBorder="1" applyAlignment="1">
      <alignment horizontal="center" vertical="center" textRotation="90" wrapText="1"/>
    </xf>
    <xf numFmtId="3" fontId="2" fillId="0" borderId="39" xfId="0" applyNumberFormat="1" applyFont="1" applyBorder="1" applyAlignment="1">
      <alignment horizontal="center" vertical="center" textRotation="90" wrapText="1"/>
    </xf>
    <xf numFmtId="3" fontId="1" fillId="0" borderId="52" xfId="0" applyNumberFormat="1" applyFont="1" applyBorder="1" applyAlignment="1">
      <alignment horizontal="center" vertical="center" wrapText="1"/>
    </xf>
    <xf numFmtId="3" fontId="1" fillId="0" borderId="53" xfId="0" applyNumberFormat="1" applyFont="1" applyBorder="1" applyAlignment="1">
      <alignment horizontal="center" vertical="center" wrapText="1"/>
    </xf>
    <xf numFmtId="3" fontId="1" fillId="0" borderId="54" xfId="0" applyNumberFormat="1" applyFont="1" applyBorder="1" applyAlignment="1">
      <alignment horizontal="center" vertical="center" textRotation="90" wrapText="1"/>
    </xf>
    <xf numFmtId="3" fontId="1" fillId="0" borderId="50" xfId="0" applyNumberFormat="1" applyFont="1" applyBorder="1" applyAlignment="1">
      <alignment horizontal="center" vertical="center" textRotation="90" wrapText="1"/>
    </xf>
    <xf numFmtId="3" fontId="7" fillId="0" borderId="25" xfId="0" applyNumberFormat="1" applyFont="1" applyBorder="1" applyAlignment="1">
      <alignment horizontal="center" vertical="top" wrapText="1"/>
    </xf>
    <xf numFmtId="3" fontId="7" fillId="0" borderId="21" xfId="0" applyNumberFormat="1" applyFont="1" applyBorder="1" applyAlignment="1">
      <alignment horizontal="center" vertical="top" wrapText="1"/>
    </xf>
    <xf numFmtId="3" fontId="1" fillId="0" borderId="29" xfId="0" applyNumberFormat="1" applyFont="1" applyBorder="1" applyAlignment="1">
      <alignment horizontal="center" vertical="center" textRotation="90" wrapText="1"/>
    </xf>
    <xf numFmtId="3" fontId="1" fillId="0" borderId="67" xfId="0" applyNumberFormat="1" applyFont="1" applyBorder="1" applyAlignment="1">
      <alignment horizontal="center" vertical="center" textRotation="90" wrapText="1"/>
    </xf>
    <xf numFmtId="3" fontId="1" fillId="0" borderId="51" xfId="0" applyNumberFormat="1" applyFont="1" applyBorder="1" applyAlignment="1">
      <alignment horizontal="center" vertical="center" textRotation="90" wrapText="1"/>
    </xf>
    <xf numFmtId="3" fontId="7" fillId="0" borderId="26" xfId="0" applyNumberFormat="1" applyFont="1" applyBorder="1" applyAlignment="1">
      <alignment horizontal="center" vertical="top" wrapText="1"/>
    </xf>
    <xf numFmtId="3" fontId="7" fillId="0" borderId="22" xfId="0" applyNumberFormat="1" applyFont="1" applyBorder="1" applyAlignment="1">
      <alignment horizontal="center" vertical="top" wrapText="1"/>
    </xf>
    <xf numFmtId="3" fontId="2" fillId="6" borderId="41" xfId="0" applyNumberFormat="1" applyFont="1" applyFill="1" applyBorder="1" applyAlignment="1">
      <alignment horizontal="center" vertical="top" wrapText="1"/>
    </xf>
    <xf numFmtId="3" fontId="2" fillId="6" borderId="59" xfId="0" applyNumberFormat="1" applyFont="1" applyFill="1" applyBorder="1" applyAlignment="1">
      <alignment horizontal="center" vertical="top" wrapText="1"/>
    </xf>
    <xf numFmtId="3" fontId="6" fillId="2" borderId="41" xfId="0" applyNumberFormat="1" applyFont="1" applyFill="1" applyBorder="1" applyAlignment="1">
      <alignment horizontal="left" vertical="top" wrapText="1"/>
    </xf>
    <xf numFmtId="3" fontId="6" fillId="2" borderId="59" xfId="0" applyNumberFormat="1" applyFont="1" applyFill="1" applyBorder="1" applyAlignment="1">
      <alignment horizontal="left" vertical="top" wrapText="1"/>
    </xf>
    <xf numFmtId="3" fontId="2" fillId="0" borderId="52" xfId="0" applyNumberFormat="1" applyFont="1" applyBorder="1" applyAlignment="1">
      <alignment horizontal="center" vertical="center" wrapText="1"/>
    </xf>
    <xf numFmtId="3" fontId="2" fillId="0" borderId="28" xfId="0" applyNumberFormat="1" applyFont="1" applyBorder="1" applyAlignment="1">
      <alignment horizontal="center" vertical="center" wrapText="1"/>
    </xf>
    <xf numFmtId="3" fontId="2" fillId="0" borderId="53" xfId="0" applyNumberFormat="1" applyFont="1" applyBorder="1" applyAlignment="1">
      <alignment horizontal="center" vertical="center" wrapText="1"/>
    </xf>
    <xf numFmtId="3" fontId="1" fillId="0" borderId="70" xfId="0" applyNumberFormat="1" applyFont="1" applyBorder="1" applyAlignment="1">
      <alignment horizontal="center" vertical="center" textRotation="90" wrapText="1"/>
    </xf>
    <xf numFmtId="3" fontId="1" fillId="0" borderId="71" xfId="0" applyNumberFormat="1" applyFont="1" applyBorder="1" applyAlignment="1">
      <alignment horizontal="center" vertical="center" textRotation="90" wrapText="1"/>
    </xf>
    <xf numFmtId="3" fontId="1" fillId="0" borderId="57" xfId="0" applyNumberFormat="1" applyFont="1" applyBorder="1" applyAlignment="1">
      <alignment horizontal="center" vertical="top"/>
    </xf>
    <xf numFmtId="3" fontId="1" fillId="0" borderId="70" xfId="0" applyNumberFormat="1" applyFont="1" applyBorder="1" applyAlignment="1">
      <alignment horizontal="center" vertical="top"/>
    </xf>
    <xf numFmtId="3" fontId="1" fillId="0" borderId="67" xfId="0" applyNumberFormat="1" applyFont="1" applyBorder="1" applyAlignment="1">
      <alignment horizontal="center" vertical="top"/>
    </xf>
    <xf numFmtId="3" fontId="1" fillId="0" borderId="55" xfId="0" applyNumberFormat="1" applyFont="1" applyBorder="1" applyAlignment="1">
      <alignment horizontal="center" vertical="center"/>
    </xf>
    <xf numFmtId="3" fontId="7" fillId="0" borderId="45" xfId="0" applyNumberFormat="1" applyFont="1" applyFill="1" applyBorder="1" applyAlignment="1">
      <alignment horizontal="left" vertical="center" textRotation="90" wrapText="1"/>
    </xf>
    <xf numFmtId="3" fontId="7" fillId="0" borderId="16" xfId="0" applyNumberFormat="1" applyFont="1" applyFill="1" applyBorder="1" applyAlignment="1">
      <alignment horizontal="left" vertical="center" textRotation="90" wrapText="1"/>
    </xf>
    <xf numFmtId="3" fontId="7" fillId="0" borderId="6" xfId="0" applyNumberFormat="1" applyFont="1" applyBorder="1" applyAlignment="1">
      <alignment horizontal="center" vertical="top"/>
    </xf>
    <xf numFmtId="3" fontId="7" fillId="0" borderId="10" xfId="0" applyNumberFormat="1" applyFont="1" applyBorder="1" applyAlignment="1">
      <alignment horizontal="center" vertical="top"/>
    </xf>
    <xf numFmtId="3" fontId="1" fillId="0" borderId="25" xfId="0" applyNumberFormat="1" applyFont="1" applyBorder="1" applyAlignment="1">
      <alignment horizontal="center" vertical="top" wrapText="1"/>
    </xf>
    <xf numFmtId="3" fontId="1" fillId="0" borderId="21" xfId="0" applyNumberFormat="1" applyFont="1" applyBorder="1" applyAlignment="1">
      <alignment horizontal="center" vertical="top" wrapText="1"/>
    </xf>
    <xf numFmtId="3" fontId="2" fillId="0" borderId="0" xfId="0" applyNumberFormat="1" applyFont="1" applyFill="1" applyBorder="1" applyAlignment="1">
      <alignment horizontal="center" vertical="top" wrapText="1"/>
    </xf>
    <xf numFmtId="3" fontId="7" fillId="0" borderId="1" xfId="0" applyNumberFormat="1" applyFont="1" applyBorder="1" applyAlignment="1">
      <alignment horizontal="left" vertical="top" wrapText="1"/>
    </xf>
    <xf numFmtId="3" fontId="2" fillId="0" borderId="7" xfId="0" applyNumberFormat="1" applyFont="1" applyBorder="1" applyAlignment="1">
      <alignment horizontal="center" vertical="top" wrapText="1"/>
    </xf>
    <xf numFmtId="3" fontId="2" fillId="0" borderId="1" xfId="0" applyNumberFormat="1" applyFont="1" applyBorder="1" applyAlignment="1">
      <alignment horizontal="center" vertical="top" wrapText="1"/>
    </xf>
    <xf numFmtId="3" fontId="2" fillId="0" borderId="34" xfId="0" applyNumberFormat="1" applyFont="1" applyBorder="1" applyAlignment="1">
      <alignment horizontal="center" vertical="top" wrapText="1"/>
    </xf>
    <xf numFmtId="3" fontId="7" fillId="0" borderId="17" xfId="0" applyNumberFormat="1" applyFont="1" applyBorder="1" applyAlignment="1">
      <alignment horizontal="center" vertical="top" wrapText="1"/>
    </xf>
    <xf numFmtId="3" fontId="2" fillId="3" borderId="37" xfId="0" applyNumberFormat="1" applyFont="1" applyFill="1" applyBorder="1" applyAlignment="1">
      <alignment horizontal="right" vertical="top" wrapText="1"/>
    </xf>
    <xf numFmtId="3" fontId="2" fillId="2" borderId="69" xfId="0" applyNumberFormat="1" applyFont="1" applyFill="1" applyBorder="1" applyAlignment="1">
      <alignment horizontal="right" vertical="top" wrapText="1"/>
    </xf>
    <xf numFmtId="3" fontId="2" fillId="5" borderId="59" xfId="0" applyNumberFormat="1" applyFont="1" applyFill="1" applyBorder="1" applyAlignment="1">
      <alignment horizontal="right" vertical="top"/>
    </xf>
  </cellXfs>
  <cellStyles count="2">
    <cellStyle name="Įprastas" xfId="0" builtinId="0"/>
    <cellStyle name="Įprastas 2" xfId="1"/>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lt-LT" sz="1200"/>
              <a:t>201</a:t>
            </a:r>
            <a:r>
              <a:rPr lang="en-US" sz="1200"/>
              <a:t>6</a:t>
            </a:r>
            <a:r>
              <a:rPr lang="lt-LT" sz="1200"/>
              <a:t> m. SVP programos Nr. 09 įvykdymas</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spPr>
            <a:ln>
              <a:solidFill>
                <a:sysClr val="windowText" lastClr="000000"/>
              </a:solidFill>
            </a:ln>
          </c:spPr>
          <c:explosion val="25"/>
          <c:dPt>
            <c:idx val="0"/>
            <c:bubble3D val="0"/>
            <c:spPr>
              <a:solidFill>
                <a:schemeClr val="bg1"/>
              </a:solidFill>
              <a:ln>
                <a:solidFill>
                  <a:sysClr val="windowText" lastClr="000000"/>
                </a:solidFill>
              </a:ln>
            </c:spPr>
            <c:extLst>
              <c:ext xmlns:c16="http://schemas.microsoft.com/office/drawing/2014/chart" uri="{C3380CC4-5D6E-409C-BE32-E72D297353CC}">
                <c16:uniqueId val="{00000001-1447-4AE3-8EE8-74B16F8FF185}"/>
              </c:ext>
            </c:extLst>
          </c:dPt>
          <c:dPt>
            <c:idx val="1"/>
            <c:bubble3D val="0"/>
            <c:spPr>
              <a:solidFill>
                <a:schemeClr val="tx2">
                  <a:lumMod val="20000"/>
                  <a:lumOff val="80000"/>
                </a:schemeClr>
              </a:solidFill>
              <a:ln>
                <a:solidFill>
                  <a:sysClr val="windowText" lastClr="000000"/>
                </a:solidFill>
              </a:ln>
            </c:spPr>
            <c:extLst>
              <c:ext xmlns:c16="http://schemas.microsoft.com/office/drawing/2014/chart" uri="{C3380CC4-5D6E-409C-BE32-E72D297353CC}">
                <c16:uniqueId val="{00000003-1447-4AE3-8EE8-74B16F8FF185}"/>
              </c:ext>
            </c:extLst>
          </c:dPt>
          <c:dLbls>
            <c:dLbl>
              <c:idx val="0"/>
              <c:layout>
                <c:manualLayout>
                  <c:x val="-2.9083333333333333E-2"/>
                  <c:y val="0.23934419655876349"/>
                </c:manualLayout>
              </c:layout>
              <c:tx>
                <c:rich>
                  <a:bodyPr/>
                  <a:lstStyle/>
                  <a:p>
                    <a:fld id="{66E1539D-0E62-4659-8C1B-3644822C88AA}" type="CATEGORYNAME">
                      <a:rPr lang="en-US"/>
                      <a:pPr/>
                      <a:t>[KATEGORIJOS PAVADINIMAS]</a:t>
                    </a:fld>
                    <a:r>
                      <a:rPr lang="en-US" baseline="0"/>
                      <a:t>
- 80 %</a:t>
                    </a:r>
                  </a:p>
                </c:rich>
              </c:tx>
              <c:showLegendKey val="0"/>
              <c:showVal val="0"/>
              <c:showCatName val="1"/>
              <c:showSerName val="0"/>
              <c:showPercent val="1"/>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1447-4AE3-8EE8-74B16F8FF185}"/>
                </c:ext>
              </c:extLst>
            </c:dLbl>
            <c:dLbl>
              <c:idx val="1"/>
              <c:layout>
                <c:manualLayout>
                  <c:x val="2.6288057742782152E-2"/>
                  <c:y val="-0.13282954214056578"/>
                </c:manualLayout>
              </c:layout>
              <c:tx>
                <c:rich>
                  <a:bodyPr/>
                  <a:lstStyle/>
                  <a:p>
                    <a:pPr>
                      <a:defRPr sz="1200"/>
                    </a:pPr>
                    <a:fld id="{B891E744-DEA4-438F-AA78-06A0D1653040}" type="CATEGORYNAME">
                      <a:rPr lang="en-US"/>
                      <a:pPr>
                        <a:defRPr sz="1200"/>
                      </a:pPr>
                      <a:t>[KATEGORIJOS PAVADINIMAS]</a:t>
                    </a:fld>
                    <a:r>
                      <a:rPr lang="en-US" baseline="0"/>
                      <a:t>
- 20 %</a:t>
                    </a:r>
                  </a:p>
                </c:rich>
              </c:tx>
              <c:numFmt formatCode="#,##0.00" sourceLinked="0"/>
              <c:spPr>
                <a:noFill/>
                <a:ln>
                  <a:noFill/>
                </a:ln>
                <a:effectLst/>
              </c:spPr>
              <c:showLegendKey val="0"/>
              <c:showVal val="0"/>
              <c:showCatName val="1"/>
              <c:showSerName val="0"/>
              <c:showPercent val="1"/>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3-1447-4AE3-8EE8-74B16F8FF185}"/>
                </c:ext>
              </c:extLst>
            </c:dLbl>
            <c:spPr>
              <a:noFill/>
              <a:ln>
                <a:noFill/>
              </a:ln>
              <a:effectLst/>
            </c:spPr>
            <c:txPr>
              <a:bodyPr/>
              <a:lstStyle/>
              <a:p>
                <a:pPr>
                  <a:defRPr sz="1200"/>
                </a:pPr>
                <a:endParaRPr lang="lt-LT"/>
              </a:p>
            </c:txPr>
            <c:showLegendKey val="0"/>
            <c:showVal val="0"/>
            <c:showCatName val="1"/>
            <c:showSerName val="0"/>
            <c:showPercent val="1"/>
            <c:showBubbleSize val="0"/>
            <c:showLeaderLines val="1"/>
            <c:extLst>
              <c:ext xmlns:c15="http://schemas.microsoft.com/office/drawing/2012/chart" uri="{CE6537A1-D6FC-4f65-9D91-7224C49458BB}"/>
            </c:extLst>
          </c:dLbls>
          <c:cat>
            <c:strRef>
              <c:f>[1]Aprašymas!$B$16:$B$17</c:f>
              <c:strCache>
                <c:ptCount val="2"/>
                <c:pt idx="0">
                  <c:v>faktiškai įvykdyta</c:v>
                </c:pt>
                <c:pt idx="1">
                  <c:v>iš dalies įvykdyta</c:v>
                </c:pt>
              </c:strCache>
            </c:strRef>
          </c:cat>
          <c:val>
            <c:numRef>
              <c:f>[1]Aprašymas!$C$16:$C$17</c:f>
              <c:numCache>
                <c:formatCode>General</c:formatCode>
                <c:ptCount val="2"/>
                <c:pt idx="0">
                  <c:v>3</c:v>
                </c:pt>
                <c:pt idx="1">
                  <c:v>2</c:v>
                </c:pt>
              </c:numCache>
            </c:numRef>
          </c:val>
          <c:extLst>
            <c:ext xmlns:c16="http://schemas.microsoft.com/office/drawing/2014/chart" uri="{C3380CC4-5D6E-409C-BE32-E72D297353CC}">
              <c16:uniqueId val="{00000004-1447-4AE3-8EE8-74B16F8FF185}"/>
            </c:ext>
          </c:extLst>
        </c:ser>
        <c:dLbls>
          <c:showLegendKey val="0"/>
          <c:showVal val="0"/>
          <c:showCatName val="1"/>
          <c:showSerName val="0"/>
          <c:showPercent val="0"/>
          <c:showBubbleSize val="0"/>
          <c:showLeaderLines val="1"/>
        </c:dLbls>
      </c:pie3DChart>
    </c:plotArea>
    <c:plotVisOnly val="1"/>
    <c:dispBlanksAs val="gap"/>
    <c:showDLblsOverMax val="0"/>
  </c:chart>
  <c:txPr>
    <a:bodyPr/>
    <a:lstStyle/>
    <a:p>
      <a:pPr>
        <a:defRPr>
          <a:latin typeface="Times New Roman" panose="02020603050405020304" pitchFamily="18" charset="0"/>
          <a:cs typeface="Times New Roman" panose="02020603050405020304" pitchFamily="18" charset="0"/>
        </a:defRPr>
      </a:pPr>
      <a:endParaRPr lang="lt-L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9524</xdr:colOff>
      <xdr:row>11</xdr:row>
      <xdr:rowOff>180975</xdr:rowOff>
    </xdr:from>
    <xdr:to>
      <xdr:col>7</xdr:col>
      <xdr:colOff>857249</xdr:colOff>
      <xdr:row>28</xdr:row>
      <xdr:rowOff>85725</xdr:rowOff>
    </xdr:to>
    <xdr:graphicFrame macro="">
      <xdr:nvGraphicFramePr>
        <xdr:cNvPr id="2" name="Diagrama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rateginio%20planavimo%20skyrius/SVP%20ATASKAITOS/2015%20SVP%20ataskaita/SPRENDIMAS/9%20pr%20ataskaita%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ignavimų valdydojai"/>
      <sheetName val="Aprašymas"/>
      <sheetName val="Ataskaita"/>
      <sheetName val="Isakymas"/>
    </sheetNames>
    <sheetDataSet>
      <sheetData sheetId="0"/>
      <sheetData sheetId="1">
        <row r="16">
          <cell r="B16" t="str">
            <v>faktiškai įvykdyta</v>
          </cell>
          <cell r="C16">
            <v>3</v>
          </cell>
        </row>
        <row r="17">
          <cell r="B17" t="str">
            <v>iš dalies įvykdyta</v>
          </cell>
          <cell r="C17">
            <v>2</v>
          </cell>
        </row>
      </sheetData>
      <sheetData sheetId="2"/>
      <sheetData sheetId="3"/>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X39"/>
  <sheetViews>
    <sheetView zoomScaleNormal="100" zoomScaleSheetLayoutView="90" workbookViewId="0">
      <selection sqref="A1:Q1"/>
    </sheetView>
  </sheetViews>
  <sheetFormatPr defaultRowHeight="12.75" x14ac:dyDescent="0.2"/>
  <cols>
    <col min="1" max="2" width="2.5703125" style="4" customWidth="1"/>
    <col min="3" max="3" width="2.7109375" style="4" customWidth="1"/>
    <col min="4" max="4" width="36.85546875" style="4" customWidth="1"/>
    <col min="5" max="5" width="3.7109375" style="4" customWidth="1"/>
    <col min="6" max="6" width="3.28515625" style="5" customWidth="1"/>
    <col min="7" max="7" width="6.5703125" style="3" customWidth="1"/>
    <col min="8" max="9" width="6.85546875" style="4" customWidth="1"/>
    <col min="10" max="10" width="5.42578125" style="4" customWidth="1"/>
    <col min="11" max="11" width="4.7109375" style="4" customWidth="1"/>
    <col min="12" max="12" width="7.42578125" style="4" customWidth="1"/>
    <col min="13" max="13" width="7" style="4" customWidth="1"/>
    <col min="14" max="14" width="29" style="2" customWidth="1"/>
    <col min="15" max="17" width="3.5703125" style="22" customWidth="1"/>
    <col min="18" max="16384" width="9.140625" style="2"/>
  </cols>
  <sheetData>
    <row r="1" spans="1:17" s="4" customFormat="1" x14ac:dyDescent="0.2">
      <c r="A1" s="601" t="s">
        <v>74</v>
      </c>
      <c r="B1" s="601"/>
      <c r="C1" s="601"/>
      <c r="D1" s="601"/>
      <c r="E1" s="601"/>
      <c r="F1" s="601"/>
      <c r="G1" s="601"/>
      <c r="H1" s="601"/>
      <c r="I1" s="601"/>
      <c r="J1" s="601"/>
      <c r="K1" s="601"/>
      <c r="L1" s="601"/>
      <c r="M1" s="601"/>
      <c r="N1" s="601"/>
      <c r="O1" s="601"/>
      <c r="P1" s="601"/>
      <c r="Q1" s="601"/>
    </row>
    <row r="2" spans="1:17" s="4" customFormat="1" ht="15" customHeight="1" x14ac:dyDescent="0.2">
      <c r="A2" s="602" t="s">
        <v>35</v>
      </c>
      <c r="B2" s="602"/>
      <c r="C2" s="602"/>
      <c r="D2" s="602"/>
      <c r="E2" s="602"/>
      <c r="F2" s="602"/>
      <c r="G2" s="602"/>
      <c r="H2" s="602"/>
      <c r="I2" s="602"/>
      <c r="J2" s="602"/>
      <c r="K2" s="602"/>
      <c r="L2" s="602"/>
      <c r="M2" s="602"/>
      <c r="N2" s="602"/>
      <c r="O2" s="602"/>
      <c r="P2" s="602"/>
      <c r="Q2" s="602"/>
    </row>
    <row r="3" spans="1:17" s="4" customFormat="1" ht="15" customHeight="1" x14ac:dyDescent="0.2">
      <c r="A3" s="603" t="s">
        <v>75</v>
      </c>
      <c r="B3" s="603"/>
      <c r="C3" s="603"/>
      <c r="D3" s="603"/>
      <c r="E3" s="603"/>
      <c r="F3" s="603"/>
      <c r="G3" s="603"/>
      <c r="H3" s="603"/>
      <c r="I3" s="603"/>
      <c r="J3" s="603"/>
      <c r="K3" s="603"/>
      <c r="L3" s="603"/>
      <c r="M3" s="603"/>
      <c r="N3" s="603"/>
      <c r="O3" s="603"/>
      <c r="P3" s="603"/>
      <c r="Q3" s="603"/>
    </row>
    <row r="4" spans="1:17" s="4" customFormat="1" ht="15" customHeight="1" thickBot="1" x14ac:dyDescent="0.25">
      <c r="A4" s="55"/>
      <c r="B4" s="55"/>
      <c r="C4" s="55"/>
      <c r="D4" s="55"/>
      <c r="E4" s="55"/>
      <c r="F4" s="55"/>
      <c r="G4" s="55"/>
      <c r="H4" s="55"/>
      <c r="I4" s="55"/>
      <c r="J4" s="55"/>
      <c r="K4" s="55"/>
      <c r="O4" s="608" t="s">
        <v>0</v>
      </c>
      <c r="P4" s="608"/>
      <c r="Q4" s="608"/>
    </row>
    <row r="5" spans="1:17" s="4" customFormat="1" ht="27.75" customHeight="1" x14ac:dyDescent="0.2">
      <c r="A5" s="623" t="s">
        <v>1</v>
      </c>
      <c r="B5" s="547" t="s">
        <v>2</v>
      </c>
      <c r="C5" s="547" t="s">
        <v>3</v>
      </c>
      <c r="D5" s="576" t="s">
        <v>4</v>
      </c>
      <c r="E5" s="614" t="s">
        <v>64</v>
      </c>
      <c r="F5" s="555" t="s">
        <v>6</v>
      </c>
      <c r="G5" s="636" t="s">
        <v>7</v>
      </c>
      <c r="H5" s="631" t="s">
        <v>56</v>
      </c>
      <c r="I5" s="632"/>
      <c r="J5" s="632"/>
      <c r="K5" s="633"/>
      <c r="L5" s="611" t="s">
        <v>77</v>
      </c>
      <c r="M5" s="550" t="s">
        <v>78</v>
      </c>
      <c r="N5" s="575" t="s">
        <v>76</v>
      </c>
      <c r="O5" s="576"/>
      <c r="P5" s="576"/>
      <c r="Q5" s="577"/>
    </row>
    <row r="6" spans="1:17" s="4" customFormat="1" ht="18.75" customHeight="1" x14ac:dyDescent="0.2">
      <c r="A6" s="562"/>
      <c r="B6" s="545"/>
      <c r="C6" s="545"/>
      <c r="D6" s="639"/>
      <c r="E6" s="615"/>
      <c r="F6" s="556"/>
      <c r="G6" s="637"/>
      <c r="H6" s="562" t="s">
        <v>8</v>
      </c>
      <c r="I6" s="630" t="s">
        <v>9</v>
      </c>
      <c r="J6" s="630"/>
      <c r="K6" s="553" t="s">
        <v>27</v>
      </c>
      <c r="L6" s="612"/>
      <c r="M6" s="551"/>
      <c r="N6" s="645" t="s">
        <v>26</v>
      </c>
      <c r="O6" s="545" t="s">
        <v>42</v>
      </c>
      <c r="P6" s="545" t="s">
        <v>43</v>
      </c>
      <c r="Q6" s="617" t="s">
        <v>58</v>
      </c>
    </row>
    <row r="7" spans="1:17" s="4" customFormat="1" ht="92.25" customHeight="1" thickBot="1" x14ac:dyDescent="0.25">
      <c r="A7" s="563"/>
      <c r="B7" s="546"/>
      <c r="C7" s="546"/>
      <c r="D7" s="640"/>
      <c r="E7" s="616"/>
      <c r="F7" s="557"/>
      <c r="G7" s="638"/>
      <c r="H7" s="563"/>
      <c r="I7" s="54" t="s">
        <v>8</v>
      </c>
      <c r="J7" s="56" t="s">
        <v>10</v>
      </c>
      <c r="K7" s="554"/>
      <c r="L7" s="613"/>
      <c r="M7" s="552"/>
      <c r="N7" s="646"/>
      <c r="O7" s="546"/>
      <c r="P7" s="546"/>
      <c r="Q7" s="618"/>
    </row>
    <row r="8" spans="1:17" ht="16.5" customHeight="1" thickBot="1" x14ac:dyDescent="0.25">
      <c r="A8" s="57" t="s">
        <v>28</v>
      </c>
      <c r="B8" s="58"/>
      <c r="C8" s="58"/>
      <c r="D8" s="59"/>
      <c r="E8" s="60"/>
      <c r="F8" s="60"/>
      <c r="G8" s="60"/>
      <c r="H8" s="60"/>
      <c r="I8" s="60"/>
      <c r="J8" s="60"/>
      <c r="K8" s="60"/>
      <c r="L8" s="560"/>
      <c r="M8" s="560"/>
      <c r="N8" s="560"/>
      <c r="O8" s="560"/>
      <c r="P8" s="560"/>
      <c r="Q8" s="561"/>
    </row>
    <row r="9" spans="1:17" ht="16.5" customHeight="1" thickBot="1" x14ac:dyDescent="0.25">
      <c r="A9" s="619" t="s">
        <v>36</v>
      </c>
      <c r="B9" s="620"/>
      <c r="C9" s="620"/>
      <c r="D9" s="620"/>
      <c r="E9" s="620"/>
      <c r="F9" s="620"/>
      <c r="G9" s="620"/>
      <c r="H9" s="620"/>
      <c r="I9" s="620"/>
      <c r="J9" s="620"/>
      <c r="K9" s="620"/>
      <c r="L9" s="620"/>
      <c r="M9" s="620"/>
      <c r="N9" s="620"/>
      <c r="O9" s="620"/>
      <c r="P9" s="620"/>
      <c r="Q9" s="621"/>
    </row>
    <row r="10" spans="1:17" ht="16.5" customHeight="1" thickBot="1" x14ac:dyDescent="0.25">
      <c r="A10" s="61" t="s">
        <v>11</v>
      </c>
      <c r="B10" s="573" t="s">
        <v>70</v>
      </c>
      <c r="C10" s="573"/>
      <c r="D10" s="573"/>
      <c r="E10" s="573"/>
      <c r="F10" s="573"/>
      <c r="G10" s="573"/>
      <c r="H10" s="573"/>
      <c r="I10" s="573"/>
      <c r="J10" s="573"/>
      <c r="K10" s="573"/>
      <c r="L10" s="573"/>
      <c r="M10" s="573"/>
      <c r="N10" s="573"/>
      <c r="O10" s="573"/>
      <c r="P10" s="573"/>
      <c r="Q10" s="574"/>
    </row>
    <row r="11" spans="1:17" ht="16.5" customHeight="1" thickBot="1" x14ac:dyDescent="0.25">
      <c r="A11" s="62" t="s">
        <v>11</v>
      </c>
      <c r="B11" s="63" t="s">
        <v>11</v>
      </c>
      <c r="C11" s="564" t="s">
        <v>31</v>
      </c>
      <c r="D11" s="564"/>
      <c r="E11" s="564"/>
      <c r="F11" s="564"/>
      <c r="G11" s="564"/>
      <c r="H11" s="564"/>
      <c r="I11" s="564"/>
      <c r="J11" s="564"/>
      <c r="K11" s="564"/>
      <c r="L11" s="564"/>
      <c r="M11" s="564"/>
      <c r="N11" s="565"/>
      <c r="O11" s="565"/>
      <c r="P11" s="565"/>
      <c r="Q11" s="566"/>
    </row>
    <row r="12" spans="1:17" ht="18" customHeight="1" x14ac:dyDescent="0.2">
      <c r="A12" s="548" t="s">
        <v>11</v>
      </c>
      <c r="B12" s="643" t="s">
        <v>11</v>
      </c>
      <c r="C12" s="607" t="s">
        <v>11</v>
      </c>
      <c r="D12" s="606" t="s">
        <v>55</v>
      </c>
      <c r="E12" s="558" t="s">
        <v>20</v>
      </c>
      <c r="F12" s="569" t="s">
        <v>24</v>
      </c>
      <c r="G12" s="71" t="s">
        <v>12</v>
      </c>
      <c r="H12" s="141">
        <f t="shared" ref="H12:H17" si="0">I12+K12</f>
        <v>40</v>
      </c>
      <c r="I12" s="142">
        <v>40</v>
      </c>
      <c r="J12" s="142"/>
      <c r="K12" s="143"/>
      <c r="L12" s="66">
        <v>60</v>
      </c>
      <c r="M12" s="67">
        <v>75</v>
      </c>
      <c r="N12" s="571" t="s">
        <v>71</v>
      </c>
      <c r="O12" s="609">
        <v>17</v>
      </c>
      <c r="P12" s="567">
        <v>22</v>
      </c>
      <c r="Q12" s="604">
        <v>25</v>
      </c>
    </row>
    <row r="13" spans="1:17" ht="18" customHeight="1" thickBot="1" x14ac:dyDescent="0.25">
      <c r="A13" s="549"/>
      <c r="B13" s="644"/>
      <c r="C13" s="579"/>
      <c r="D13" s="581"/>
      <c r="E13" s="559"/>
      <c r="F13" s="570"/>
      <c r="G13" s="176" t="s">
        <v>13</v>
      </c>
      <c r="H13" s="144">
        <f t="shared" si="0"/>
        <v>40</v>
      </c>
      <c r="I13" s="145">
        <f>I12</f>
        <v>40</v>
      </c>
      <c r="J13" s="145"/>
      <c r="K13" s="146"/>
      <c r="L13" s="162">
        <f>+L12</f>
        <v>60</v>
      </c>
      <c r="M13" s="163">
        <f>+M12</f>
        <v>75</v>
      </c>
      <c r="N13" s="572"/>
      <c r="O13" s="610"/>
      <c r="P13" s="568"/>
      <c r="Q13" s="605"/>
    </row>
    <row r="14" spans="1:17" ht="18" customHeight="1" x14ac:dyDescent="0.2">
      <c r="A14" s="68" t="s">
        <v>11</v>
      </c>
      <c r="B14" s="69" t="s">
        <v>11</v>
      </c>
      <c r="C14" s="607" t="s">
        <v>14</v>
      </c>
      <c r="D14" s="606" t="s">
        <v>30</v>
      </c>
      <c r="E14" s="195" t="s">
        <v>20</v>
      </c>
      <c r="F14" s="70" t="s">
        <v>24</v>
      </c>
      <c r="G14" s="71" t="s">
        <v>12</v>
      </c>
      <c r="H14" s="147">
        <f t="shared" si="0"/>
        <v>5</v>
      </c>
      <c r="I14" s="148">
        <v>5</v>
      </c>
      <c r="J14" s="148"/>
      <c r="K14" s="149"/>
      <c r="L14" s="73">
        <v>10</v>
      </c>
      <c r="M14" s="74">
        <v>15</v>
      </c>
      <c r="N14" s="641" t="s">
        <v>66</v>
      </c>
      <c r="O14" s="609">
        <v>1</v>
      </c>
      <c r="P14" s="567">
        <v>1</v>
      </c>
      <c r="Q14" s="604">
        <v>1</v>
      </c>
    </row>
    <row r="15" spans="1:17" ht="18" customHeight="1" thickBot="1" x14ac:dyDescent="0.25">
      <c r="A15" s="75"/>
      <c r="B15" s="76"/>
      <c r="C15" s="579"/>
      <c r="D15" s="581"/>
      <c r="E15" s="196"/>
      <c r="F15" s="77"/>
      <c r="G15" s="177" t="s">
        <v>13</v>
      </c>
      <c r="H15" s="150">
        <f t="shared" si="0"/>
        <v>5</v>
      </c>
      <c r="I15" s="151">
        <f>I14</f>
        <v>5</v>
      </c>
      <c r="J15" s="151"/>
      <c r="K15" s="152"/>
      <c r="L15" s="150">
        <f>SUM(L14:L14)</f>
        <v>10</v>
      </c>
      <c r="M15" s="150">
        <f>SUM(M14:M14)</f>
        <v>15</v>
      </c>
      <c r="N15" s="642"/>
      <c r="O15" s="610"/>
      <c r="P15" s="568"/>
      <c r="Q15" s="605"/>
    </row>
    <row r="16" spans="1:17" ht="18" customHeight="1" x14ac:dyDescent="0.2">
      <c r="A16" s="68" t="s">
        <v>11</v>
      </c>
      <c r="B16" s="69" t="s">
        <v>11</v>
      </c>
      <c r="C16" s="578" t="s">
        <v>15</v>
      </c>
      <c r="D16" s="580" t="s">
        <v>39</v>
      </c>
      <c r="E16" s="197" t="s">
        <v>20</v>
      </c>
      <c r="F16" s="78" t="s">
        <v>24</v>
      </c>
      <c r="G16" s="71" t="s">
        <v>12</v>
      </c>
      <c r="H16" s="153">
        <f t="shared" si="0"/>
        <v>4.4000000000000004</v>
      </c>
      <c r="I16" s="154">
        <v>4.4000000000000004</v>
      </c>
      <c r="J16" s="154"/>
      <c r="K16" s="155"/>
      <c r="L16" s="82">
        <v>9</v>
      </c>
      <c r="M16" s="83">
        <v>5</v>
      </c>
      <c r="N16" s="30" t="s">
        <v>44</v>
      </c>
      <c r="O16" s="48">
        <v>2</v>
      </c>
      <c r="P16" s="50">
        <v>3</v>
      </c>
      <c r="Q16" s="52">
        <v>4</v>
      </c>
    </row>
    <row r="17" spans="1:206" ht="18" customHeight="1" thickBot="1" x14ac:dyDescent="0.25">
      <c r="A17" s="75"/>
      <c r="B17" s="76"/>
      <c r="C17" s="579"/>
      <c r="D17" s="581"/>
      <c r="E17" s="196"/>
      <c r="F17" s="77"/>
      <c r="G17" s="177" t="s">
        <v>13</v>
      </c>
      <c r="H17" s="150">
        <f t="shared" si="0"/>
        <v>4.4000000000000004</v>
      </c>
      <c r="I17" s="156">
        <f>SUM(I16)</f>
        <v>4.4000000000000004</v>
      </c>
      <c r="J17" s="156"/>
      <c r="K17" s="152"/>
      <c r="L17" s="164">
        <f>SUM(L16:L16)</f>
        <v>9</v>
      </c>
      <c r="M17" s="150">
        <f>SUM(M16:M16)</f>
        <v>5</v>
      </c>
      <c r="N17" s="29"/>
      <c r="O17" s="49"/>
      <c r="P17" s="51"/>
      <c r="Q17" s="53"/>
    </row>
    <row r="18" spans="1:206" ht="16.5" customHeight="1" x14ac:dyDescent="0.2">
      <c r="A18" s="68" t="s">
        <v>11</v>
      </c>
      <c r="B18" s="69" t="s">
        <v>11</v>
      </c>
      <c r="C18" s="578" t="s">
        <v>23</v>
      </c>
      <c r="D18" s="580" t="s">
        <v>59</v>
      </c>
      <c r="E18" s="599" t="s">
        <v>20</v>
      </c>
      <c r="F18" s="598" t="s">
        <v>24</v>
      </c>
      <c r="G18" s="178" t="s">
        <v>12</v>
      </c>
      <c r="H18" s="157"/>
      <c r="I18" s="158"/>
      <c r="J18" s="158"/>
      <c r="K18" s="159"/>
      <c r="L18" s="85">
        <v>15</v>
      </c>
      <c r="M18" s="86"/>
      <c r="N18" s="30" t="s">
        <v>67</v>
      </c>
      <c r="O18" s="48"/>
      <c r="P18" s="50">
        <v>1</v>
      </c>
      <c r="Q18" s="52"/>
    </row>
    <row r="19" spans="1:206" ht="16.5" customHeight="1" thickBot="1" x14ac:dyDescent="0.25">
      <c r="A19" s="75"/>
      <c r="B19" s="76"/>
      <c r="C19" s="579"/>
      <c r="D19" s="581"/>
      <c r="E19" s="600"/>
      <c r="F19" s="570"/>
      <c r="G19" s="177" t="s">
        <v>13</v>
      </c>
      <c r="H19" s="150"/>
      <c r="I19" s="156"/>
      <c r="J19" s="160"/>
      <c r="K19" s="152"/>
      <c r="L19" s="164">
        <f>L18</f>
        <v>15</v>
      </c>
      <c r="M19" s="150">
        <f>M18</f>
        <v>0</v>
      </c>
      <c r="N19" s="31"/>
      <c r="O19" s="32"/>
      <c r="P19" s="33"/>
      <c r="Q19" s="34"/>
    </row>
    <row r="20" spans="1:206" ht="16.5" customHeight="1" thickBot="1" x14ac:dyDescent="0.25">
      <c r="A20" s="62" t="s">
        <v>11</v>
      </c>
      <c r="B20" s="87" t="s">
        <v>11</v>
      </c>
      <c r="C20" s="593" t="s">
        <v>16</v>
      </c>
      <c r="D20" s="594"/>
      <c r="E20" s="594"/>
      <c r="F20" s="594"/>
      <c r="G20" s="594"/>
      <c r="H20" s="88">
        <f>I20+K20</f>
        <v>49.4</v>
      </c>
      <c r="I20" s="89">
        <f>I19+I17+I15+I13</f>
        <v>49.4</v>
      </c>
      <c r="J20" s="89"/>
      <c r="K20" s="90"/>
      <c r="L20" s="92">
        <f>L19+L17+L15+L13</f>
        <v>94</v>
      </c>
      <c r="M20" s="93">
        <f>M19+M17+M15+M13</f>
        <v>95</v>
      </c>
      <c r="N20" s="595"/>
      <c r="O20" s="596"/>
      <c r="P20" s="596"/>
      <c r="Q20" s="597"/>
    </row>
    <row r="21" spans="1:206" ht="16.5" customHeight="1" thickBot="1" x14ac:dyDescent="0.25">
      <c r="A21" s="61" t="s">
        <v>11</v>
      </c>
      <c r="B21" s="94" t="s">
        <v>14</v>
      </c>
      <c r="C21" s="590" t="s">
        <v>40</v>
      </c>
      <c r="D21" s="591"/>
      <c r="E21" s="591"/>
      <c r="F21" s="591"/>
      <c r="G21" s="591"/>
      <c r="H21" s="591"/>
      <c r="I21" s="591"/>
      <c r="J21" s="591"/>
      <c r="K21" s="591"/>
      <c r="L21" s="591"/>
      <c r="M21" s="591"/>
      <c r="N21" s="591"/>
      <c r="O21" s="591"/>
      <c r="P21" s="591"/>
      <c r="Q21" s="592"/>
    </row>
    <row r="22" spans="1:206" ht="27" customHeight="1" x14ac:dyDescent="0.2">
      <c r="A22" s="187" t="s">
        <v>11</v>
      </c>
      <c r="B22" s="192" t="s">
        <v>14</v>
      </c>
      <c r="C22" s="99" t="s">
        <v>11</v>
      </c>
      <c r="D22" s="588" t="s">
        <v>60</v>
      </c>
      <c r="E22" s="101" t="s">
        <v>20</v>
      </c>
      <c r="F22" s="194" t="s">
        <v>24</v>
      </c>
      <c r="G22" s="102" t="s">
        <v>12</v>
      </c>
      <c r="H22" s="167">
        <f>I22+K22</f>
        <v>42.599999999999994</v>
      </c>
      <c r="I22" s="168">
        <v>27.9</v>
      </c>
      <c r="J22" s="168">
        <v>2.8</v>
      </c>
      <c r="K22" s="169">
        <v>14.7</v>
      </c>
      <c r="L22" s="104"/>
      <c r="M22" s="105"/>
      <c r="N22" s="179" t="s">
        <v>63</v>
      </c>
      <c r="O22" s="23">
        <v>364</v>
      </c>
      <c r="P22" s="24"/>
      <c r="Q22" s="25"/>
    </row>
    <row r="23" spans="1:206" ht="35.25" customHeight="1" x14ac:dyDescent="0.2">
      <c r="A23" s="62"/>
      <c r="B23" s="106"/>
      <c r="C23" s="107"/>
      <c r="D23" s="589"/>
      <c r="E23" s="109"/>
      <c r="F23" s="110"/>
      <c r="G23" s="111" t="s">
        <v>25</v>
      </c>
      <c r="H23" s="170">
        <f>I23+K23</f>
        <v>239.7</v>
      </c>
      <c r="I23" s="171">
        <v>156.6</v>
      </c>
      <c r="J23" s="171">
        <v>15.4</v>
      </c>
      <c r="K23" s="172">
        <v>83.1</v>
      </c>
      <c r="L23" s="114"/>
      <c r="M23" s="115"/>
      <c r="N23" s="180" t="s">
        <v>65</v>
      </c>
      <c r="O23" s="26">
        <v>20</v>
      </c>
      <c r="P23" s="36"/>
      <c r="Q23" s="41"/>
    </row>
    <row r="24" spans="1:206" ht="27" customHeight="1" thickBot="1" x14ac:dyDescent="0.25">
      <c r="A24" s="188"/>
      <c r="B24" s="193"/>
      <c r="C24" s="121"/>
      <c r="D24" s="199" t="s">
        <v>37</v>
      </c>
      <c r="E24" s="119"/>
      <c r="F24" s="120"/>
      <c r="G24" s="181"/>
      <c r="H24" s="182"/>
      <c r="I24" s="183"/>
      <c r="J24" s="183"/>
      <c r="K24" s="184"/>
      <c r="L24" s="185"/>
      <c r="M24" s="186"/>
      <c r="N24" s="29" t="s">
        <v>68</v>
      </c>
      <c r="O24" s="191">
        <v>1</v>
      </c>
      <c r="P24" s="189"/>
      <c r="Q24" s="190"/>
    </row>
    <row r="25" spans="1:206" ht="27.75" customHeight="1" x14ac:dyDescent="0.2">
      <c r="A25" s="62"/>
      <c r="B25" s="106"/>
      <c r="C25" s="107"/>
      <c r="D25" s="198" t="s">
        <v>38</v>
      </c>
      <c r="E25" s="109"/>
      <c r="F25" s="110"/>
      <c r="G25" s="95"/>
      <c r="H25" s="141"/>
      <c r="I25" s="142"/>
      <c r="J25" s="142"/>
      <c r="K25" s="143"/>
      <c r="L25" s="96"/>
      <c r="M25" s="97"/>
      <c r="N25" s="35" t="s">
        <v>69</v>
      </c>
      <c r="O25" s="32">
        <v>1</v>
      </c>
      <c r="P25" s="33"/>
      <c r="Q25" s="45"/>
    </row>
    <row r="26" spans="1:206" ht="30.75" customHeight="1" thickBot="1" x14ac:dyDescent="0.25">
      <c r="A26" s="75"/>
      <c r="B26" s="98"/>
      <c r="C26" s="116"/>
      <c r="D26" s="117" t="s">
        <v>41</v>
      </c>
      <c r="E26" s="119"/>
      <c r="F26" s="120"/>
      <c r="G26" s="173" t="s">
        <v>13</v>
      </c>
      <c r="H26" s="144">
        <f>SUM(H22:H23)</f>
        <v>282.29999999999995</v>
      </c>
      <c r="I26" s="145">
        <f>SUM(I22:I23)</f>
        <v>184.5</v>
      </c>
      <c r="J26" s="145">
        <f>J23+J22</f>
        <v>18.2</v>
      </c>
      <c r="K26" s="146">
        <f>K23+K22</f>
        <v>97.8</v>
      </c>
      <c r="L26" s="162">
        <f>SUM(L22:L23)</f>
        <v>0</v>
      </c>
      <c r="M26" s="162">
        <f>SUM(M22:M23)</f>
        <v>0</v>
      </c>
      <c r="N26" s="29"/>
      <c r="O26" s="42"/>
      <c r="P26" s="43"/>
      <c r="Q26" s="44"/>
    </row>
    <row r="27" spans="1:206" ht="15" customHeight="1" thickBot="1" x14ac:dyDescent="0.25">
      <c r="A27" s="61" t="s">
        <v>11</v>
      </c>
      <c r="B27" s="122" t="s">
        <v>14</v>
      </c>
      <c r="C27" s="593" t="s">
        <v>16</v>
      </c>
      <c r="D27" s="634"/>
      <c r="E27" s="634"/>
      <c r="F27" s="634"/>
      <c r="G27" s="635"/>
      <c r="H27" s="93">
        <f>H26</f>
        <v>282.29999999999995</v>
      </c>
      <c r="I27" s="89">
        <f t="shared" ref="I27:M27" si="1">I26</f>
        <v>184.5</v>
      </c>
      <c r="J27" s="123">
        <f t="shared" si="1"/>
        <v>18.2</v>
      </c>
      <c r="K27" s="91">
        <f t="shared" si="1"/>
        <v>97.8</v>
      </c>
      <c r="L27" s="93">
        <f t="shared" si="1"/>
        <v>0</v>
      </c>
      <c r="M27" s="93">
        <f t="shared" si="1"/>
        <v>0</v>
      </c>
      <c r="N27" s="624"/>
      <c r="O27" s="625"/>
      <c r="P27" s="625"/>
      <c r="Q27" s="626"/>
    </row>
    <row r="28" spans="1:206" ht="15" customHeight="1" thickBot="1" x14ac:dyDescent="0.25">
      <c r="A28" s="68" t="s">
        <v>11</v>
      </c>
      <c r="B28" s="582" t="s">
        <v>17</v>
      </c>
      <c r="C28" s="583"/>
      <c r="D28" s="583"/>
      <c r="E28" s="583"/>
      <c r="F28" s="583"/>
      <c r="G28" s="584"/>
      <c r="H28" s="124">
        <f>H27+H20</f>
        <v>331.69999999999993</v>
      </c>
      <c r="I28" s="125">
        <f>I27+I20</f>
        <v>233.9</v>
      </c>
      <c r="J28" s="126">
        <f>J27</f>
        <v>18.2</v>
      </c>
      <c r="K28" s="129">
        <f>K27</f>
        <v>97.8</v>
      </c>
      <c r="L28" s="130">
        <f>L27+L20</f>
        <v>94</v>
      </c>
      <c r="M28" s="124">
        <f>M27+M20</f>
        <v>95</v>
      </c>
      <c r="N28" s="627"/>
      <c r="O28" s="628"/>
      <c r="P28" s="628"/>
      <c r="Q28" s="629"/>
    </row>
    <row r="29" spans="1:206" s="6" customFormat="1" ht="16.5" customHeight="1" thickBot="1" x14ac:dyDescent="0.25">
      <c r="A29" s="131" t="s">
        <v>20</v>
      </c>
      <c r="B29" s="585" t="s">
        <v>18</v>
      </c>
      <c r="C29" s="586"/>
      <c r="D29" s="586"/>
      <c r="E29" s="586"/>
      <c r="F29" s="586"/>
      <c r="G29" s="587"/>
      <c r="H29" s="132">
        <f>H28</f>
        <v>331.69999999999993</v>
      </c>
      <c r="I29" s="133">
        <f>I28</f>
        <v>233.9</v>
      </c>
      <c r="J29" s="134">
        <f>J28+J27</f>
        <v>36.4</v>
      </c>
      <c r="K29" s="136">
        <f>K28</f>
        <v>97.8</v>
      </c>
      <c r="L29" s="137">
        <f>L28</f>
        <v>94</v>
      </c>
      <c r="M29" s="132">
        <f>M28</f>
        <v>95</v>
      </c>
      <c r="N29" s="647"/>
      <c r="O29" s="648"/>
      <c r="P29" s="648"/>
      <c r="Q29" s="649"/>
      <c r="R29" s="21"/>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row>
    <row r="30" spans="1:206" s="37" customFormat="1" ht="25.5" customHeight="1" x14ac:dyDescent="0.2">
      <c r="A30" s="622"/>
      <c r="B30" s="622"/>
      <c r="C30" s="622"/>
      <c r="D30" s="622"/>
      <c r="E30" s="622"/>
      <c r="F30" s="622"/>
      <c r="G30" s="622"/>
      <c r="H30" s="622"/>
      <c r="I30" s="622"/>
      <c r="J30" s="622"/>
      <c r="K30" s="622"/>
      <c r="L30" s="622"/>
      <c r="M30" s="622"/>
      <c r="N30" s="622"/>
      <c r="O30" s="622"/>
      <c r="P30" s="622"/>
      <c r="Q30" s="622"/>
    </row>
    <row r="31" spans="1:206" s="11" customFormat="1" ht="12.75" customHeight="1" x14ac:dyDescent="0.2">
      <c r="A31" s="9"/>
      <c r="B31" s="10"/>
      <c r="C31" s="10"/>
      <c r="D31" s="650" t="s">
        <v>22</v>
      </c>
      <c r="E31" s="650"/>
      <c r="F31" s="650"/>
      <c r="G31" s="650"/>
      <c r="H31" s="650"/>
      <c r="I31" s="650"/>
      <c r="J31" s="650"/>
      <c r="K31" s="650"/>
      <c r="L31" s="650"/>
      <c r="M31" s="650"/>
      <c r="O31" s="27"/>
      <c r="P31" s="27"/>
      <c r="Q31" s="27"/>
    </row>
    <row r="32" spans="1:206" s="1" customFormat="1" ht="12" customHeight="1" thickBot="1" x14ac:dyDescent="0.25">
      <c r="A32" s="9"/>
      <c r="B32" s="10"/>
      <c r="C32" s="10"/>
      <c r="D32" s="10"/>
      <c r="E32" s="10"/>
      <c r="F32" s="10"/>
      <c r="G32" s="12"/>
      <c r="H32" s="681"/>
      <c r="I32" s="681"/>
      <c r="J32" s="681"/>
      <c r="K32" s="681"/>
      <c r="L32" s="18"/>
      <c r="O32" s="28"/>
      <c r="P32" s="28"/>
      <c r="Q32" s="28"/>
    </row>
    <row r="33" spans="1:17" ht="29.25" customHeight="1" thickBot="1" x14ac:dyDescent="0.25">
      <c r="A33" s="2"/>
      <c r="B33" s="13"/>
      <c r="C33" s="13"/>
      <c r="D33" s="669" t="s">
        <v>19</v>
      </c>
      <c r="E33" s="670"/>
      <c r="F33" s="670"/>
      <c r="G33" s="671"/>
      <c r="H33" s="682" t="s">
        <v>56</v>
      </c>
      <c r="I33" s="683"/>
      <c r="J33" s="683"/>
      <c r="K33" s="684"/>
      <c r="L33" s="138" t="s">
        <v>79</v>
      </c>
      <c r="M33" s="139" t="s">
        <v>80</v>
      </c>
    </row>
    <row r="34" spans="1:17" ht="12.75" customHeight="1" thickBot="1" x14ac:dyDescent="0.25">
      <c r="A34" s="2"/>
      <c r="B34" s="13"/>
      <c r="C34" s="13"/>
      <c r="D34" s="675" t="s">
        <v>21</v>
      </c>
      <c r="E34" s="676"/>
      <c r="F34" s="676"/>
      <c r="G34" s="677"/>
      <c r="H34" s="678">
        <f>H35</f>
        <v>92</v>
      </c>
      <c r="I34" s="679"/>
      <c r="J34" s="679"/>
      <c r="K34" s="680"/>
      <c r="L34" s="46">
        <f>L35</f>
        <v>94</v>
      </c>
      <c r="M34" s="47">
        <f>M35</f>
        <v>95</v>
      </c>
    </row>
    <row r="35" spans="1:17" ht="12" customHeight="1" thickBot="1" x14ac:dyDescent="0.25">
      <c r="A35" s="2"/>
      <c r="B35" s="14"/>
      <c r="C35" s="14"/>
      <c r="D35" s="651" t="s">
        <v>33</v>
      </c>
      <c r="E35" s="652"/>
      <c r="F35" s="652"/>
      <c r="G35" s="653"/>
      <c r="H35" s="672">
        <f>SUMIF(G12:G26,"SB",H12:H26)</f>
        <v>92</v>
      </c>
      <c r="I35" s="673"/>
      <c r="J35" s="673"/>
      <c r="K35" s="674"/>
      <c r="L35" s="140">
        <f>SUMIF(G12:G26,"sb",L12:L26)</f>
        <v>94</v>
      </c>
      <c r="M35" s="65">
        <f>SUMIF(G12:G26,"sb",M12:M26)</f>
        <v>95</v>
      </c>
    </row>
    <row r="36" spans="1:17" ht="15" customHeight="1" thickBot="1" x14ac:dyDescent="0.25">
      <c r="A36" s="2"/>
      <c r="B36" s="15"/>
      <c r="C36" s="15"/>
      <c r="D36" s="666" t="s">
        <v>32</v>
      </c>
      <c r="E36" s="667"/>
      <c r="F36" s="667"/>
      <c r="G36" s="668"/>
      <c r="H36" s="660">
        <f>SUM(H37:K37)</f>
        <v>239.7</v>
      </c>
      <c r="I36" s="661"/>
      <c r="J36" s="661"/>
      <c r="K36" s="662"/>
      <c r="L36" s="46">
        <f>L37</f>
        <v>0</v>
      </c>
      <c r="M36" s="47">
        <f>M37</f>
        <v>0</v>
      </c>
    </row>
    <row r="37" spans="1:17" ht="12.75" customHeight="1" thickBot="1" x14ac:dyDescent="0.25">
      <c r="A37" s="2"/>
      <c r="B37" s="14"/>
      <c r="C37" s="14"/>
      <c r="D37" s="651" t="s">
        <v>34</v>
      </c>
      <c r="E37" s="652"/>
      <c r="F37" s="652"/>
      <c r="G37" s="653"/>
      <c r="H37" s="663">
        <f>SUMIF(G12:G29,"ES",H12:H29)</f>
        <v>239.7</v>
      </c>
      <c r="I37" s="664"/>
      <c r="J37" s="664"/>
      <c r="K37" s="665"/>
      <c r="L37" s="140">
        <f>SUMIF(G12:G26,"es",L12:L26)</f>
        <v>0</v>
      </c>
      <c r="M37" s="65">
        <f>SUMIF(G12:G26,"es",M12:M26)</f>
        <v>0</v>
      </c>
      <c r="O37" s="2"/>
      <c r="P37" s="2"/>
      <c r="Q37" s="2"/>
    </row>
    <row r="38" spans="1:17" ht="13.5" customHeight="1" thickBot="1" x14ac:dyDescent="0.25">
      <c r="A38" s="2"/>
      <c r="B38" s="13"/>
      <c r="C38" s="13"/>
      <c r="D38" s="657" t="s">
        <v>13</v>
      </c>
      <c r="E38" s="658"/>
      <c r="F38" s="658"/>
      <c r="G38" s="659"/>
      <c r="H38" s="654">
        <f>H34+H36</f>
        <v>331.7</v>
      </c>
      <c r="I38" s="655"/>
      <c r="J38" s="655"/>
      <c r="K38" s="656"/>
      <c r="L38" s="174">
        <f>L34+L36</f>
        <v>94</v>
      </c>
      <c r="M38" s="175">
        <f>M36+M34</f>
        <v>95</v>
      </c>
      <c r="O38" s="2"/>
      <c r="P38" s="2"/>
      <c r="Q38" s="2"/>
    </row>
    <row r="39" spans="1:17" x14ac:dyDescent="0.2">
      <c r="C39" s="2"/>
      <c r="D39" s="16"/>
      <c r="E39" s="16"/>
      <c r="F39" s="16"/>
      <c r="G39" s="16"/>
      <c r="H39" s="17"/>
      <c r="I39" s="17"/>
      <c r="J39" s="7"/>
      <c r="K39" s="7"/>
      <c r="L39" s="8"/>
      <c r="M39" s="2"/>
      <c r="O39" s="2"/>
      <c r="P39" s="2"/>
      <c r="Q39" s="2"/>
    </row>
  </sheetData>
  <mergeCells count="73">
    <mergeCell ref="D31:M31"/>
    <mergeCell ref="D35:G35"/>
    <mergeCell ref="H38:K38"/>
    <mergeCell ref="D38:G38"/>
    <mergeCell ref="H36:K36"/>
    <mergeCell ref="D37:G37"/>
    <mergeCell ref="H37:K37"/>
    <mergeCell ref="D36:G36"/>
    <mergeCell ref="D33:G33"/>
    <mergeCell ref="H35:K35"/>
    <mergeCell ref="D34:G34"/>
    <mergeCell ref="H34:K34"/>
    <mergeCell ref="H32:K32"/>
    <mergeCell ref="H33:K33"/>
    <mergeCell ref="A30:Q30"/>
    <mergeCell ref="O14:O15"/>
    <mergeCell ref="P14:P15"/>
    <mergeCell ref="A5:A7"/>
    <mergeCell ref="N27:Q27"/>
    <mergeCell ref="N28:Q28"/>
    <mergeCell ref="I6:J6"/>
    <mergeCell ref="H5:K5"/>
    <mergeCell ref="C27:G27"/>
    <mergeCell ref="G5:G7"/>
    <mergeCell ref="C5:C7"/>
    <mergeCell ref="D5:D7"/>
    <mergeCell ref="N14:N15"/>
    <mergeCell ref="B12:B13"/>
    <mergeCell ref="N6:N7"/>
    <mergeCell ref="N29:Q29"/>
    <mergeCell ref="A1:Q1"/>
    <mergeCell ref="A2:Q2"/>
    <mergeCell ref="A3:Q3"/>
    <mergeCell ref="Q14:Q15"/>
    <mergeCell ref="C18:C19"/>
    <mergeCell ref="D14:D15"/>
    <mergeCell ref="C14:C15"/>
    <mergeCell ref="O4:Q4"/>
    <mergeCell ref="D12:D13"/>
    <mergeCell ref="Q12:Q13"/>
    <mergeCell ref="O12:O13"/>
    <mergeCell ref="C12:C13"/>
    <mergeCell ref="L5:L7"/>
    <mergeCell ref="E5:E7"/>
    <mergeCell ref="Q6:Q7"/>
    <mergeCell ref="A9:Q9"/>
    <mergeCell ref="C16:C17"/>
    <mergeCell ref="D16:D17"/>
    <mergeCell ref="B28:G28"/>
    <mergeCell ref="B29:G29"/>
    <mergeCell ref="D22:D23"/>
    <mergeCell ref="C21:Q21"/>
    <mergeCell ref="D18:D19"/>
    <mergeCell ref="C20:G20"/>
    <mergeCell ref="N20:Q20"/>
    <mergeCell ref="F18:F19"/>
    <mergeCell ref="E18:E19"/>
    <mergeCell ref="O6:O7"/>
    <mergeCell ref="B5:B7"/>
    <mergeCell ref="A12:A13"/>
    <mergeCell ref="M5:M7"/>
    <mergeCell ref="K6:K7"/>
    <mergeCell ref="F5:F7"/>
    <mergeCell ref="E12:E13"/>
    <mergeCell ref="L8:Q8"/>
    <mergeCell ref="P6:P7"/>
    <mergeCell ref="H6:H7"/>
    <mergeCell ref="C11:Q11"/>
    <mergeCell ref="P12:P13"/>
    <mergeCell ref="F12:F13"/>
    <mergeCell ref="N12:N13"/>
    <mergeCell ref="B10:Q10"/>
    <mergeCell ref="N5:Q5"/>
  </mergeCells>
  <phoneticPr fontId="3" type="noConversion"/>
  <printOptions horizontalCentered="1"/>
  <pageMargins left="0" right="0" top="0.59055118110236227" bottom="0.59055118110236227" header="0" footer="0"/>
  <pageSetup paperSize="9" orientation="landscape" r:id="rId1"/>
  <headerFooter alignWithMargins="0">
    <oddFooter>Puslapių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31" sqref="B31"/>
    </sheetView>
  </sheetViews>
  <sheetFormatPr defaultRowHeight="15.75" x14ac:dyDescent="0.25"/>
  <cols>
    <col min="1" max="1" width="22.7109375" style="38" customWidth="1"/>
    <col min="2" max="2" width="60.7109375" style="38" customWidth="1"/>
    <col min="3" max="16384" width="9.140625" style="38"/>
  </cols>
  <sheetData>
    <row r="1" spans="1:2" x14ac:dyDescent="0.25">
      <c r="A1" s="685" t="s">
        <v>46</v>
      </c>
      <c r="B1" s="685"/>
    </row>
    <row r="2" spans="1:2" ht="31.5" x14ac:dyDescent="0.25">
      <c r="A2" s="39" t="s">
        <v>6</v>
      </c>
      <c r="B2" s="40" t="s">
        <v>47</v>
      </c>
    </row>
    <row r="3" spans="1:2" x14ac:dyDescent="0.25">
      <c r="A3" s="39">
        <v>1</v>
      </c>
      <c r="B3" s="40" t="s">
        <v>48</v>
      </c>
    </row>
    <row r="4" spans="1:2" x14ac:dyDescent="0.25">
      <c r="A4" s="39">
        <v>2</v>
      </c>
      <c r="B4" s="40" t="s">
        <v>49</v>
      </c>
    </row>
    <row r="5" spans="1:2" x14ac:dyDescent="0.25">
      <c r="A5" s="39">
        <v>3</v>
      </c>
      <c r="B5" s="40" t="s">
        <v>50</v>
      </c>
    </row>
    <row r="6" spans="1:2" x14ac:dyDescent="0.25">
      <c r="A6" s="39">
        <v>4</v>
      </c>
      <c r="B6" s="40" t="s">
        <v>51</v>
      </c>
    </row>
    <row r="7" spans="1:2" x14ac:dyDescent="0.25">
      <c r="A7" s="39">
        <v>5</v>
      </c>
      <c r="B7" s="40" t="s">
        <v>52</v>
      </c>
    </row>
    <row r="8" spans="1:2" x14ac:dyDescent="0.25">
      <c r="A8" s="39">
        <v>6</v>
      </c>
      <c r="B8" s="40" t="s">
        <v>53</v>
      </c>
    </row>
    <row r="9" spans="1:2" ht="15.75" customHeight="1" x14ac:dyDescent="0.25"/>
    <row r="10" spans="1:2" ht="15.75" customHeight="1" x14ac:dyDescent="0.25">
      <c r="A10" s="686" t="s">
        <v>54</v>
      </c>
      <c r="B10" s="686"/>
    </row>
  </sheetData>
  <mergeCells count="2">
    <mergeCell ref="A1:B1"/>
    <mergeCell ref="A10:B10"/>
  </mergeCells>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0"/>
  <sheetViews>
    <sheetView zoomScaleNormal="100" workbookViewId="0">
      <selection activeCell="AC12" sqref="AC12"/>
    </sheetView>
  </sheetViews>
  <sheetFormatPr defaultRowHeight="12.75" outlineLevelCol="1" x14ac:dyDescent="0.2"/>
  <cols>
    <col min="1" max="2" width="2.5703125" style="4" customWidth="1"/>
    <col min="3" max="3" width="2.7109375" style="4" customWidth="1"/>
    <col min="4" max="4" width="35.28515625" style="4" customWidth="1"/>
    <col min="5" max="5" width="5.140625" style="4" customWidth="1"/>
    <col min="6" max="6" width="3.28515625" style="5" customWidth="1"/>
    <col min="7" max="7" width="7.28515625" style="228" customWidth="1"/>
    <col min="8" max="8" width="9.7109375" style="4" customWidth="1"/>
    <col min="9" max="9" width="5.5703125" style="4" hidden="1" customWidth="1"/>
    <col min="10" max="10" width="4.85546875" style="4" hidden="1" customWidth="1"/>
    <col min="11" max="11" width="5.42578125" style="4" hidden="1" customWidth="1"/>
    <col min="12" max="13" width="6.85546875" style="4" hidden="1" customWidth="1"/>
    <col min="14" max="14" width="5.42578125" style="4" hidden="1" customWidth="1"/>
    <col min="15" max="15" width="4.7109375" style="4" hidden="1" customWidth="1"/>
    <col min="16" max="16" width="7.42578125" style="4" customWidth="1"/>
    <col min="17" max="17" width="7" style="4" customWidth="1"/>
    <col min="18" max="18" width="29" style="2" customWidth="1"/>
    <col min="19" max="21" width="3.5703125" style="22" customWidth="1"/>
    <col min="22" max="36" width="9.140625" style="2"/>
    <col min="37" max="37" width="9.140625" style="2" outlineLevel="1"/>
    <col min="38" max="16384" width="9.140625" style="2"/>
  </cols>
  <sheetData>
    <row r="1" spans="1:36" x14ac:dyDescent="0.2">
      <c r="A1" s="601" t="s">
        <v>81</v>
      </c>
      <c r="B1" s="601"/>
      <c r="C1" s="601"/>
      <c r="D1" s="601"/>
      <c r="E1" s="601"/>
      <c r="F1" s="601"/>
      <c r="G1" s="601"/>
      <c r="H1" s="601"/>
      <c r="I1" s="601"/>
      <c r="J1" s="601"/>
      <c r="K1" s="601"/>
      <c r="L1" s="601"/>
      <c r="M1" s="601"/>
      <c r="N1" s="601"/>
      <c r="O1" s="601"/>
      <c r="P1" s="601"/>
      <c r="Q1" s="601"/>
      <c r="R1" s="601"/>
      <c r="S1" s="601"/>
      <c r="T1" s="601"/>
      <c r="U1" s="601"/>
      <c r="V1" s="4"/>
      <c r="W1" s="4"/>
      <c r="X1" s="4"/>
      <c r="Y1" s="4"/>
      <c r="Z1" s="4"/>
      <c r="AA1" s="4"/>
      <c r="AB1" s="4"/>
      <c r="AC1" s="4"/>
      <c r="AD1" s="4"/>
      <c r="AE1" s="4"/>
      <c r="AF1" s="4"/>
      <c r="AG1" s="4"/>
      <c r="AH1" s="4"/>
      <c r="AI1" s="4"/>
      <c r="AJ1" s="4"/>
    </row>
    <row r="2" spans="1:36" ht="15" customHeight="1" x14ac:dyDescent="0.2">
      <c r="A2" s="602" t="s">
        <v>35</v>
      </c>
      <c r="B2" s="602"/>
      <c r="C2" s="602"/>
      <c r="D2" s="602"/>
      <c r="E2" s="602"/>
      <c r="F2" s="602"/>
      <c r="G2" s="602"/>
      <c r="H2" s="602"/>
      <c r="I2" s="602"/>
      <c r="J2" s="602"/>
      <c r="K2" s="602"/>
      <c r="L2" s="602"/>
      <c r="M2" s="602"/>
      <c r="N2" s="602"/>
      <c r="O2" s="602"/>
      <c r="P2" s="602"/>
      <c r="Q2" s="602"/>
      <c r="R2" s="602"/>
      <c r="S2" s="602"/>
      <c r="T2" s="602"/>
      <c r="U2" s="602"/>
      <c r="V2" s="4"/>
      <c r="W2" s="4"/>
      <c r="X2" s="4"/>
      <c r="Y2" s="4"/>
      <c r="Z2" s="4"/>
      <c r="AA2" s="4"/>
      <c r="AB2" s="4"/>
      <c r="AC2" s="4"/>
      <c r="AD2" s="4"/>
      <c r="AE2" s="4"/>
      <c r="AF2" s="4"/>
      <c r="AG2" s="4"/>
      <c r="AH2" s="4"/>
      <c r="AI2" s="4"/>
      <c r="AJ2" s="4"/>
    </row>
    <row r="3" spans="1:36" ht="15" customHeight="1" x14ac:dyDescent="0.2">
      <c r="A3" s="603" t="s">
        <v>75</v>
      </c>
      <c r="B3" s="603"/>
      <c r="C3" s="603"/>
      <c r="D3" s="603"/>
      <c r="E3" s="603"/>
      <c r="F3" s="603"/>
      <c r="G3" s="603"/>
      <c r="H3" s="603"/>
      <c r="I3" s="603"/>
      <c r="J3" s="603"/>
      <c r="K3" s="603"/>
      <c r="L3" s="603"/>
      <c r="M3" s="603"/>
      <c r="N3" s="603"/>
      <c r="O3" s="603"/>
      <c r="P3" s="603"/>
      <c r="Q3" s="603"/>
      <c r="R3" s="603"/>
      <c r="S3" s="603"/>
      <c r="T3" s="603"/>
      <c r="U3" s="603"/>
      <c r="V3" s="4"/>
      <c r="W3" s="4"/>
      <c r="X3" s="4"/>
      <c r="Y3" s="4"/>
      <c r="Z3" s="4"/>
      <c r="AA3" s="4"/>
      <c r="AB3" s="4"/>
      <c r="AC3" s="4"/>
      <c r="AD3" s="4"/>
      <c r="AE3" s="4"/>
      <c r="AF3" s="4"/>
      <c r="AG3" s="4"/>
      <c r="AH3" s="4"/>
      <c r="AI3" s="4"/>
      <c r="AJ3" s="4"/>
    </row>
    <row r="4" spans="1:36" ht="15" customHeight="1" thickBot="1" x14ac:dyDescent="0.25">
      <c r="A4" s="229"/>
      <c r="B4" s="229"/>
      <c r="C4" s="229"/>
      <c r="D4" s="229"/>
      <c r="E4" s="229"/>
      <c r="F4" s="229"/>
      <c r="G4" s="229"/>
      <c r="H4" s="229"/>
      <c r="I4" s="229"/>
      <c r="J4" s="229"/>
      <c r="K4" s="229"/>
      <c r="L4" s="229"/>
      <c r="M4" s="229"/>
      <c r="N4" s="229"/>
      <c r="O4" s="229"/>
      <c r="R4" s="4"/>
      <c r="S4" s="608" t="s">
        <v>97</v>
      </c>
      <c r="T4" s="608"/>
      <c r="U4" s="608"/>
      <c r="V4" s="4"/>
      <c r="W4" s="4"/>
      <c r="X4" s="4"/>
      <c r="Y4" s="4"/>
      <c r="Z4" s="4"/>
      <c r="AA4" s="4"/>
      <c r="AB4" s="4"/>
      <c r="AC4" s="4"/>
      <c r="AD4" s="4"/>
      <c r="AE4" s="4"/>
      <c r="AF4" s="4"/>
      <c r="AG4" s="4"/>
      <c r="AH4" s="4"/>
      <c r="AI4" s="4"/>
      <c r="AJ4" s="4"/>
    </row>
    <row r="5" spans="1:36" ht="36" customHeight="1" x14ac:dyDescent="0.2">
      <c r="A5" s="623" t="s">
        <v>1</v>
      </c>
      <c r="B5" s="547" t="s">
        <v>2</v>
      </c>
      <c r="C5" s="547" t="s">
        <v>3</v>
      </c>
      <c r="D5" s="576" t="s">
        <v>4</v>
      </c>
      <c r="E5" s="547" t="s">
        <v>5</v>
      </c>
      <c r="F5" s="555" t="s">
        <v>6</v>
      </c>
      <c r="G5" s="636" t="s">
        <v>7</v>
      </c>
      <c r="H5" s="687" t="s">
        <v>94</v>
      </c>
      <c r="I5" s="688"/>
      <c r="J5" s="688"/>
      <c r="K5" s="689"/>
      <c r="L5" s="631" t="s">
        <v>82</v>
      </c>
      <c r="M5" s="632"/>
      <c r="N5" s="632"/>
      <c r="O5" s="633"/>
      <c r="P5" s="611" t="s">
        <v>57</v>
      </c>
      <c r="Q5" s="550" t="s">
        <v>83</v>
      </c>
      <c r="R5" s="575" t="s">
        <v>76</v>
      </c>
      <c r="S5" s="576"/>
      <c r="T5" s="576"/>
      <c r="U5" s="577"/>
      <c r="V5" s="4"/>
      <c r="W5" s="4"/>
      <c r="X5" s="4"/>
      <c r="Y5" s="4"/>
      <c r="Z5" s="4"/>
      <c r="AA5" s="4"/>
      <c r="AB5" s="4"/>
      <c r="AC5" s="4"/>
      <c r="AD5" s="4"/>
      <c r="AE5" s="4"/>
      <c r="AF5" s="4"/>
      <c r="AG5" s="4"/>
      <c r="AH5" s="4"/>
      <c r="AI5" s="4"/>
      <c r="AJ5" s="4"/>
    </row>
    <row r="6" spans="1:36" ht="18.75" customHeight="1" x14ac:dyDescent="0.2">
      <c r="A6" s="562"/>
      <c r="B6" s="545"/>
      <c r="C6" s="545"/>
      <c r="D6" s="639"/>
      <c r="E6" s="545"/>
      <c r="F6" s="556"/>
      <c r="G6" s="637"/>
      <c r="H6" s="690"/>
      <c r="I6" s="691"/>
      <c r="J6" s="691"/>
      <c r="K6" s="692"/>
      <c r="L6" s="562" t="s">
        <v>8</v>
      </c>
      <c r="M6" s="630" t="s">
        <v>9</v>
      </c>
      <c r="N6" s="630"/>
      <c r="O6" s="553" t="s">
        <v>27</v>
      </c>
      <c r="P6" s="612"/>
      <c r="Q6" s="551"/>
      <c r="R6" s="645" t="s">
        <v>26</v>
      </c>
      <c r="S6" s="545" t="s">
        <v>43</v>
      </c>
      <c r="T6" s="545" t="s">
        <v>58</v>
      </c>
      <c r="U6" s="617" t="s">
        <v>84</v>
      </c>
      <c r="V6" s="4"/>
      <c r="W6" s="4"/>
      <c r="X6" s="4"/>
      <c r="Y6" s="4"/>
      <c r="Z6" s="4"/>
      <c r="AA6" s="4"/>
      <c r="AB6" s="4"/>
      <c r="AC6" s="4"/>
      <c r="AD6" s="4"/>
      <c r="AE6" s="4"/>
      <c r="AF6" s="4"/>
      <c r="AG6" s="4"/>
      <c r="AH6" s="4"/>
      <c r="AI6" s="4"/>
      <c r="AJ6" s="4"/>
    </row>
    <row r="7" spans="1:36" ht="92.25" customHeight="1" thickBot="1" x14ac:dyDescent="0.25">
      <c r="A7" s="563"/>
      <c r="B7" s="546"/>
      <c r="C7" s="546"/>
      <c r="D7" s="640"/>
      <c r="E7" s="546"/>
      <c r="F7" s="557"/>
      <c r="G7" s="638"/>
      <c r="H7" s="693"/>
      <c r="I7" s="694"/>
      <c r="J7" s="694"/>
      <c r="K7" s="695"/>
      <c r="L7" s="563"/>
      <c r="M7" s="225" t="s">
        <v>8</v>
      </c>
      <c r="N7" s="56" t="s">
        <v>10</v>
      </c>
      <c r="O7" s="554"/>
      <c r="P7" s="613"/>
      <c r="Q7" s="552"/>
      <c r="R7" s="646"/>
      <c r="S7" s="546"/>
      <c r="T7" s="546"/>
      <c r="U7" s="618"/>
      <c r="V7" s="4"/>
      <c r="W7" s="4"/>
      <c r="X7" s="4"/>
      <c r="Y7" s="4"/>
      <c r="Z7" s="4"/>
      <c r="AA7" s="4"/>
      <c r="AB7" s="4"/>
      <c r="AC7" s="4"/>
      <c r="AD7" s="4"/>
      <c r="AE7" s="4"/>
      <c r="AF7" s="4"/>
      <c r="AG7" s="4"/>
      <c r="AH7" s="4"/>
      <c r="AI7" s="4"/>
      <c r="AJ7" s="4"/>
    </row>
    <row r="8" spans="1:36" ht="16.5" customHeight="1" thickBot="1" x14ac:dyDescent="0.25">
      <c r="A8" s="57" t="s">
        <v>28</v>
      </c>
      <c r="B8" s="58"/>
      <c r="C8" s="58"/>
      <c r="D8" s="59"/>
      <c r="E8" s="60"/>
      <c r="F8" s="60"/>
      <c r="G8" s="60"/>
      <c r="H8" s="60"/>
      <c r="I8" s="60"/>
      <c r="J8" s="60"/>
      <c r="K8" s="60"/>
      <c r="L8" s="60"/>
      <c r="M8" s="60"/>
      <c r="N8" s="60"/>
      <c r="O8" s="60"/>
      <c r="P8" s="560"/>
      <c r="Q8" s="560"/>
      <c r="R8" s="560"/>
      <c r="S8" s="560"/>
      <c r="T8" s="560"/>
      <c r="U8" s="561"/>
    </row>
    <row r="9" spans="1:36" ht="16.5" customHeight="1" thickBot="1" x14ac:dyDescent="0.25">
      <c r="A9" s="619" t="s">
        <v>36</v>
      </c>
      <c r="B9" s="620"/>
      <c r="C9" s="620"/>
      <c r="D9" s="620"/>
      <c r="E9" s="620"/>
      <c r="F9" s="620"/>
      <c r="G9" s="620"/>
      <c r="H9" s="620"/>
      <c r="I9" s="620"/>
      <c r="J9" s="620"/>
      <c r="K9" s="620"/>
      <c r="L9" s="620"/>
      <c r="M9" s="620"/>
      <c r="N9" s="620"/>
      <c r="O9" s="620"/>
      <c r="P9" s="620"/>
      <c r="Q9" s="620"/>
      <c r="R9" s="620"/>
      <c r="S9" s="620"/>
      <c r="T9" s="620"/>
      <c r="U9" s="621"/>
    </row>
    <row r="10" spans="1:36" ht="16.5" customHeight="1" thickBot="1" x14ac:dyDescent="0.25">
      <c r="A10" s="61" t="s">
        <v>11</v>
      </c>
      <c r="B10" s="573" t="s">
        <v>29</v>
      </c>
      <c r="C10" s="573"/>
      <c r="D10" s="573"/>
      <c r="E10" s="573"/>
      <c r="F10" s="573"/>
      <c r="G10" s="573"/>
      <c r="H10" s="573"/>
      <c r="I10" s="573"/>
      <c r="J10" s="573"/>
      <c r="K10" s="573"/>
      <c r="L10" s="573"/>
      <c r="M10" s="573"/>
      <c r="N10" s="573"/>
      <c r="O10" s="573"/>
      <c r="P10" s="573"/>
      <c r="Q10" s="573"/>
      <c r="R10" s="573"/>
      <c r="S10" s="573"/>
      <c r="T10" s="573"/>
      <c r="U10" s="574"/>
    </row>
    <row r="11" spans="1:36" ht="16.5" customHeight="1" thickBot="1" x14ac:dyDescent="0.25">
      <c r="A11" s="62" t="s">
        <v>11</v>
      </c>
      <c r="B11" s="63" t="s">
        <v>11</v>
      </c>
      <c r="C11" s="564" t="s">
        <v>31</v>
      </c>
      <c r="D11" s="564"/>
      <c r="E11" s="564"/>
      <c r="F11" s="564"/>
      <c r="G11" s="564"/>
      <c r="H11" s="564"/>
      <c r="I11" s="564"/>
      <c r="J11" s="564"/>
      <c r="K11" s="564"/>
      <c r="L11" s="564"/>
      <c r="M11" s="564"/>
      <c r="N11" s="564"/>
      <c r="O11" s="564"/>
      <c r="P11" s="564"/>
      <c r="Q11" s="564"/>
      <c r="R11" s="565"/>
      <c r="S11" s="565"/>
      <c r="T11" s="565"/>
      <c r="U11" s="566"/>
    </row>
    <row r="12" spans="1:36" ht="23.25" customHeight="1" x14ac:dyDescent="0.2">
      <c r="A12" s="548" t="s">
        <v>11</v>
      </c>
      <c r="B12" s="643" t="s">
        <v>11</v>
      </c>
      <c r="C12" s="607" t="s">
        <v>11</v>
      </c>
      <c r="D12" s="696" t="s">
        <v>55</v>
      </c>
      <c r="E12" s="698" t="s">
        <v>88</v>
      </c>
      <c r="F12" s="569" t="s">
        <v>24</v>
      </c>
      <c r="G12" s="71" t="s">
        <v>12</v>
      </c>
      <c r="H12" s="221">
        <f>I12+K12</f>
        <v>60</v>
      </c>
      <c r="I12" s="200">
        <v>60</v>
      </c>
      <c r="J12" s="64"/>
      <c r="K12" s="65"/>
      <c r="L12" s="141">
        <f t="shared" ref="L12:L17" si="0">M12+O12</f>
        <v>0</v>
      </c>
      <c r="M12" s="142">
        <v>0</v>
      </c>
      <c r="N12" s="142"/>
      <c r="O12" s="143"/>
      <c r="P12" s="66">
        <v>75</v>
      </c>
      <c r="Q12" s="67">
        <v>80</v>
      </c>
      <c r="R12" s="700" t="s">
        <v>72</v>
      </c>
      <c r="S12" s="702">
        <v>18</v>
      </c>
      <c r="T12" s="704">
        <v>18</v>
      </c>
      <c r="U12" s="706">
        <v>24</v>
      </c>
    </row>
    <row r="13" spans="1:36" ht="16.5" customHeight="1" thickBot="1" x14ac:dyDescent="0.25">
      <c r="A13" s="549"/>
      <c r="B13" s="644"/>
      <c r="C13" s="579"/>
      <c r="D13" s="697"/>
      <c r="E13" s="699"/>
      <c r="F13" s="570"/>
      <c r="G13" s="176" t="s">
        <v>13</v>
      </c>
      <c r="H13" s="144">
        <f>H12</f>
        <v>60</v>
      </c>
      <c r="I13" s="145">
        <f>I12</f>
        <v>60</v>
      </c>
      <c r="J13" s="145"/>
      <c r="K13" s="161"/>
      <c r="L13" s="144">
        <f t="shared" si="0"/>
        <v>0</v>
      </c>
      <c r="M13" s="145">
        <f>M12</f>
        <v>0</v>
      </c>
      <c r="N13" s="145"/>
      <c r="O13" s="146"/>
      <c r="P13" s="162">
        <f>+P12</f>
        <v>75</v>
      </c>
      <c r="Q13" s="163">
        <f>+Q12</f>
        <v>80</v>
      </c>
      <c r="R13" s="701"/>
      <c r="S13" s="703"/>
      <c r="T13" s="705"/>
      <c r="U13" s="707"/>
    </row>
    <row r="14" spans="1:36" ht="20.25" customHeight="1" x14ac:dyDescent="0.2">
      <c r="A14" s="230" t="s">
        <v>11</v>
      </c>
      <c r="B14" s="69" t="s">
        <v>11</v>
      </c>
      <c r="C14" s="607" t="s">
        <v>14</v>
      </c>
      <c r="D14" s="606" t="s">
        <v>30</v>
      </c>
      <c r="E14" s="698" t="s">
        <v>89</v>
      </c>
      <c r="F14" s="70" t="s">
        <v>24</v>
      </c>
      <c r="G14" s="71" t="s">
        <v>12</v>
      </c>
      <c r="H14" s="141">
        <f>I14+K14</f>
        <v>10</v>
      </c>
      <c r="I14" s="64">
        <v>10</v>
      </c>
      <c r="J14" s="64"/>
      <c r="K14" s="72"/>
      <c r="L14" s="147">
        <f t="shared" si="0"/>
        <v>0</v>
      </c>
      <c r="M14" s="148">
        <v>0</v>
      </c>
      <c r="N14" s="148"/>
      <c r="O14" s="149"/>
      <c r="P14" s="66">
        <v>15</v>
      </c>
      <c r="Q14" s="67">
        <v>15</v>
      </c>
      <c r="R14" s="708" t="s">
        <v>85</v>
      </c>
      <c r="S14" s="702">
        <v>3</v>
      </c>
      <c r="T14" s="704">
        <v>3</v>
      </c>
      <c r="U14" s="706">
        <v>3</v>
      </c>
    </row>
    <row r="15" spans="1:36" ht="16.5" customHeight="1" thickBot="1" x14ac:dyDescent="0.25">
      <c r="A15" s="231"/>
      <c r="B15" s="76"/>
      <c r="C15" s="579"/>
      <c r="D15" s="581"/>
      <c r="E15" s="699"/>
      <c r="F15" s="77"/>
      <c r="G15" s="177" t="s">
        <v>13</v>
      </c>
      <c r="H15" s="163">
        <f>SUM(H14:H14)</f>
        <v>10</v>
      </c>
      <c r="I15" s="146">
        <f>SUM(I14:I14)</f>
        <v>10</v>
      </c>
      <c r="J15" s="146"/>
      <c r="K15" s="152"/>
      <c r="L15" s="150">
        <f t="shared" si="0"/>
        <v>0</v>
      </c>
      <c r="M15" s="151">
        <f>M14</f>
        <v>0</v>
      </c>
      <c r="N15" s="151"/>
      <c r="O15" s="152"/>
      <c r="P15" s="163">
        <f>SUM(P14:P14)</f>
        <v>15</v>
      </c>
      <c r="Q15" s="163">
        <f>SUM(Q14:Q14)</f>
        <v>15</v>
      </c>
      <c r="R15" s="709"/>
      <c r="S15" s="703"/>
      <c r="T15" s="705"/>
      <c r="U15" s="707"/>
    </row>
    <row r="16" spans="1:36" ht="16.5" customHeight="1" x14ac:dyDescent="0.2">
      <c r="A16" s="230" t="s">
        <v>11</v>
      </c>
      <c r="B16" s="69" t="s">
        <v>11</v>
      </c>
      <c r="C16" s="578" t="s">
        <v>15</v>
      </c>
      <c r="D16" s="580" t="s">
        <v>39</v>
      </c>
      <c r="E16" s="698"/>
      <c r="F16" s="194" t="s">
        <v>24</v>
      </c>
      <c r="G16" s="71" t="s">
        <v>12</v>
      </c>
      <c r="H16" s="167">
        <f>I16+K16</f>
        <v>25</v>
      </c>
      <c r="I16" s="79">
        <v>25</v>
      </c>
      <c r="J16" s="217"/>
      <c r="K16" s="81"/>
      <c r="L16" s="153">
        <f t="shared" si="0"/>
        <v>0</v>
      </c>
      <c r="M16" s="154">
        <v>0</v>
      </c>
      <c r="N16" s="154"/>
      <c r="O16" s="155"/>
      <c r="P16" s="203">
        <v>30</v>
      </c>
      <c r="Q16" s="204">
        <v>30</v>
      </c>
      <c r="R16" s="205" t="s">
        <v>44</v>
      </c>
      <c r="S16" s="232">
        <v>3</v>
      </c>
      <c r="T16" s="234">
        <v>2</v>
      </c>
      <c r="U16" s="236">
        <v>2</v>
      </c>
    </row>
    <row r="17" spans="1:22" ht="16.5" customHeight="1" thickBot="1" x14ac:dyDescent="0.25">
      <c r="A17" s="231"/>
      <c r="B17" s="76"/>
      <c r="C17" s="579"/>
      <c r="D17" s="581"/>
      <c r="E17" s="699"/>
      <c r="F17" s="77"/>
      <c r="G17" s="177" t="s">
        <v>13</v>
      </c>
      <c r="H17" s="163">
        <f>SUM(H16:H16)</f>
        <v>25</v>
      </c>
      <c r="I17" s="145">
        <f>SUM(I16:I16)</f>
        <v>25</v>
      </c>
      <c r="J17" s="145"/>
      <c r="K17" s="152"/>
      <c r="L17" s="150">
        <f t="shared" si="0"/>
        <v>0</v>
      </c>
      <c r="M17" s="156">
        <f>SUM(M16)</f>
        <v>0</v>
      </c>
      <c r="N17" s="156"/>
      <c r="O17" s="152"/>
      <c r="P17" s="144">
        <f>SUM(P16:P16)</f>
        <v>30</v>
      </c>
      <c r="Q17" s="163">
        <f>SUM(Q16:Q16)</f>
        <v>30</v>
      </c>
      <c r="R17" s="218"/>
      <c r="S17" s="233"/>
      <c r="T17" s="235"/>
      <c r="U17" s="237"/>
    </row>
    <row r="18" spans="1:22" ht="27.75" customHeight="1" x14ac:dyDescent="0.2">
      <c r="A18" s="230" t="s">
        <v>11</v>
      </c>
      <c r="B18" s="69" t="s">
        <v>11</v>
      </c>
      <c r="C18" s="578" t="s">
        <v>23</v>
      </c>
      <c r="D18" s="710" t="s">
        <v>93</v>
      </c>
      <c r="E18" s="698"/>
      <c r="F18" s="598" t="s">
        <v>24</v>
      </c>
      <c r="G18" s="178" t="s">
        <v>12</v>
      </c>
      <c r="H18" s="167">
        <f>I18+K18</f>
        <v>10</v>
      </c>
      <c r="I18" s="84">
        <v>10</v>
      </c>
      <c r="J18" s="84"/>
      <c r="K18" s="202"/>
      <c r="L18" s="167"/>
      <c r="M18" s="168"/>
      <c r="N18" s="168"/>
      <c r="O18" s="208"/>
      <c r="P18" s="209">
        <v>10</v>
      </c>
      <c r="Q18" s="210">
        <v>10</v>
      </c>
      <c r="R18" s="708" t="s">
        <v>91</v>
      </c>
      <c r="S18" s="216">
        <v>5</v>
      </c>
      <c r="T18" s="234">
        <v>5</v>
      </c>
      <c r="U18" s="236">
        <v>5</v>
      </c>
    </row>
    <row r="19" spans="1:22" ht="26.25" customHeight="1" thickBot="1" x14ac:dyDescent="0.25">
      <c r="A19" s="231"/>
      <c r="B19" s="76"/>
      <c r="C19" s="579"/>
      <c r="D19" s="711"/>
      <c r="E19" s="699"/>
      <c r="F19" s="570"/>
      <c r="G19" s="211" t="s">
        <v>13</v>
      </c>
      <c r="H19" s="144">
        <f>H18</f>
        <v>10</v>
      </c>
      <c r="I19" s="165">
        <f>I18</f>
        <v>10</v>
      </c>
      <c r="J19" s="145"/>
      <c r="K19" s="212"/>
      <c r="L19" s="163"/>
      <c r="M19" s="145"/>
      <c r="N19" s="165"/>
      <c r="O19" s="161"/>
      <c r="P19" s="144">
        <f>P18</f>
        <v>10</v>
      </c>
      <c r="Q19" s="163">
        <f>Q18</f>
        <v>10</v>
      </c>
      <c r="R19" s="712"/>
      <c r="S19" s="213"/>
      <c r="T19" s="214"/>
      <c r="U19" s="215"/>
    </row>
    <row r="20" spans="1:22" ht="16.5" customHeight="1" x14ac:dyDescent="0.2">
      <c r="A20" s="230" t="s">
        <v>11</v>
      </c>
      <c r="B20" s="69" t="s">
        <v>11</v>
      </c>
      <c r="C20" s="578" t="s">
        <v>90</v>
      </c>
      <c r="D20" s="710" t="s">
        <v>73</v>
      </c>
      <c r="E20" s="698"/>
      <c r="F20" s="598" t="s">
        <v>24</v>
      </c>
      <c r="G20" s="178" t="s">
        <v>12</v>
      </c>
      <c r="H20" s="167">
        <f>I20+K20</f>
        <v>15</v>
      </c>
      <c r="I20" s="84">
        <v>15</v>
      </c>
      <c r="J20" s="201"/>
      <c r="K20" s="219"/>
      <c r="L20" s="157"/>
      <c r="M20" s="158"/>
      <c r="N20" s="158"/>
      <c r="O20" s="159"/>
      <c r="P20" s="209"/>
      <c r="Q20" s="210"/>
      <c r="R20" s="205" t="s">
        <v>45</v>
      </c>
      <c r="S20" s="232">
        <v>1</v>
      </c>
      <c r="T20" s="234"/>
      <c r="U20" s="236"/>
    </row>
    <row r="21" spans="1:22" ht="16.5" customHeight="1" thickBot="1" x14ac:dyDescent="0.25">
      <c r="A21" s="231"/>
      <c r="B21" s="76"/>
      <c r="C21" s="579"/>
      <c r="D21" s="711"/>
      <c r="E21" s="699"/>
      <c r="F21" s="570"/>
      <c r="G21" s="177" t="s">
        <v>13</v>
      </c>
      <c r="H21" s="144">
        <f>H20</f>
        <v>15</v>
      </c>
      <c r="I21" s="165">
        <f>I20</f>
        <v>15</v>
      </c>
      <c r="J21" s="156"/>
      <c r="K21" s="166"/>
      <c r="L21" s="150"/>
      <c r="M21" s="156"/>
      <c r="N21" s="160"/>
      <c r="O21" s="152"/>
      <c r="P21" s="144"/>
      <c r="Q21" s="163"/>
      <c r="R21" s="220"/>
      <c r="S21" s="213"/>
      <c r="T21" s="214"/>
      <c r="U21" s="215"/>
    </row>
    <row r="22" spans="1:22" ht="16.5" customHeight="1" thickBot="1" x14ac:dyDescent="0.25">
      <c r="A22" s="62" t="s">
        <v>11</v>
      </c>
      <c r="B22" s="87" t="s">
        <v>11</v>
      </c>
      <c r="C22" s="593" t="s">
        <v>16</v>
      </c>
      <c r="D22" s="594"/>
      <c r="E22" s="594"/>
      <c r="F22" s="594"/>
      <c r="G22" s="594"/>
      <c r="H22" s="88">
        <f>K22+I22</f>
        <v>120</v>
      </c>
      <c r="I22" s="89">
        <f>I21+I17+I15+I13+I19</f>
        <v>120</v>
      </c>
      <c r="J22" s="89"/>
      <c r="K22" s="91"/>
      <c r="L22" s="88">
        <f>M22+O22</f>
        <v>0</v>
      </c>
      <c r="M22" s="89">
        <f>M21+M17+M15+M13</f>
        <v>0</v>
      </c>
      <c r="N22" s="89"/>
      <c r="O22" s="90"/>
      <c r="P22" s="206">
        <f>P21+P17+P15+P13+P19</f>
        <v>130</v>
      </c>
      <c r="Q22" s="207">
        <f>Q21+Q17+Q15+Q13+Q19</f>
        <v>135</v>
      </c>
      <c r="R22" s="713"/>
      <c r="S22" s="714"/>
      <c r="T22" s="714"/>
      <c r="U22" s="715"/>
    </row>
    <row r="23" spans="1:22" ht="16.5" customHeight="1" thickBot="1" x14ac:dyDescent="0.25">
      <c r="A23" s="61" t="s">
        <v>11</v>
      </c>
      <c r="B23" s="94" t="s">
        <v>14</v>
      </c>
      <c r="C23" s="590" t="s">
        <v>40</v>
      </c>
      <c r="D23" s="591"/>
      <c r="E23" s="591"/>
      <c r="F23" s="591"/>
      <c r="G23" s="591"/>
      <c r="H23" s="591"/>
      <c r="I23" s="591"/>
      <c r="J23" s="591"/>
      <c r="K23" s="591"/>
      <c r="L23" s="591"/>
      <c r="M23" s="591"/>
      <c r="N23" s="591"/>
      <c r="O23" s="591"/>
      <c r="P23" s="591"/>
      <c r="Q23" s="591"/>
      <c r="R23" s="591"/>
      <c r="S23" s="591"/>
      <c r="T23" s="591"/>
      <c r="U23" s="592"/>
    </row>
    <row r="24" spans="1:22" ht="16.5" customHeight="1" x14ac:dyDescent="0.2">
      <c r="A24" s="230" t="s">
        <v>11</v>
      </c>
      <c r="B24" s="69" t="s">
        <v>14</v>
      </c>
      <c r="C24" s="578" t="s">
        <v>11</v>
      </c>
      <c r="D24" s="710" t="s">
        <v>86</v>
      </c>
      <c r="E24" s="716"/>
      <c r="F24" s="194" t="s">
        <v>24</v>
      </c>
      <c r="G24" s="71" t="s">
        <v>12</v>
      </c>
      <c r="H24" s="167">
        <f>I24+K24</f>
        <v>10</v>
      </c>
      <c r="I24" s="79">
        <v>10</v>
      </c>
      <c r="J24" s="80"/>
      <c r="K24" s="81"/>
      <c r="L24" s="153">
        <f t="shared" ref="L24:L25" si="1">M24+O24</f>
        <v>0</v>
      </c>
      <c r="M24" s="154">
        <v>0</v>
      </c>
      <c r="N24" s="154"/>
      <c r="O24" s="155"/>
      <c r="P24" s="203">
        <v>10</v>
      </c>
      <c r="Q24" s="204"/>
      <c r="R24" s="205" t="s">
        <v>87</v>
      </c>
      <c r="S24" s="232"/>
      <c r="T24" s="234">
        <v>1</v>
      </c>
      <c r="U24" s="236"/>
    </row>
    <row r="25" spans="1:22" ht="13.5" customHeight="1" thickBot="1" x14ac:dyDescent="0.25">
      <c r="A25" s="231"/>
      <c r="B25" s="76"/>
      <c r="C25" s="579"/>
      <c r="D25" s="711"/>
      <c r="E25" s="717"/>
      <c r="F25" s="77"/>
      <c r="G25" s="177" t="s">
        <v>13</v>
      </c>
      <c r="H25" s="163">
        <f>SUM(H24:H24)</f>
        <v>10</v>
      </c>
      <c r="I25" s="145">
        <f>SUM(I24:I24)</f>
        <v>10</v>
      </c>
      <c r="J25" s="156"/>
      <c r="K25" s="152"/>
      <c r="L25" s="150">
        <f t="shared" si="1"/>
        <v>0</v>
      </c>
      <c r="M25" s="156">
        <f>SUM(M24)</f>
        <v>0</v>
      </c>
      <c r="N25" s="156"/>
      <c r="O25" s="152"/>
      <c r="P25" s="144">
        <f>SUM(P24:P24)</f>
        <v>10</v>
      </c>
      <c r="Q25" s="163"/>
      <c r="R25" s="218"/>
      <c r="S25" s="233"/>
      <c r="T25" s="235"/>
      <c r="U25" s="237"/>
    </row>
    <row r="26" spans="1:22" ht="27" customHeight="1" x14ac:dyDescent="0.2">
      <c r="A26" s="230" t="s">
        <v>11</v>
      </c>
      <c r="B26" s="226" t="s">
        <v>14</v>
      </c>
      <c r="C26" s="99" t="s">
        <v>14</v>
      </c>
      <c r="D26" s="588" t="s">
        <v>92</v>
      </c>
      <c r="E26" s="100"/>
      <c r="F26" s="194" t="s">
        <v>24</v>
      </c>
      <c r="G26" s="102" t="s">
        <v>12</v>
      </c>
      <c r="H26" s="167"/>
      <c r="I26" s="79"/>
      <c r="J26" s="79"/>
      <c r="K26" s="103"/>
      <c r="L26" s="167"/>
      <c r="M26" s="168"/>
      <c r="N26" s="168"/>
      <c r="O26" s="169"/>
      <c r="P26" s="104"/>
      <c r="Q26" s="105"/>
      <c r="R26" s="19"/>
      <c r="S26" s="23"/>
      <c r="T26" s="24"/>
      <c r="U26" s="25"/>
    </row>
    <row r="27" spans="1:22" ht="27" customHeight="1" x14ac:dyDescent="0.2">
      <c r="A27" s="62"/>
      <c r="B27" s="106"/>
      <c r="C27" s="107"/>
      <c r="D27" s="719"/>
      <c r="E27" s="108"/>
      <c r="F27" s="110"/>
      <c r="G27" s="111" t="s">
        <v>25</v>
      </c>
      <c r="H27" s="170"/>
      <c r="I27" s="112"/>
      <c r="J27" s="112"/>
      <c r="K27" s="113"/>
      <c r="L27" s="170"/>
      <c r="M27" s="171"/>
      <c r="N27" s="171"/>
      <c r="O27" s="172"/>
      <c r="P27" s="114"/>
      <c r="Q27" s="115"/>
      <c r="R27" s="20"/>
      <c r="S27" s="26"/>
      <c r="T27" s="36"/>
      <c r="U27" s="41"/>
    </row>
    <row r="28" spans="1:22" ht="17.25" customHeight="1" thickBot="1" x14ac:dyDescent="0.25">
      <c r="A28" s="231"/>
      <c r="B28" s="227"/>
      <c r="C28" s="116"/>
      <c r="D28" s="720"/>
      <c r="E28" s="118"/>
      <c r="F28" s="120"/>
      <c r="G28" s="173" t="s">
        <v>13</v>
      </c>
      <c r="H28" s="144"/>
      <c r="I28" s="145"/>
      <c r="J28" s="145"/>
      <c r="K28" s="161"/>
      <c r="L28" s="144"/>
      <c r="M28" s="145"/>
      <c r="N28" s="145"/>
      <c r="O28" s="146"/>
      <c r="P28" s="162"/>
      <c r="Q28" s="163"/>
      <c r="R28" s="29"/>
      <c r="S28" s="42"/>
      <c r="T28" s="43"/>
      <c r="U28" s="44"/>
    </row>
    <row r="29" spans="1:22" ht="12.75" customHeight="1" thickBot="1" x14ac:dyDescent="0.25">
      <c r="A29" s="61" t="s">
        <v>11</v>
      </c>
      <c r="B29" s="122" t="s">
        <v>14</v>
      </c>
      <c r="C29" s="593" t="s">
        <v>16</v>
      </c>
      <c r="D29" s="634"/>
      <c r="E29" s="634"/>
      <c r="F29" s="634"/>
      <c r="G29" s="635"/>
      <c r="H29" s="88">
        <f>H28+H25</f>
        <v>10</v>
      </c>
      <c r="I29" s="123">
        <f t="shared" ref="I29:Q29" si="2">I28+I25</f>
        <v>10</v>
      </c>
      <c r="J29" s="89">
        <f t="shared" si="2"/>
        <v>0</v>
      </c>
      <c r="K29" s="123">
        <f t="shared" si="2"/>
        <v>0</v>
      </c>
      <c r="L29" s="93">
        <f t="shared" si="2"/>
        <v>0</v>
      </c>
      <c r="M29" s="89">
        <f t="shared" si="2"/>
        <v>0</v>
      </c>
      <c r="N29" s="123">
        <f t="shared" si="2"/>
        <v>0</v>
      </c>
      <c r="O29" s="91">
        <f t="shared" si="2"/>
        <v>0</v>
      </c>
      <c r="P29" s="93">
        <f t="shared" si="2"/>
        <v>10</v>
      </c>
      <c r="Q29" s="93">
        <f t="shared" si="2"/>
        <v>0</v>
      </c>
      <c r="R29" s="624"/>
      <c r="S29" s="625"/>
      <c r="T29" s="625"/>
      <c r="U29" s="626"/>
    </row>
    <row r="30" spans="1:22" ht="12.75" customHeight="1" thickBot="1" x14ac:dyDescent="0.25">
      <c r="A30" s="230" t="s">
        <v>11</v>
      </c>
      <c r="B30" s="582" t="s">
        <v>17</v>
      </c>
      <c r="C30" s="583"/>
      <c r="D30" s="583"/>
      <c r="E30" s="583"/>
      <c r="F30" s="583"/>
      <c r="G30" s="584"/>
      <c r="H30" s="127">
        <f>H29+H22</f>
        <v>130</v>
      </c>
      <c r="I30" s="126">
        <f>I29+I22</f>
        <v>130</v>
      </c>
      <c r="J30" s="125"/>
      <c r="K30" s="128">
        <f>K29</f>
        <v>0</v>
      </c>
      <c r="L30" s="124">
        <f>L29+L22</f>
        <v>0</v>
      </c>
      <c r="M30" s="125">
        <f>M29+M22</f>
        <v>0</v>
      </c>
      <c r="N30" s="126">
        <f>N29</f>
        <v>0</v>
      </c>
      <c r="O30" s="129">
        <f>O29</f>
        <v>0</v>
      </c>
      <c r="P30" s="130">
        <f>P29+P22</f>
        <v>140</v>
      </c>
      <c r="Q30" s="124">
        <f>Q29+Q22</f>
        <v>135</v>
      </c>
      <c r="R30" s="627"/>
      <c r="S30" s="628"/>
      <c r="T30" s="628"/>
      <c r="U30" s="629"/>
      <c r="V30" s="21"/>
    </row>
    <row r="31" spans="1:22" ht="12.75" customHeight="1" thickBot="1" x14ac:dyDescent="0.25">
      <c r="A31" s="131" t="s">
        <v>20</v>
      </c>
      <c r="B31" s="585" t="s">
        <v>18</v>
      </c>
      <c r="C31" s="586"/>
      <c r="D31" s="586"/>
      <c r="E31" s="586"/>
      <c r="F31" s="586"/>
      <c r="G31" s="587"/>
      <c r="H31" s="135">
        <f>H30</f>
        <v>130</v>
      </c>
      <c r="I31" s="134">
        <f>I30</f>
        <v>130</v>
      </c>
      <c r="J31" s="133"/>
      <c r="K31" s="134">
        <f>K30</f>
        <v>0</v>
      </c>
      <c r="L31" s="132">
        <f>L30</f>
        <v>0</v>
      </c>
      <c r="M31" s="133">
        <f>M30</f>
        <v>0</v>
      </c>
      <c r="N31" s="134">
        <f>N30+N29</f>
        <v>0</v>
      </c>
      <c r="O31" s="136">
        <f>O30</f>
        <v>0</v>
      </c>
      <c r="P31" s="137">
        <f>P30</f>
        <v>140</v>
      </c>
      <c r="Q31" s="132">
        <f>Q30</f>
        <v>135</v>
      </c>
      <c r="R31" s="647"/>
      <c r="S31" s="648"/>
      <c r="T31" s="648"/>
      <c r="U31" s="649"/>
    </row>
    <row r="32" spans="1:22" s="11" customFormat="1" ht="12.75" customHeight="1" x14ac:dyDescent="0.2">
      <c r="A32" s="9"/>
      <c r="B32" s="10"/>
      <c r="C32" s="10"/>
      <c r="D32" s="650" t="s">
        <v>22</v>
      </c>
      <c r="E32" s="650"/>
      <c r="F32" s="650"/>
      <c r="G32" s="650"/>
      <c r="H32" s="650"/>
      <c r="I32" s="650"/>
      <c r="J32" s="650"/>
      <c r="K32" s="650"/>
      <c r="L32" s="650"/>
      <c r="M32" s="650"/>
      <c r="N32" s="650"/>
      <c r="O32" s="650"/>
      <c r="P32" s="650"/>
      <c r="Q32" s="650"/>
      <c r="S32" s="27"/>
      <c r="T32" s="27"/>
      <c r="U32" s="27"/>
    </row>
    <row r="33" spans="1:36" s="11" customFormat="1" ht="12" customHeight="1" thickBot="1" x14ac:dyDescent="0.25">
      <c r="A33" s="9"/>
      <c r="B33" s="10"/>
      <c r="C33" s="10"/>
      <c r="D33" s="10"/>
      <c r="E33" s="10"/>
      <c r="F33" s="10"/>
      <c r="G33" s="12"/>
      <c r="H33" s="681"/>
      <c r="I33" s="681"/>
      <c r="J33" s="681"/>
      <c r="K33" s="681"/>
      <c r="L33" s="681"/>
      <c r="M33" s="681"/>
      <c r="N33" s="681"/>
      <c r="O33" s="681"/>
      <c r="P33" s="18"/>
      <c r="Q33" s="1"/>
      <c r="R33" s="1"/>
      <c r="S33" s="28"/>
      <c r="T33" s="28"/>
      <c r="U33" s="28"/>
      <c r="V33" s="1"/>
      <c r="W33" s="1"/>
      <c r="X33" s="1"/>
      <c r="Y33" s="1"/>
      <c r="Z33" s="1"/>
      <c r="AA33" s="1"/>
      <c r="AB33" s="1"/>
      <c r="AC33" s="1"/>
      <c r="AD33" s="1"/>
      <c r="AE33" s="1"/>
      <c r="AF33" s="1"/>
      <c r="AG33" s="1"/>
      <c r="AH33" s="1"/>
      <c r="AI33" s="1"/>
      <c r="AJ33" s="1"/>
    </row>
    <row r="34" spans="1:36" ht="40.5" customHeight="1" thickBot="1" x14ac:dyDescent="0.25">
      <c r="A34" s="2"/>
      <c r="B34" s="13"/>
      <c r="C34" s="13"/>
      <c r="D34" s="669" t="s">
        <v>19</v>
      </c>
      <c r="E34" s="670"/>
      <c r="F34" s="670"/>
      <c r="G34" s="671"/>
      <c r="H34" s="721" t="s">
        <v>95</v>
      </c>
      <c r="I34" s="722"/>
      <c r="J34" s="722"/>
      <c r="K34" s="723"/>
      <c r="L34" s="724" t="s">
        <v>82</v>
      </c>
      <c r="M34" s="725"/>
      <c r="N34" s="725"/>
      <c r="O34" s="726"/>
      <c r="P34" s="222" t="s">
        <v>96</v>
      </c>
      <c r="Q34" s="223" t="s">
        <v>96</v>
      </c>
    </row>
    <row r="35" spans="1:36" ht="12.75" customHeight="1" thickBot="1" x14ac:dyDescent="0.25">
      <c r="A35" s="2"/>
      <c r="B35" s="13"/>
      <c r="C35" s="13"/>
      <c r="D35" s="675" t="s">
        <v>21</v>
      </c>
      <c r="E35" s="676"/>
      <c r="F35" s="676"/>
      <c r="G35" s="677"/>
      <c r="H35" s="718">
        <f>H36</f>
        <v>130</v>
      </c>
      <c r="I35" s="679"/>
      <c r="J35" s="679"/>
      <c r="K35" s="680"/>
      <c r="L35" s="678">
        <f>L36</f>
        <v>0</v>
      </c>
      <c r="M35" s="679"/>
      <c r="N35" s="679"/>
      <c r="O35" s="680"/>
      <c r="P35" s="224">
        <f>P36</f>
        <v>140</v>
      </c>
      <c r="Q35" s="238">
        <f>Q36</f>
        <v>135</v>
      </c>
    </row>
    <row r="36" spans="1:36" ht="12" customHeight="1" thickBot="1" x14ac:dyDescent="0.25">
      <c r="A36" s="2"/>
      <c r="B36" s="14"/>
      <c r="C36" s="14"/>
      <c r="D36" s="651" t="s">
        <v>33</v>
      </c>
      <c r="E36" s="652"/>
      <c r="F36" s="652"/>
      <c r="G36" s="653"/>
      <c r="H36" s="727">
        <f>SUMIF(G12:G28,"SB",H12:H28)</f>
        <v>130</v>
      </c>
      <c r="I36" s="664"/>
      <c r="J36" s="664"/>
      <c r="K36" s="665"/>
      <c r="L36" s="672">
        <f>SUMIF(G12:G28,"SB",L12:L28)</f>
        <v>0</v>
      </c>
      <c r="M36" s="673"/>
      <c r="N36" s="673"/>
      <c r="O36" s="674"/>
      <c r="P36" s="140">
        <f>SUMIF(G12:G28,"sb",P12:P28)</f>
        <v>140</v>
      </c>
      <c r="Q36" s="65">
        <f>SUMIF(G12:G28,"sb",Q12:Q28)</f>
        <v>135</v>
      </c>
    </row>
    <row r="37" spans="1:36" ht="15" customHeight="1" thickBot="1" x14ac:dyDescent="0.25">
      <c r="A37" s="2"/>
      <c r="B37" s="15"/>
      <c r="C37" s="15"/>
      <c r="D37" s="666" t="s">
        <v>32</v>
      </c>
      <c r="E37" s="667"/>
      <c r="F37" s="667"/>
      <c r="G37" s="668"/>
      <c r="H37" s="728">
        <f>SUM(H38:K38)</f>
        <v>0</v>
      </c>
      <c r="I37" s="661"/>
      <c r="J37" s="661"/>
      <c r="K37" s="662"/>
      <c r="L37" s="660">
        <f>SUM(L38:O38)</f>
        <v>0</v>
      </c>
      <c r="M37" s="661"/>
      <c r="N37" s="661"/>
      <c r="O37" s="662"/>
      <c r="P37" s="224">
        <f>P38</f>
        <v>0</v>
      </c>
      <c r="Q37" s="238">
        <f>Q38</f>
        <v>0</v>
      </c>
    </row>
    <row r="38" spans="1:36" ht="12.75" customHeight="1" thickBot="1" x14ac:dyDescent="0.25">
      <c r="A38" s="2"/>
      <c r="B38" s="14"/>
      <c r="C38" s="14"/>
      <c r="D38" s="651" t="s">
        <v>34</v>
      </c>
      <c r="E38" s="652"/>
      <c r="F38" s="652"/>
      <c r="G38" s="653"/>
      <c r="H38" s="663">
        <f>SUMIF(G12:G28,"ES",H12:H28)</f>
        <v>0</v>
      </c>
      <c r="I38" s="664"/>
      <c r="J38" s="664"/>
      <c r="K38" s="729"/>
      <c r="L38" s="663">
        <f>SUMIF(G12:G31,"ES",L12:L31)</f>
        <v>0</v>
      </c>
      <c r="M38" s="664"/>
      <c r="N38" s="664"/>
      <c r="O38" s="665"/>
      <c r="P38" s="140">
        <f>SUMIF(G12:G28,"es",P12:P28)</f>
        <v>0</v>
      </c>
      <c r="Q38" s="65">
        <f>SUMIF(G12:G28,"es",Q12:Q28)</f>
        <v>0</v>
      </c>
      <c r="S38" s="2"/>
      <c r="T38" s="2"/>
      <c r="U38" s="2"/>
    </row>
    <row r="39" spans="1:36" ht="13.5" customHeight="1" thickBot="1" x14ac:dyDescent="0.25">
      <c r="A39" s="2"/>
      <c r="B39" s="13"/>
      <c r="C39" s="13"/>
      <c r="D39" s="657" t="s">
        <v>13</v>
      </c>
      <c r="E39" s="658"/>
      <c r="F39" s="658"/>
      <c r="G39" s="659"/>
      <c r="H39" s="730">
        <f>H35+H37</f>
        <v>130</v>
      </c>
      <c r="I39" s="655"/>
      <c r="J39" s="655"/>
      <c r="K39" s="656"/>
      <c r="L39" s="654">
        <f>L35+L37</f>
        <v>0</v>
      </c>
      <c r="M39" s="655"/>
      <c r="N39" s="655"/>
      <c r="O39" s="656"/>
      <c r="P39" s="174">
        <f>P35+P37</f>
        <v>140</v>
      </c>
      <c r="Q39" s="175">
        <f>Q37+Q35</f>
        <v>135</v>
      </c>
      <c r="S39" s="2"/>
      <c r="T39" s="2"/>
      <c r="U39" s="2"/>
    </row>
    <row r="40" spans="1:36" x14ac:dyDescent="0.2">
      <c r="C40" s="2"/>
      <c r="D40" s="16"/>
      <c r="E40" s="16"/>
      <c r="F40" s="16"/>
      <c r="G40" s="16"/>
      <c r="H40" s="7"/>
      <c r="I40" s="7"/>
      <c r="J40" s="17"/>
      <c r="K40" s="17"/>
      <c r="L40" s="17"/>
      <c r="M40" s="17"/>
      <c r="N40" s="7"/>
      <c r="O40" s="7"/>
      <c r="P40" s="8"/>
      <c r="Q40" s="2"/>
      <c r="S40" s="2"/>
      <c r="T40" s="2"/>
      <c r="U40" s="2"/>
    </row>
  </sheetData>
  <mergeCells count="89">
    <mergeCell ref="D38:G38"/>
    <mergeCell ref="H38:K38"/>
    <mergeCell ref="L38:O38"/>
    <mergeCell ref="D39:G39"/>
    <mergeCell ref="H39:K39"/>
    <mergeCell ref="L39:O39"/>
    <mergeCell ref="D36:G36"/>
    <mergeCell ref="H36:K36"/>
    <mergeCell ref="L36:O36"/>
    <mergeCell ref="D37:G37"/>
    <mergeCell ref="H37:K37"/>
    <mergeCell ref="L37:O37"/>
    <mergeCell ref="D35:G35"/>
    <mergeCell ref="H35:K35"/>
    <mergeCell ref="L35:O35"/>
    <mergeCell ref="D26:D28"/>
    <mergeCell ref="C29:G29"/>
    <mergeCell ref="D32:Q32"/>
    <mergeCell ref="H33:O33"/>
    <mergeCell ref="D34:G34"/>
    <mergeCell ref="H34:K34"/>
    <mergeCell ref="L34:O34"/>
    <mergeCell ref="R29:U29"/>
    <mergeCell ref="B30:G30"/>
    <mergeCell ref="R30:U30"/>
    <mergeCell ref="B31:G31"/>
    <mergeCell ref="R31:U31"/>
    <mergeCell ref="R22:U22"/>
    <mergeCell ref="C23:U23"/>
    <mergeCell ref="C24:C25"/>
    <mergeCell ref="D24:D25"/>
    <mergeCell ref="E24:E25"/>
    <mergeCell ref="C20:C21"/>
    <mergeCell ref="D20:D21"/>
    <mergeCell ref="E20:E21"/>
    <mergeCell ref="F20:F21"/>
    <mergeCell ref="C22:G22"/>
    <mergeCell ref="C18:C19"/>
    <mergeCell ref="D18:D19"/>
    <mergeCell ref="E18:E19"/>
    <mergeCell ref="F18:F19"/>
    <mergeCell ref="R18:R19"/>
    <mergeCell ref="T14:T15"/>
    <mergeCell ref="U14:U15"/>
    <mergeCell ref="C16:C17"/>
    <mergeCell ref="D16:D17"/>
    <mergeCell ref="E16:E17"/>
    <mergeCell ref="C14:C15"/>
    <mergeCell ref="D14:D15"/>
    <mergeCell ref="E14:E15"/>
    <mergeCell ref="R14:R15"/>
    <mergeCell ref="S14:S15"/>
    <mergeCell ref="C11:U11"/>
    <mergeCell ref="A12:A13"/>
    <mergeCell ref="B12:B13"/>
    <mergeCell ref="C12:C13"/>
    <mergeCell ref="D12:D13"/>
    <mergeCell ref="E12:E13"/>
    <mergeCell ref="F12:F13"/>
    <mergeCell ref="R12:R13"/>
    <mergeCell ref="S12:S13"/>
    <mergeCell ref="T12:T13"/>
    <mergeCell ref="U12:U13"/>
    <mergeCell ref="B10:U10"/>
    <mergeCell ref="G5:G7"/>
    <mergeCell ref="H5:K7"/>
    <mergeCell ref="L5:O5"/>
    <mergeCell ref="P5:P7"/>
    <mergeCell ref="Q5:Q7"/>
    <mergeCell ref="R5:U5"/>
    <mergeCell ref="L6:L7"/>
    <mergeCell ref="M6:N6"/>
    <mergeCell ref="O6:O7"/>
    <mergeCell ref="R6:R7"/>
    <mergeCell ref="S6:S7"/>
    <mergeCell ref="T6:T7"/>
    <mergeCell ref="U6:U7"/>
    <mergeCell ref="P8:U8"/>
    <mergeCell ref="A9:U9"/>
    <mergeCell ref="A1:U1"/>
    <mergeCell ref="A2:U2"/>
    <mergeCell ref="A3:U3"/>
    <mergeCell ref="S4:U4"/>
    <mergeCell ref="A5:A7"/>
    <mergeCell ref="B5:B7"/>
    <mergeCell ref="C5:C7"/>
    <mergeCell ref="D5:D7"/>
    <mergeCell ref="E5:E7"/>
    <mergeCell ref="F5:F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zoomScaleNormal="100" workbookViewId="0">
      <selection activeCell="Q7" sqref="Q7"/>
    </sheetView>
  </sheetViews>
  <sheetFormatPr defaultRowHeight="12.75" x14ac:dyDescent="0.2"/>
  <cols>
    <col min="1" max="3" width="3.28515625" customWidth="1"/>
    <col min="4" max="4" width="22.42578125" customWidth="1"/>
    <col min="5" max="5" width="4.5703125" customWidth="1"/>
    <col min="6" max="6" width="4.140625" customWidth="1"/>
    <col min="8" max="8" width="7.7109375" customWidth="1"/>
    <col min="9" max="9" width="7.140625" customWidth="1"/>
    <col min="10" max="10" width="7.42578125" customWidth="1"/>
    <col min="11" max="11" width="22" customWidth="1"/>
    <col min="12" max="14" width="4" customWidth="1"/>
  </cols>
  <sheetData>
    <row r="1" spans="1:14" x14ac:dyDescent="0.2">
      <c r="A1" s="601" t="s">
        <v>112</v>
      </c>
      <c r="B1" s="601"/>
      <c r="C1" s="601"/>
      <c r="D1" s="601"/>
      <c r="E1" s="601"/>
      <c r="F1" s="601"/>
      <c r="G1" s="601"/>
      <c r="H1" s="601"/>
      <c r="I1" s="601"/>
      <c r="J1" s="601"/>
      <c r="K1" s="601"/>
      <c r="L1" s="601"/>
      <c r="M1" s="601"/>
      <c r="N1" s="601"/>
    </row>
    <row r="2" spans="1:14" x14ac:dyDescent="0.2">
      <c r="A2" s="602" t="s">
        <v>35</v>
      </c>
      <c r="B2" s="602"/>
      <c r="C2" s="602"/>
      <c r="D2" s="602"/>
      <c r="E2" s="602"/>
      <c r="F2" s="602"/>
      <c r="G2" s="602"/>
      <c r="H2" s="602"/>
      <c r="I2" s="602"/>
      <c r="J2" s="602"/>
      <c r="K2" s="602"/>
      <c r="L2" s="602"/>
      <c r="M2" s="602"/>
      <c r="N2" s="602"/>
    </row>
    <row r="3" spans="1:14" x14ac:dyDescent="0.2">
      <c r="A3" s="603" t="s">
        <v>75</v>
      </c>
      <c r="B3" s="603"/>
      <c r="C3" s="603"/>
      <c r="D3" s="603"/>
      <c r="E3" s="603"/>
      <c r="F3" s="603"/>
      <c r="G3" s="603"/>
      <c r="H3" s="603"/>
      <c r="I3" s="603"/>
      <c r="J3" s="603"/>
      <c r="K3" s="603"/>
      <c r="L3" s="603"/>
      <c r="M3" s="603"/>
      <c r="N3" s="603"/>
    </row>
    <row r="4" spans="1:14" ht="13.5" thickBot="1" x14ac:dyDescent="0.25">
      <c r="A4" s="282"/>
      <c r="B4" s="282"/>
      <c r="C4" s="282"/>
      <c r="D4" s="282"/>
      <c r="E4" s="282"/>
      <c r="F4" s="282"/>
      <c r="G4" s="282"/>
      <c r="H4" s="241"/>
      <c r="I4" s="242"/>
      <c r="J4" s="242"/>
      <c r="K4" s="4"/>
      <c r="L4" s="737" t="s">
        <v>103</v>
      </c>
      <c r="M4" s="737"/>
      <c r="N4" s="737"/>
    </row>
    <row r="5" spans="1:14" x14ac:dyDescent="0.2">
      <c r="A5" s="623" t="s">
        <v>1</v>
      </c>
      <c r="B5" s="547" t="s">
        <v>2</v>
      </c>
      <c r="C5" s="547" t="s">
        <v>3</v>
      </c>
      <c r="D5" s="576" t="s">
        <v>4</v>
      </c>
      <c r="E5" s="547" t="s">
        <v>5</v>
      </c>
      <c r="F5" s="555" t="s">
        <v>6</v>
      </c>
      <c r="G5" s="738" t="s">
        <v>7</v>
      </c>
      <c r="H5" s="741" t="s">
        <v>98</v>
      </c>
      <c r="I5" s="744" t="s">
        <v>104</v>
      </c>
      <c r="J5" s="747" t="s">
        <v>105</v>
      </c>
      <c r="K5" s="575" t="s">
        <v>76</v>
      </c>
      <c r="L5" s="576"/>
      <c r="M5" s="576"/>
      <c r="N5" s="577"/>
    </row>
    <row r="6" spans="1:14" x14ac:dyDescent="0.2">
      <c r="A6" s="562"/>
      <c r="B6" s="545"/>
      <c r="C6" s="545"/>
      <c r="D6" s="639"/>
      <c r="E6" s="545"/>
      <c r="F6" s="556"/>
      <c r="G6" s="739"/>
      <c r="H6" s="742"/>
      <c r="I6" s="745"/>
      <c r="J6" s="748"/>
      <c r="K6" s="645" t="s">
        <v>26</v>
      </c>
      <c r="L6" s="731" t="s">
        <v>106</v>
      </c>
      <c r="M6" s="732"/>
      <c r="N6" s="733"/>
    </row>
    <row r="7" spans="1:14" ht="109.5" customHeight="1" thickBot="1" x14ac:dyDescent="0.25">
      <c r="A7" s="563"/>
      <c r="B7" s="546"/>
      <c r="C7" s="546"/>
      <c r="D7" s="640"/>
      <c r="E7" s="546"/>
      <c r="F7" s="557"/>
      <c r="G7" s="740"/>
      <c r="H7" s="743"/>
      <c r="I7" s="746"/>
      <c r="J7" s="749"/>
      <c r="K7" s="750"/>
      <c r="L7" s="239" t="s">
        <v>43</v>
      </c>
      <c r="M7" s="239" t="s">
        <v>58</v>
      </c>
      <c r="N7" s="240" t="s">
        <v>84</v>
      </c>
    </row>
    <row r="8" spans="1:14" ht="29.25" customHeight="1" thickBot="1" x14ac:dyDescent="0.25">
      <c r="A8" s="734" t="s">
        <v>28</v>
      </c>
      <c r="B8" s="735"/>
      <c r="C8" s="735"/>
      <c r="D8" s="735"/>
      <c r="E8" s="735"/>
      <c r="F8" s="735"/>
      <c r="G8" s="735"/>
      <c r="H8" s="735"/>
      <c r="I8" s="735"/>
      <c r="J8" s="735"/>
      <c r="K8" s="735"/>
      <c r="L8" s="735"/>
      <c r="M8" s="735"/>
      <c r="N8" s="736"/>
    </row>
    <row r="9" spans="1:14" ht="13.5" thickBot="1" x14ac:dyDescent="0.25">
      <c r="A9" s="619" t="s">
        <v>36</v>
      </c>
      <c r="B9" s="620"/>
      <c r="C9" s="620"/>
      <c r="D9" s="620"/>
      <c r="E9" s="620"/>
      <c r="F9" s="620"/>
      <c r="G9" s="620"/>
      <c r="H9" s="620"/>
      <c r="I9" s="620"/>
      <c r="J9" s="620"/>
      <c r="K9" s="620"/>
      <c r="L9" s="620"/>
      <c r="M9" s="620"/>
      <c r="N9" s="621"/>
    </row>
    <row r="10" spans="1:14" ht="13.5" thickBot="1" x14ac:dyDescent="0.25">
      <c r="A10" s="61" t="s">
        <v>11</v>
      </c>
      <c r="B10" s="573" t="s">
        <v>29</v>
      </c>
      <c r="C10" s="573"/>
      <c r="D10" s="573"/>
      <c r="E10" s="573"/>
      <c r="F10" s="573"/>
      <c r="G10" s="573"/>
      <c r="H10" s="573"/>
      <c r="I10" s="573"/>
      <c r="J10" s="573"/>
      <c r="K10" s="573"/>
      <c r="L10" s="573"/>
      <c r="M10" s="573"/>
      <c r="N10" s="574"/>
    </row>
    <row r="11" spans="1:14" ht="13.5" thickBot="1" x14ac:dyDescent="0.25">
      <c r="A11" s="62" t="s">
        <v>11</v>
      </c>
      <c r="B11" s="63" t="s">
        <v>11</v>
      </c>
      <c r="C11" s="564" t="s">
        <v>31</v>
      </c>
      <c r="D11" s="564"/>
      <c r="E11" s="564"/>
      <c r="F11" s="564"/>
      <c r="G11" s="564"/>
      <c r="H11" s="564"/>
      <c r="I11" s="564"/>
      <c r="J11" s="564"/>
      <c r="K11" s="565"/>
      <c r="L11" s="565"/>
      <c r="M11" s="565"/>
      <c r="N11" s="566"/>
    </row>
    <row r="12" spans="1:14" ht="21" customHeight="1" x14ac:dyDescent="0.2">
      <c r="A12" s="548" t="s">
        <v>11</v>
      </c>
      <c r="B12" s="643" t="s">
        <v>11</v>
      </c>
      <c r="C12" s="607" t="s">
        <v>11</v>
      </c>
      <c r="D12" s="696" t="s">
        <v>55</v>
      </c>
      <c r="E12" s="698" t="s">
        <v>88</v>
      </c>
      <c r="F12" s="569" t="s">
        <v>24</v>
      </c>
      <c r="G12" s="71" t="s">
        <v>12</v>
      </c>
      <c r="H12" s="243">
        <f>60/3.4528*1000</f>
        <v>17377.201112140869</v>
      </c>
      <c r="I12" s="244">
        <f>75/3.4528*1000</f>
        <v>21721.50139017609</v>
      </c>
      <c r="J12" s="245">
        <f>80/3.4528*1000</f>
        <v>23169.601482854498</v>
      </c>
      <c r="K12" s="700" t="s">
        <v>99</v>
      </c>
      <c r="L12" s="702">
        <v>18</v>
      </c>
      <c r="M12" s="704">
        <v>18</v>
      </c>
      <c r="N12" s="706">
        <v>24</v>
      </c>
    </row>
    <row r="13" spans="1:14" ht="13.5" thickBot="1" x14ac:dyDescent="0.25">
      <c r="A13" s="549"/>
      <c r="B13" s="644"/>
      <c r="C13" s="579"/>
      <c r="D13" s="697"/>
      <c r="E13" s="699"/>
      <c r="F13" s="570"/>
      <c r="G13" s="176" t="s">
        <v>13</v>
      </c>
      <c r="H13" s="246">
        <f>H12</f>
        <v>17377.201112140869</v>
      </c>
      <c r="I13" s="247">
        <f>+I12</f>
        <v>21721.50139017609</v>
      </c>
      <c r="J13" s="248">
        <f>+J12</f>
        <v>23169.601482854498</v>
      </c>
      <c r="K13" s="701"/>
      <c r="L13" s="703"/>
      <c r="M13" s="705"/>
      <c r="N13" s="707"/>
    </row>
    <row r="14" spans="1:14" ht="24" customHeight="1" x14ac:dyDescent="0.2">
      <c r="A14" s="280" t="s">
        <v>11</v>
      </c>
      <c r="B14" s="69" t="s">
        <v>11</v>
      </c>
      <c r="C14" s="607" t="s">
        <v>14</v>
      </c>
      <c r="D14" s="606" t="s">
        <v>30</v>
      </c>
      <c r="E14" s="698" t="s">
        <v>89</v>
      </c>
      <c r="F14" s="70" t="s">
        <v>24</v>
      </c>
      <c r="G14" s="71" t="s">
        <v>12</v>
      </c>
      <c r="H14" s="249">
        <f>10/3.4528*1000</f>
        <v>2896.2001853568122</v>
      </c>
      <c r="I14" s="244">
        <f>15/3.4528*1000</f>
        <v>4344.3002780352172</v>
      </c>
      <c r="J14" s="245">
        <f>15/3.4528*1000</f>
        <v>4344.3002780352172</v>
      </c>
      <c r="K14" s="708" t="s">
        <v>100</v>
      </c>
      <c r="L14" s="702">
        <v>3</v>
      </c>
      <c r="M14" s="704">
        <v>3</v>
      </c>
      <c r="N14" s="706">
        <v>3</v>
      </c>
    </row>
    <row r="15" spans="1:14" ht="13.5" thickBot="1" x14ac:dyDescent="0.25">
      <c r="A15" s="281"/>
      <c r="B15" s="76"/>
      <c r="C15" s="579"/>
      <c r="D15" s="581"/>
      <c r="E15" s="699"/>
      <c r="F15" s="77"/>
      <c r="G15" s="177" t="s">
        <v>13</v>
      </c>
      <c r="H15" s="246">
        <f>H14</f>
        <v>2896.2001853568122</v>
      </c>
      <c r="I15" s="248">
        <f>SUM(I14:I14)</f>
        <v>4344.3002780352172</v>
      </c>
      <c r="J15" s="248">
        <f>SUM(J14:J14)</f>
        <v>4344.3002780352172</v>
      </c>
      <c r="K15" s="709"/>
      <c r="L15" s="703"/>
      <c r="M15" s="705"/>
      <c r="N15" s="707"/>
    </row>
    <row r="16" spans="1:14" x14ac:dyDescent="0.2">
      <c r="A16" s="280" t="s">
        <v>11</v>
      </c>
      <c r="B16" s="69" t="s">
        <v>11</v>
      </c>
      <c r="C16" s="578" t="s">
        <v>15</v>
      </c>
      <c r="D16" s="580" t="s">
        <v>39</v>
      </c>
      <c r="E16" s="698"/>
      <c r="F16" s="194" t="s">
        <v>24</v>
      </c>
      <c r="G16" s="71" t="s">
        <v>12</v>
      </c>
      <c r="H16" s="249">
        <f>25/3.4528*1000</f>
        <v>7240.5004633920298</v>
      </c>
      <c r="I16" s="250">
        <f>30/3.4528*1000</f>
        <v>8688.6005560704343</v>
      </c>
      <c r="J16" s="251">
        <f>30/3.4528*1000</f>
        <v>8688.6005560704343</v>
      </c>
      <c r="K16" s="205" t="s">
        <v>101</v>
      </c>
      <c r="L16" s="283">
        <v>3</v>
      </c>
      <c r="M16" s="285">
        <v>2</v>
      </c>
      <c r="N16" s="287">
        <v>2</v>
      </c>
    </row>
    <row r="17" spans="1:14" ht="13.5" thickBot="1" x14ac:dyDescent="0.25">
      <c r="A17" s="281"/>
      <c r="B17" s="76"/>
      <c r="C17" s="579"/>
      <c r="D17" s="581"/>
      <c r="E17" s="699"/>
      <c r="F17" s="77"/>
      <c r="G17" s="177" t="s">
        <v>13</v>
      </c>
      <c r="H17" s="246">
        <f>H16</f>
        <v>7240.5004633920298</v>
      </c>
      <c r="I17" s="252">
        <f>SUM(I16:I16)</f>
        <v>8688.6005560704343</v>
      </c>
      <c r="J17" s="248">
        <f>SUM(J16:J16)</f>
        <v>8688.6005560704343</v>
      </c>
      <c r="K17" s="218"/>
      <c r="L17" s="284"/>
      <c r="M17" s="286"/>
      <c r="N17" s="288"/>
    </row>
    <row r="18" spans="1:14" ht="64.5" customHeight="1" x14ac:dyDescent="0.2">
      <c r="A18" s="280" t="s">
        <v>11</v>
      </c>
      <c r="B18" s="69" t="s">
        <v>11</v>
      </c>
      <c r="C18" s="578" t="s">
        <v>23</v>
      </c>
      <c r="D18" s="710" t="s">
        <v>93</v>
      </c>
      <c r="E18" s="698"/>
      <c r="F18" s="598" t="s">
        <v>24</v>
      </c>
      <c r="G18" s="178" t="s">
        <v>12</v>
      </c>
      <c r="H18" s="243">
        <f>10/3.4528*1000</f>
        <v>2896.2001853568122</v>
      </c>
      <c r="I18" s="253">
        <f>10/3.4528*1000</f>
        <v>2896.2001853568122</v>
      </c>
      <c r="J18" s="254">
        <f>10/3.4528*1000</f>
        <v>2896.2001853568122</v>
      </c>
      <c r="K18" s="708" t="s">
        <v>102</v>
      </c>
      <c r="L18" s="216">
        <v>5</v>
      </c>
      <c r="M18" s="285">
        <v>5</v>
      </c>
      <c r="N18" s="287">
        <v>5</v>
      </c>
    </row>
    <row r="19" spans="1:14" ht="13.5" thickBot="1" x14ac:dyDescent="0.25">
      <c r="A19" s="281"/>
      <c r="B19" s="76"/>
      <c r="C19" s="579"/>
      <c r="D19" s="711"/>
      <c r="E19" s="699"/>
      <c r="F19" s="570"/>
      <c r="G19" s="211" t="s">
        <v>13</v>
      </c>
      <c r="H19" s="246">
        <f>H18</f>
        <v>2896.2001853568122</v>
      </c>
      <c r="I19" s="252">
        <f>I18</f>
        <v>2896.2001853568122</v>
      </c>
      <c r="J19" s="248">
        <f>J18</f>
        <v>2896.2001853568122</v>
      </c>
      <c r="K19" s="712"/>
      <c r="L19" s="213"/>
      <c r="M19" s="214"/>
      <c r="N19" s="215"/>
    </row>
    <row r="20" spans="1:14" ht="39.75" customHeight="1" x14ac:dyDescent="0.2">
      <c r="A20" s="280" t="s">
        <v>11</v>
      </c>
      <c r="B20" s="69" t="s">
        <v>11</v>
      </c>
      <c r="C20" s="578" t="s">
        <v>90</v>
      </c>
      <c r="D20" s="710" t="s">
        <v>73</v>
      </c>
      <c r="E20" s="698"/>
      <c r="F20" s="598" t="s">
        <v>24</v>
      </c>
      <c r="G20" s="178" t="s">
        <v>12</v>
      </c>
      <c r="H20" s="243">
        <f>15/3.4528*1000</f>
        <v>4344.3002780352172</v>
      </c>
      <c r="I20" s="253"/>
      <c r="J20" s="254"/>
      <c r="K20" s="205" t="s">
        <v>45</v>
      </c>
      <c r="L20" s="283">
        <v>1</v>
      </c>
      <c r="M20" s="285"/>
      <c r="N20" s="287"/>
    </row>
    <row r="21" spans="1:14" ht="13.5" thickBot="1" x14ac:dyDescent="0.25">
      <c r="A21" s="281"/>
      <c r="B21" s="76"/>
      <c r="C21" s="579"/>
      <c r="D21" s="711"/>
      <c r="E21" s="699"/>
      <c r="F21" s="570"/>
      <c r="G21" s="177" t="s">
        <v>13</v>
      </c>
      <c r="H21" s="246">
        <f>H20</f>
        <v>4344.3002780352172</v>
      </c>
      <c r="I21" s="252"/>
      <c r="J21" s="248"/>
      <c r="K21" s="220"/>
      <c r="L21" s="213"/>
      <c r="M21" s="214"/>
      <c r="N21" s="215"/>
    </row>
    <row r="22" spans="1:14" ht="13.5" thickBot="1" x14ac:dyDescent="0.25">
      <c r="A22" s="62" t="s">
        <v>11</v>
      </c>
      <c r="B22" s="87" t="s">
        <v>11</v>
      </c>
      <c r="C22" s="593" t="s">
        <v>16</v>
      </c>
      <c r="D22" s="594"/>
      <c r="E22" s="594"/>
      <c r="F22" s="594"/>
      <c r="G22" s="594"/>
      <c r="H22" s="255">
        <f>H21+H19+H17+H15+H13</f>
        <v>34754.402224281737</v>
      </c>
      <c r="I22" s="256">
        <f>I21+I17+I15+I13+I19</f>
        <v>37650.602409638559</v>
      </c>
      <c r="J22" s="257">
        <f>J21+J17+J15+J13+J19</f>
        <v>39098.702502316963</v>
      </c>
      <c r="K22" s="713"/>
      <c r="L22" s="714"/>
      <c r="M22" s="714"/>
      <c r="N22" s="715"/>
    </row>
    <row r="23" spans="1:14" ht="13.5" thickBot="1" x14ac:dyDescent="0.25">
      <c r="A23" s="61" t="s">
        <v>11</v>
      </c>
      <c r="B23" s="94" t="s">
        <v>14</v>
      </c>
      <c r="C23" s="590" t="s">
        <v>40</v>
      </c>
      <c r="D23" s="591"/>
      <c r="E23" s="591"/>
      <c r="F23" s="591"/>
      <c r="G23" s="591"/>
      <c r="H23" s="591"/>
      <c r="I23" s="591"/>
      <c r="J23" s="591"/>
      <c r="K23" s="591"/>
      <c r="L23" s="591"/>
      <c r="M23" s="591"/>
      <c r="N23" s="592"/>
    </row>
    <row r="24" spans="1:14" ht="17.25" customHeight="1" x14ac:dyDescent="0.2">
      <c r="A24" s="280" t="s">
        <v>11</v>
      </c>
      <c r="B24" s="69" t="s">
        <v>14</v>
      </c>
      <c r="C24" s="578" t="s">
        <v>11</v>
      </c>
      <c r="D24" s="710" t="s">
        <v>86</v>
      </c>
      <c r="E24" s="716"/>
      <c r="F24" s="194" t="s">
        <v>24</v>
      </c>
      <c r="G24" s="71" t="s">
        <v>12</v>
      </c>
      <c r="H24" s="243">
        <f>10/3.4528*1000</f>
        <v>2896.2001853568122</v>
      </c>
      <c r="I24" s="250">
        <f>10/3.4528*1000</f>
        <v>2896.2001853568122</v>
      </c>
      <c r="J24" s="251"/>
      <c r="K24" s="205" t="s">
        <v>87</v>
      </c>
      <c r="L24" s="283"/>
      <c r="M24" s="285">
        <v>1</v>
      </c>
      <c r="N24" s="287"/>
    </row>
    <row r="25" spans="1:14" ht="13.5" thickBot="1" x14ac:dyDescent="0.25">
      <c r="A25" s="281"/>
      <c r="B25" s="76"/>
      <c r="C25" s="579"/>
      <c r="D25" s="711"/>
      <c r="E25" s="717"/>
      <c r="F25" s="77"/>
      <c r="G25" s="177" t="s">
        <v>13</v>
      </c>
      <c r="H25" s="246">
        <f>H24</f>
        <v>2896.2001853568122</v>
      </c>
      <c r="I25" s="252">
        <f>SUM(I24:I24)</f>
        <v>2896.2001853568122</v>
      </c>
      <c r="J25" s="248"/>
      <c r="K25" s="218"/>
      <c r="L25" s="284"/>
      <c r="M25" s="286"/>
      <c r="N25" s="288"/>
    </row>
    <row r="26" spans="1:14" ht="13.5" thickBot="1" x14ac:dyDescent="0.25">
      <c r="A26" s="61" t="s">
        <v>11</v>
      </c>
      <c r="B26" s="122" t="s">
        <v>14</v>
      </c>
      <c r="C26" s="593" t="s">
        <v>16</v>
      </c>
      <c r="D26" s="634"/>
      <c r="E26" s="634"/>
      <c r="F26" s="634"/>
      <c r="G26" s="635"/>
      <c r="H26" s="258">
        <f>H25</f>
        <v>2896.2001853568122</v>
      </c>
      <c r="I26" s="259">
        <f>I25</f>
        <v>2896.2001853568122</v>
      </c>
      <c r="J26" s="259"/>
      <c r="K26" s="624"/>
      <c r="L26" s="625"/>
      <c r="M26" s="625"/>
      <c r="N26" s="626"/>
    </row>
    <row r="27" spans="1:14" ht="13.5" thickBot="1" x14ac:dyDescent="0.25">
      <c r="A27" s="280" t="s">
        <v>11</v>
      </c>
      <c r="B27" s="582" t="s">
        <v>17</v>
      </c>
      <c r="C27" s="583"/>
      <c r="D27" s="583"/>
      <c r="E27" s="583"/>
      <c r="F27" s="583"/>
      <c r="G27" s="584"/>
      <c r="H27" s="260">
        <f>H26+H22</f>
        <v>37650.602409638552</v>
      </c>
      <c r="I27" s="261">
        <f>I26+I22</f>
        <v>40546.802594995374</v>
      </c>
      <c r="J27" s="262">
        <f>J26+J22</f>
        <v>39098.702502316963</v>
      </c>
      <c r="K27" s="627"/>
      <c r="L27" s="628"/>
      <c r="M27" s="628"/>
      <c r="N27" s="629"/>
    </row>
    <row r="28" spans="1:14" ht="13.5" thickBot="1" x14ac:dyDescent="0.25">
      <c r="A28" s="131" t="s">
        <v>20</v>
      </c>
      <c r="B28" s="585" t="s">
        <v>18</v>
      </c>
      <c r="C28" s="586"/>
      <c r="D28" s="586"/>
      <c r="E28" s="586"/>
      <c r="F28" s="586"/>
      <c r="G28" s="587"/>
      <c r="H28" s="263">
        <f>H27</f>
        <v>37650.602409638552</v>
      </c>
      <c r="I28" s="264">
        <f>I27</f>
        <v>40546.802594995374</v>
      </c>
      <c r="J28" s="265">
        <f>J27</f>
        <v>39098.702502316963</v>
      </c>
      <c r="K28" s="647"/>
      <c r="L28" s="648"/>
      <c r="M28" s="648"/>
      <c r="N28" s="649"/>
    </row>
    <row r="29" spans="1:14" x14ac:dyDescent="0.2">
      <c r="A29" s="289"/>
      <c r="B29" s="290"/>
      <c r="C29" s="290"/>
      <c r="D29" s="290"/>
      <c r="E29" s="290"/>
      <c r="F29" s="290"/>
      <c r="G29" s="290"/>
      <c r="H29" s="291"/>
      <c r="I29" s="291"/>
      <c r="J29" s="291"/>
      <c r="K29" s="292"/>
      <c r="L29" s="292"/>
      <c r="M29" s="292"/>
      <c r="N29" s="292"/>
    </row>
    <row r="30" spans="1:14" x14ac:dyDescent="0.2">
      <c r="A30" s="9"/>
      <c r="B30" s="10"/>
      <c r="C30" s="10"/>
      <c r="D30" s="650" t="s">
        <v>22</v>
      </c>
      <c r="E30" s="650"/>
      <c r="F30" s="650"/>
      <c r="G30" s="650"/>
      <c r="H30" s="650"/>
      <c r="I30" s="650"/>
      <c r="J30" s="650"/>
      <c r="K30" s="11"/>
      <c r="L30" s="27"/>
      <c r="M30" s="27"/>
      <c r="N30" s="27"/>
    </row>
    <row r="31" spans="1:14" ht="13.5" thickBot="1" x14ac:dyDescent="0.25">
      <c r="A31" s="9"/>
      <c r="B31" s="10"/>
      <c r="C31" s="10"/>
      <c r="D31" s="10"/>
      <c r="E31" s="10"/>
      <c r="F31" s="10"/>
      <c r="G31" s="12"/>
      <c r="H31" s="266"/>
      <c r="I31" s="267"/>
      <c r="J31" s="267"/>
      <c r="K31" s="1"/>
      <c r="L31" s="28"/>
      <c r="M31" s="28"/>
      <c r="N31" s="28"/>
    </row>
    <row r="32" spans="1:14" ht="51.75" thickBot="1" x14ac:dyDescent="0.25">
      <c r="A32" s="2"/>
      <c r="B32" s="13"/>
      <c r="C32" s="13"/>
      <c r="D32" s="669" t="s">
        <v>19</v>
      </c>
      <c r="E32" s="670"/>
      <c r="F32" s="670"/>
      <c r="G32" s="671"/>
      <c r="H32" s="268" t="s">
        <v>95</v>
      </c>
      <c r="I32" s="269" t="s">
        <v>96</v>
      </c>
      <c r="J32" s="270" t="s">
        <v>96</v>
      </c>
      <c r="K32" s="2"/>
      <c r="L32" s="22"/>
      <c r="M32" s="22"/>
      <c r="N32" s="22"/>
    </row>
    <row r="33" spans="1:14" ht="13.5" thickBot="1" x14ac:dyDescent="0.25">
      <c r="A33" s="2"/>
      <c r="B33" s="13"/>
      <c r="C33" s="13"/>
      <c r="D33" s="675" t="s">
        <v>21</v>
      </c>
      <c r="E33" s="676"/>
      <c r="F33" s="676"/>
      <c r="G33" s="677"/>
      <c r="H33" s="271">
        <f>H34</f>
        <v>37650.602409638552</v>
      </c>
      <c r="I33" s="272">
        <f>I34</f>
        <v>40546.802594995374</v>
      </c>
      <c r="J33" s="273">
        <f>J34</f>
        <v>39098.702502316963</v>
      </c>
      <c r="K33" s="2"/>
      <c r="L33" s="22"/>
      <c r="M33" s="22"/>
      <c r="N33" s="22"/>
    </row>
    <row r="34" spans="1:14" ht="13.5" thickBot="1" x14ac:dyDescent="0.25">
      <c r="A34" s="2"/>
      <c r="B34" s="14"/>
      <c r="C34" s="14"/>
      <c r="D34" s="651" t="s">
        <v>33</v>
      </c>
      <c r="E34" s="652"/>
      <c r="F34" s="652"/>
      <c r="G34" s="653"/>
      <c r="H34" s="274">
        <f>SUMIF(G12:G24,"sb",H12:H24)</f>
        <v>37650.602409638552</v>
      </c>
      <c r="I34" s="275">
        <f>SUMIF(G12:G25,"sb",I12:I25)</f>
        <v>40546.802594995374</v>
      </c>
      <c r="J34" s="276">
        <f>SUMIF(G12:G25,"sb",J12:J25)</f>
        <v>39098.702502316963</v>
      </c>
      <c r="K34" s="2"/>
      <c r="L34" s="22"/>
      <c r="M34" s="22"/>
      <c r="N34" s="22"/>
    </row>
    <row r="35" spans="1:14" ht="13.5" thickBot="1" x14ac:dyDescent="0.25">
      <c r="A35" s="2"/>
      <c r="B35" s="13"/>
      <c r="C35" s="13"/>
      <c r="D35" s="657" t="s">
        <v>13</v>
      </c>
      <c r="E35" s="658"/>
      <c r="F35" s="658"/>
      <c r="G35" s="659"/>
      <c r="H35" s="277">
        <f>H33</f>
        <v>37650.602409638552</v>
      </c>
      <c r="I35" s="278">
        <f>I33</f>
        <v>40546.802594995374</v>
      </c>
      <c r="J35" s="279">
        <f>J33</f>
        <v>39098.702502316963</v>
      </c>
      <c r="K35" s="2"/>
      <c r="L35" s="2"/>
      <c r="M35" s="2"/>
      <c r="N35" s="2"/>
    </row>
  </sheetData>
  <mergeCells count="67">
    <mergeCell ref="A1:N1"/>
    <mergeCell ref="A2:N2"/>
    <mergeCell ref="A3:N3"/>
    <mergeCell ref="L4:N4"/>
    <mergeCell ref="A5:A7"/>
    <mergeCell ref="B5:B7"/>
    <mergeCell ref="C5:C7"/>
    <mergeCell ref="D5:D7"/>
    <mergeCell ref="E5:E7"/>
    <mergeCell ref="F5:F7"/>
    <mergeCell ref="G5:G7"/>
    <mergeCell ref="H5:H7"/>
    <mergeCell ref="I5:I7"/>
    <mergeCell ref="J5:J7"/>
    <mergeCell ref="K5:N5"/>
    <mergeCell ref="K6:K7"/>
    <mergeCell ref="K18:K19"/>
    <mergeCell ref="L6:N6"/>
    <mergeCell ref="A9:N9"/>
    <mergeCell ref="B10:N10"/>
    <mergeCell ref="C11:N11"/>
    <mergeCell ref="A12:A13"/>
    <mergeCell ref="B12:B13"/>
    <mergeCell ref="C12:C13"/>
    <mergeCell ref="D12:D13"/>
    <mergeCell ref="E12:E13"/>
    <mergeCell ref="F12:F13"/>
    <mergeCell ref="K12:K13"/>
    <mergeCell ref="A8:N8"/>
    <mergeCell ref="L12:L13"/>
    <mergeCell ref="M12:M13"/>
    <mergeCell ref="N12:N13"/>
    <mergeCell ref="C14:C15"/>
    <mergeCell ref="D14:D15"/>
    <mergeCell ref="E14:E15"/>
    <mergeCell ref="K14:K15"/>
    <mergeCell ref="L14:L15"/>
    <mergeCell ref="M14:M15"/>
    <mergeCell ref="N14:N15"/>
    <mergeCell ref="B28:G28"/>
    <mergeCell ref="K28:N28"/>
    <mergeCell ref="C22:G22"/>
    <mergeCell ref="K22:N22"/>
    <mergeCell ref="C23:N23"/>
    <mergeCell ref="C24:C25"/>
    <mergeCell ref="D24:D25"/>
    <mergeCell ref="E24:E25"/>
    <mergeCell ref="C26:G26"/>
    <mergeCell ref="K26:N26"/>
    <mergeCell ref="B27:G27"/>
    <mergeCell ref="K27:N27"/>
    <mergeCell ref="C20:C21"/>
    <mergeCell ref="D20:D21"/>
    <mergeCell ref="E20:E21"/>
    <mergeCell ref="F20:F21"/>
    <mergeCell ref="C16:C17"/>
    <mergeCell ref="D16:D17"/>
    <mergeCell ref="E16:E17"/>
    <mergeCell ref="C18:C19"/>
    <mergeCell ref="D18:D19"/>
    <mergeCell ref="E18:E19"/>
    <mergeCell ref="F18:F19"/>
    <mergeCell ref="D30:J30"/>
    <mergeCell ref="D32:G32"/>
    <mergeCell ref="D33:G33"/>
    <mergeCell ref="D34:G34"/>
    <mergeCell ref="D35:G35"/>
  </mergeCells>
  <printOptions horizontalCentered="1"/>
  <pageMargins left="0.98425196850393704" right="0.19685039370078741" top="0.39370078740157483" bottom="0.39370078740157483" header="0.31496062992125984" footer="0.31496062992125984"/>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tabSelected="1" zoomScaleNormal="100" workbookViewId="0">
      <selection activeCell="A2" sqref="A2:H2"/>
    </sheetView>
  </sheetViews>
  <sheetFormatPr defaultRowHeight="12.75" x14ac:dyDescent="0.2"/>
  <cols>
    <col min="3" max="3" width="8.85546875" customWidth="1"/>
    <col min="8" max="8" width="19.42578125" customWidth="1"/>
    <col min="9" max="9" width="16.42578125" customWidth="1"/>
    <col min="259" max="259" width="8.85546875" customWidth="1"/>
    <col min="264" max="264" width="18.85546875" customWidth="1"/>
    <col min="265" max="265" width="16.42578125" customWidth="1"/>
    <col min="515" max="515" width="8.85546875" customWidth="1"/>
    <col min="520" max="520" width="18.85546875" customWidth="1"/>
    <col min="521" max="521" width="16.42578125" customWidth="1"/>
    <col min="771" max="771" width="8.85546875" customWidth="1"/>
    <col min="776" max="776" width="18.85546875" customWidth="1"/>
    <col min="777" max="777" width="16.42578125" customWidth="1"/>
    <col min="1027" max="1027" width="8.85546875" customWidth="1"/>
    <col min="1032" max="1032" width="18.85546875" customWidth="1"/>
    <col min="1033" max="1033" width="16.42578125" customWidth="1"/>
    <col min="1283" max="1283" width="8.85546875" customWidth="1"/>
    <col min="1288" max="1288" width="18.85546875" customWidth="1"/>
    <col min="1289" max="1289" width="16.42578125" customWidth="1"/>
    <col min="1539" max="1539" width="8.85546875" customWidth="1"/>
    <col min="1544" max="1544" width="18.85546875" customWidth="1"/>
    <col min="1545" max="1545" width="16.42578125" customWidth="1"/>
    <col min="1795" max="1795" width="8.85546875" customWidth="1"/>
    <col min="1800" max="1800" width="18.85546875" customWidth="1"/>
    <col min="1801" max="1801" width="16.42578125" customWidth="1"/>
    <col min="2051" max="2051" width="8.85546875" customWidth="1"/>
    <col min="2056" max="2056" width="18.85546875" customWidth="1"/>
    <col min="2057" max="2057" width="16.42578125" customWidth="1"/>
    <col min="2307" max="2307" width="8.85546875" customWidth="1"/>
    <col min="2312" max="2312" width="18.85546875" customWidth="1"/>
    <col min="2313" max="2313" width="16.42578125" customWidth="1"/>
    <col min="2563" max="2563" width="8.85546875" customWidth="1"/>
    <col min="2568" max="2568" width="18.85546875" customWidth="1"/>
    <col min="2569" max="2569" width="16.42578125" customWidth="1"/>
    <col min="2819" max="2819" width="8.85546875" customWidth="1"/>
    <col min="2824" max="2824" width="18.85546875" customWidth="1"/>
    <col min="2825" max="2825" width="16.42578125" customWidth="1"/>
    <col min="3075" max="3075" width="8.85546875" customWidth="1"/>
    <col min="3080" max="3080" width="18.85546875" customWidth="1"/>
    <col min="3081" max="3081" width="16.42578125" customWidth="1"/>
    <col min="3331" max="3331" width="8.85546875" customWidth="1"/>
    <col min="3336" max="3336" width="18.85546875" customWidth="1"/>
    <col min="3337" max="3337" width="16.42578125" customWidth="1"/>
    <col min="3587" max="3587" width="8.85546875" customWidth="1"/>
    <col min="3592" max="3592" width="18.85546875" customWidth="1"/>
    <col min="3593" max="3593" width="16.42578125" customWidth="1"/>
    <col min="3843" max="3843" width="8.85546875" customWidth="1"/>
    <col min="3848" max="3848" width="18.85546875" customWidth="1"/>
    <col min="3849" max="3849" width="16.42578125" customWidth="1"/>
    <col min="4099" max="4099" width="8.85546875" customWidth="1"/>
    <col min="4104" max="4104" width="18.85546875" customWidth="1"/>
    <col min="4105" max="4105" width="16.42578125" customWidth="1"/>
    <col min="4355" max="4355" width="8.85546875" customWidth="1"/>
    <col min="4360" max="4360" width="18.85546875" customWidth="1"/>
    <col min="4361" max="4361" width="16.42578125" customWidth="1"/>
    <col min="4611" max="4611" width="8.85546875" customWidth="1"/>
    <col min="4616" max="4616" width="18.85546875" customWidth="1"/>
    <col min="4617" max="4617" width="16.42578125" customWidth="1"/>
    <col min="4867" max="4867" width="8.85546875" customWidth="1"/>
    <col min="4872" max="4872" width="18.85546875" customWidth="1"/>
    <col min="4873" max="4873" width="16.42578125" customWidth="1"/>
    <col min="5123" max="5123" width="8.85546875" customWidth="1"/>
    <col min="5128" max="5128" width="18.85546875" customWidth="1"/>
    <col min="5129" max="5129" width="16.42578125" customWidth="1"/>
    <col min="5379" max="5379" width="8.85546875" customWidth="1"/>
    <col min="5384" max="5384" width="18.85546875" customWidth="1"/>
    <col min="5385" max="5385" width="16.42578125" customWidth="1"/>
    <col min="5635" max="5635" width="8.85546875" customWidth="1"/>
    <col min="5640" max="5640" width="18.85546875" customWidth="1"/>
    <col min="5641" max="5641" width="16.42578125" customWidth="1"/>
    <col min="5891" max="5891" width="8.85546875" customWidth="1"/>
    <col min="5896" max="5896" width="18.85546875" customWidth="1"/>
    <col min="5897" max="5897" width="16.42578125" customWidth="1"/>
    <col min="6147" max="6147" width="8.85546875" customWidth="1"/>
    <col min="6152" max="6152" width="18.85546875" customWidth="1"/>
    <col min="6153" max="6153" width="16.42578125" customWidth="1"/>
    <col min="6403" max="6403" width="8.85546875" customWidth="1"/>
    <col min="6408" max="6408" width="18.85546875" customWidth="1"/>
    <col min="6409" max="6409" width="16.42578125" customWidth="1"/>
    <col min="6659" max="6659" width="8.85546875" customWidth="1"/>
    <col min="6664" max="6664" width="18.85546875" customWidth="1"/>
    <col min="6665" max="6665" width="16.42578125" customWidth="1"/>
    <col min="6915" max="6915" width="8.85546875" customWidth="1"/>
    <col min="6920" max="6920" width="18.85546875" customWidth="1"/>
    <col min="6921" max="6921" width="16.42578125" customWidth="1"/>
    <col min="7171" max="7171" width="8.85546875" customWidth="1"/>
    <col min="7176" max="7176" width="18.85546875" customWidth="1"/>
    <col min="7177" max="7177" width="16.42578125" customWidth="1"/>
    <col min="7427" max="7427" width="8.85546875" customWidth="1"/>
    <col min="7432" max="7432" width="18.85546875" customWidth="1"/>
    <col min="7433" max="7433" width="16.42578125" customWidth="1"/>
    <col min="7683" max="7683" width="8.85546875" customWidth="1"/>
    <col min="7688" max="7688" width="18.85546875" customWidth="1"/>
    <col min="7689" max="7689" width="16.42578125" customWidth="1"/>
    <col min="7939" max="7939" width="8.85546875" customWidth="1"/>
    <col min="7944" max="7944" width="18.85546875" customWidth="1"/>
    <col min="7945" max="7945" width="16.42578125" customWidth="1"/>
    <col min="8195" max="8195" width="8.85546875" customWidth="1"/>
    <col min="8200" max="8200" width="18.85546875" customWidth="1"/>
    <col min="8201" max="8201" width="16.42578125" customWidth="1"/>
    <col min="8451" max="8451" width="8.85546875" customWidth="1"/>
    <col min="8456" max="8456" width="18.85546875" customWidth="1"/>
    <col min="8457" max="8457" width="16.42578125" customWidth="1"/>
    <col min="8707" max="8707" width="8.85546875" customWidth="1"/>
    <col min="8712" max="8712" width="18.85546875" customWidth="1"/>
    <col min="8713" max="8713" width="16.42578125" customWidth="1"/>
    <col min="8963" max="8963" width="8.85546875" customWidth="1"/>
    <col min="8968" max="8968" width="18.85546875" customWidth="1"/>
    <col min="8969" max="8969" width="16.42578125" customWidth="1"/>
    <col min="9219" max="9219" width="8.85546875" customWidth="1"/>
    <col min="9224" max="9224" width="18.85546875" customWidth="1"/>
    <col min="9225" max="9225" width="16.42578125" customWidth="1"/>
    <col min="9475" max="9475" width="8.85546875" customWidth="1"/>
    <col min="9480" max="9480" width="18.85546875" customWidth="1"/>
    <col min="9481" max="9481" width="16.42578125" customWidth="1"/>
    <col min="9731" max="9731" width="8.85546875" customWidth="1"/>
    <col min="9736" max="9736" width="18.85546875" customWidth="1"/>
    <col min="9737" max="9737" width="16.42578125" customWidth="1"/>
    <col min="9987" max="9987" width="8.85546875" customWidth="1"/>
    <col min="9992" max="9992" width="18.85546875" customWidth="1"/>
    <col min="9993" max="9993" width="16.42578125" customWidth="1"/>
    <col min="10243" max="10243" width="8.85546875" customWidth="1"/>
    <col min="10248" max="10248" width="18.85546875" customWidth="1"/>
    <col min="10249" max="10249" width="16.42578125" customWidth="1"/>
    <col min="10499" max="10499" width="8.85546875" customWidth="1"/>
    <col min="10504" max="10504" width="18.85546875" customWidth="1"/>
    <col min="10505" max="10505" width="16.42578125" customWidth="1"/>
    <col min="10755" max="10755" width="8.85546875" customWidth="1"/>
    <col min="10760" max="10760" width="18.85546875" customWidth="1"/>
    <col min="10761" max="10761" width="16.42578125" customWidth="1"/>
    <col min="11011" max="11011" width="8.85546875" customWidth="1"/>
    <col min="11016" max="11016" width="18.85546875" customWidth="1"/>
    <col min="11017" max="11017" width="16.42578125" customWidth="1"/>
    <col min="11267" max="11267" width="8.85546875" customWidth="1"/>
    <col min="11272" max="11272" width="18.85546875" customWidth="1"/>
    <col min="11273" max="11273" width="16.42578125" customWidth="1"/>
    <col min="11523" max="11523" width="8.85546875" customWidth="1"/>
    <col min="11528" max="11528" width="18.85546875" customWidth="1"/>
    <col min="11529" max="11529" width="16.42578125" customWidth="1"/>
    <col min="11779" max="11779" width="8.85546875" customWidth="1"/>
    <col min="11784" max="11784" width="18.85546875" customWidth="1"/>
    <col min="11785" max="11785" width="16.42578125" customWidth="1"/>
    <col min="12035" max="12035" width="8.85546875" customWidth="1"/>
    <col min="12040" max="12040" width="18.85546875" customWidth="1"/>
    <col min="12041" max="12041" width="16.42578125" customWidth="1"/>
    <col min="12291" max="12291" width="8.85546875" customWidth="1"/>
    <col min="12296" max="12296" width="18.85546875" customWidth="1"/>
    <col min="12297" max="12297" width="16.42578125" customWidth="1"/>
    <col min="12547" max="12547" width="8.85546875" customWidth="1"/>
    <col min="12552" max="12552" width="18.85546875" customWidth="1"/>
    <col min="12553" max="12553" width="16.42578125" customWidth="1"/>
    <col min="12803" max="12803" width="8.85546875" customWidth="1"/>
    <col min="12808" max="12808" width="18.85546875" customWidth="1"/>
    <col min="12809" max="12809" width="16.42578125" customWidth="1"/>
    <col min="13059" max="13059" width="8.85546875" customWidth="1"/>
    <col min="13064" max="13064" width="18.85546875" customWidth="1"/>
    <col min="13065" max="13065" width="16.42578125" customWidth="1"/>
    <col min="13315" max="13315" width="8.85546875" customWidth="1"/>
    <col min="13320" max="13320" width="18.85546875" customWidth="1"/>
    <col min="13321" max="13321" width="16.42578125" customWidth="1"/>
    <col min="13571" max="13571" width="8.85546875" customWidth="1"/>
    <col min="13576" max="13576" width="18.85546875" customWidth="1"/>
    <col min="13577" max="13577" width="16.42578125" customWidth="1"/>
    <col min="13827" max="13827" width="8.85546875" customWidth="1"/>
    <col min="13832" max="13832" width="18.85546875" customWidth="1"/>
    <col min="13833" max="13833" width="16.42578125" customWidth="1"/>
    <col min="14083" max="14083" width="8.85546875" customWidth="1"/>
    <col min="14088" max="14088" width="18.85546875" customWidth="1"/>
    <col min="14089" max="14089" width="16.42578125" customWidth="1"/>
    <col min="14339" max="14339" width="8.85546875" customWidth="1"/>
    <col min="14344" max="14344" width="18.85546875" customWidth="1"/>
    <col min="14345" max="14345" width="16.42578125" customWidth="1"/>
    <col min="14595" max="14595" width="8.85546875" customWidth="1"/>
    <col min="14600" max="14600" width="18.85546875" customWidth="1"/>
    <col min="14601" max="14601" width="16.42578125" customWidth="1"/>
    <col min="14851" max="14851" width="8.85546875" customWidth="1"/>
    <col min="14856" max="14856" width="18.85546875" customWidth="1"/>
    <col min="14857" max="14857" width="16.42578125" customWidth="1"/>
    <col min="15107" max="15107" width="8.85546875" customWidth="1"/>
    <col min="15112" max="15112" width="18.85546875" customWidth="1"/>
    <col min="15113" max="15113" width="16.42578125" customWidth="1"/>
    <col min="15363" max="15363" width="8.85546875" customWidth="1"/>
    <col min="15368" max="15368" width="18.85546875" customWidth="1"/>
    <col min="15369" max="15369" width="16.42578125" customWidth="1"/>
    <col min="15619" max="15619" width="8.85546875" customWidth="1"/>
    <col min="15624" max="15624" width="18.85546875" customWidth="1"/>
    <col min="15625" max="15625" width="16.42578125" customWidth="1"/>
    <col min="15875" max="15875" width="8.85546875" customWidth="1"/>
    <col min="15880" max="15880" width="18.85546875" customWidth="1"/>
    <col min="15881" max="15881" width="16.42578125" customWidth="1"/>
    <col min="16131" max="16131" width="8.85546875" customWidth="1"/>
    <col min="16136" max="16136" width="18.85546875" customWidth="1"/>
    <col min="16137" max="16137" width="16.42578125" customWidth="1"/>
  </cols>
  <sheetData>
    <row r="1" spans="1:18" ht="15.75" x14ac:dyDescent="0.2">
      <c r="A1" s="752" t="s">
        <v>155</v>
      </c>
      <c r="B1" s="752"/>
      <c r="C1" s="752"/>
      <c r="D1" s="752"/>
      <c r="E1" s="752"/>
      <c r="F1" s="752"/>
      <c r="G1" s="752"/>
      <c r="H1" s="752"/>
      <c r="I1" s="529"/>
      <c r="J1" s="520"/>
      <c r="K1" s="520"/>
      <c r="L1" s="520"/>
      <c r="M1" s="520"/>
      <c r="N1" s="520"/>
      <c r="O1" s="520"/>
      <c r="P1" s="520"/>
      <c r="Q1" s="520"/>
      <c r="R1" s="520"/>
    </row>
    <row r="2" spans="1:18" ht="15.75" x14ac:dyDescent="0.2">
      <c r="A2" s="752" t="s">
        <v>144</v>
      </c>
      <c r="B2" s="752"/>
      <c r="C2" s="752"/>
      <c r="D2" s="752"/>
      <c r="E2" s="752"/>
      <c r="F2" s="752"/>
      <c r="G2" s="752"/>
      <c r="H2" s="752"/>
      <c r="I2" s="529"/>
      <c r="J2" s="520"/>
      <c r="K2" s="520"/>
      <c r="L2" s="520"/>
      <c r="M2" s="520"/>
      <c r="N2" s="520"/>
      <c r="O2" s="520"/>
      <c r="P2" s="520"/>
      <c r="Q2" s="520"/>
      <c r="R2" s="520"/>
    </row>
    <row r="3" spans="1:18" ht="15.75" x14ac:dyDescent="0.2">
      <c r="A3" s="752" t="s">
        <v>145</v>
      </c>
      <c r="B3" s="752"/>
      <c r="C3" s="752"/>
      <c r="D3" s="752"/>
      <c r="E3" s="752"/>
      <c r="F3" s="752"/>
      <c r="G3" s="752"/>
      <c r="H3" s="752"/>
      <c r="I3" s="529"/>
      <c r="J3" s="530"/>
      <c r="K3" s="530"/>
      <c r="L3" s="530"/>
      <c r="M3" s="530"/>
      <c r="N3" s="530"/>
      <c r="O3" s="530"/>
      <c r="P3" s="530"/>
      <c r="Q3" s="530"/>
      <c r="R3" s="530"/>
    </row>
    <row r="4" spans="1:18" ht="15.75" x14ac:dyDescent="0.2">
      <c r="A4" s="531"/>
      <c r="B4" s="531"/>
      <c r="C4" s="531"/>
      <c r="D4" s="531"/>
      <c r="E4" s="531"/>
      <c r="F4" s="531"/>
      <c r="G4" s="531"/>
      <c r="H4" s="531"/>
      <c r="I4" s="529"/>
      <c r="J4" s="530"/>
      <c r="K4" s="530"/>
      <c r="L4" s="530"/>
      <c r="M4" s="530"/>
      <c r="N4" s="530"/>
      <c r="O4" s="530"/>
      <c r="P4" s="530"/>
      <c r="Q4" s="530"/>
      <c r="R4" s="530"/>
    </row>
    <row r="5" spans="1:18" ht="15.75" x14ac:dyDescent="0.2">
      <c r="A5" s="752"/>
      <c r="B5" s="752"/>
      <c r="C5" s="752"/>
      <c r="D5" s="752"/>
      <c r="E5" s="752"/>
      <c r="F5" s="752"/>
      <c r="G5" s="752"/>
      <c r="H5" s="752"/>
      <c r="I5" s="531"/>
      <c r="J5" s="520"/>
      <c r="K5" s="520"/>
      <c r="L5" s="520"/>
      <c r="M5" s="520"/>
      <c r="N5" s="520"/>
      <c r="O5" s="520"/>
      <c r="P5" s="520"/>
      <c r="Q5" s="520"/>
      <c r="R5" s="520"/>
    </row>
    <row r="6" spans="1:18" ht="15.75" x14ac:dyDescent="0.2">
      <c r="A6" s="751" t="s">
        <v>146</v>
      </c>
      <c r="B6" s="751"/>
      <c r="C6" s="751"/>
      <c r="D6" s="751"/>
      <c r="E6" s="751"/>
      <c r="F6" s="751"/>
      <c r="G6" s="751"/>
      <c r="H6" s="751"/>
      <c r="I6" s="529"/>
    </row>
    <row r="7" spans="1:18" ht="15.75" x14ac:dyDescent="0.2">
      <c r="A7" s="751" t="s">
        <v>161</v>
      </c>
      <c r="B7" s="751"/>
      <c r="C7" s="751"/>
      <c r="D7" s="751"/>
      <c r="E7" s="751"/>
      <c r="F7" s="751"/>
      <c r="G7" s="751"/>
      <c r="H7" s="751"/>
      <c r="I7" s="529"/>
    </row>
    <row r="8" spans="1:18" ht="15.75" x14ac:dyDescent="0.25">
      <c r="A8" s="754" t="s">
        <v>156</v>
      </c>
      <c r="B8" s="755"/>
      <c r="C8" s="755"/>
      <c r="D8" s="755"/>
      <c r="E8" s="755"/>
      <c r="F8" s="755"/>
      <c r="G8" s="755"/>
      <c r="H8" s="755"/>
      <c r="I8" s="532"/>
    </row>
    <row r="9" spans="1:18" ht="15.75" x14ac:dyDescent="0.25">
      <c r="A9" s="533"/>
      <c r="B9" s="534"/>
      <c r="C9" s="534"/>
      <c r="D9" s="534"/>
      <c r="E9" s="534"/>
      <c r="F9" s="534"/>
      <c r="G9" s="534"/>
      <c r="H9" s="534"/>
      <c r="I9" s="535"/>
    </row>
    <row r="10" spans="1:18" ht="15.75" x14ac:dyDescent="0.2">
      <c r="A10" s="536" t="s">
        <v>147</v>
      </c>
      <c r="B10" s="536"/>
      <c r="C10" s="537">
        <v>4</v>
      </c>
      <c r="D10" s="756" t="s">
        <v>148</v>
      </c>
      <c r="E10" s="756"/>
      <c r="F10" s="756"/>
      <c r="G10" s="756"/>
      <c r="H10" s="538"/>
      <c r="I10" s="535"/>
    </row>
    <row r="11" spans="1:18" ht="15.75" x14ac:dyDescent="0.2">
      <c r="A11" s="536" t="s">
        <v>149</v>
      </c>
      <c r="B11" s="536"/>
      <c r="C11" s="537">
        <v>1</v>
      </c>
      <c r="D11" s="757" t="s">
        <v>150</v>
      </c>
      <c r="E11" s="757"/>
      <c r="F11" s="757"/>
      <c r="G11" s="757"/>
      <c r="H11" s="538"/>
      <c r="I11" s="535"/>
    </row>
    <row r="12" spans="1:18" ht="15.75" x14ac:dyDescent="0.25">
      <c r="A12" s="539"/>
      <c r="C12" s="540"/>
      <c r="D12" s="535"/>
      <c r="E12" s="535"/>
      <c r="F12" s="535"/>
      <c r="G12" s="535"/>
      <c r="H12" s="535"/>
      <c r="I12" s="535"/>
    </row>
    <row r="13" spans="1:18" ht="15.75" x14ac:dyDescent="0.25">
      <c r="A13" s="539"/>
      <c r="C13" s="540"/>
      <c r="D13" s="535"/>
      <c r="E13" s="535"/>
      <c r="F13" s="535"/>
      <c r="G13" s="535"/>
      <c r="H13" s="535"/>
      <c r="I13" s="535"/>
    </row>
    <row r="14" spans="1:18" x14ac:dyDescent="0.2">
      <c r="A14" s="535"/>
      <c r="B14" s="535"/>
      <c r="C14" s="535"/>
      <c r="D14" s="535"/>
      <c r="E14" s="535"/>
      <c r="F14" s="535"/>
      <c r="G14" s="535"/>
      <c r="H14" s="535"/>
      <c r="I14" s="535"/>
    </row>
    <row r="15" spans="1:18" x14ac:dyDescent="0.2">
      <c r="A15" s="535"/>
      <c r="B15" s="535"/>
      <c r="C15" s="535"/>
      <c r="D15" s="535"/>
      <c r="E15" s="535"/>
      <c r="F15" s="535"/>
      <c r="G15" s="535"/>
      <c r="H15" s="535"/>
      <c r="I15" s="535"/>
    </row>
    <row r="16" spans="1:18" x14ac:dyDescent="0.2">
      <c r="A16" s="535"/>
      <c r="B16" s="535"/>
      <c r="C16" s="535"/>
      <c r="D16" s="535"/>
      <c r="E16" s="535"/>
      <c r="F16" s="535"/>
      <c r="G16" s="535"/>
      <c r="H16" s="535"/>
      <c r="I16" s="535"/>
    </row>
    <row r="17" spans="1:13" x14ac:dyDescent="0.2">
      <c r="A17" s="535"/>
      <c r="B17" s="535"/>
      <c r="C17" s="535"/>
      <c r="D17" s="535"/>
      <c r="E17" s="535"/>
      <c r="F17" s="535"/>
      <c r="G17" s="535"/>
      <c r="H17" s="535"/>
      <c r="I17" s="535"/>
    </row>
    <row r="18" spans="1:13" x14ac:dyDescent="0.2">
      <c r="A18" s="535"/>
      <c r="B18" s="535"/>
      <c r="C18" s="535"/>
      <c r="D18" s="535"/>
      <c r="E18" s="535"/>
      <c r="F18" s="535"/>
      <c r="G18" s="535"/>
      <c r="H18" s="535"/>
      <c r="I18" s="535"/>
    </row>
    <row r="19" spans="1:13" x14ac:dyDescent="0.2">
      <c r="A19" s="535"/>
      <c r="B19" s="535"/>
      <c r="C19" s="535"/>
      <c r="D19" s="535"/>
      <c r="E19" s="535"/>
      <c r="F19" s="535"/>
      <c r="G19" s="535"/>
      <c r="H19" s="535"/>
      <c r="I19" s="535"/>
    </row>
    <row r="20" spans="1:13" x14ac:dyDescent="0.2">
      <c r="A20" s="535"/>
      <c r="B20" s="535"/>
      <c r="C20" s="535"/>
      <c r="D20" s="535"/>
      <c r="E20" s="535"/>
      <c r="F20" s="535"/>
      <c r="G20" s="535"/>
      <c r="H20" s="535"/>
      <c r="I20" s="535"/>
    </row>
    <row r="21" spans="1:13" ht="15.75" x14ac:dyDescent="0.25">
      <c r="A21" s="758"/>
      <c r="B21" s="758"/>
      <c r="C21" s="758"/>
      <c r="D21" s="758"/>
      <c r="E21" s="758"/>
      <c r="F21" s="758"/>
      <c r="G21" s="758"/>
      <c r="H21" s="758"/>
      <c r="I21" s="758"/>
    </row>
    <row r="22" spans="1:13" ht="15.75" x14ac:dyDescent="0.25">
      <c r="A22" s="541"/>
      <c r="B22" s="541"/>
      <c r="C22" s="541"/>
      <c r="D22" s="541"/>
      <c r="E22" s="541"/>
      <c r="F22" s="541"/>
      <c r="G22" s="541"/>
      <c r="H22" s="541"/>
      <c r="I22" s="541"/>
    </row>
    <row r="23" spans="1:13" ht="15.75" x14ac:dyDescent="0.25">
      <c r="A23" s="541"/>
      <c r="B23" s="541"/>
      <c r="C23" s="541"/>
      <c r="D23" s="541"/>
      <c r="E23" s="541"/>
      <c r="F23" s="541"/>
      <c r="G23" s="541"/>
      <c r="H23" s="535"/>
      <c r="I23" s="535"/>
    </row>
    <row r="24" spans="1:13" ht="15.75" x14ac:dyDescent="0.25">
      <c r="A24" s="541"/>
      <c r="B24" s="535"/>
      <c r="C24" s="535"/>
      <c r="D24" s="535"/>
      <c r="E24" s="535"/>
      <c r="F24" s="535"/>
      <c r="G24" s="535"/>
      <c r="H24" s="535"/>
      <c r="I24" s="535"/>
    </row>
    <row r="25" spans="1:13" ht="15.75" x14ac:dyDescent="0.25">
      <c r="A25" s="541"/>
      <c r="B25" s="535"/>
      <c r="C25" s="535"/>
      <c r="D25" s="535"/>
      <c r="E25" s="535"/>
      <c r="F25" s="535"/>
      <c r="G25" s="535"/>
      <c r="H25" s="535"/>
      <c r="I25" s="535"/>
    </row>
    <row r="26" spans="1:13" x14ac:dyDescent="0.2">
      <c r="A26" s="535"/>
      <c r="B26" s="535"/>
      <c r="C26" s="535"/>
      <c r="D26" s="535"/>
      <c r="E26" s="535"/>
      <c r="F26" s="535"/>
      <c r="G26" s="535"/>
      <c r="H26" s="535"/>
      <c r="I26" s="535"/>
    </row>
    <row r="27" spans="1:13" x14ac:dyDescent="0.2">
      <c r="A27" s="535"/>
      <c r="B27" s="535"/>
      <c r="C27" s="535"/>
      <c r="D27" s="535"/>
      <c r="E27" s="535"/>
      <c r="F27" s="535"/>
      <c r="G27" s="535"/>
      <c r="H27" s="535"/>
      <c r="I27" s="535"/>
    </row>
    <row r="28" spans="1:13" x14ac:dyDescent="0.2">
      <c r="A28" s="535"/>
      <c r="B28" s="535"/>
      <c r="C28" s="535"/>
      <c r="D28" s="535"/>
      <c r="E28" s="535"/>
      <c r="F28" s="535"/>
      <c r="G28" s="535"/>
      <c r="H28" s="535"/>
      <c r="I28" s="535"/>
    </row>
    <row r="29" spans="1:13" x14ac:dyDescent="0.2">
      <c r="A29" s="542"/>
      <c r="B29" s="542"/>
      <c r="C29" s="542"/>
      <c r="D29" s="542"/>
      <c r="E29" s="542"/>
      <c r="F29" s="542"/>
      <c r="G29" s="542"/>
      <c r="H29" s="542"/>
      <c r="I29" s="542"/>
    </row>
    <row r="30" spans="1:13" x14ac:dyDescent="0.2">
      <c r="A30" s="542"/>
      <c r="B30" s="542"/>
      <c r="C30" s="542"/>
      <c r="D30" s="542"/>
      <c r="E30" s="542"/>
      <c r="F30" s="542"/>
      <c r="G30" s="542"/>
      <c r="H30" s="542"/>
      <c r="I30" s="542"/>
    </row>
    <row r="31" spans="1:13" ht="33.75" customHeight="1" x14ac:dyDescent="0.2">
      <c r="A31" s="759" t="s">
        <v>151</v>
      </c>
      <c r="B31" s="759"/>
      <c r="C31" s="759"/>
      <c r="D31" s="759"/>
      <c r="E31" s="759"/>
      <c r="F31" s="759"/>
      <c r="G31" s="759"/>
      <c r="H31" s="759"/>
      <c r="I31" s="543"/>
      <c r="J31" s="543"/>
      <c r="K31" s="543"/>
      <c r="L31" s="543"/>
      <c r="M31" s="543"/>
    </row>
    <row r="32" spans="1:13" ht="33.75" customHeight="1" x14ac:dyDescent="0.2">
      <c r="A32" s="753" t="s">
        <v>152</v>
      </c>
      <c r="B32" s="753"/>
      <c r="C32" s="753"/>
      <c r="D32" s="753"/>
      <c r="E32" s="753"/>
      <c r="F32" s="753"/>
      <c r="G32" s="753"/>
      <c r="H32" s="753"/>
      <c r="I32" s="544"/>
      <c r="J32" s="544"/>
      <c r="K32" s="544"/>
      <c r="L32" s="544"/>
      <c r="M32" s="544"/>
    </row>
    <row r="33" spans="1:13" ht="33.75" customHeight="1" x14ac:dyDescent="0.2">
      <c r="A33" s="753" t="s">
        <v>153</v>
      </c>
      <c r="B33" s="753"/>
      <c r="C33" s="753"/>
      <c r="D33" s="753"/>
      <c r="E33" s="753"/>
      <c r="F33" s="753"/>
      <c r="G33" s="753"/>
      <c r="H33" s="753"/>
      <c r="I33" s="544"/>
      <c r="J33" s="544"/>
      <c r="K33" s="544"/>
      <c r="L33" s="544"/>
      <c r="M33" s="544"/>
    </row>
    <row r="34" spans="1:13" ht="33.75" customHeight="1" x14ac:dyDescent="0.2">
      <c r="A34" s="753" t="s">
        <v>154</v>
      </c>
      <c r="B34" s="753"/>
      <c r="C34" s="753"/>
      <c r="D34" s="753"/>
      <c r="E34" s="753"/>
      <c r="F34" s="753"/>
      <c r="G34" s="753"/>
      <c r="H34" s="753"/>
      <c r="I34" s="544"/>
      <c r="J34" s="544"/>
      <c r="K34" s="544"/>
      <c r="L34" s="544"/>
      <c r="M34" s="544"/>
    </row>
    <row r="35" spans="1:13" x14ac:dyDescent="0.2">
      <c r="A35" s="542"/>
      <c r="B35" s="542"/>
      <c r="C35" s="542"/>
      <c r="D35" s="542"/>
      <c r="E35" s="542"/>
      <c r="F35" s="542"/>
      <c r="G35" s="542"/>
      <c r="H35" s="542"/>
      <c r="I35" s="542"/>
    </row>
    <row r="36" spans="1:13" x14ac:dyDescent="0.2">
      <c r="A36" s="542"/>
      <c r="B36" s="542"/>
      <c r="C36" s="542"/>
      <c r="D36" s="542"/>
      <c r="E36" s="542"/>
      <c r="F36" s="542"/>
      <c r="G36" s="542"/>
      <c r="H36" s="542"/>
      <c r="I36" s="542"/>
    </row>
  </sheetData>
  <mergeCells count="14">
    <mergeCell ref="A33:H33"/>
    <mergeCell ref="A34:H34"/>
    <mergeCell ref="A8:H8"/>
    <mergeCell ref="D10:G10"/>
    <mergeCell ref="D11:G11"/>
    <mergeCell ref="A21:I21"/>
    <mergeCell ref="A31:H31"/>
    <mergeCell ref="A32:H32"/>
    <mergeCell ref="A7:H7"/>
    <mergeCell ref="A1:H1"/>
    <mergeCell ref="A2:H2"/>
    <mergeCell ref="A3:H3"/>
    <mergeCell ref="A5:H5"/>
    <mergeCell ref="A6:H6"/>
  </mergeCells>
  <printOptions horizontalCentered="1"/>
  <pageMargins left="0.9055118110236221" right="0.70866141732283472"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zoomScaleNormal="100" zoomScaleSheetLayoutView="100" workbookViewId="0">
      <selection activeCell="D13" sqref="D13:D14"/>
    </sheetView>
  </sheetViews>
  <sheetFormatPr defaultRowHeight="12.75" x14ac:dyDescent="0.2"/>
  <cols>
    <col min="1" max="1" width="3.140625" style="362" customWidth="1"/>
    <col min="2" max="2" width="3.5703125" style="362" customWidth="1"/>
    <col min="3" max="3" width="3.140625" style="398" customWidth="1"/>
    <col min="4" max="4" width="32.28515625" style="267" customWidth="1"/>
    <col min="5" max="6" width="3.42578125" style="267" customWidth="1"/>
    <col min="7" max="7" width="7.28515625" style="267" customWidth="1"/>
    <col min="8" max="10" width="5.7109375" style="475" customWidth="1"/>
    <col min="11" max="11" width="15.85546875" style="267" customWidth="1"/>
    <col min="12" max="13" width="4.140625" style="267" customWidth="1"/>
    <col min="14" max="15" width="35.5703125" style="267" customWidth="1"/>
    <col min="16" max="16384" width="9.140625" style="267"/>
  </cols>
  <sheetData>
    <row r="1" spans="1:16" s="494" customFormat="1" ht="15.75" x14ac:dyDescent="0.2">
      <c r="A1" s="804" t="s">
        <v>127</v>
      </c>
      <c r="B1" s="804"/>
      <c r="C1" s="804"/>
      <c r="D1" s="804"/>
      <c r="E1" s="804"/>
      <c r="F1" s="804"/>
      <c r="G1" s="804"/>
      <c r="H1" s="804"/>
      <c r="I1" s="804"/>
      <c r="J1" s="804"/>
      <c r="K1" s="804"/>
      <c r="L1" s="804"/>
      <c r="M1" s="804"/>
      <c r="N1" s="804"/>
      <c r="O1" s="804"/>
      <c r="P1" s="4"/>
    </row>
    <row r="2" spans="1:16" s="494" customFormat="1" ht="15.75" customHeight="1" x14ac:dyDescent="0.2">
      <c r="A2" s="805" t="s">
        <v>128</v>
      </c>
      <c r="B2" s="805"/>
      <c r="C2" s="805"/>
      <c r="D2" s="805"/>
      <c r="E2" s="805"/>
      <c r="F2" s="805"/>
      <c r="G2" s="805"/>
      <c r="H2" s="805"/>
      <c r="I2" s="805"/>
      <c r="J2" s="805"/>
      <c r="K2" s="805"/>
      <c r="L2" s="805"/>
      <c r="M2" s="805"/>
      <c r="N2" s="805"/>
      <c r="O2" s="805"/>
      <c r="P2" s="510"/>
    </row>
    <row r="3" spans="1:16" ht="13.5" thickBot="1" x14ac:dyDescent="0.25">
      <c r="A3" s="345"/>
      <c r="B3" s="345"/>
      <c r="C3" s="394"/>
      <c r="D3" s="453"/>
      <c r="E3" s="453"/>
      <c r="F3" s="453"/>
      <c r="G3" s="453"/>
      <c r="H3" s="454"/>
      <c r="I3" s="455"/>
      <c r="J3" s="455"/>
      <c r="K3" s="242"/>
      <c r="L3" s="806"/>
      <c r="M3" s="806"/>
      <c r="N3" s="806"/>
      <c r="O3" s="806"/>
    </row>
    <row r="4" spans="1:16" ht="29.25" customHeight="1" x14ac:dyDescent="0.2">
      <c r="A4" s="807" t="s">
        <v>1</v>
      </c>
      <c r="B4" s="810" t="s">
        <v>2</v>
      </c>
      <c r="C4" s="813" t="s">
        <v>3</v>
      </c>
      <c r="D4" s="816" t="s">
        <v>4</v>
      </c>
      <c r="E4" s="819" t="s">
        <v>5</v>
      </c>
      <c r="F4" s="795" t="s">
        <v>6</v>
      </c>
      <c r="G4" s="798" t="s">
        <v>7</v>
      </c>
      <c r="H4" s="834" t="s">
        <v>131</v>
      </c>
      <c r="I4" s="835"/>
      <c r="J4" s="836"/>
      <c r="K4" s="837" t="s">
        <v>130</v>
      </c>
      <c r="L4" s="838"/>
      <c r="M4" s="839"/>
      <c r="N4" s="824" t="s">
        <v>135</v>
      </c>
      <c r="O4" s="827" t="s">
        <v>136</v>
      </c>
    </row>
    <row r="5" spans="1:16" ht="12.75" customHeight="1" x14ac:dyDescent="0.2">
      <c r="A5" s="808"/>
      <c r="B5" s="811"/>
      <c r="C5" s="814"/>
      <c r="D5" s="817"/>
      <c r="E5" s="820"/>
      <c r="F5" s="796"/>
      <c r="G5" s="799"/>
      <c r="H5" s="830" t="s">
        <v>129</v>
      </c>
      <c r="I5" s="832" t="s">
        <v>137</v>
      </c>
      <c r="J5" s="832" t="s">
        <v>138</v>
      </c>
      <c r="K5" s="822" t="s">
        <v>132</v>
      </c>
      <c r="L5" s="791" t="s">
        <v>133</v>
      </c>
      <c r="M5" s="793" t="s">
        <v>134</v>
      </c>
      <c r="N5" s="825"/>
      <c r="O5" s="828"/>
    </row>
    <row r="6" spans="1:16" ht="106.5" customHeight="1" thickBot="1" x14ac:dyDescent="0.25">
      <c r="A6" s="809"/>
      <c r="B6" s="812"/>
      <c r="C6" s="815"/>
      <c r="D6" s="818"/>
      <c r="E6" s="821"/>
      <c r="F6" s="797"/>
      <c r="G6" s="800"/>
      <c r="H6" s="831"/>
      <c r="I6" s="833"/>
      <c r="J6" s="833"/>
      <c r="K6" s="823"/>
      <c r="L6" s="792"/>
      <c r="M6" s="794"/>
      <c r="N6" s="826"/>
      <c r="O6" s="829"/>
    </row>
    <row r="7" spans="1:16" ht="16.5" customHeight="1" thickBot="1" x14ac:dyDescent="0.25">
      <c r="A7" s="801" t="s">
        <v>28</v>
      </c>
      <c r="B7" s="802"/>
      <c r="C7" s="802"/>
      <c r="D7" s="802"/>
      <c r="E7" s="802"/>
      <c r="F7" s="802"/>
      <c r="G7" s="802"/>
      <c r="H7" s="802"/>
      <c r="I7" s="802"/>
      <c r="J7" s="802"/>
      <c r="K7" s="802"/>
      <c r="L7" s="802"/>
      <c r="M7" s="802"/>
      <c r="N7" s="802"/>
      <c r="O7" s="803"/>
    </row>
    <row r="8" spans="1:16" ht="13.5" thickBot="1" x14ac:dyDescent="0.25">
      <c r="A8" s="880" t="s">
        <v>36</v>
      </c>
      <c r="B8" s="881"/>
      <c r="C8" s="881"/>
      <c r="D8" s="881"/>
      <c r="E8" s="881"/>
      <c r="F8" s="881"/>
      <c r="G8" s="881"/>
      <c r="H8" s="881"/>
      <c r="I8" s="881"/>
      <c r="J8" s="881"/>
      <c r="K8" s="881"/>
      <c r="L8" s="881"/>
      <c r="M8" s="881"/>
      <c r="N8" s="881"/>
      <c r="O8" s="882"/>
    </row>
    <row r="9" spans="1:16" s="1" customFormat="1" ht="92.25" customHeight="1" thickBot="1" x14ac:dyDescent="0.25">
      <c r="A9" s="521" t="s">
        <v>11</v>
      </c>
      <c r="B9" s="774" t="s">
        <v>70</v>
      </c>
      <c r="C9" s="775"/>
      <c r="D9" s="775"/>
      <c r="E9" s="775"/>
      <c r="F9" s="775"/>
      <c r="G9" s="775"/>
      <c r="H9" s="775"/>
      <c r="I9" s="775"/>
      <c r="J9" s="775"/>
      <c r="K9" s="522" t="s">
        <v>141</v>
      </c>
      <c r="L9" s="523">
        <v>700</v>
      </c>
      <c r="M9" s="524">
        <v>5727</v>
      </c>
      <c r="N9" s="776" t="s">
        <v>157</v>
      </c>
      <c r="O9" s="777"/>
    </row>
    <row r="10" spans="1:16" ht="13.5" thickBot="1" x14ac:dyDescent="0.25">
      <c r="A10" s="349" t="s">
        <v>11</v>
      </c>
      <c r="B10" s="350" t="s">
        <v>11</v>
      </c>
      <c r="C10" s="883" t="s">
        <v>31</v>
      </c>
      <c r="D10" s="883"/>
      <c r="E10" s="883"/>
      <c r="F10" s="883"/>
      <c r="G10" s="883"/>
      <c r="H10" s="883"/>
      <c r="I10" s="883"/>
      <c r="J10" s="883"/>
      <c r="K10" s="884"/>
      <c r="L10" s="884"/>
      <c r="M10" s="884"/>
      <c r="N10" s="884"/>
      <c r="O10" s="885"/>
    </row>
    <row r="11" spans="1:16" ht="28.5" customHeight="1" x14ac:dyDescent="0.2">
      <c r="A11" s="892" t="s">
        <v>11</v>
      </c>
      <c r="B11" s="786" t="s">
        <v>11</v>
      </c>
      <c r="C11" s="607" t="s">
        <v>11</v>
      </c>
      <c r="D11" s="778" t="s">
        <v>55</v>
      </c>
      <c r="E11" s="789" t="s">
        <v>88</v>
      </c>
      <c r="F11" s="766" t="s">
        <v>24</v>
      </c>
      <c r="G11" s="298" t="s">
        <v>12</v>
      </c>
      <c r="H11" s="456">
        <v>15</v>
      </c>
      <c r="I11" s="456">
        <v>15</v>
      </c>
      <c r="J11" s="458">
        <v>14.8</v>
      </c>
      <c r="K11" s="780" t="s">
        <v>99</v>
      </c>
      <c r="L11" s="782">
        <v>12</v>
      </c>
      <c r="M11" s="784">
        <v>9</v>
      </c>
      <c r="N11" s="527"/>
      <c r="O11" s="762" t="s">
        <v>142</v>
      </c>
    </row>
    <row r="12" spans="1:16" ht="13.5" thickBot="1" x14ac:dyDescent="0.25">
      <c r="A12" s="893"/>
      <c r="B12" s="787"/>
      <c r="C12" s="579"/>
      <c r="D12" s="779"/>
      <c r="E12" s="790"/>
      <c r="F12" s="767"/>
      <c r="G12" s="302" t="s">
        <v>13</v>
      </c>
      <c r="H12" s="459">
        <f>H11</f>
        <v>15</v>
      </c>
      <c r="I12" s="459">
        <f>I11</f>
        <v>15</v>
      </c>
      <c r="J12" s="461">
        <f>+J11</f>
        <v>14.8</v>
      </c>
      <c r="K12" s="781"/>
      <c r="L12" s="783"/>
      <c r="M12" s="785"/>
      <c r="N12" s="528"/>
      <c r="O12" s="763"/>
    </row>
    <row r="13" spans="1:16" ht="105" customHeight="1" x14ac:dyDescent="0.2">
      <c r="A13" s="508" t="s">
        <v>11</v>
      </c>
      <c r="B13" s="351" t="s">
        <v>11</v>
      </c>
      <c r="C13" s="607" t="s">
        <v>14</v>
      </c>
      <c r="D13" s="788" t="s">
        <v>30</v>
      </c>
      <c r="E13" s="789" t="s">
        <v>89</v>
      </c>
      <c r="F13" s="306" t="s">
        <v>24</v>
      </c>
      <c r="G13" s="298" t="s">
        <v>12</v>
      </c>
      <c r="H13" s="462">
        <v>2.9</v>
      </c>
      <c r="I13" s="462">
        <v>2.9</v>
      </c>
      <c r="J13" s="458">
        <v>2.8</v>
      </c>
      <c r="K13" s="770" t="s">
        <v>122</v>
      </c>
      <c r="L13" s="764">
        <v>1</v>
      </c>
      <c r="M13" s="890">
        <v>1</v>
      </c>
      <c r="N13" s="768" t="s">
        <v>158</v>
      </c>
      <c r="O13" s="890"/>
    </row>
    <row r="14" spans="1:16" ht="13.5" thickBot="1" x14ac:dyDescent="0.25">
      <c r="A14" s="509"/>
      <c r="B14" s="352"/>
      <c r="C14" s="579"/>
      <c r="D14" s="773"/>
      <c r="E14" s="790"/>
      <c r="F14" s="309"/>
      <c r="G14" s="310" t="s">
        <v>13</v>
      </c>
      <c r="H14" s="461">
        <f>SUM(H13:H13)</f>
        <v>2.9</v>
      </c>
      <c r="I14" s="461">
        <f>SUM(I13:I13)</f>
        <v>2.9</v>
      </c>
      <c r="J14" s="461">
        <f>SUM(J13:J13)</f>
        <v>2.8</v>
      </c>
      <c r="K14" s="771"/>
      <c r="L14" s="765"/>
      <c r="M14" s="891"/>
      <c r="N14" s="769"/>
      <c r="O14" s="891"/>
    </row>
    <row r="15" spans="1:16" ht="119.25" customHeight="1" x14ac:dyDescent="0.2">
      <c r="A15" s="508" t="s">
        <v>11</v>
      </c>
      <c r="B15" s="351" t="s">
        <v>11</v>
      </c>
      <c r="C15" s="578" t="s">
        <v>15</v>
      </c>
      <c r="D15" s="772" t="s">
        <v>39</v>
      </c>
      <c r="E15" s="760"/>
      <c r="F15" s="313" t="s">
        <v>24</v>
      </c>
      <c r="G15" s="298" t="s">
        <v>12</v>
      </c>
      <c r="H15" s="463">
        <v>10.8</v>
      </c>
      <c r="I15" s="463">
        <v>10.8</v>
      </c>
      <c r="J15" s="464">
        <v>10.8</v>
      </c>
      <c r="K15" s="770" t="s">
        <v>101</v>
      </c>
      <c r="L15" s="518">
        <v>7</v>
      </c>
      <c r="M15" s="516">
        <v>10</v>
      </c>
      <c r="N15" s="768" t="s">
        <v>159</v>
      </c>
      <c r="O15" s="506"/>
    </row>
    <row r="16" spans="1:16" ht="26.25" customHeight="1" thickBot="1" x14ac:dyDescent="0.25">
      <c r="A16" s="509"/>
      <c r="B16" s="352"/>
      <c r="C16" s="579"/>
      <c r="D16" s="773"/>
      <c r="E16" s="761"/>
      <c r="F16" s="309"/>
      <c r="G16" s="310" t="s">
        <v>13</v>
      </c>
      <c r="H16" s="461">
        <f>SUM(H15:H15)</f>
        <v>10.8</v>
      </c>
      <c r="I16" s="461">
        <f>SUM(I15:I15)</f>
        <v>10.8</v>
      </c>
      <c r="J16" s="461">
        <f>SUM(J15:J15)</f>
        <v>10.8</v>
      </c>
      <c r="K16" s="771"/>
      <c r="L16" s="519"/>
      <c r="M16" s="517"/>
      <c r="N16" s="769"/>
      <c r="O16" s="507"/>
    </row>
    <row r="17" spans="1:18" ht="13.5" thickBot="1" x14ac:dyDescent="0.25">
      <c r="A17" s="349" t="s">
        <v>11</v>
      </c>
      <c r="B17" s="353" t="s">
        <v>11</v>
      </c>
      <c r="C17" s="879" t="s">
        <v>16</v>
      </c>
      <c r="D17" s="889"/>
      <c r="E17" s="889"/>
      <c r="F17" s="889"/>
      <c r="G17" s="889"/>
      <c r="H17" s="465">
        <f>H16+H14+H12</f>
        <v>28.700000000000003</v>
      </c>
      <c r="I17" s="465">
        <f>I16+I14+I12</f>
        <v>28.700000000000003</v>
      </c>
      <c r="J17" s="465">
        <f t="shared" ref="J17" si="0">J16+J14+J12</f>
        <v>28.400000000000002</v>
      </c>
      <c r="K17" s="894"/>
      <c r="L17" s="895"/>
      <c r="M17" s="895"/>
      <c r="N17" s="895"/>
      <c r="O17" s="896"/>
    </row>
    <row r="18" spans="1:18" ht="13.5" thickBot="1" x14ac:dyDescent="0.25">
      <c r="A18" s="348" t="s">
        <v>11</v>
      </c>
      <c r="B18" s="354" t="s">
        <v>14</v>
      </c>
      <c r="C18" s="897" t="s">
        <v>40</v>
      </c>
      <c r="D18" s="883"/>
      <c r="E18" s="883"/>
      <c r="F18" s="883"/>
      <c r="G18" s="883"/>
      <c r="H18" s="883"/>
      <c r="I18" s="883"/>
      <c r="J18" s="883"/>
      <c r="K18" s="883"/>
      <c r="L18" s="883"/>
      <c r="M18" s="883"/>
      <c r="N18" s="883"/>
      <c r="O18" s="898"/>
    </row>
    <row r="19" spans="1:18" ht="27" customHeight="1" x14ac:dyDescent="0.2">
      <c r="A19" s="508" t="s">
        <v>11</v>
      </c>
      <c r="B19" s="351" t="s">
        <v>14</v>
      </c>
      <c r="C19" s="578" t="s">
        <v>11</v>
      </c>
      <c r="D19" s="373" t="s">
        <v>115</v>
      </c>
      <c r="E19" s="868"/>
      <c r="F19" s="313" t="s">
        <v>24</v>
      </c>
      <c r="G19" s="298"/>
      <c r="H19" s="476"/>
      <c r="I19" s="466"/>
      <c r="J19" s="468"/>
      <c r="K19" s="340"/>
      <c r="L19" s="319"/>
      <c r="M19" s="516"/>
      <c r="N19" s="525"/>
      <c r="O19" s="506"/>
      <c r="R19" s="335"/>
    </row>
    <row r="20" spans="1:18" ht="22.5" customHeight="1" x14ac:dyDescent="0.2">
      <c r="A20" s="349"/>
      <c r="B20" s="353"/>
      <c r="C20" s="607"/>
      <c r="D20" s="778" t="s">
        <v>123</v>
      </c>
      <c r="E20" s="869"/>
      <c r="F20" s="306"/>
      <c r="G20" s="375" t="s">
        <v>12</v>
      </c>
      <c r="H20" s="477">
        <v>11.5</v>
      </c>
      <c r="I20" s="467">
        <f>11.5+7.6</f>
        <v>19.100000000000001</v>
      </c>
      <c r="J20" s="478">
        <v>12.1</v>
      </c>
      <c r="K20" s="870" t="s">
        <v>143</v>
      </c>
      <c r="L20" s="376"/>
      <c r="M20" s="378">
        <v>35</v>
      </c>
      <c r="N20" s="872" t="s">
        <v>160</v>
      </c>
      <c r="O20" s="873"/>
      <c r="R20" s="335"/>
    </row>
    <row r="21" spans="1:18" ht="22.5" customHeight="1" x14ac:dyDescent="0.2">
      <c r="A21" s="349"/>
      <c r="B21" s="353"/>
      <c r="C21" s="607"/>
      <c r="D21" s="778"/>
      <c r="E21" s="869"/>
      <c r="F21" s="306"/>
      <c r="G21" s="365" t="s">
        <v>25</v>
      </c>
      <c r="H21" s="477">
        <v>35</v>
      </c>
      <c r="I21" s="467">
        <v>0</v>
      </c>
      <c r="J21" s="479">
        <v>0</v>
      </c>
      <c r="K21" s="871"/>
      <c r="L21" s="299"/>
      <c r="M21" s="343"/>
      <c r="N21" s="874"/>
      <c r="O21" s="875"/>
      <c r="R21" s="335"/>
    </row>
    <row r="22" spans="1:18" ht="19.5" customHeight="1" thickBot="1" x14ac:dyDescent="0.25">
      <c r="A22" s="349"/>
      <c r="B22" s="353"/>
      <c r="C22" s="607"/>
      <c r="D22" s="372"/>
      <c r="E22" s="869"/>
      <c r="F22" s="306"/>
      <c r="G22" s="363" t="s">
        <v>13</v>
      </c>
      <c r="H22" s="461">
        <f>SUM(H19:H21)</f>
        <v>46.5</v>
      </c>
      <c r="I22" s="460">
        <f>SUM(I20:I21)</f>
        <v>19.100000000000001</v>
      </c>
      <c r="J22" s="480">
        <f>J21+J20</f>
        <v>12.1</v>
      </c>
      <c r="K22" s="374"/>
      <c r="L22" s="519"/>
      <c r="M22" s="517"/>
      <c r="N22" s="876"/>
      <c r="O22" s="877"/>
    </row>
    <row r="23" spans="1:18" ht="32.25" customHeight="1" x14ac:dyDescent="0.2">
      <c r="A23" s="508" t="s">
        <v>11</v>
      </c>
      <c r="B23" s="69" t="s">
        <v>14</v>
      </c>
      <c r="C23" s="578" t="s">
        <v>14</v>
      </c>
      <c r="D23" s="886" t="s">
        <v>121</v>
      </c>
      <c r="E23" s="760"/>
      <c r="F23" s="888" t="s">
        <v>24</v>
      </c>
      <c r="G23" s="318" t="s">
        <v>12</v>
      </c>
      <c r="H23" s="476">
        <v>2.9</v>
      </c>
      <c r="I23" s="512">
        <v>2.9</v>
      </c>
      <c r="J23" s="468">
        <v>2.9</v>
      </c>
      <c r="K23" s="770" t="s">
        <v>102</v>
      </c>
      <c r="L23" s="319">
        <v>5</v>
      </c>
      <c r="M23" s="516">
        <v>5</v>
      </c>
      <c r="N23" s="525"/>
      <c r="O23" s="506"/>
    </row>
    <row r="24" spans="1:18" ht="13.5" thickBot="1" x14ac:dyDescent="0.25">
      <c r="A24" s="509"/>
      <c r="B24" s="352"/>
      <c r="C24" s="579"/>
      <c r="D24" s="887"/>
      <c r="E24" s="761"/>
      <c r="F24" s="767"/>
      <c r="G24" s="321" t="s">
        <v>13</v>
      </c>
      <c r="H24" s="459">
        <f>H23</f>
        <v>2.9</v>
      </c>
      <c r="I24" s="460">
        <f>I23</f>
        <v>2.9</v>
      </c>
      <c r="J24" s="480">
        <f>J23</f>
        <v>2.9</v>
      </c>
      <c r="K24" s="871"/>
      <c r="L24" s="519"/>
      <c r="M24" s="517"/>
      <c r="N24" s="526"/>
      <c r="O24" s="343"/>
    </row>
    <row r="25" spans="1:18" ht="13.5" customHeight="1" thickBot="1" x14ac:dyDescent="0.25">
      <c r="A25" s="61" t="s">
        <v>11</v>
      </c>
      <c r="B25" s="122" t="s">
        <v>14</v>
      </c>
      <c r="C25" s="878" t="s">
        <v>16</v>
      </c>
      <c r="D25" s="878"/>
      <c r="E25" s="878" t="e">
        <f>#REF!</f>
        <v>#REF!</v>
      </c>
      <c r="F25" s="878" t="e">
        <f>#REF!</f>
        <v>#REF!</v>
      </c>
      <c r="G25" s="879"/>
      <c r="H25" s="481">
        <f>H24+H22</f>
        <v>49.4</v>
      </c>
      <c r="I25" s="513">
        <f>I24+I22</f>
        <v>22</v>
      </c>
      <c r="J25" s="511">
        <f t="shared" ref="J25" si="1">J24+J22</f>
        <v>15</v>
      </c>
      <c r="K25" s="367"/>
      <c r="L25" s="344"/>
      <c r="M25" s="344"/>
      <c r="N25" s="344"/>
      <c r="O25" s="368"/>
    </row>
    <row r="26" spans="1:18" ht="13.5" thickBot="1" x14ac:dyDescent="0.25">
      <c r="A26" s="349" t="s">
        <v>11</v>
      </c>
      <c r="B26" s="853" t="s">
        <v>17</v>
      </c>
      <c r="C26" s="854"/>
      <c r="D26" s="854"/>
      <c r="E26" s="854"/>
      <c r="F26" s="854"/>
      <c r="G26" s="854"/>
      <c r="H26" s="482">
        <f>H25+H17</f>
        <v>78.099999999999994</v>
      </c>
      <c r="I26" s="469">
        <f>I25+I17</f>
        <v>50.7</v>
      </c>
      <c r="J26" s="483">
        <f>J25+J17</f>
        <v>43.400000000000006</v>
      </c>
      <c r="K26" s="860"/>
      <c r="L26" s="861"/>
      <c r="M26" s="861"/>
      <c r="N26" s="861"/>
      <c r="O26" s="862"/>
    </row>
    <row r="27" spans="1:18" ht="13.5" thickBot="1" x14ac:dyDescent="0.25">
      <c r="A27" s="355" t="s">
        <v>20</v>
      </c>
      <c r="B27" s="863" t="s">
        <v>18</v>
      </c>
      <c r="C27" s="864"/>
      <c r="D27" s="864"/>
      <c r="E27" s="864"/>
      <c r="F27" s="864"/>
      <c r="G27" s="864"/>
      <c r="H27" s="484">
        <f>H26</f>
        <v>78.099999999999994</v>
      </c>
      <c r="I27" s="470">
        <f>I26</f>
        <v>50.7</v>
      </c>
      <c r="J27" s="485">
        <f>J26</f>
        <v>43.400000000000006</v>
      </c>
      <c r="K27" s="865"/>
      <c r="L27" s="866"/>
      <c r="M27" s="866"/>
      <c r="N27" s="866"/>
      <c r="O27" s="867"/>
    </row>
    <row r="28" spans="1:18" ht="16.5" customHeight="1" x14ac:dyDescent="0.2">
      <c r="A28" s="858" t="s">
        <v>139</v>
      </c>
      <c r="B28" s="858"/>
      <c r="C28" s="858"/>
      <c r="D28" s="858"/>
      <c r="E28" s="858"/>
      <c r="F28" s="858"/>
      <c r="G28" s="858"/>
      <c r="H28" s="858"/>
      <c r="I28" s="858"/>
      <c r="J28" s="858"/>
      <c r="K28" s="858"/>
      <c r="L28" s="858"/>
      <c r="M28" s="858"/>
      <c r="N28" s="858"/>
      <c r="O28" s="858"/>
    </row>
    <row r="29" spans="1:18" ht="16.5" customHeight="1" x14ac:dyDescent="0.2">
      <c r="A29" s="859" t="s">
        <v>140</v>
      </c>
      <c r="B29" s="859"/>
      <c r="C29" s="859"/>
      <c r="D29" s="859"/>
      <c r="E29" s="859"/>
      <c r="F29" s="859"/>
      <c r="G29" s="859"/>
      <c r="H29" s="859"/>
      <c r="I29" s="859"/>
      <c r="J29" s="859"/>
      <c r="K29" s="859"/>
      <c r="L29" s="514"/>
      <c r="M29" s="514"/>
      <c r="N29" s="514"/>
      <c r="O29" s="514"/>
    </row>
    <row r="30" spans="1:18" ht="19.5" customHeight="1" thickBot="1" x14ac:dyDescent="0.25">
      <c r="A30" s="356"/>
      <c r="B30" s="357"/>
      <c r="C30" s="10"/>
      <c r="D30" s="843" t="s">
        <v>22</v>
      </c>
      <c r="E30" s="843"/>
      <c r="F30" s="843"/>
      <c r="G30" s="843"/>
      <c r="H30" s="843"/>
      <c r="I30" s="843"/>
      <c r="J30" s="843"/>
      <c r="K30" s="335"/>
      <c r="L30" s="336"/>
      <c r="M30" s="336"/>
      <c r="N30" s="336"/>
      <c r="O30" s="336"/>
    </row>
    <row r="31" spans="1:18" ht="99.75" thickBot="1" x14ac:dyDescent="0.25">
      <c r="A31" s="358"/>
      <c r="B31" s="359"/>
      <c r="C31" s="395"/>
      <c r="D31" s="844" t="s">
        <v>19</v>
      </c>
      <c r="E31" s="845"/>
      <c r="F31" s="845"/>
      <c r="G31" s="846"/>
      <c r="H31" s="503" t="s">
        <v>129</v>
      </c>
      <c r="I31" s="504" t="s">
        <v>137</v>
      </c>
      <c r="J31" s="505" t="s">
        <v>138</v>
      </c>
      <c r="K31" s="337"/>
      <c r="L31" s="338"/>
      <c r="M31" s="338"/>
      <c r="N31" s="515"/>
      <c r="O31" s="338"/>
    </row>
    <row r="32" spans="1:18" ht="16.5" thickBot="1" x14ac:dyDescent="0.25">
      <c r="A32" s="358"/>
      <c r="B32" s="359"/>
      <c r="C32" s="395"/>
      <c r="D32" s="847" t="s">
        <v>21</v>
      </c>
      <c r="E32" s="848"/>
      <c r="F32" s="848"/>
      <c r="G32" s="849"/>
      <c r="H32" s="471">
        <f>H33</f>
        <v>43.1</v>
      </c>
      <c r="I32" s="472">
        <f>I33</f>
        <v>50.699999999999996</v>
      </c>
      <c r="J32" s="498">
        <f>J33</f>
        <v>43.4</v>
      </c>
      <c r="K32" s="337"/>
      <c r="L32" s="338"/>
      <c r="M32" s="338"/>
      <c r="N32" s="515"/>
      <c r="O32" s="338"/>
    </row>
    <row r="33" spans="1:15" ht="13.5" thickBot="1" x14ac:dyDescent="0.25">
      <c r="A33" s="358"/>
      <c r="B33" s="360"/>
      <c r="C33" s="396"/>
      <c r="D33" s="850" t="s">
        <v>33</v>
      </c>
      <c r="E33" s="851"/>
      <c r="F33" s="851"/>
      <c r="G33" s="852"/>
      <c r="H33" s="473">
        <f>SUMIF(G11:G23,"sb",H11:H23)</f>
        <v>43.1</v>
      </c>
      <c r="I33" s="473">
        <f>SUMIF(G11:G23,"sb",I11:I23)</f>
        <v>50.699999999999996</v>
      </c>
      <c r="J33" s="457">
        <f>SUMIF(G11:G23,"sb",J11:J23)</f>
        <v>43.4</v>
      </c>
      <c r="K33" s="337"/>
      <c r="L33" s="338"/>
      <c r="M33" s="338"/>
      <c r="N33" s="338"/>
      <c r="O33" s="338"/>
    </row>
    <row r="34" spans="1:15" ht="13.5" thickBot="1" x14ac:dyDescent="0.25">
      <c r="A34" s="358"/>
      <c r="B34" s="361"/>
      <c r="C34" s="397"/>
      <c r="D34" s="855" t="s">
        <v>32</v>
      </c>
      <c r="E34" s="856"/>
      <c r="F34" s="856"/>
      <c r="G34" s="857"/>
      <c r="H34" s="472">
        <f>SUM(H35:H35)</f>
        <v>35</v>
      </c>
      <c r="I34" s="472">
        <f>I35</f>
        <v>0</v>
      </c>
      <c r="J34" s="498">
        <f>J35</f>
        <v>0</v>
      </c>
      <c r="K34" s="337"/>
      <c r="L34" s="338"/>
      <c r="M34" s="338"/>
      <c r="N34" s="338"/>
      <c r="O34" s="338"/>
    </row>
    <row r="35" spans="1:15" ht="13.5" thickBot="1" x14ac:dyDescent="0.25">
      <c r="A35" s="358"/>
      <c r="B35" s="360"/>
      <c r="C35" s="396"/>
      <c r="D35" s="850" t="s">
        <v>34</v>
      </c>
      <c r="E35" s="851"/>
      <c r="F35" s="851"/>
      <c r="G35" s="852"/>
      <c r="H35" s="473">
        <f>SUMIF(G11:G23,"ES",H11:H23)</f>
        <v>35</v>
      </c>
      <c r="I35" s="474">
        <f>SUMIF(G11:G23,"es",I11:I23)</f>
        <v>0</v>
      </c>
      <c r="J35" s="499">
        <f>SUMIF(G11:G23,"es",J11:J23)</f>
        <v>0</v>
      </c>
      <c r="K35" s="337"/>
      <c r="L35" s="337"/>
      <c r="M35" s="337"/>
      <c r="N35" s="337"/>
      <c r="O35" s="337"/>
    </row>
    <row r="36" spans="1:15" ht="13.5" thickBot="1" x14ac:dyDescent="0.25">
      <c r="A36" s="358"/>
      <c r="B36" s="359"/>
      <c r="C36" s="395"/>
      <c r="D36" s="840" t="s">
        <v>13</v>
      </c>
      <c r="E36" s="841"/>
      <c r="F36" s="841"/>
      <c r="G36" s="842"/>
      <c r="H36" s="500">
        <f>H32+H34</f>
        <v>78.099999999999994</v>
      </c>
      <c r="I36" s="501">
        <f>I32+I34</f>
        <v>50.699999999999996</v>
      </c>
      <c r="J36" s="502">
        <f>J34+J32</f>
        <v>43.4</v>
      </c>
      <c r="K36" s="337"/>
      <c r="L36" s="337"/>
      <c r="M36" s="337"/>
      <c r="N36" s="337"/>
      <c r="O36" s="337"/>
    </row>
  </sheetData>
  <mergeCells count="75">
    <mergeCell ref="A8:O8"/>
    <mergeCell ref="C10:O10"/>
    <mergeCell ref="K23:K24"/>
    <mergeCell ref="C23:C24"/>
    <mergeCell ref="D23:D24"/>
    <mergeCell ref="E23:E24"/>
    <mergeCell ref="F23:F24"/>
    <mergeCell ref="C17:G17"/>
    <mergeCell ref="E11:E12"/>
    <mergeCell ref="M13:M14"/>
    <mergeCell ref="O13:O14"/>
    <mergeCell ref="C15:C16"/>
    <mergeCell ref="A11:A12"/>
    <mergeCell ref="K17:O17"/>
    <mergeCell ref="C18:O18"/>
    <mergeCell ref="C19:C22"/>
    <mergeCell ref="E19:E22"/>
    <mergeCell ref="D20:D21"/>
    <mergeCell ref="K20:K21"/>
    <mergeCell ref="N20:O22"/>
    <mergeCell ref="C25:G25"/>
    <mergeCell ref="B26:G26"/>
    <mergeCell ref="D34:G34"/>
    <mergeCell ref="D35:G35"/>
    <mergeCell ref="A28:O28"/>
    <mergeCell ref="A29:K29"/>
    <mergeCell ref="K26:O26"/>
    <mergeCell ref="B27:G27"/>
    <mergeCell ref="K27:O27"/>
    <mergeCell ref="D36:G36"/>
    <mergeCell ref="D30:J30"/>
    <mergeCell ref="D31:G31"/>
    <mergeCell ref="D32:G32"/>
    <mergeCell ref="D33:G33"/>
    <mergeCell ref="A1:O1"/>
    <mergeCell ref="A2:O2"/>
    <mergeCell ref="L3:O3"/>
    <mergeCell ref="A4:A6"/>
    <mergeCell ref="B4:B6"/>
    <mergeCell ref="C4:C6"/>
    <mergeCell ref="D4:D6"/>
    <mergeCell ref="E4:E6"/>
    <mergeCell ref="K5:K6"/>
    <mergeCell ref="N4:N6"/>
    <mergeCell ref="O4:O6"/>
    <mergeCell ref="H5:H6"/>
    <mergeCell ref="I5:I6"/>
    <mergeCell ref="J5:J6"/>
    <mergeCell ref="H4:J4"/>
    <mergeCell ref="K4:M4"/>
    <mergeCell ref="L5:L6"/>
    <mergeCell ref="M5:M6"/>
    <mergeCell ref="F4:F6"/>
    <mergeCell ref="G4:G6"/>
    <mergeCell ref="A7:O7"/>
    <mergeCell ref="B9:J9"/>
    <mergeCell ref="N9:O9"/>
    <mergeCell ref="N13:N14"/>
    <mergeCell ref="D11:D12"/>
    <mergeCell ref="K11:K12"/>
    <mergeCell ref="L11:L12"/>
    <mergeCell ref="M11:M12"/>
    <mergeCell ref="K13:K14"/>
    <mergeCell ref="B11:B12"/>
    <mergeCell ref="C11:C12"/>
    <mergeCell ref="D13:D14"/>
    <mergeCell ref="E13:E14"/>
    <mergeCell ref="E15:E16"/>
    <mergeCell ref="C13:C14"/>
    <mergeCell ref="O11:O12"/>
    <mergeCell ref="L13:L14"/>
    <mergeCell ref="F11:F12"/>
    <mergeCell ref="N15:N16"/>
    <mergeCell ref="K15:K16"/>
    <mergeCell ref="D15:D16"/>
  </mergeCells>
  <printOptions horizontalCentered="1"/>
  <pageMargins left="0.51181102362204722" right="0" top="0.74803149606299213" bottom="0.55118110236220474" header="0.31496062992125984" footer="0.31496062992125984"/>
  <pageSetup paperSize="9" scale="85" orientation="landscape" r:id="rId1"/>
  <rowBreaks count="2" manualBreakCount="2">
    <brk id="14" max="14" man="1"/>
    <brk id="29" max="14" man="1"/>
  </rowBreaks>
  <colBreaks count="1" manualBreakCount="1">
    <brk id="15" max="3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2"/>
  <sheetViews>
    <sheetView zoomScaleNormal="100" zoomScaleSheetLayoutView="80" workbookViewId="0">
      <selection activeCell="C22" sqref="C22:U22"/>
    </sheetView>
  </sheetViews>
  <sheetFormatPr defaultRowHeight="12.75" x14ac:dyDescent="0.2"/>
  <cols>
    <col min="1" max="1" width="3.140625" style="362" customWidth="1"/>
    <col min="2" max="2" width="3.5703125" style="362" customWidth="1"/>
    <col min="3" max="3" width="3.140625" style="398" customWidth="1"/>
    <col min="4" max="4" width="31.7109375" style="267" customWidth="1"/>
    <col min="5" max="5" width="3.42578125" style="267" customWidth="1"/>
    <col min="6" max="6" width="3.7109375" style="267" customWidth="1"/>
    <col min="7" max="7" width="3.42578125" style="267" customWidth="1"/>
    <col min="8" max="8" width="13.7109375" style="267" customWidth="1"/>
    <col min="9" max="9" width="7.28515625" style="267" customWidth="1"/>
    <col min="10" max="10" width="9.85546875" style="267" customWidth="1"/>
    <col min="11" max="11" width="9.28515625" style="267" customWidth="1"/>
    <col min="12" max="12" width="9" style="267" customWidth="1"/>
    <col min="13" max="13" width="6.7109375" style="267" customWidth="1"/>
    <col min="14" max="14" width="5.42578125" style="267" customWidth="1"/>
    <col min="15" max="15" width="6.85546875" style="267" customWidth="1"/>
    <col min="16" max="16" width="7.5703125" style="267" customWidth="1"/>
    <col min="17" max="17" width="7.7109375" style="267" customWidth="1"/>
    <col min="18" max="18" width="15.85546875" style="267" customWidth="1"/>
    <col min="19" max="21" width="4.140625" style="267" customWidth="1"/>
    <col min="22" max="16384" width="9.140625" style="267"/>
  </cols>
  <sheetData>
    <row r="1" spans="1:21" s="497" customFormat="1" ht="15.75" x14ac:dyDescent="0.25">
      <c r="A1" s="495"/>
      <c r="B1" s="495"/>
      <c r="C1" s="496"/>
      <c r="R1" s="899" t="s">
        <v>124</v>
      </c>
      <c r="S1" s="899"/>
      <c r="T1" s="899"/>
      <c r="U1" s="899"/>
    </row>
    <row r="2" spans="1:21" s="497" customFormat="1" ht="15.75" x14ac:dyDescent="0.25">
      <c r="A2" s="906" t="s">
        <v>125</v>
      </c>
      <c r="B2" s="906"/>
      <c r="C2" s="906"/>
      <c r="D2" s="906"/>
      <c r="E2" s="906"/>
      <c r="F2" s="906"/>
      <c r="G2" s="906"/>
      <c r="H2" s="906"/>
      <c r="I2" s="906"/>
      <c r="J2" s="906"/>
      <c r="K2" s="906"/>
      <c r="L2" s="906"/>
      <c r="M2" s="906"/>
      <c r="N2" s="906"/>
      <c r="O2" s="906"/>
      <c r="P2" s="906"/>
      <c r="Q2" s="906"/>
      <c r="R2" s="906"/>
      <c r="S2" s="906"/>
      <c r="T2" s="906"/>
      <c r="U2" s="906"/>
    </row>
    <row r="3" spans="1:21" s="497" customFormat="1" ht="15.75" x14ac:dyDescent="0.25">
      <c r="A3" s="907" t="s">
        <v>35</v>
      </c>
      <c r="B3" s="907"/>
      <c r="C3" s="907"/>
      <c r="D3" s="907"/>
      <c r="E3" s="907"/>
      <c r="F3" s="907"/>
      <c r="G3" s="907"/>
      <c r="H3" s="907"/>
      <c r="I3" s="907"/>
      <c r="J3" s="907"/>
      <c r="K3" s="907"/>
      <c r="L3" s="907"/>
      <c r="M3" s="907"/>
      <c r="N3" s="907"/>
      <c r="O3" s="907"/>
      <c r="P3" s="907"/>
      <c r="Q3" s="907"/>
      <c r="R3" s="907"/>
      <c r="S3" s="907"/>
      <c r="T3" s="907"/>
      <c r="U3" s="907"/>
    </row>
    <row r="4" spans="1:21" s="497" customFormat="1" ht="15.75" x14ac:dyDescent="0.25">
      <c r="A4" s="908" t="s">
        <v>126</v>
      </c>
      <c r="B4" s="908"/>
      <c r="C4" s="908"/>
      <c r="D4" s="908"/>
      <c r="E4" s="908"/>
      <c r="F4" s="908"/>
      <c r="G4" s="908"/>
      <c r="H4" s="908"/>
      <c r="I4" s="908"/>
      <c r="J4" s="908"/>
      <c r="K4" s="908"/>
      <c r="L4" s="908"/>
      <c r="M4" s="908"/>
      <c r="N4" s="908"/>
      <c r="O4" s="908"/>
      <c r="P4" s="908"/>
      <c r="Q4" s="908"/>
      <c r="R4" s="908"/>
      <c r="S4" s="908"/>
      <c r="T4" s="908"/>
      <c r="U4" s="908"/>
    </row>
    <row r="5" spans="1:21" ht="13.5" thickBot="1" x14ac:dyDescent="0.25">
      <c r="A5" s="345"/>
      <c r="B5" s="345"/>
      <c r="C5" s="394"/>
      <c r="D5" s="382"/>
      <c r="E5" s="382"/>
      <c r="F5" s="382"/>
      <c r="G5" s="382"/>
      <c r="H5" s="382"/>
      <c r="I5" s="382"/>
      <c r="J5" s="382"/>
      <c r="K5" s="412"/>
      <c r="L5" s="382"/>
      <c r="M5" s="382"/>
      <c r="N5" s="382"/>
      <c r="O5" s="382"/>
      <c r="P5" s="242"/>
      <c r="Q5" s="242"/>
      <c r="R5" s="242"/>
      <c r="S5" s="806" t="s">
        <v>103</v>
      </c>
      <c r="T5" s="806"/>
      <c r="U5" s="806"/>
    </row>
    <row r="6" spans="1:21" ht="66" customHeight="1" x14ac:dyDescent="0.2">
      <c r="A6" s="807" t="s">
        <v>1</v>
      </c>
      <c r="B6" s="810" t="s">
        <v>2</v>
      </c>
      <c r="C6" s="813" t="s">
        <v>3</v>
      </c>
      <c r="D6" s="816" t="s">
        <v>4</v>
      </c>
      <c r="E6" s="819" t="s">
        <v>5</v>
      </c>
      <c r="F6" s="909" t="s">
        <v>118</v>
      </c>
      <c r="G6" s="795" t="s">
        <v>6</v>
      </c>
      <c r="H6" s="909" t="s">
        <v>61</v>
      </c>
      <c r="I6" s="921" t="s">
        <v>7</v>
      </c>
      <c r="J6" s="418" t="s">
        <v>119</v>
      </c>
      <c r="K6" s="419" t="s">
        <v>120</v>
      </c>
      <c r="L6" s="930" t="s">
        <v>107</v>
      </c>
      <c r="M6" s="931"/>
      <c r="N6" s="931"/>
      <c r="O6" s="932"/>
      <c r="P6" s="900" t="s">
        <v>105</v>
      </c>
      <c r="Q6" s="912" t="s">
        <v>111</v>
      </c>
      <c r="R6" s="915" t="s">
        <v>76</v>
      </c>
      <c r="S6" s="816"/>
      <c r="T6" s="816"/>
      <c r="U6" s="916"/>
    </row>
    <row r="7" spans="1:21" ht="12.75" customHeight="1" x14ac:dyDescent="0.2">
      <c r="A7" s="808"/>
      <c r="B7" s="811"/>
      <c r="C7" s="814"/>
      <c r="D7" s="817"/>
      <c r="E7" s="820"/>
      <c r="F7" s="910"/>
      <c r="G7" s="796"/>
      <c r="H7" s="910"/>
      <c r="I7" s="922"/>
      <c r="J7" s="933" t="s">
        <v>8</v>
      </c>
      <c r="K7" s="799" t="s">
        <v>8</v>
      </c>
      <c r="L7" s="917" t="s">
        <v>8</v>
      </c>
      <c r="M7" s="938" t="s">
        <v>9</v>
      </c>
      <c r="N7" s="938"/>
      <c r="O7" s="939" t="s">
        <v>27</v>
      </c>
      <c r="P7" s="901"/>
      <c r="Q7" s="913"/>
      <c r="R7" s="903" t="s">
        <v>26</v>
      </c>
      <c r="S7" s="935" t="s">
        <v>106</v>
      </c>
      <c r="T7" s="936"/>
      <c r="U7" s="937"/>
    </row>
    <row r="8" spans="1:21" ht="115.5" customHeight="1" thickBot="1" x14ac:dyDescent="0.25">
      <c r="A8" s="809"/>
      <c r="B8" s="812"/>
      <c r="C8" s="815"/>
      <c r="D8" s="818"/>
      <c r="E8" s="821"/>
      <c r="F8" s="911"/>
      <c r="G8" s="797"/>
      <c r="H8" s="911"/>
      <c r="I8" s="923"/>
      <c r="J8" s="934"/>
      <c r="K8" s="800"/>
      <c r="L8" s="918"/>
      <c r="M8" s="383" t="s">
        <v>8</v>
      </c>
      <c r="N8" s="293" t="s">
        <v>10</v>
      </c>
      <c r="O8" s="940"/>
      <c r="P8" s="902"/>
      <c r="Q8" s="914"/>
      <c r="R8" s="904"/>
      <c r="S8" s="294" t="s">
        <v>58</v>
      </c>
      <c r="T8" s="294" t="s">
        <v>84</v>
      </c>
      <c r="U8" s="295" t="s">
        <v>108</v>
      </c>
    </row>
    <row r="9" spans="1:21" ht="13.5" thickBot="1" x14ac:dyDescent="0.25">
      <c r="A9" s="346" t="s">
        <v>28</v>
      </c>
      <c r="B9" s="347"/>
      <c r="C9" s="58"/>
      <c r="D9" s="296"/>
      <c r="E9" s="297"/>
      <c r="F9" s="297"/>
      <c r="G9" s="297"/>
      <c r="H9" s="297"/>
      <c r="I9" s="297"/>
      <c r="J9" s="297"/>
      <c r="K9" s="297"/>
      <c r="L9" s="297"/>
      <c r="M9" s="297"/>
      <c r="N9" s="297"/>
      <c r="O9" s="297"/>
      <c r="P9" s="926"/>
      <c r="Q9" s="926"/>
      <c r="R9" s="926"/>
      <c r="S9" s="926"/>
      <c r="T9" s="926"/>
      <c r="U9" s="927"/>
    </row>
    <row r="10" spans="1:21" ht="13.5" thickBot="1" x14ac:dyDescent="0.25">
      <c r="A10" s="880" t="s">
        <v>36</v>
      </c>
      <c r="B10" s="881"/>
      <c r="C10" s="881"/>
      <c r="D10" s="881"/>
      <c r="E10" s="881"/>
      <c r="F10" s="881"/>
      <c r="G10" s="881"/>
      <c r="H10" s="881"/>
      <c r="I10" s="881"/>
      <c r="J10" s="881"/>
      <c r="K10" s="881"/>
      <c r="L10" s="881"/>
      <c r="M10" s="881"/>
      <c r="N10" s="881"/>
      <c r="O10" s="881"/>
      <c r="P10" s="881"/>
      <c r="Q10" s="881"/>
      <c r="R10" s="881"/>
      <c r="S10" s="881"/>
      <c r="T10" s="881"/>
      <c r="U10" s="882"/>
    </row>
    <row r="11" spans="1:21" ht="13.5" thickBot="1" x14ac:dyDescent="0.25">
      <c r="A11" s="348" t="s">
        <v>11</v>
      </c>
      <c r="B11" s="928" t="s">
        <v>29</v>
      </c>
      <c r="C11" s="928"/>
      <c r="D11" s="928"/>
      <c r="E11" s="928"/>
      <c r="F11" s="928"/>
      <c r="G11" s="928"/>
      <c r="H11" s="928"/>
      <c r="I11" s="928"/>
      <c r="J11" s="928"/>
      <c r="K11" s="928"/>
      <c r="L11" s="928"/>
      <c r="M11" s="928"/>
      <c r="N11" s="928"/>
      <c r="O11" s="928"/>
      <c r="P11" s="928"/>
      <c r="Q11" s="928"/>
      <c r="R11" s="928"/>
      <c r="S11" s="928"/>
      <c r="T11" s="928"/>
      <c r="U11" s="929"/>
    </row>
    <row r="12" spans="1:21" ht="13.5" thickBot="1" x14ac:dyDescent="0.25">
      <c r="A12" s="349" t="s">
        <v>11</v>
      </c>
      <c r="B12" s="350" t="s">
        <v>11</v>
      </c>
      <c r="C12" s="883" t="s">
        <v>31</v>
      </c>
      <c r="D12" s="883"/>
      <c r="E12" s="883"/>
      <c r="F12" s="883"/>
      <c r="G12" s="883"/>
      <c r="H12" s="883"/>
      <c r="I12" s="883"/>
      <c r="J12" s="883"/>
      <c r="K12" s="883"/>
      <c r="L12" s="883"/>
      <c r="M12" s="883"/>
      <c r="N12" s="883"/>
      <c r="O12" s="883"/>
      <c r="P12" s="883"/>
      <c r="Q12" s="883"/>
      <c r="R12" s="884"/>
      <c r="S12" s="884"/>
      <c r="T12" s="884"/>
      <c r="U12" s="885"/>
    </row>
    <row r="13" spans="1:21" ht="22.5" customHeight="1" x14ac:dyDescent="0.2">
      <c r="A13" s="892" t="s">
        <v>11</v>
      </c>
      <c r="B13" s="786" t="s">
        <v>11</v>
      </c>
      <c r="C13" s="607" t="s">
        <v>11</v>
      </c>
      <c r="D13" s="778" t="s">
        <v>55</v>
      </c>
      <c r="E13" s="789" t="s">
        <v>88</v>
      </c>
      <c r="F13" s="919" t="s">
        <v>20</v>
      </c>
      <c r="G13" s="766" t="s">
        <v>24</v>
      </c>
      <c r="H13" s="924" t="s">
        <v>62</v>
      </c>
      <c r="I13" s="298" t="s">
        <v>12</v>
      </c>
      <c r="J13" s="341">
        <v>17377</v>
      </c>
      <c r="K13" s="415">
        <v>13731</v>
      </c>
      <c r="L13" s="299">
        <f>M13+O13</f>
        <v>15000</v>
      </c>
      <c r="M13" s="300">
        <v>15000</v>
      </c>
      <c r="N13" s="301"/>
      <c r="O13" s="276"/>
      <c r="P13" s="244">
        <v>21800</v>
      </c>
      <c r="Q13" s="245">
        <v>23200</v>
      </c>
      <c r="R13" s="770" t="s">
        <v>99</v>
      </c>
      <c r="S13" s="764">
        <v>12</v>
      </c>
      <c r="T13" s="941">
        <v>18</v>
      </c>
      <c r="U13" s="890">
        <v>24</v>
      </c>
    </row>
    <row r="14" spans="1:21" ht="13.5" thickBot="1" x14ac:dyDescent="0.25">
      <c r="A14" s="893"/>
      <c r="B14" s="787"/>
      <c r="C14" s="579"/>
      <c r="D14" s="779"/>
      <c r="E14" s="790"/>
      <c r="F14" s="920"/>
      <c r="G14" s="767"/>
      <c r="H14" s="925"/>
      <c r="I14" s="302" t="s">
        <v>13</v>
      </c>
      <c r="J14" s="248">
        <f>J13</f>
        <v>17377</v>
      </c>
      <c r="K14" s="304">
        <f>SUM(K13)</f>
        <v>13731</v>
      </c>
      <c r="L14" s="252">
        <f>L13</f>
        <v>15000</v>
      </c>
      <c r="M14" s="303">
        <f>M13</f>
        <v>15000</v>
      </c>
      <c r="N14" s="303"/>
      <c r="O14" s="304"/>
      <c r="P14" s="247">
        <f>+P13</f>
        <v>21800</v>
      </c>
      <c r="Q14" s="248">
        <f>+Q13</f>
        <v>23200</v>
      </c>
      <c r="R14" s="771"/>
      <c r="S14" s="765"/>
      <c r="T14" s="942"/>
      <c r="U14" s="891"/>
    </row>
    <row r="15" spans="1:21" ht="54.75" customHeight="1" x14ac:dyDescent="0.2">
      <c r="A15" s="390" t="s">
        <v>11</v>
      </c>
      <c r="B15" s="351" t="s">
        <v>11</v>
      </c>
      <c r="C15" s="607" t="s">
        <v>14</v>
      </c>
      <c r="D15" s="788" t="s">
        <v>30</v>
      </c>
      <c r="E15" s="789" t="s">
        <v>89</v>
      </c>
      <c r="F15" s="305" t="s">
        <v>20</v>
      </c>
      <c r="G15" s="306" t="s">
        <v>24</v>
      </c>
      <c r="H15" s="924" t="s">
        <v>62</v>
      </c>
      <c r="I15" s="298" t="s">
        <v>12</v>
      </c>
      <c r="J15" s="341">
        <v>2896</v>
      </c>
      <c r="K15" s="416">
        <v>2896</v>
      </c>
      <c r="L15" s="307">
        <f>M15+O15</f>
        <v>2900</v>
      </c>
      <c r="M15" s="301">
        <v>2900</v>
      </c>
      <c r="N15" s="301"/>
      <c r="O15" s="308"/>
      <c r="P15" s="244">
        <v>4400</v>
      </c>
      <c r="Q15" s="245">
        <v>4400</v>
      </c>
      <c r="R15" s="770" t="s">
        <v>122</v>
      </c>
      <c r="S15" s="764">
        <v>1</v>
      </c>
      <c r="T15" s="941">
        <v>1</v>
      </c>
      <c r="U15" s="890">
        <v>1</v>
      </c>
    </row>
    <row r="16" spans="1:21" ht="13.5" thickBot="1" x14ac:dyDescent="0.25">
      <c r="A16" s="391"/>
      <c r="B16" s="352"/>
      <c r="C16" s="579"/>
      <c r="D16" s="773"/>
      <c r="E16" s="790"/>
      <c r="F16" s="393"/>
      <c r="G16" s="309"/>
      <c r="H16" s="925"/>
      <c r="I16" s="310" t="s">
        <v>13</v>
      </c>
      <c r="J16" s="248">
        <f>J15</f>
        <v>2896</v>
      </c>
      <c r="K16" s="304">
        <f>SUM(K15)</f>
        <v>2896</v>
      </c>
      <c r="L16" s="248">
        <f>SUM(L15:L15)</f>
        <v>2900</v>
      </c>
      <c r="M16" s="311">
        <f>SUM(M15:M15)</f>
        <v>2900</v>
      </c>
      <c r="N16" s="311"/>
      <c r="O16" s="312"/>
      <c r="P16" s="248">
        <f>SUM(P15:P15)</f>
        <v>4400</v>
      </c>
      <c r="Q16" s="248">
        <f>SUM(Q15:Q15)</f>
        <v>4400</v>
      </c>
      <c r="R16" s="771"/>
      <c r="S16" s="765"/>
      <c r="T16" s="942"/>
      <c r="U16" s="891"/>
    </row>
    <row r="17" spans="1:47" ht="18" customHeight="1" x14ac:dyDescent="0.2">
      <c r="A17" s="390" t="s">
        <v>11</v>
      </c>
      <c r="B17" s="351" t="s">
        <v>11</v>
      </c>
      <c r="C17" s="578" t="s">
        <v>15</v>
      </c>
      <c r="D17" s="772" t="s">
        <v>39</v>
      </c>
      <c r="E17" s="760"/>
      <c r="F17" s="392" t="s">
        <v>20</v>
      </c>
      <c r="G17" s="313" t="s">
        <v>24</v>
      </c>
      <c r="H17" s="924" t="s">
        <v>62</v>
      </c>
      <c r="I17" s="298" t="s">
        <v>12</v>
      </c>
      <c r="J17" s="413">
        <v>7241</v>
      </c>
      <c r="K17" s="416">
        <v>10887</v>
      </c>
      <c r="L17" s="314">
        <f>M17+O17</f>
        <v>8000</v>
      </c>
      <c r="M17" s="315">
        <v>8000</v>
      </c>
      <c r="N17" s="316"/>
      <c r="O17" s="317"/>
      <c r="P17" s="250">
        <v>8700</v>
      </c>
      <c r="Q17" s="250">
        <v>8700</v>
      </c>
      <c r="R17" s="770" t="s">
        <v>101</v>
      </c>
      <c r="S17" s="384">
        <v>6</v>
      </c>
      <c r="T17" s="386">
        <v>6</v>
      </c>
      <c r="U17" s="388">
        <v>6</v>
      </c>
    </row>
    <row r="18" spans="1:47" ht="13.5" thickBot="1" x14ac:dyDescent="0.25">
      <c r="A18" s="391"/>
      <c r="B18" s="352"/>
      <c r="C18" s="579"/>
      <c r="D18" s="773"/>
      <c r="E18" s="761"/>
      <c r="F18" s="393"/>
      <c r="G18" s="309"/>
      <c r="H18" s="925"/>
      <c r="I18" s="310" t="s">
        <v>13</v>
      </c>
      <c r="J18" s="248">
        <f>J17</f>
        <v>7241</v>
      </c>
      <c r="K18" s="304">
        <f>SUM(K17)</f>
        <v>10887</v>
      </c>
      <c r="L18" s="248">
        <f>SUM(L17:L17)</f>
        <v>8000</v>
      </c>
      <c r="M18" s="303">
        <f>SUM(M17:M17)</f>
        <v>8000</v>
      </c>
      <c r="N18" s="303"/>
      <c r="O18" s="312"/>
      <c r="P18" s="252">
        <f>SUM(P17:P17)</f>
        <v>8700</v>
      </c>
      <c r="Q18" s="248">
        <f>SUM(Q17:Q17)</f>
        <v>8700</v>
      </c>
      <c r="R18" s="771"/>
      <c r="S18" s="385"/>
      <c r="T18" s="387"/>
      <c r="U18" s="389"/>
    </row>
    <row r="19" spans="1:47" ht="30" customHeight="1" x14ac:dyDescent="0.2">
      <c r="A19" s="390" t="s">
        <v>11</v>
      </c>
      <c r="B19" s="351" t="s">
        <v>11</v>
      </c>
      <c r="C19" s="578" t="s">
        <v>23</v>
      </c>
      <c r="D19" s="886" t="s">
        <v>73</v>
      </c>
      <c r="E19" s="760"/>
      <c r="F19" s="943" t="s">
        <v>20</v>
      </c>
      <c r="G19" s="888" t="s">
        <v>24</v>
      </c>
      <c r="H19" s="924" t="s">
        <v>62</v>
      </c>
      <c r="I19" s="318" t="s">
        <v>12</v>
      </c>
      <c r="J19" s="414">
        <v>4344</v>
      </c>
      <c r="K19" s="415">
        <v>4344</v>
      </c>
      <c r="L19" s="319"/>
      <c r="M19" s="320"/>
      <c r="N19" s="324"/>
      <c r="O19" s="325"/>
      <c r="P19" s="253"/>
      <c r="Q19" s="254"/>
      <c r="R19" s="340"/>
      <c r="S19" s="384"/>
      <c r="T19" s="386"/>
      <c r="U19" s="388"/>
    </row>
    <row r="20" spans="1:47" ht="13.5" thickBot="1" x14ac:dyDescent="0.25">
      <c r="A20" s="391"/>
      <c r="B20" s="352"/>
      <c r="C20" s="579"/>
      <c r="D20" s="887"/>
      <c r="E20" s="761"/>
      <c r="F20" s="944"/>
      <c r="G20" s="767"/>
      <c r="H20" s="925"/>
      <c r="I20" s="310" t="s">
        <v>13</v>
      </c>
      <c r="J20" s="248">
        <f>J19</f>
        <v>4344</v>
      </c>
      <c r="K20" s="304">
        <f>SUM(K19)</f>
        <v>4344</v>
      </c>
      <c r="L20" s="252"/>
      <c r="M20" s="322"/>
      <c r="N20" s="326"/>
      <c r="O20" s="327"/>
      <c r="P20" s="252"/>
      <c r="Q20" s="248"/>
      <c r="R20" s="328"/>
      <c r="S20" s="339"/>
      <c r="T20" s="342"/>
      <c r="U20" s="343"/>
    </row>
    <row r="21" spans="1:47" ht="13.5" thickBot="1" x14ac:dyDescent="0.25">
      <c r="A21" s="349" t="s">
        <v>11</v>
      </c>
      <c r="B21" s="353" t="s">
        <v>11</v>
      </c>
      <c r="C21" s="879" t="s">
        <v>16</v>
      </c>
      <c r="D21" s="889"/>
      <c r="E21" s="889"/>
      <c r="F21" s="889"/>
      <c r="G21" s="889"/>
      <c r="H21" s="889"/>
      <c r="I21" s="889"/>
      <c r="J21" s="257">
        <f>J20+J18+J16+J14</f>
        <v>31858</v>
      </c>
      <c r="K21" s="381">
        <f>K20+J18+J16+J14</f>
        <v>31858</v>
      </c>
      <c r="L21" s="257">
        <f>L14+L16+L18+L20</f>
        <v>25900</v>
      </c>
      <c r="M21" s="379">
        <f t="shared" ref="M21" si="0">M14+M16+M18+M20</f>
        <v>25900</v>
      </c>
      <c r="N21" s="379"/>
      <c r="O21" s="380"/>
      <c r="P21" s="257">
        <f>P14+P16+P18+P20</f>
        <v>34900</v>
      </c>
      <c r="Q21" s="257">
        <f>Q14+Q16+Q18+Q20</f>
        <v>36300</v>
      </c>
      <c r="R21" s="894"/>
      <c r="S21" s="895"/>
      <c r="T21" s="895"/>
      <c r="U21" s="896"/>
    </row>
    <row r="22" spans="1:47" ht="13.5" thickBot="1" x14ac:dyDescent="0.25">
      <c r="A22" s="348" t="s">
        <v>11</v>
      </c>
      <c r="B22" s="354" t="s">
        <v>14</v>
      </c>
      <c r="C22" s="897" t="s">
        <v>40</v>
      </c>
      <c r="D22" s="883"/>
      <c r="E22" s="883"/>
      <c r="F22" s="883"/>
      <c r="G22" s="883"/>
      <c r="H22" s="883"/>
      <c r="I22" s="883"/>
      <c r="J22" s="883"/>
      <c r="K22" s="883"/>
      <c r="L22" s="883"/>
      <c r="M22" s="883"/>
      <c r="N22" s="883"/>
      <c r="O22" s="883"/>
      <c r="P22" s="883"/>
      <c r="Q22" s="883"/>
      <c r="R22" s="883"/>
      <c r="S22" s="883"/>
      <c r="T22" s="883"/>
      <c r="U22" s="898"/>
    </row>
    <row r="23" spans="1:47" ht="27" customHeight="1" x14ac:dyDescent="0.2">
      <c r="A23" s="390" t="s">
        <v>11</v>
      </c>
      <c r="B23" s="351" t="s">
        <v>14</v>
      </c>
      <c r="C23" s="578" t="s">
        <v>11</v>
      </c>
      <c r="D23" s="373" t="s">
        <v>115</v>
      </c>
      <c r="E23" s="868"/>
      <c r="F23" s="392" t="s">
        <v>20</v>
      </c>
      <c r="G23" s="313" t="s">
        <v>24</v>
      </c>
      <c r="H23" s="924" t="s">
        <v>62</v>
      </c>
      <c r="I23" s="298"/>
      <c r="J23" s="421"/>
      <c r="K23" s="422"/>
      <c r="L23" s="411"/>
      <c r="M23" s="411"/>
      <c r="N23" s="364"/>
      <c r="O23" s="439"/>
      <c r="P23" s="445"/>
      <c r="Q23" s="442"/>
      <c r="R23" s="340"/>
      <c r="S23" s="319"/>
      <c r="T23" s="386"/>
      <c r="U23" s="388"/>
      <c r="X23" s="335"/>
    </row>
    <row r="24" spans="1:47" ht="18" customHeight="1" x14ac:dyDescent="0.2">
      <c r="A24" s="349"/>
      <c r="B24" s="353"/>
      <c r="C24" s="607"/>
      <c r="D24" s="778" t="s">
        <v>123</v>
      </c>
      <c r="E24" s="869"/>
      <c r="F24" s="305"/>
      <c r="G24" s="306"/>
      <c r="H24" s="950"/>
      <c r="I24" s="375" t="s">
        <v>12</v>
      </c>
      <c r="J24" s="417"/>
      <c r="K24" s="423"/>
      <c r="L24" s="447">
        <f>L25*100/85*0.15+L25*0.15+74</f>
        <v>11500.470588235294</v>
      </c>
      <c r="M24" s="447">
        <f>M25*100/85*0.15+M25*0.15+74</f>
        <v>11500.470588235294</v>
      </c>
      <c r="N24" s="448"/>
      <c r="O24" s="449"/>
      <c r="P24" s="450">
        <f>P25*100/85*0.15+P25*0.15+60</f>
        <v>17199.705882352941</v>
      </c>
      <c r="Q24" s="443"/>
      <c r="R24" s="870" t="s">
        <v>113</v>
      </c>
      <c r="S24" s="376"/>
      <c r="T24" s="377">
        <v>1</v>
      </c>
      <c r="U24" s="378"/>
      <c r="X24" s="335"/>
    </row>
    <row r="25" spans="1:47" ht="18" customHeight="1" x14ac:dyDescent="0.2">
      <c r="A25" s="349"/>
      <c r="B25" s="353"/>
      <c r="C25" s="607"/>
      <c r="D25" s="778"/>
      <c r="E25" s="869"/>
      <c r="F25" s="305"/>
      <c r="G25" s="306"/>
      <c r="H25" s="950"/>
      <c r="I25" s="365" t="s">
        <v>25</v>
      </c>
      <c r="J25" s="366"/>
      <c r="K25" s="424"/>
      <c r="L25" s="447">
        <f>700000/8*0.4</f>
        <v>35000</v>
      </c>
      <c r="M25" s="447">
        <f>700000/8*0.4</f>
        <v>35000</v>
      </c>
      <c r="N25" s="451"/>
      <c r="O25" s="452"/>
      <c r="P25" s="450">
        <f>700000/8*0.6</f>
        <v>52500</v>
      </c>
      <c r="Q25" s="442"/>
      <c r="R25" s="871"/>
      <c r="S25" s="299"/>
      <c r="T25" s="342"/>
      <c r="U25" s="343"/>
      <c r="X25" s="335"/>
    </row>
    <row r="26" spans="1:47" ht="13.5" thickBot="1" x14ac:dyDescent="0.25">
      <c r="A26" s="349"/>
      <c r="B26" s="353"/>
      <c r="C26" s="607"/>
      <c r="D26" s="372"/>
      <c r="E26" s="869"/>
      <c r="F26" s="305"/>
      <c r="G26" s="306"/>
      <c r="H26" s="950"/>
      <c r="I26" s="363" t="s">
        <v>13</v>
      </c>
      <c r="J26" s="329"/>
      <c r="K26" s="312"/>
      <c r="L26" s="322">
        <f>SUM(L23:L25)</f>
        <v>46500.470588235294</v>
      </c>
      <c r="M26" s="303">
        <f>SUM(M23:M25)</f>
        <v>46500.470588235294</v>
      </c>
      <c r="N26" s="326"/>
      <c r="O26" s="440"/>
      <c r="P26" s="247">
        <f>SUM(P23:P25)</f>
        <v>69699.705882352937</v>
      </c>
      <c r="Q26" s="322"/>
      <c r="R26" s="374"/>
      <c r="S26" s="385"/>
      <c r="T26" s="387"/>
      <c r="U26" s="389"/>
    </row>
    <row r="27" spans="1:47" ht="32.25" customHeight="1" x14ac:dyDescent="0.2">
      <c r="A27" s="492" t="s">
        <v>11</v>
      </c>
      <c r="B27" s="69" t="s">
        <v>14</v>
      </c>
      <c r="C27" s="578" t="s">
        <v>14</v>
      </c>
      <c r="D27" s="886" t="s">
        <v>121</v>
      </c>
      <c r="E27" s="760"/>
      <c r="F27" s="919" t="s">
        <v>20</v>
      </c>
      <c r="G27" s="888" t="s">
        <v>24</v>
      </c>
      <c r="H27" s="924" t="s">
        <v>62</v>
      </c>
      <c r="I27" s="318" t="s">
        <v>12</v>
      </c>
      <c r="J27" s="414">
        <v>2896</v>
      </c>
      <c r="K27" s="415">
        <v>2896</v>
      </c>
      <c r="L27" s="411">
        <f>M27+O27</f>
        <v>2900</v>
      </c>
      <c r="M27" s="320">
        <v>2900</v>
      </c>
      <c r="N27" s="320"/>
      <c r="O27" s="441"/>
      <c r="P27" s="253">
        <v>2900</v>
      </c>
      <c r="Q27" s="444">
        <v>2900</v>
      </c>
      <c r="R27" s="770" t="s">
        <v>102</v>
      </c>
      <c r="S27" s="319">
        <v>5</v>
      </c>
      <c r="T27" s="490">
        <v>5</v>
      </c>
      <c r="U27" s="487">
        <v>5</v>
      </c>
    </row>
    <row r="28" spans="1:47" ht="13.5" thickBot="1" x14ac:dyDescent="0.25">
      <c r="A28" s="493"/>
      <c r="B28" s="352"/>
      <c r="C28" s="579"/>
      <c r="D28" s="887"/>
      <c r="E28" s="761"/>
      <c r="F28" s="920"/>
      <c r="G28" s="767"/>
      <c r="H28" s="925"/>
      <c r="I28" s="321" t="s">
        <v>13</v>
      </c>
      <c r="J28" s="248">
        <f>J27</f>
        <v>2896</v>
      </c>
      <c r="K28" s="304">
        <f>SUM(K27)</f>
        <v>2896</v>
      </c>
      <c r="L28" s="323">
        <f>L27</f>
        <v>2900</v>
      </c>
      <c r="M28" s="322">
        <f>M27</f>
        <v>2900</v>
      </c>
      <c r="N28" s="303"/>
      <c r="O28" s="322"/>
      <c r="P28" s="247">
        <f>P27</f>
        <v>2900</v>
      </c>
      <c r="Q28" s="322">
        <f>Q27</f>
        <v>2900</v>
      </c>
      <c r="R28" s="771"/>
      <c r="S28" s="489"/>
      <c r="T28" s="491"/>
      <c r="U28" s="488"/>
    </row>
    <row r="29" spans="1:47" ht="13.5" customHeight="1" thickBot="1" x14ac:dyDescent="0.25">
      <c r="A29" s="61" t="s">
        <v>11</v>
      </c>
      <c r="B29" s="122" t="s">
        <v>14</v>
      </c>
      <c r="C29" s="878" t="s">
        <v>16</v>
      </c>
      <c r="D29" s="878"/>
      <c r="E29" s="878" t="e">
        <f>#REF!</f>
        <v>#REF!</v>
      </c>
      <c r="F29" s="878">
        <f>M29+O29</f>
        <v>49400.470588235294</v>
      </c>
      <c r="G29" s="878" t="e">
        <f>#REF!</f>
        <v>#REF!</v>
      </c>
      <c r="H29" s="878"/>
      <c r="I29" s="951"/>
      <c r="J29" s="259">
        <f>J28+J26</f>
        <v>2896</v>
      </c>
      <c r="K29" s="425">
        <f>K28+K26</f>
        <v>2896</v>
      </c>
      <c r="L29" s="330">
        <f>L28+L26</f>
        <v>49400.470588235294</v>
      </c>
      <c r="M29" s="438">
        <f t="shared" ref="M29:P29" si="1">M28+M26</f>
        <v>49400.470588235294</v>
      </c>
      <c r="N29" s="438"/>
      <c r="O29" s="330"/>
      <c r="P29" s="446">
        <f t="shared" si="1"/>
        <v>72599.705882352937</v>
      </c>
      <c r="Q29" s="330">
        <f>Q28+Q26</f>
        <v>2900</v>
      </c>
      <c r="R29" s="367"/>
      <c r="S29" s="344"/>
      <c r="T29" s="344"/>
      <c r="U29" s="368"/>
    </row>
    <row r="30" spans="1:47" ht="13.5" thickBot="1" x14ac:dyDescent="0.25">
      <c r="A30" s="349" t="s">
        <v>11</v>
      </c>
      <c r="B30" s="853" t="s">
        <v>17</v>
      </c>
      <c r="C30" s="854"/>
      <c r="D30" s="854"/>
      <c r="E30" s="854"/>
      <c r="F30" s="854"/>
      <c r="G30" s="854"/>
      <c r="H30" s="854"/>
      <c r="I30" s="952"/>
      <c r="J30" s="262">
        <f>J29+J21</f>
        <v>34754</v>
      </c>
      <c r="K30" s="426">
        <f>K29+K21</f>
        <v>34754</v>
      </c>
      <c r="L30" s="333">
        <f>L29+L21</f>
        <v>75300.470588235301</v>
      </c>
      <c r="M30" s="332">
        <f>M29+M21</f>
        <v>75300.470588235301</v>
      </c>
      <c r="N30" s="331"/>
      <c r="O30" s="332"/>
      <c r="P30" s="261">
        <f>P29+P21</f>
        <v>107499.70588235294</v>
      </c>
      <c r="Q30" s="332">
        <f>Q29+Q21</f>
        <v>39200</v>
      </c>
      <c r="R30" s="860"/>
      <c r="S30" s="861"/>
      <c r="T30" s="861"/>
      <c r="U30" s="862"/>
    </row>
    <row r="31" spans="1:47" ht="13.5" thickBot="1" x14ac:dyDescent="0.25">
      <c r="A31" s="355" t="s">
        <v>20</v>
      </c>
      <c r="B31" s="863" t="s">
        <v>18</v>
      </c>
      <c r="C31" s="864"/>
      <c r="D31" s="864"/>
      <c r="E31" s="864"/>
      <c r="F31" s="864"/>
      <c r="G31" s="864"/>
      <c r="H31" s="864"/>
      <c r="I31" s="953"/>
      <c r="J31" s="265">
        <f>J30</f>
        <v>34754</v>
      </c>
      <c r="K31" s="427">
        <f>K30</f>
        <v>34754</v>
      </c>
      <c r="L31" s="420">
        <f>L30</f>
        <v>75300.470588235301</v>
      </c>
      <c r="M31" s="263">
        <f>M30</f>
        <v>75300.470588235301</v>
      </c>
      <c r="N31" s="334"/>
      <c r="O31" s="263"/>
      <c r="P31" s="264">
        <f>P30</f>
        <v>107499.70588235294</v>
      </c>
      <c r="Q31" s="263">
        <f>Q30</f>
        <v>39200</v>
      </c>
      <c r="R31" s="865"/>
      <c r="S31" s="866"/>
      <c r="T31" s="866"/>
      <c r="U31" s="867"/>
    </row>
    <row r="32" spans="1:47" s="370" customFormat="1" ht="26.25" customHeight="1" x14ac:dyDescent="0.2">
      <c r="A32" s="946" t="s">
        <v>114</v>
      </c>
      <c r="B32" s="946"/>
      <c r="C32" s="946"/>
      <c r="D32" s="946"/>
      <c r="E32" s="946"/>
      <c r="F32" s="946"/>
      <c r="G32" s="946"/>
      <c r="H32" s="946"/>
      <c r="I32" s="946"/>
      <c r="J32" s="946"/>
      <c r="K32" s="946"/>
      <c r="L32" s="946"/>
      <c r="M32" s="946"/>
      <c r="N32" s="946"/>
      <c r="O32" s="946"/>
      <c r="P32" s="946"/>
      <c r="Q32" s="946"/>
      <c r="R32" s="946"/>
      <c r="S32" s="946"/>
      <c r="T32" s="946"/>
      <c r="U32" s="946"/>
      <c r="V32" s="371"/>
      <c r="W32" s="371"/>
      <c r="X32" s="371"/>
      <c r="Y32" s="371"/>
      <c r="Z32" s="371"/>
      <c r="AA32" s="369"/>
      <c r="AB32" s="369"/>
      <c r="AC32" s="369"/>
      <c r="AD32" s="369"/>
      <c r="AE32" s="369"/>
      <c r="AF32" s="369"/>
      <c r="AG32" s="369"/>
      <c r="AH32" s="369"/>
      <c r="AI32" s="369"/>
      <c r="AJ32" s="369"/>
      <c r="AK32" s="369"/>
      <c r="AL32" s="369"/>
      <c r="AM32" s="369"/>
      <c r="AN32" s="369"/>
      <c r="AO32" s="369"/>
      <c r="AP32" s="369"/>
      <c r="AQ32" s="369"/>
      <c r="AR32" s="369"/>
      <c r="AS32" s="369"/>
      <c r="AT32" s="369"/>
      <c r="AU32" s="369"/>
    </row>
    <row r="33" spans="1:21" ht="18" customHeight="1" x14ac:dyDescent="0.2">
      <c r="A33" s="905" t="s">
        <v>116</v>
      </c>
      <c r="B33" s="905"/>
      <c r="C33" s="905"/>
      <c r="D33" s="905"/>
      <c r="E33" s="905"/>
      <c r="F33" s="905"/>
      <c r="G33" s="905"/>
      <c r="H33" s="905"/>
      <c r="I33" s="905"/>
      <c r="J33" s="905"/>
      <c r="K33" s="905"/>
      <c r="L33" s="905"/>
      <c r="M33" s="905"/>
      <c r="N33" s="905"/>
      <c r="O33" s="905"/>
      <c r="P33" s="905"/>
      <c r="Q33" s="905"/>
      <c r="R33" s="905"/>
      <c r="S33" s="905"/>
      <c r="T33" s="905"/>
      <c r="U33" s="905"/>
    </row>
    <row r="34" spans="1:21" ht="18" customHeight="1" x14ac:dyDescent="0.2">
      <c r="A34" s="905" t="s">
        <v>117</v>
      </c>
      <c r="B34" s="905"/>
      <c r="C34" s="905"/>
      <c r="D34" s="905"/>
      <c r="E34" s="905"/>
      <c r="F34" s="905"/>
      <c r="G34" s="905"/>
      <c r="H34" s="905"/>
      <c r="I34" s="905"/>
      <c r="J34" s="905"/>
      <c r="K34" s="905"/>
      <c r="L34" s="905"/>
      <c r="M34" s="905"/>
      <c r="N34" s="905"/>
      <c r="O34" s="905"/>
      <c r="P34" s="905"/>
      <c r="Q34" s="905"/>
      <c r="R34" s="905"/>
      <c r="S34" s="905"/>
      <c r="T34" s="905"/>
      <c r="U34" s="905"/>
    </row>
    <row r="35" spans="1:21" ht="21" customHeight="1" thickBot="1" x14ac:dyDescent="0.25">
      <c r="A35" s="356"/>
      <c r="B35" s="357"/>
      <c r="C35" s="10"/>
      <c r="D35" s="945" t="s">
        <v>22</v>
      </c>
      <c r="E35" s="945"/>
      <c r="F35" s="945"/>
      <c r="G35" s="945"/>
      <c r="H35" s="945"/>
      <c r="I35" s="945"/>
      <c r="J35" s="945"/>
      <c r="K35" s="945"/>
      <c r="L35" s="945"/>
      <c r="M35" s="945"/>
      <c r="N35" s="945"/>
      <c r="O35" s="945"/>
      <c r="P35" s="945"/>
      <c r="Q35" s="945"/>
      <c r="R35" s="335"/>
      <c r="S35" s="336"/>
      <c r="T35" s="336"/>
      <c r="U35" s="336"/>
    </row>
    <row r="36" spans="1:21" ht="62.25" customHeight="1" thickBot="1" x14ac:dyDescent="0.25">
      <c r="A36" s="358"/>
      <c r="B36" s="359"/>
      <c r="C36" s="395"/>
      <c r="D36" s="947" t="s">
        <v>19</v>
      </c>
      <c r="E36" s="948"/>
      <c r="F36" s="948"/>
      <c r="G36" s="948"/>
      <c r="H36" s="948"/>
      <c r="I36" s="949"/>
      <c r="J36" s="418" t="s">
        <v>119</v>
      </c>
      <c r="K36" s="419" t="s">
        <v>120</v>
      </c>
      <c r="L36" s="432" t="s">
        <v>80</v>
      </c>
      <c r="M36" s="428"/>
      <c r="N36" s="428"/>
      <c r="O36" s="429"/>
      <c r="P36" s="430" t="s">
        <v>109</v>
      </c>
      <c r="Q36" s="431" t="s">
        <v>110</v>
      </c>
      <c r="R36" s="337"/>
      <c r="S36" s="338"/>
      <c r="T36" s="338"/>
      <c r="U36" s="338"/>
    </row>
    <row r="37" spans="1:21" ht="13.5" thickBot="1" x14ac:dyDescent="0.25">
      <c r="A37" s="358"/>
      <c r="B37" s="359"/>
      <c r="C37" s="395"/>
      <c r="D37" s="847" t="s">
        <v>21</v>
      </c>
      <c r="E37" s="848"/>
      <c r="F37" s="848"/>
      <c r="G37" s="848"/>
      <c r="H37" s="848"/>
      <c r="I37" s="849"/>
      <c r="J37" s="407">
        <f>J38</f>
        <v>37650</v>
      </c>
      <c r="K37" s="436">
        <f>K38</f>
        <v>34754</v>
      </c>
      <c r="L37" s="433">
        <f>L38</f>
        <v>40300.470588235294</v>
      </c>
      <c r="M37" s="399"/>
      <c r="N37" s="399"/>
      <c r="O37" s="400"/>
      <c r="P37" s="272">
        <f>P38</f>
        <v>54999.705882352937</v>
      </c>
      <c r="Q37" s="273">
        <f>Q38</f>
        <v>39200</v>
      </c>
      <c r="R37" s="337"/>
      <c r="S37" s="338"/>
      <c r="T37" s="338"/>
      <c r="U37" s="338"/>
    </row>
    <row r="38" spans="1:21" ht="13.5" thickBot="1" x14ac:dyDescent="0.25">
      <c r="A38" s="358"/>
      <c r="B38" s="360"/>
      <c r="C38" s="396"/>
      <c r="D38" s="850" t="s">
        <v>33</v>
      </c>
      <c r="E38" s="851"/>
      <c r="F38" s="851"/>
      <c r="G38" s="851"/>
      <c r="H38" s="851"/>
      <c r="I38" s="852"/>
      <c r="J38" s="408">
        <f>SUMIF(I13:I27,"sb",J13:J27)+J27</f>
        <v>37650</v>
      </c>
      <c r="K38" s="343">
        <f>SUMIF(I13:I27,"sb",K13:K27)</f>
        <v>34754</v>
      </c>
      <c r="L38" s="434">
        <f>SUMIF(I13:I27,"sb",L13:L27)</f>
        <v>40300.470588235294</v>
      </c>
      <c r="M38" s="401"/>
      <c r="N38" s="401"/>
      <c r="O38" s="402"/>
      <c r="P38" s="275">
        <f>SUMIF(I13:I27,"sb",P13:P27)</f>
        <v>54999.705882352937</v>
      </c>
      <c r="Q38" s="275">
        <f>SUMIF(I13:I27,"sb",Q13:Q27)</f>
        <v>39200</v>
      </c>
      <c r="R38" s="337"/>
      <c r="S38" s="338"/>
      <c r="T38" s="338"/>
      <c r="U38" s="338"/>
    </row>
    <row r="39" spans="1:21" ht="13.5" thickBot="1" x14ac:dyDescent="0.25">
      <c r="A39" s="358"/>
      <c r="B39" s="361"/>
      <c r="C39" s="397"/>
      <c r="D39" s="855" t="s">
        <v>32</v>
      </c>
      <c r="E39" s="856"/>
      <c r="F39" s="856"/>
      <c r="G39" s="856"/>
      <c r="H39" s="856"/>
      <c r="I39" s="857"/>
      <c r="J39" s="409">
        <f>J40</f>
        <v>0</v>
      </c>
      <c r="K39" s="273">
        <f>K40</f>
        <v>0</v>
      </c>
      <c r="L39" s="272">
        <f>SUM(L40:O40)</f>
        <v>35000</v>
      </c>
      <c r="M39" s="403"/>
      <c r="N39" s="403"/>
      <c r="O39" s="404"/>
      <c r="P39" s="272">
        <f>P40</f>
        <v>52500</v>
      </c>
      <c r="Q39" s="273">
        <f>Q40</f>
        <v>0</v>
      </c>
      <c r="R39" s="337"/>
      <c r="S39" s="338"/>
      <c r="T39" s="338"/>
      <c r="U39" s="338"/>
    </row>
    <row r="40" spans="1:21" ht="13.5" thickBot="1" x14ac:dyDescent="0.25">
      <c r="A40" s="358"/>
      <c r="B40" s="360"/>
      <c r="C40" s="396"/>
      <c r="D40" s="850" t="s">
        <v>34</v>
      </c>
      <c r="E40" s="851"/>
      <c r="F40" s="851"/>
      <c r="G40" s="851"/>
      <c r="H40" s="851"/>
      <c r="I40" s="852"/>
      <c r="J40" s="408">
        <f>SUMIF(I13:I27,"ES",J13:J27)</f>
        <v>0</v>
      </c>
      <c r="K40" s="343">
        <f>SUMIF(J13:J27,"ES",K13:K27)</f>
        <v>0</v>
      </c>
      <c r="L40" s="434">
        <f>SUMIF(I13:I27,"ES",L13:L27)</f>
        <v>35000</v>
      </c>
      <c r="M40" s="401"/>
      <c r="N40" s="401"/>
      <c r="O40" s="402"/>
      <c r="P40" s="275">
        <f>SUMIF(I13:I27,"es",P13:P27)</f>
        <v>52500</v>
      </c>
      <c r="Q40" s="276">
        <f>SUMIF(I13:I27,"es",Q13:Q27)</f>
        <v>0</v>
      </c>
      <c r="R40" s="337"/>
      <c r="S40" s="337"/>
      <c r="T40" s="337"/>
      <c r="U40" s="337"/>
    </row>
    <row r="41" spans="1:21" ht="13.5" thickBot="1" x14ac:dyDescent="0.25">
      <c r="A41" s="358"/>
      <c r="B41" s="359"/>
      <c r="C41" s="395"/>
      <c r="D41" s="840" t="s">
        <v>13</v>
      </c>
      <c r="E41" s="841"/>
      <c r="F41" s="841"/>
      <c r="G41" s="841"/>
      <c r="H41" s="841"/>
      <c r="I41" s="842"/>
      <c r="J41" s="410">
        <f>J37+J39</f>
        <v>37650</v>
      </c>
      <c r="K41" s="437">
        <f>K37+K39</f>
        <v>34754</v>
      </c>
      <c r="L41" s="435">
        <f>L37+L39</f>
        <v>75300.470588235301</v>
      </c>
      <c r="M41" s="405"/>
      <c r="N41" s="405"/>
      <c r="O41" s="406"/>
      <c r="P41" s="278">
        <f>P37+P39</f>
        <v>107499.70588235294</v>
      </c>
      <c r="Q41" s="279">
        <f>Q39+Q37</f>
        <v>39200</v>
      </c>
      <c r="R41" s="337"/>
      <c r="S41" s="337"/>
      <c r="T41" s="337"/>
      <c r="U41" s="337"/>
    </row>
    <row r="42" spans="1:21" x14ac:dyDescent="0.2">
      <c r="J42" s="486">
        <f>J31-J41</f>
        <v>-2896</v>
      </c>
      <c r="K42" s="486">
        <f t="shared" ref="K42:L42" si="2">K31-K41</f>
        <v>0</v>
      </c>
      <c r="L42" s="486">
        <f t="shared" si="2"/>
        <v>0</v>
      </c>
      <c r="M42" s="486"/>
      <c r="N42" s="486"/>
      <c r="O42" s="486"/>
      <c r="P42" s="486">
        <f t="shared" ref="P42" si="3">P31-P41</f>
        <v>0</v>
      </c>
      <c r="Q42" s="486">
        <f>Q31-Q41</f>
        <v>0</v>
      </c>
    </row>
  </sheetData>
  <mergeCells count="90">
    <mergeCell ref="H23:H26"/>
    <mergeCell ref="R31:U31"/>
    <mergeCell ref="C29:I29"/>
    <mergeCell ref="B30:I30"/>
    <mergeCell ref="R30:U30"/>
    <mergeCell ref="D24:D25"/>
    <mergeCell ref="B31:I31"/>
    <mergeCell ref="D40:I40"/>
    <mergeCell ref="D41:I41"/>
    <mergeCell ref="D38:I38"/>
    <mergeCell ref="D39:I39"/>
    <mergeCell ref="D36:I36"/>
    <mergeCell ref="D37:I37"/>
    <mergeCell ref="A33:U33"/>
    <mergeCell ref="D35:Q35"/>
    <mergeCell ref="A32:U32"/>
    <mergeCell ref="C21:I21"/>
    <mergeCell ref="R21:U21"/>
    <mergeCell ref="C22:U22"/>
    <mergeCell ref="R27:R28"/>
    <mergeCell ref="C27:C28"/>
    <mergeCell ref="D27:D28"/>
    <mergeCell ref="E27:E28"/>
    <mergeCell ref="F27:F28"/>
    <mergeCell ref="G27:G28"/>
    <mergeCell ref="H27:H28"/>
    <mergeCell ref="R24:R25"/>
    <mergeCell ref="C23:C26"/>
    <mergeCell ref="E23:E26"/>
    <mergeCell ref="E19:E20"/>
    <mergeCell ref="F19:F20"/>
    <mergeCell ref="G19:G20"/>
    <mergeCell ref="H19:H20"/>
    <mergeCell ref="C19:C20"/>
    <mergeCell ref="D19:D20"/>
    <mergeCell ref="C15:C16"/>
    <mergeCell ref="D15:D16"/>
    <mergeCell ref="E15:E16"/>
    <mergeCell ref="H15:H16"/>
    <mergeCell ref="R15:R16"/>
    <mergeCell ref="C17:C18"/>
    <mergeCell ref="D17:D18"/>
    <mergeCell ref="E17:E18"/>
    <mergeCell ref="H17:H18"/>
    <mergeCell ref="R17:R18"/>
    <mergeCell ref="T15:T16"/>
    <mergeCell ref="U15:U16"/>
    <mergeCell ref="S15:S16"/>
    <mergeCell ref="T13:T14"/>
    <mergeCell ref="U13:U14"/>
    <mergeCell ref="R13:R14"/>
    <mergeCell ref="I6:I8"/>
    <mergeCell ref="G13:G14"/>
    <mergeCell ref="H13:H14"/>
    <mergeCell ref="S13:S14"/>
    <mergeCell ref="K7:K8"/>
    <mergeCell ref="P9:U9"/>
    <mergeCell ref="A10:U10"/>
    <mergeCell ref="B11:U11"/>
    <mergeCell ref="C12:U12"/>
    <mergeCell ref="L6:O6"/>
    <mergeCell ref="H6:H8"/>
    <mergeCell ref="J7:J8"/>
    <mergeCell ref="S7:U7"/>
    <mergeCell ref="M7:N7"/>
    <mergeCell ref="O7:O8"/>
    <mergeCell ref="L7:L8"/>
    <mergeCell ref="G6:G8"/>
    <mergeCell ref="A13:A14"/>
    <mergeCell ref="B13:B14"/>
    <mergeCell ref="C13:C14"/>
    <mergeCell ref="D13:D14"/>
    <mergeCell ref="E13:E14"/>
    <mergeCell ref="F13:F14"/>
    <mergeCell ref="R1:U1"/>
    <mergeCell ref="P6:P8"/>
    <mergeCell ref="R7:R8"/>
    <mergeCell ref="A34:U34"/>
    <mergeCell ref="A2:U2"/>
    <mergeCell ref="A3:U3"/>
    <mergeCell ref="A4:U4"/>
    <mergeCell ref="S5:U5"/>
    <mergeCell ref="A6:A8"/>
    <mergeCell ref="B6:B8"/>
    <mergeCell ref="C6:C8"/>
    <mergeCell ref="D6:D8"/>
    <mergeCell ref="E6:E8"/>
    <mergeCell ref="F6:F8"/>
    <mergeCell ref="Q6:Q8"/>
    <mergeCell ref="R6:U6"/>
  </mergeCells>
  <printOptions horizontalCentered="1"/>
  <pageMargins left="0" right="0" top="0" bottom="0"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7</vt:i4>
      </vt:variant>
      <vt:variant>
        <vt:lpstr>Įvardinti diapazonai</vt:lpstr>
      </vt:variant>
      <vt:variant>
        <vt:i4>9</vt:i4>
      </vt:variant>
    </vt:vector>
  </HeadingPairs>
  <TitlesOfParts>
    <vt:vector size="16" baseType="lpstr">
      <vt:lpstr>2014-2016 SVP</vt:lpstr>
      <vt:lpstr>Asignavimų valdydojai</vt:lpstr>
      <vt:lpstr>9 pr. Lt</vt:lpstr>
      <vt:lpstr>9 programa</vt:lpstr>
      <vt:lpstr>Ataskaita</vt:lpstr>
      <vt:lpstr>09 programa</vt:lpstr>
      <vt:lpstr>Aiškinamoji lentelė</vt:lpstr>
      <vt:lpstr>'09 programa'!dokumentoNr</vt:lpstr>
      <vt:lpstr>'09 programa'!Print_Area</vt:lpstr>
      <vt:lpstr>'2014-2016 SVP'!Print_Area</vt:lpstr>
      <vt:lpstr>'9 programa'!Print_Area</vt:lpstr>
      <vt:lpstr>Ataskaita!Print_Area</vt:lpstr>
      <vt:lpstr>'09 programa'!Print_Titles</vt:lpstr>
      <vt:lpstr>'2014-2016 SVP'!Print_Titles</vt:lpstr>
      <vt:lpstr>'Aiškinamoji lentelė'!Print_Titles</vt:lpstr>
      <vt:lpstr>'09 programa'!registravimoDataIlga</vt:lpstr>
    </vt:vector>
  </TitlesOfParts>
  <Company>Valdyba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I.Steponaviciene</dc:creator>
  <cp:lastModifiedBy>Snieguole Kacerauskaite</cp:lastModifiedBy>
  <cp:lastPrinted>2017-02-23T12:18:09Z</cp:lastPrinted>
  <dcterms:created xsi:type="dcterms:W3CDTF">2005-11-15T09:07:30Z</dcterms:created>
  <dcterms:modified xsi:type="dcterms:W3CDTF">2017-02-28T07:40:13Z</dcterms:modified>
</cp:coreProperties>
</file>