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trateginio planavimo skyrius\SVP keitimai\2017-2019 SVP keitimas\2017-07- keitimas T2-XX\SPREDNIMAS\"/>
    </mc:Choice>
  </mc:AlternateContent>
  <bookViews>
    <workbookView xWindow="30" yWindow="1905" windowWidth="23010" windowHeight="9480"/>
  </bookViews>
  <sheets>
    <sheet name="1 programa" sheetId="9" r:id="rId1"/>
    <sheet name="Lyginamasis variantas" sheetId="10" state="hidden" r:id="rId2"/>
    <sheet name="2017 MVP" sheetId="11" state="hidden" r:id="rId3"/>
    <sheet name="Lyginamasis" sheetId="12" state="hidden" r:id="rId4"/>
    <sheet name="Aiškinamoji lentelė" sheetId="8" state="hidden" r:id="rId5"/>
    <sheet name="Asignavimų valdytojų kodai" sheetId="3" state="hidden" r:id="rId6"/>
  </sheets>
  <definedNames>
    <definedName name="dokumentoNr" localSheetId="0">'1 programa'!$P$8</definedName>
    <definedName name="dokumentoNr" localSheetId="1">'Lyginamasis variantas'!#REF!</definedName>
    <definedName name="_xlnm.Print_Area" localSheetId="0">'1 programa'!$A$1:$N$111</definedName>
    <definedName name="_xlnm.Print_Area" localSheetId="2">'2017 MVP'!$A$1:$M$104</definedName>
    <definedName name="_xlnm.Print_Area" localSheetId="4">'Aiškinamoji lentelė'!$A$1:$W$118</definedName>
    <definedName name="_xlnm.Print_Area" localSheetId="3">Lyginamasis!$A$1:$O$102</definedName>
    <definedName name="_xlnm.Print_Area" localSheetId="1">'Lyginamasis variantas'!$A$1:$S$112</definedName>
    <definedName name="_xlnm.Print_Titles" localSheetId="0">'1 programa'!$8:$10</definedName>
    <definedName name="_xlnm.Print_Titles" localSheetId="2">'2017 MVP'!$9:$11</definedName>
    <definedName name="_xlnm.Print_Titles" localSheetId="4">'Aiškinamoji lentelė'!$6:$8</definedName>
    <definedName name="_xlnm.Print_Titles" localSheetId="3">Lyginamasis!$7:$9</definedName>
    <definedName name="_xlnm.Print_Titles" localSheetId="1">'Lyginamasis variantas'!$7:$9</definedName>
    <definedName name="registravimoDataIlga" localSheetId="0">'1 programa'!$P$7</definedName>
    <definedName name="registravimoDataIlga" localSheetId="1">'Lyginamasis variantas'!#REF!</definedName>
  </definedNames>
  <calcPr calcId="162913" fullPrecision="0"/>
</workbook>
</file>

<file path=xl/calcChain.xml><?xml version="1.0" encoding="utf-8"?>
<calcChain xmlns="http://schemas.openxmlformats.org/spreadsheetml/2006/main">
  <c r="H87" i="9" l="1"/>
  <c r="H51" i="10"/>
  <c r="L111" i="10"/>
  <c r="L110" i="10"/>
  <c r="L109" i="10"/>
  <c r="L108" i="10"/>
  <c r="L106" i="10"/>
  <c r="L105" i="10"/>
  <c r="L104" i="10"/>
  <c r="M88" i="10"/>
  <c r="M90" i="10" s="1"/>
  <c r="I88" i="10"/>
  <c r="J88" i="10" s="1"/>
  <c r="J90" i="10" s="1"/>
  <c r="H82" i="9"/>
  <c r="L84" i="10"/>
  <c r="L103" i="10" s="1"/>
  <c r="K84" i="10"/>
  <c r="L94" i="10" l="1"/>
  <c r="L90" i="10"/>
  <c r="L87" i="10"/>
  <c r="M84" i="10"/>
  <c r="M87" i="10" s="1"/>
  <c r="L83" i="10"/>
  <c r="L78" i="10"/>
  <c r="M78" i="10"/>
  <c r="L63" i="10"/>
  <c r="L64" i="10" s="1"/>
  <c r="M36" i="10"/>
  <c r="K87" i="10"/>
  <c r="M95" i="10" l="1"/>
  <c r="L95" i="10"/>
  <c r="M51" i="10"/>
  <c r="M52" i="10" s="1"/>
  <c r="L36" i="10"/>
  <c r="L51" i="10"/>
  <c r="I84" i="10"/>
  <c r="M96" i="10" l="1"/>
  <c r="M97" i="10" s="1"/>
  <c r="L52" i="10"/>
  <c r="L96" i="10" s="1"/>
  <c r="L97" i="10" s="1"/>
  <c r="H65" i="9" l="1"/>
  <c r="H37" i="9"/>
  <c r="I66" i="10"/>
  <c r="I37" i="10"/>
  <c r="I51" i="10" s="1"/>
  <c r="J66" i="10" l="1"/>
  <c r="J78" i="10" s="1"/>
  <c r="I91" i="10"/>
  <c r="J91" i="10" s="1"/>
  <c r="J92" i="10" s="1"/>
  <c r="K90" i="10" l="1"/>
  <c r="L101" i="12" l="1"/>
  <c r="L100" i="12"/>
  <c r="L99" i="12"/>
  <c r="L98" i="12"/>
  <c r="L96" i="12"/>
  <c r="L95" i="12"/>
  <c r="L94" i="12"/>
  <c r="M83" i="12"/>
  <c r="M81" i="12"/>
  <c r="M78" i="12"/>
  <c r="M75" i="12"/>
  <c r="M71" i="12"/>
  <c r="M56" i="12"/>
  <c r="M57" i="12" s="1"/>
  <c r="M48" i="12"/>
  <c r="M32" i="12"/>
  <c r="M49" i="12" s="1"/>
  <c r="L83" i="12"/>
  <c r="L81" i="12"/>
  <c r="L76" i="12"/>
  <c r="L78" i="12" s="1"/>
  <c r="L75" i="12"/>
  <c r="L71" i="12"/>
  <c r="L56" i="12"/>
  <c r="L57" i="12" s="1"/>
  <c r="L48" i="12"/>
  <c r="L32" i="12"/>
  <c r="K101" i="12"/>
  <c r="K100" i="12"/>
  <c r="K99" i="12"/>
  <c r="K98" i="12"/>
  <c r="K96" i="12"/>
  <c r="M96" i="12" s="1"/>
  <c r="K95" i="12"/>
  <c r="K94" i="12"/>
  <c r="K83" i="12"/>
  <c r="K81" i="12"/>
  <c r="K76" i="12"/>
  <c r="K93" i="12" s="1"/>
  <c r="K75" i="12"/>
  <c r="K71" i="12"/>
  <c r="K56" i="12"/>
  <c r="K57" i="12" s="1"/>
  <c r="K48" i="12"/>
  <c r="K32" i="12"/>
  <c r="K97" i="12" l="1"/>
  <c r="L49" i="12"/>
  <c r="L84" i="12"/>
  <c r="M84" i="12"/>
  <c r="M85" i="12" s="1"/>
  <c r="M86" i="12" s="1"/>
  <c r="M101" i="12"/>
  <c r="M94" i="12"/>
  <c r="M95" i="12"/>
  <c r="M100" i="12"/>
  <c r="K92" i="12"/>
  <c r="K91" i="12" s="1"/>
  <c r="K102" i="12" s="1"/>
  <c r="M99" i="12"/>
  <c r="M98" i="12"/>
  <c r="L93" i="12"/>
  <c r="M93" i="12" s="1"/>
  <c r="K78" i="12"/>
  <c r="K84" i="12" s="1"/>
  <c r="L97" i="12"/>
  <c r="L85" i="12"/>
  <c r="L86" i="12" s="1"/>
  <c r="K49" i="12"/>
  <c r="K100" i="11"/>
  <c r="H36" i="10"/>
  <c r="H52" i="10" s="1"/>
  <c r="H104" i="10"/>
  <c r="I104" i="10"/>
  <c r="N104" i="10"/>
  <c r="K104" i="10"/>
  <c r="N108" i="10"/>
  <c r="K108" i="10"/>
  <c r="I108" i="10"/>
  <c r="H108" i="10"/>
  <c r="M92" i="12" l="1"/>
  <c r="M91" i="12" s="1"/>
  <c r="K85" i="12"/>
  <c r="K86" i="12" s="1"/>
  <c r="L92" i="12"/>
  <c r="L91" i="12" s="1"/>
  <c r="M97" i="12" s="1"/>
  <c r="M102" i="12" s="1"/>
  <c r="J108" i="10"/>
  <c r="I89" i="9"/>
  <c r="J89" i="9"/>
  <c r="H105" i="9"/>
  <c r="H104" i="9"/>
  <c r="H107" i="9"/>
  <c r="J107" i="9"/>
  <c r="I107" i="9"/>
  <c r="J103" i="9"/>
  <c r="I103" i="9"/>
  <c r="H103" i="9"/>
  <c r="L102" i="12" l="1"/>
  <c r="K96" i="11"/>
  <c r="J104" i="9" l="1"/>
  <c r="I104" i="9"/>
  <c r="N105" i="10"/>
  <c r="K105" i="10"/>
  <c r="I105" i="10"/>
  <c r="H105" i="10"/>
  <c r="K97" i="11"/>
  <c r="J105" i="10" l="1"/>
  <c r="K34" i="11" l="1"/>
  <c r="J36" i="10" l="1"/>
  <c r="K103" i="11" l="1"/>
  <c r="K102" i="11"/>
  <c r="K101" i="11"/>
  <c r="K98" i="11"/>
  <c r="K85" i="11"/>
  <c r="K83" i="11"/>
  <c r="K78" i="11"/>
  <c r="K80" i="11" s="1"/>
  <c r="K77" i="11"/>
  <c r="K73" i="11"/>
  <c r="K58" i="11"/>
  <c r="K59" i="11" s="1"/>
  <c r="K50" i="11"/>
  <c r="K99" i="11" l="1"/>
  <c r="K86" i="11"/>
  <c r="K95" i="11"/>
  <c r="K94" i="11" s="1"/>
  <c r="K93" i="11" s="1"/>
  <c r="K104" i="11" s="1"/>
  <c r="K51" i="11"/>
  <c r="I111" i="10"/>
  <c r="I110" i="10"/>
  <c r="I109" i="10"/>
  <c r="I106" i="10"/>
  <c r="I94" i="10"/>
  <c r="I92" i="10"/>
  <c r="I90" i="10"/>
  <c r="I87" i="10"/>
  <c r="I83" i="10"/>
  <c r="I78" i="10"/>
  <c r="I63" i="10"/>
  <c r="I64" i="10" s="1"/>
  <c r="I36" i="10"/>
  <c r="I52" i="10" s="1"/>
  <c r="N111" i="10"/>
  <c r="K111" i="10"/>
  <c r="H111" i="10"/>
  <c r="N110" i="10"/>
  <c r="K110" i="10"/>
  <c r="H110" i="10"/>
  <c r="N109" i="10"/>
  <c r="K109" i="10"/>
  <c r="H109" i="10"/>
  <c r="N106" i="10"/>
  <c r="K106" i="10"/>
  <c r="N103" i="10"/>
  <c r="N102" i="10" s="1"/>
  <c r="K103" i="10"/>
  <c r="K102" i="10" s="1"/>
  <c r="N94" i="10"/>
  <c r="K94" i="10"/>
  <c r="H94" i="10"/>
  <c r="N92" i="10"/>
  <c r="H92" i="10"/>
  <c r="N90" i="10"/>
  <c r="H90" i="10"/>
  <c r="N87" i="10"/>
  <c r="H84" i="10"/>
  <c r="N83" i="10"/>
  <c r="K83" i="10"/>
  <c r="H83" i="10"/>
  <c r="N78" i="10"/>
  <c r="K78" i="10"/>
  <c r="H78" i="10"/>
  <c r="N63" i="10"/>
  <c r="N64" i="10" s="1"/>
  <c r="K63" i="10"/>
  <c r="K64" i="10" s="1"/>
  <c r="H63" i="10"/>
  <c r="H64" i="10" s="1"/>
  <c r="N51" i="10"/>
  <c r="K51" i="10"/>
  <c r="J37" i="10"/>
  <c r="N36" i="10"/>
  <c r="K36" i="10"/>
  <c r="H87" i="10" l="1"/>
  <c r="H95" i="10" s="1"/>
  <c r="J84" i="10"/>
  <c r="J87" i="10" s="1"/>
  <c r="J95" i="10" s="1"/>
  <c r="K95" i="10"/>
  <c r="N107" i="10"/>
  <c r="I107" i="10"/>
  <c r="K101" i="10"/>
  <c r="H107" i="10"/>
  <c r="N101" i="10"/>
  <c r="N112" i="10" s="1"/>
  <c r="K107" i="10"/>
  <c r="N95" i="10"/>
  <c r="J110" i="10"/>
  <c r="I95" i="10"/>
  <c r="K87" i="11"/>
  <c r="K88" i="11" s="1"/>
  <c r="J104" i="10"/>
  <c r="H106" i="10"/>
  <c r="J106" i="10" s="1"/>
  <c r="J38" i="10"/>
  <c r="J51" i="10" s="1"/>
  <c r="J52" i="10" s="1"/>
  <c r="H103" i="10"/>
  <c r="H102" i="10" s="1"/>
  <c r="I103" i="10"/>
  <c r="N52" i="10"/>
  <c r="J111" i="10"/>
  <c r="J109" i="10"/>
  <c r="K52" i="10"/>
  <c r="J96" i="10" l="1"/>
  <c r="I102" i="10"/>
  <c r="I101" i="10" s="1"/>
  <c r="I112" i="10" s="1"/>
  <c r="J97" i="10"/>
  <c r="M109" i="10"/>
  <c r="M104" i="10"/>
  <c r="M105" i="10"/>
  <c r="M106" i="10"/>
  <c r="M111" i="10"/>
  <c r="M110" i="10"/>
  <c r="J107" i="10"/>
  <c r="H101" i="10"/>
  <c r="H112" i="10" s="1"/>
  <c r="K112" i="10"/>
  <c r="I96" i="10"/>
  <c r="I97" i="10" s="1"/>
  <c r="N96" i="10"/>
  <c r="N97" i="10" s="1"/>
  <c r="K96" i="10"/>
  <c r="K97" i="10" s="1"/>
  <c r="J103" i="10"/>
  <c r="J102" i="10" s="1"/>
  <c r="J101" i="10" s="1"/>
  <c r="H96" i="10"/>
  <c r="H97" i="10" s="1"/>
  <c r="M108" i="10" l="1"/>
  <c r="M107" i="10" s="1"/>
  <c r="L107" i="10"/>
  <c r="L102" i="10"/>
  <c r="L101" i="10" s="1"/>
  <c r="M103" i="10"/>
  <c r="M102" i="10" s="1"/>
  <c r="M101" i="10" s="1"/>
  <c r="J112" i="10"/>
  <c r="H77" i="9"/>
  <c r="M84" i="8"/>
  <c r="L112" i="10" l="1"/>
  <c r="M112" i="10"/>
  <c r="N90" i="8"/>
  <c r="M90" i="8"/>
  <c r="M89" i="8" l="1"/>
  <c r="H81" i="9" l="1"/>
  <c r="H36" i="9"/>
  <c r="I62" i="9"/>
  <c r="J62" i="9"/>
  <c r="H62" i="9"/>
  <c r="H63" i="9" s="1"/>
  <c r="I51" i="9"/>
  <c r="J51" i="9"/>
  <c r="I36" i="9"/>
  <c r="J36" i="9"/>
  <c r="J102" i="9"/>
  <c r="J101" i="9" s="1"/>
  <c r="I102" i="9"/>
  <c r="I101" i="9" s="1"/>
  <c r="I52" i="9" l="1"/>
  <c r="I63" i="9" s="1"/>
  <c r="J52" i="9"/>
  <c r="J63" i="9" s="1"/>
  <c r="H51" i="9" l="1"/>
  <c r="H52" i="9" s="1"/>
  <c r="M68" i="8"/>
  <c r="M56" i="8"/>
  <c r="M37" i="8"/>
  <c r="J110" i="9"/>
  <c r="I110" i="9"/>
  <c r="H110" i="9"/>
  <c r="J109" i="9"/>
  <c r="I109" i="9"/>
  <c r="H109" i="9"/>
  <c r="J108" i="9"/>
  <c r="I108" i="9"/>
  <c r="H108" i="9"/>
  <c r="J105" i="9"/>
  <c r="J100" i="9" s="1"/>
  <c r="I105" i="9"/>
  <c r="I100" i="9" s="1"/>
  <c r="H102" i="9"/>
  <c r="H101" i="9" s="1"/>
  <c r="H100" i="9" s="1"/>
  <c r="J93" i="9"/>
  <c r="I93" i="9"/>
  <c r="H93" i="9"/>
  <c r="J91" i="9"/>
  <c r="I91" i="9"/>
  <c r="H91" i="9"/>
  <c r="H89" i="9"/>
  <c r="J86" i="9"/>
  <c r="I86" i="9"/>
  <c r="H86" i="9"/>
  <c r="J81" i="9"/>
  <c r="I81" i="9"/>
  <c r="J77" i="9"/>
  <c r="I77" i="9"/>
  <c r="I94" i="9" l="1"/>
  <c r="J94" i="9"/>
  <c r="J95" i="9" s="1"/>
  <c r="H94" i="9"/>
  <c r="H95" i="9" s="1"/>
  <c r="J106" i="9"/>
  <c r="J111" i="9" s="1"/>
  <c r="H106" i="9"/>
  <c r="H111" i="9" s="1"/>
  <c r="I106" i="9"/>
  <c r="I95" i="9"/>
  <c r="Q37" i="8"/>
  <c r="I111" i="9" l="1"/>
  <c r="H96" i="9"/>
  <c r="I96" i="9"/>
  <c r="J96" i="9"/>
  <c r="N96" i="8"/>
  <c r="M96" i="8"/>
  <c r="K96" i="8"/>
  <c r="L96" i="8"/>
  <c r="R96" i="8"/>
  <c r="L93" i="8" l="1"/>
  <c r="M93" i="8"/>
  <c r="N93" i="8"/>
  <c r="O93" i="8"/>
  <c r="P93" i="8"/>
  <c r="Q93" i="8"/>
  <c r="R93" i="8"/>
  <c r="K93" i="8"/>
  <c r="L16" i="8" l="1"/>
  <c r="R100" i="8" l="1"/>
  <c r="Q100" i="8"/>
  <c r="P100" i="8"/>
  <c r="O100" i="8"/>
  <c r="N100" i="8"/>
  <c r="M100" i="8"/>
  <c r="L100" i="8"/>
  <c r="K100" i="8"/>
  <c r="Q89" i="8" l="1"/>
  <c r="R89" i="8"/>
  <c r="P89" i="8"/>
  <c r="L89" i="8"/>
  <c r="K89" i="8"/>
  <c r="L113" i="8" l="1"/>
  <c r="M110" i="8" l="1"/>
  <c r="Q68" i="8" l="1"/>
  <c r="R110" i="8"/>
  <c r="Q110" i="8"/>
  <c r="R84" i="8"/>
  <c r="Q84" i="8"/>
  <c r="R68" i="8"/>
  <c r="R112" i="8"/>
  <c r="Q112" i="8"/>
  <c r="M112" i="8"/>
  <c r="L112" i="8"/>
  <c r="K112" i="8"/>
  <c r="L84" i="8"/>
  <c r="N84" i="8"/>
  <c r="O84" i="8"/>
  <c r="P84" i="8"/>
  <c r="K84" i="8"/>
  <c r="N89" i="8" l="1"/>
  <c r="O89" i="8"/>
  <c r="L68" i="8"/>
  <c r="K68" i="8"/>
  <c r="K56" i="8"/>
  <c r="R37" i="8" l="1"/>
  <c r="P37" i="8"/>
  <c r="N37" i="8"/>
  <c r="L37" i="8"/>
  <c r="K19" i="8"/>
  <c r="K34" i="8" l="1"/>
  <c r="Q111" i="8" l="1"/>
  <c r="Q109" i="8" s="1"/>
  <c r="L110" i="8"/>
  <c r="R111" i="8" l="1"/>
  <c r="R109" i="8" l="1"/>
  <c r="R117" i="8"/>
  <c r="Q117" i="8"/>
  <c r="R116" i="8"/>
  <c r="Q116" i="8"/>
  <c r="R115" i="8"/>
  <c r="Q115" i="8"/>
  <c r="R113" i="8"/>
  <c r="Q113" i="8"/>
  <c r="Q114" i="8" l="1"/>
  <c r="Q118" i="8" s="1"/>
  <c r="R114" i="8"/>
  <c r="R118" i="8" s="1"/>
  <c r="M117" i="8"/>
  <c r="M116" i="8"/>
  <c r="M115" i="8"/>
  <c r="M113" i="8"/>
  <c r="M111" i="8"/>
  <c r="M109" i="8" s="1"/>
  <c r="M114" i="8" l="1"/>
  <c r="M118" i="8" s="1"/>
  <c r="L117" i="8"/>
  <c r="L116" i="8"/>
  <c r="L115" i="8"/>
  <c r="L111" i="8"/>
  <c r="L109" i="8" s="1"/>
  <c r="R98" i="8"/>
  <c r="R101" i="8" s="1"/>
  <c r="Q98" i="8"/>
  <c r="Q101" i="8" s="1"/>
  <c r="P98" i="8"/>
  <c r="P101" i="8" s="1"/>
  <c r="O98" i="8"/>
  <c r="O101" i="8" s="1"/>
  <c r="N98" i="8"/>
  <c r="N101" i="8" s="1"/>
  <c r="M98" i="8"/>
  <c r="M101" i="8" s="1"/>
  <c r="L98" i="8"/>
  <c r="L101" i="8" s="1"/>
  <c r="K98" i="8"/>
  <c r="K101" i="8" s="1"/>
  <c r="L56" i="8" l="1"/>
  <c r="N56" i="8"/>
  <c r="O56" i="8"/>
  <c r="P56" i="8"/>
  <c r="Q56" i="8"/>
  <c r="R56" i="8"/>
  <c r="R69" i="8" l="1"/>
  <c r="Q69" i="8"/>
  <c r="O37" i="8"/>
  <c r="O68" i="8"/>
  <c r="O69" i="8" s="1"/>
  <c r="P68" i="8"/>
  <c r="P69" i="8" s="1"/>
  <c r="N68" i="8"/>
  <c r="N69" i="8" s="1"/>
  <c r="M69" i="8"/>
  <c r="L69" i="8"/>
  <c r="Q57" i="8" l="1"/>
  <c r="Q102" i="8" s="1"/>
  <c r="R57" i="8"/>
  <c r="R102" i="8" s="1"/>
  <c r="M57" i="8"/>
  <c r="M102" i="8" s="1"/>
  <c r="N57" i="8"/>
  <c r="N102" i="8" s="1"/>
  <c r="P57" i="8"/>
  <c r="P102" i="8" s="1"/>
  <c r="O57" i="8"/>
  <c r="O102" i="8" s="1"/>
  <c r="L57" i="8"/>
  <c r="L102" i="8" l="1"/>
  <c r="O103" i="8"/>
  <c r="R103" i="8"/>
  <c r="P103" i="8"/>
  <c r="Q103" i="8"/>
  <c r="L103" i="8" l="1"/>
  <c r="N103" i="8"/>
  <c r="K14" i="8"/>
  <c r="K37" i="8" s="1"/>
  <c r="K69" i="8" l="1"/>
  <c r="K57" i="8" l="1"/>
  <c r="K113" i="8" l="1"/>
  <c r="K117" i="8"/>
  <c r="K116" i="8"/>
  <c r="K115" i="8"/>
  <c r="K114" i="8" l="1"/>
  <c r="K102" i="8"/>
  <c r="K111" i="8" l="1"/>
  <c r="K103" i="8" l="1"/>
  <c r="K110" i="8"/>
  <c r="K109" i="8" l="1"/>
  <c r="K118" i="8" s="1"/>
  <c r="L114" i="8"/>
  <c r="L118" i="8" s="1"/>
  <c r="M103" i="8" l="1"/>
</calcChain>
</file>

<file path=xl/comments1.xml><?xml version="1.0" encoding="utf-8"?>
<comments xmlns="http://schemas.openxmlformats.org/spreadsheetml/2006/main">
  <authors>
    <author>Audra Cepiene</author>
  </authors>
  <commentList>
    <comment ref="E20" authorId="0" shapeId="0">
      <text>
        <r>
          <rPr>
            <sz val="9"/>
            <color indexed="81"/>
            <rFont val="Tahoma"/>
            <family val="2"/>
            <charset val="186"/>
          </rPr>
          <t>2.1.2.1Parengti Klaipėdos miesto susisiekimo plėtros studiją ir darnaus judumo planą</t>
        </r>
      </text>
    </comment>
    <comment ref="D23" authorId="0" shapeId="0">
      <text>
        <r>
          <rPr>
            <sz val="9"/>
            <color indexed="81"/>
            <rFont val="Tahoma"/>
            <family val="2"/>
            <charset val="186"/>
          </rPr>
          <t xml:space="preserve">pagal sudarytą sutartį su UAB „Dujų sfera“ teritorijos tarp Tilžės g. , geležinkelio, Klemiškės ir kelio A13 detaliojo plano baigiamajam etapui.  Kadangi UAB „Dujų sfera“ labai blogai vykdo sutartinius įsipareigojimus, kelia nepagrįstus reikalavimus, medžiaga dėl sutarties nutraukimo ir tiekėjo įrašymo į nepatikimų tiekėjų sąrašą perduota Teisės skyriui. Šiuo metu neaišku, ar detalusis planas bus baigtas, ar bus nutraukta sutartis, ar šių metų lėšos bus įsisavintos, ar reikės lėšų 2017 metais. </t>
        </r>
      </text>
    </comment>
    <comment ref="K23" authorId="0" shapeId="0">
      <text>
        <r>
          <rPr>
            <sz val="9"/>
            <color indexed="81"/>
            <rFont val="Tahoma"/>
            <family val="2"/>
            <charset val="186"/>
          </rPr>
          <t>pagal sudarytą sutartį su UAB „Dujų sfera“ teritorijos tarp Tilžės g. , geležinkelio, Klemiškės ir kelio A13 detaliojo plano baigiamajam etapui.  Kadangi UAB „Dujų sfera“ labai blogai vykdo sutartinius įsipareigojimus, kelia nepagrįstus reikalavimus, medžiaga dėl sutarties nutraukimo ir tiekėjo įrašymo į nepatikimų tiekėjų sąrašą perduota Teisės skyriui. Šiuo metu neaišku, ar detalusis planas bus baigtas, ar bus nutraukta sutartis, ar šių metų lėšos bus įsisavintos, ar reikės lėšų 2017 metais.</t>
        </r>
      </text>
    </comment>
    <comment ref="G34" authorId="0" shapeId="0">
      <text>
        <r>
          <rPr>
            <b/>
            <sz val="9"/>
            <color indexed="81"/>
            <rFont val="Tahoma"/>
            <family val="2"/>
            <charset val="186"/>
          </rPr>
          <t>Finansuojamas iniciatoriaus lėšomis
Rengia Vitės valdos</t>
        </r>
        <r>
          <rPr>
            <sz val="9"/>
            <color indexed="81"/>
            <rFont val="Tahoma"/>
            <family val="2"/>
            <charset val="186"/>
          </rPr>
          <t xml:space="preserve">
</t>
        </r>
      </text>
    </comment>
    <comment ref="D44" authorId="0" shapeId="0">
      <text>
        <r>
          <rPr>
            <sz val="9"/>
            <color indexed="81"/>
            <rFont val="Tahoma"/>
            <family val="2"/>
            <charset val="186"/>
          </rPr>
          <t>Numatoma apimti visuomenės poreikiams:
Danės g. 6 – paimama 0,0253 ha sklypo dalis;  Bangų g. 11 (visas sklypas) ir Gluosnių skg. 6 (dalis sklypo) – paimama 0,06 ha žemės sklypo, gyvenamasis namas su negyvenamosiomis patalpomis (332,51 m2  bendro ploto)</t>
        </r>
      </text>
    </comment>
    <comment ref="D46" authorId="0" shapeId="0">
      <text>
        <r>
          <rPr>
            <sz val="9"/>
            <color indexed="81"/>
            <rFont val="Tahoma"/>
            <family val="2"/>
            <charset val="186"/>
          </rPr>
          <t>Numatoma paimti pastatus Šilutės pl. 91 – gyvenamąjį pastatą (111,88  kv.m bendro ploto), pastatą –sandėlį (122 kub. m tūrio), kitus inž. statinius (kiemo statinius - šulinį, kiemo aikštelę, aptvėrimą), esančius laisvos valstybinės žemės plote (žemės sklypas nesuformuotas)</t>
        </r>
      </text>
    </comment>
    <comment ref="D47" authorId="0" shapeId="0">
      <text>
        <r>
          <rPr>
            <sz val="9"/>
            <color indexed="81"/>
            <rFont val="Tahoma"/>
            <family val="2"/>
            <charset val="186"/>
          </rPr>
          <t>Numatoma paimti 3 pastatus – garažus Kulių vartų g. 5A, dirbtuves,  Tiltų g. 27. Visi pastatai yra valstybinės žemės sklype, nuomos sutartys nesudarytos</t>
        </r>
      </text>
    </comment>
    <comment ref="D48" authorId="0" shapeId="0">
      <text>
        <r>
          <rPr>
            <sz val="9"/>
            <color indexed="81"/>
            <rFont val="Tahoma"/>
            <family val="2"/>
            <charset val="186"/>
          </rPr>
          <t xml:space="preserve">(paimami  Didžioji Vandens g. 28B sandėliukai) </t>
        </r>
      </text>
    </comment>
    <comment ref="D49" authorId="0" shapeId="0">
      <text>
        <r>
          <rPr>
            <sz val="9"/>
            <color indexed="81"/>
            <rFont val="Tahoma"/>
            <family val="2"/>
            <charset val="186"/>
          </rPr>
          <t xml:space="preserve">1. Pagal Klaipėdos miesto tarybos 2008-02-28 sprendimu Nr. T2-47 patvirtinto Kelio nuo Medelyno g. per Labrenciškės gyvenvietę į Girulius detaliojo plano sprendinius numatyta tiesti naują gatvę, sujungsiančią Medelyno g. su Pamario g. 
Gatvė bus tiesiama per šiuo metu miško paskirties žemę, kurią reikia Lietuvos Respublikos Vyriausybės nustatyta tvarka paversti kitomis naudmenomis, kompensuojant miško vertę pinigais. Lietuvos Respublikos aplinkos ministerijos Valstybinės miškų tarnyba apskaičiavo piniginę kompensaciją už miško žemės pavertimą kitomis naudmenomis – 132 000 Eur. Rengiamas kelio techninis projektas, kuris galės būti įgyvendinamas tik sumokėjus į valstybės biudžetą apskaičiuotą piniginę kompensaciją ir įregistravus  kitos paskirties žemės sklypą nekilnojamojo turto registre.
           2. Pagal Klaipėdos miesto tarybos 2008-04-04 sprendimu Nr. T2-115 patvirtinto Pamario g. rekonstrukcijos su gretimų teritorijų rekreacine infrastruktūra detaliojo plano sprendinius numatyta rekonstruoti Pamario g., įrengiant automobilių stovėjimo aikšteles. Gatvės platinimui ir aikštelių įrengimui miško žemę reikia paversti kitomis naudmenomis, už kurią paskaičiuota piniginė kompensacija – 307145 Eur.  Rengiamas gatvės rekonstrukcijos techninis projektas, kurį įgyvendinti bus galima tik pervedus į Valstybės biudžetą piniginę kompensaciją, įregistravus kitos paskirties žemės sklypą Nekilnojamojo turto registre.   
           3. Pagal parengtą Girulių detalųjį planą yra numatyta įrengti automobilių stovėjimo aikštelę prie Stovyklos g., rekonstruoti Skautų g. tęsinį iki Stovyklos g., išplatinant iki 10 m pločio,  taip pat nutiesti D1 kategorijos Rasytės g. tęsinį iki sankryžos su Šlaito g. .tam reikia paversti miško žemę kitomis naudmenomis (lėšos planuojamos 2018 m.).  </t>
        </r>
      </text>
    </comment>
    <comment ref="K73" authorId="0" shapeId="0">
      <text>
        <r>
          <rPr>
            <sz val="9"/>
            <color indexed="81"/>
            <rFont val="Tahoma"/>
            <family val="2"/>
            <charset val="186"/>
          </rPr>
          <t>Planuojamos lėšos dėl  nenumatytų darbų kai reikalinga atlikti archeologinius tyrinėjimus</t>
        </r>
      </text>
    </comment>
    <comment ref="E78" authorId="0" shapeId="0">
      <text>
        <r>
          <rPr>
            <b/>
            <sz val="9"/>
            <color indexed="81"/>
            <rFont val="Tahoma"/>
            <family val="2"/>
            <charset val="186"/>
          </rPr>
          <t>P.2.4.3.2.</t>
        </r>
        <r>
          <rPr>
            <sz val="9"/>
            <color indexed="81"/>
            <rFont val="Tahoma"/>
            <family val="2"/>
            <charset val="186"/>
          </rPr>
          <t xml:space="preserve"> Vykdant kultūros paveldo prevencinę apsaugą tvarkyti savivaldybės kultūros paveldo objektus, skatinti kultūros paveldo objektų valdytojus ir naudotojus tinkamai prižiūrėti ir naudoti kultūros paveldo objektus</t>
        </r>
      </text>
    </comment>
    <comment ref="K80" authorId="0" shapeId="0">
      <text>
        <r>
          <rPr>
            <sz val="9"/>
            <color indexed="81"/>
            <rFont val="Tahoma"/>
            <family val="2"/>
            <charset val="186"/>
          </rPr>
          <t>stogo techninis projektas yra parengtas, stoge įrengta difūzinė plėvelė</t>
        </r>
      </text>
    </comment>
    <comment ref="E87" authorId="0" shapeId="0">
      <text>
        <r>
          <rPr>
            <b/>
            <sz val="9"/>
            <color indexed="81"/>
            <rFont val="Tahoma"/>
            <family val="2"/>
            <charset val="186"/>
          </rPr>
          <t>P2.4.3.5.</t>
        </r>
        <r>
          <rPr>
            <sz val="9"/>
            <color indexed="81"/>
            <rFont val="Tahoma"/>
            <family val="2"/>
            <charset val="186"/>
          </rPr>
          <t xml:space="preserve">
Atkurti Šv. Jono bažnyčios pastatą</t>
        </r>
      </text>
    </comment>
    <comment ref="E90" authorId="0" shapeId="0">
      <text>
        <r>
          <rPr>
            <b/>
            <sz val="9"/>
            <color indexed="81"/>
            <rFont val="Tahoma"/>
            <family val="2"/>
            <charset val="186"/>
          </rPr>
          <t xml:space="preserve">P2.4.3.3. </t>
        </r>
        <r>
          <rPr>
            <sz val="9"/>
            <color indexed="81"/>
            <rFont val="Tahoma"/>
            <family val="2"/>
            <charset val="186"/>
          </rPr>
          <t xml:space="preserve">
Pagal parengtus techninius projektus sutvarkyti miesto teritorijoje esančius piliakalnius ir istorines miesto kapines</t>
        </r>
      </text>
    </comment>
    <comment ref="E92" authorId="0" shapeId="0">
      <text>
        <r>
          <rPr>
            <b/>
            <sz val="9"/>
            <color indexed="81"/>
            <rFont val="Tahoma"/>
            <family val="2"/>
            <charset val="186"/>
          </rPr>
          <t xml:space="preserve">P2.4.3.3. </t>
        </r>
        <r>
          <rPr>
            <sz val="9"/>
            <color indexed="81"/>
            <rFont val="Tahoma"/>
            <family val="2"/>
            <charset val="186"/>
          </rPr>
          <t xml:space="preserve">
Pagal parengtus techninius projektus sutvarkyti miesto teritorijoje esančius piliakalnius ir istorines miesto kapines</t>
        </r>
      </text>
    </comment>
  </commentList>
</comments>
</file>

<file path=xl/comments2.xml><?xml version="1.0" encoding="utf-8"?>
<comments xmlns="http://schemas.openxmlformats.org/spreadsheetml/2006/main">
  <authors>
    <author>Audra Cepiene</author>
  </authors>
  <commentList>
    <comment ref="E19" authorId="0" shapeId="0">
      <text>
        <r>
          <rPr>
            <sz val="9"/>
            <color indexed="81"/>
            <rFont val="Tahoma"/>
            <family val="2"/>
            <charset val="186"/>
          </rPr>
          <t>2.1.2.1Parengti Klaipėdos miesto susisiekimo plėtros studiją ir darnaus judumo planą</t>
        </r>
      </text>
    </comment>
    <comment ref="D22" authorId="0" shapeId="0">
      <text>
        <r>
          <rPr>
            <sz val="9"/>
            <color indexed="81"/>
            <rFont val="Tahoma"/>
            <family val="2"/>
            <charset val="186"/>
          </rPr>
          <t xml:space="preserve">pagal sudarytą sutartį su UAB „Dujų sfera“ teritorijos tarp Tilžės g. , geležinkelio, Klemiškės ir kelio A13 detaliojo plano baigiamajam etapui.  Kadangi UAB „Dujų sfera“ labai blogai vykdo sutartinius įsipareigojimus, kelia nepagrįstus reikalavimus, medžiaga dėl sutarties nutraukimo ir tiekėjo įrašymo į nepatikimų tiekėjų sąrašą perduota Teisės skyriui. Šiuo metu neaišku, ar detalusis planas bus baigtas, ar bus nutraukta sutartis, ar šių metų lėšos bus įsisavintos, ar reikės lėšų 2017 metais. </t>
        </r>
      </text>
    </comment>
    <comment ref="O22" authorId="0" shapeId="0">
      <text>
        <r>
          <rPr>
            <sz val="9"/>
            <color indexed="81"/>
            <rFont val="Tahoma"/>
            <family val="2"/>
            <charset val="186"/>
          </rPr>
          <t>pagal sudarytą sutartį su UAB „Dujų sfera“ teritorijos tarp Tilžės g. , geležinkelio, Klemiškės ir kelio A13 detaliojo plano baigiamajam etapui.  Kadangi UAB „Dujų sfera“ labai blogai vykdo sutartinius įsipareigojimus, kelia nepagrįstus reikalavimus, medžiaga dėl sutarties nutraukimo ir tiekėjo įrašymo į nepatikimų tiekėjų sąrašą perduota Teisės skyriui. Šiuo metu neaišku, ar detalusis planas bus baigtas, ar bus nutraukta sutartis, ar šių metų lėšos bus įsisavintos, ar reikės lėšų 2017 metais.</t>
        </r>
      </text>
    </comment>
    <comment ref="G33" authorId="0" shapeId="0">
      <text>
        <r>
          <rPr>
            <b/>
            <sz val="9"/>
            <color indexed="81"/>
            <rFont val="Tahoma"/>
            <family val="2"/>
            <charset val="186"/>
          </rPr>
          <t>Finansuojamas iniciatoriaus lėšomis
Rengia Vitės valdos</t>
        </r>
        <r>
          <rPr>
            <sz val="9"/>
            <color indexed="81"/>
            <rFont val="Tahoma"/>
            <family val="2"/>
            <charset val="186"/>
          </rPr>
          <t xml:space="preserve">
</t>
        </r>
      </text>
    </comment>
    <comment ref="D44" authorId="0" shapeId="0">
      <text>
        <r>
          <rPr>
            <sz val="9"/>
            <color indexed="81"/>
            <rFont val="Tahoma"/>
            <family val="2"/>
            <charset val="186"/>
          </rPr>
          <t>Numatoma apimti visuomenės poreikiams:
Danės g. 6 – paimama 0,0253 ha sklypo dalis;  Bangų g. 11 (visas sklypas) ir Gluosnių skg. 6 (dalis sklypo) – paimama 0,06 ha žemės sklypo, gyvenamasis namas su negyvenamosiomis patalpomis (332,51 m2  bendro ploto)</t>
        </r>
      </text>
    </comment>
    <comment ref="D46" authorId="0" shapeId="0">
      <text>
        <r>
          <rPr>
            <sz val="9"/>
            <color indexed="81"/>
            <rFont val="Tahoma"/>
            <family val="2"/>
            <charset val="186"/>
          </rPr>
          <t>Numatoma paimti pastatus Šilutės pl. 91 – gyvenamąjį pastatą (111,88  kv.m bendro ploto), pastatą –sandėlį (122 kub. m tūrio), kitus inž. statinius (kiemo statinius - šulinį, kiemo aikštelę, aptvėrimą), esančius laisvos valstybinės žemės plote (žemės sklypas nesuformuotas)</t>
        </r>
      </text>
    </comment>
    <comment ref="D47" authorId="0" shapeId="0">
      <text>
        <r>
          <rPr>
            <sz val="9"/>
            <color indexed="81"/>
            <rFont val="Tahoma"/>
            <family val="2"/>
            <charset val="186"/>
          </rPr>
          <t>Numatoma paimti 3 pastatus – garažus Kulių vartų g. 5A, dirbtuves,  Tiltų g. 27. Visi pastatai yra valstybinės žemės sklype, nuomos sutartys nesudarytos</t>
        </r>
      </text>
    </comment>
    <comment ref="D48" authorId="0" shapeId="0">
      <text>
        <r>
          <rPr>
            <sz val="9"/>
            <color indexed="81"/>
            <rFont val="Tahoma"/>
            <family val="2"/>
            <charset val="186"/>
          </rPr>
          <t xml:space="preserve">(paimami  Didžioji Vandens g. 28B sandėliukai) </t>
        </r>
      </text>
    </comment>
    <comment ref="D49" authorId="0" shapeId="0">
      <text>
        <r>
          <rPr>
            <sz val="9"/>
            <color indexed="81"/>
            <rFont val="Tahoma"/>
            <family val="2"/>
            <charset val="186"/>
          </rPr>
          <t xml:space="preserve">1. Pagal Klaipėdos miesto tarybos 2008-02-28 sprendimu Nr. T2-47 patvirtinto Kelio nuo Medelyno g. per Labrenciškės gyvenvietę į Girulius detaliojo plano sprendinius numatyta tiesti naują gatvę, sujungsiančią Medelyno g. su Pamario g. 
Gatvė bus tiesiama per šiuo metu miško paskirties žemę, kurią reikia Lietuvos Respublikos Vyriausybės nustatyta tvarka paversti kitomis naudmenomis, kompensuojant miško vertę pinigais. Lietuvos Respublikos aplinkos ministerijos Valstybinės miškų tarnyba apskaičiavo piniginę kompensaciją už miško žemės pavertimą kitomis naudmenomis – 132 000 Eur. Rengiamas kelio techninis projektas, kuris galės būti įgyvendinamas tik sumokėjus į valstybės biudžetą apskaičiuotą piniginę kompensaciją ir įregistravus  kitos paskirties žemės sklypą nekilnojamojo turto registre.
           2. Pagal Klaipėdos miesto tarybos 2008-04-04 sprendimu Nr. T2-115 patvirtinto Pamario g. rekonstrukcijos su gretimų teritorijų rekreacine infrastruktūra detaliojo plano sprendinius numatyta rekonstruoti Pamario g., įrengiant automobilių stovėjimo aikšteles. Gatvės platinimui ir aikštelių įrengimui miško žemę reikia paversti kitomis naudmenomis, už kurią paskaičiuota piniginė kompensacija – 307145 Eur.  Rengiamas gatvės rekonstrukcijos techninis projektas, kurį įgyvendinti bus galima tik pervedus į Valstybės biudžetą piniginę kompensaciją, įregistravus kitos paskirties žemės sklypą Nekilnojamojo turto registre.   
           3. Pagal parengtą Girulių detalųjį planą yra numatyta įrengti automobilių stovėjimo aikštelę prie Stovyklos g., rekonstruoti Skautų g. tęsinį iki Stovyklos g., išplatinant iki 10 m pločio,  taip pat nutiesti D1 kategorijos Rasytės g. tęsinį iki sankryžos su Šlaito g. .tam reikia paversti miško žemę kitomis naudmenomis (lėšos planuojamos 2018 m.).  </t>
        </r>
      </text>
    </comment>
    <comment ref="O74" authorId="0" shapeId="0">
      <text>
        <r>
          <rPr>
            <sz val="9"/>
            <color indexed="81"/>
            <rFont val="Tahoma"/>
            <family val="2"/>
            <charset val="186"/>
          </rPr>
          <t>Planuojamos lėšos dėl  nenumatytų darbų kai reikalinga atlikti archeologinius tyrinėjimus</t>
        </r>
      </text>
    </comment>
    <comment ref="E79" authorId="0" shapeId="0">
      <text>
        <r>
          <rPr>
            <b/>
            <sz val="9"/>
            <color indexed="81"/>
            <rFont val="Tahoma"/>
            <family val="2"/>
            <charset val="186"/>
          </rPr>
          <t>P.2.4.3.2.</t>
        </r>
        <r>
          <rPr>
            <sz val="9"/>
            <color indexed="81"/>
            <rFont val="Tahoma"/>
            <family val="2"/>
            <charset val="186"/>
          </rPr>
          <t xml:space="preserve"> Vykdant kultūros paveldo prevencinę apsaugą tvarkyti savivaldybės kultūros paveldo objektus, skatinti kultūros paveldo objektų valdytojus ir naudotojus tinkamai prižiūrėti ir naudoti kultūros paveldo objektus</t>
        </r>
      </text>
    </comment>
    <comment ref="O81" authorId="0" shapeId="0">
      <text>
        <r>
          <rPr>
            <sz val="9"/>
            <color indexed="81"/>
            <rFont val="Tahoma"/>
            <family val="2"/>
            <charset val="186"/>
          </rPr>
          <t>stogo techninis projektas yra parengtas, stoge įrengta difūzinė plėvelė</t>
        </r>
      </text>
    </comment>
    <comment ref="E88" authorId="0" shapeId="0">
      <text>
        <r>
          <rPr>
            <b/>
            <sz val="9"/>
            <color indexed="81"/>
            <rFont val="Tahoma"/>
            <family val="2"/>
            <charset val="186"/>
          </rPr>
          <t>P2.4.3.5.</t>
        </r>
        <r>
          <rPr>
            <sz val="9"/>
            <color indexed="81"/>
            <rFont val="Tahoma"/>
            <family val="2"/>
            <charset val="186"/>
          </rPr>
          <t xml:space="preserve">
Atkurti Šv. Jono bažnyčios pastatą</t>
        </r>
      </text>
    </comment>
    <comment ref="E91" authorId="0" shapeId="0">
      <text>
        <r>
          <rPr>
            <b/>
            <sz val="9"/>
            <color indexed="81"/>
            <rFont val="Tahoma"/>
            <family val="2"/>
            <charset val="186"/>
          </rPr>
          <t xml:space="preserve">P2.4.3.3. </t>
        </r>
        <r>
          <rPr>
            <sz val="9"/>
            <color indexed="81"/>
            <rFont val="Tahoma"/>
            <family val="2"/>
            <charset val="186"/>
          </rPr>
          <t xml:space="preserve">
Pagal parengtus techninius projektus sutvarkyti miesto teritorijoje esančius piliakalnius ir istorines miesto kapines</t>
        </r>
      </text>
    </comment>
    <comment ref="E93" authorId="0" shapeId="0">
      <text>
        <r>
          <rPr>
            <b/>
            <sz val="9"/>
            <color indexed="81"/>
            <rFont val="Tahoma"/>
            <family val="2"/>
            <charset val="186"/>
          </rPr>
          <t xml:space="preserve">P2.4.3.3. </t>
        </r>
        <r>
          <rPr>
            <sz val="9"/>
            <color indexed="81"/>
            <rFont val="Tahoma"/>
            <family val="2"/>
            <charset val="186"/>
          </rPr>
          <t xml:space="preserve">
Pagal parengtus techninius projektus sutvarkyti miesto teritorijoje esančius piliakalnius ir istorines miesto kapines</t>
        </r>
      </text>
    </comment>
    <comment ref="O93" authorId="0" shapeId="0">
      <text>
        <r>
          <rPr>
            <sz val="9"/>
            <color indexed="81"/>
            <rFont val="Tahoma"/>
            <family val="2"/>
            <charset val="186"/>
          </rPr>
          <t xml:space="preserve">2016-10-05 svarstytas UPD veiklos planas pas direktorių, nuspręsta planuoti priemonę
</t>
        </r>
      </text>
    </comment>
  </commentList>
</comments>
</file>

<file path=xl/comments3.xml><?xml version="1.0" encoding="utf-8"?>
<comments xmlns="http://schemas.openxmlformats.org/spreadsheetml/2006/main">
  <authors>
    <author>Audra Cepiene</author>
  </authors>
  <commentList>
    <comment ref="F19" authorId="0" shapeId="0">
      <text>
        <r>
          <rPr>
            <sz val="9"/>
            <color indexed="81"/>
            <rFont val="Tahoma"/>
            <family val="2"/>
            <charset val="186"/>
          </rPr>
          <t>2.1.2.1.Parengti Klaipėdos miesto susisiekimo plėtros studiją ir darnaus judumo planą</t>
        </r>
      </text>
    </comment>
    <comment ref="E22" authorId="0" shapeId="0">
      <text>
        <r>
          <rPr>
            <sz val="9"/>
            <color indexed="81"/>
            <rFont val="Tahoma"/>
            <family val="2"/>
            <charset val="186"/>
          </rPr>
          <t xml:space="preserve">pagal sudarytą sutartį su UAB „Dujų sfera“ teritorijos tarp Tilžės g. , geležinkelio, Klemiškės ir kelio A13 detaliojo plano baigiamajam etapui.  Kadangi UAB „Dujų sfera“ labai blogai vykdo sutartinius įsipareigojimus, kelia nepagrįstus reikalavimus, medžiaga dėl sutarties nutraukimo ir tiekėjo įrašymo į nepatikimų tiekėjų sąrašą perduota Teisės skyriui. Šiuo metu neaišku, ar detalusis planas bus baigtas, ar bus nutraukta sutartis, ar šių metų lėšos bus įsisavintos, ar reikės lėšų 2017 metais. </t>
        </r>
      </text>
    </comment>
    <comment ref="L22" authorId="0" shapeId="0">
      <text>
        <r>
          <rPr>
            <sz val="9"/>
            <color indexed="81"/>
            <rFont val="Tahoma"/>
            <family val="2"/>
            <charset val="186"/>
          </rPr>
          <t>pagal sudarytą sutartį su UAB „Dujų sfera“ teritorijos tarp Tilžės g. , geležinkelio, Klemiškės ir kelio A13 detaliojo plano baigiamajam etapui.  Kadangi UAB „Dujų sfera“ labai blogai vykdo sutartinius įsipareigojimus, kelia nepagrįstus reikalavimus, medžiaga dėl sutarties nutraukimo ir tiekėjo įrašymo į nepatikimų tiekėjų sąrašą perduota Teisės skyriui. Šiuo metu neaišku, ar detalusis planas bus baigtas, ar bus nutraukta sutartis, ar šių metų lėšos bus įsisavintos, ar reikės lėšų 2017 metais.</t>
        </r>
      </text>
    </comment>
    <comment ref="L26" authorId="0" shapeId="0">
      <text>
        <r>
          <rPr>
            <sz val="9"/>
            <color indexed="81"/>
            <rFont val="Tahoma"/>
            <family val="2"/>
            <charset val="186"/>
          </rPr>
          <t>„Klaipėdos architektūra“</t>
        </r>
      </text>
    </comment>
    <comment ref="L29" authorId="0" shapeId="0">
      <text>
        <r>
          <rPr>
            <b/>
            <sz val="9"/>
            <color indexed="81"/>
            <rFont val="Tahoma"/>
            <family val="2"/>
            <charset val="186"/>
          </rPr>
          <t>2017 m.</t>
        </r>
        <r>
          <rPr>
            <sz val="9"/>
            <color indexed="81"/>
            <rFont val="Tahoma"/>
            <family val="2"/>
            <charset val="186"/>
          </rPr>
          <t xml:space="preserve"> numatoma: 2 radijo laidos; 4 viešinimai žiniasklaidoje; 1 tūkst. egz lankstinukų; 50 vnt. plakatų. </t>
        </r>
        <r>
          <rPr>
            <b/>
            <sz val="9"/>
            <color indexed="81"/>
            <rFont val="Tahoma"/>
            <family val="2"/>
            <charset val="186"/>
          </rPr>
          <t xml:space="preserve">2018 m. </t>
        </r>
        <r>
          <rPr>
            <sz val="9"/>
            <color indexed="81"/>
            <rFont val="Tahoma"/>
            <family val="2"/>
            <charset val="186"/>
          </rPr>
          <t xml:space="preserve">1 radijo laida; 2 viešinimai žiniasklaidoje;
</t>
        </r>
      </text>
    </comment>
    <comment ref="L32" authorId="0" shapeId="0">
      <text>
        <r>
          <rPr>
            <b/>
            <sz val="9"/>
            <color indexed="81"/>
            <rFont val="Tahoma"/>
            <family val="2"/>
            <charset val="186"/>
          </rPr>
          <t>Finansuojamas iniciatoriaus lėšomis</t>
        </r>
        <r>
          <rPr>
            <sz val="9"/>
            <color indexed="81"/>
            <rFont val="Tahoma"/>
            <family val="2"/>
            <charset val="186"/>
          </rPr>
          <t xml:space="preserve">
Rengia Vitės valdos</t>
        </r>
      </text>
    </comment>
    <comment ref="J36" authorId="0" shapeId="0">
      <text>
        <r>
          <rPr>
            <b/>
            <sz val="9"/>
            <color indexed="81"/>
            <rFont val="Tahoma"/>
            <family val="2"/>
            <charset val="186"/>
          </rPr>
          <t>SB(ŽP)</t>
        </r>
        <r>
          <rPr>
            <sz val="9"/>
            <color indexed="81"/>
            <rFont val="Tahoma"/>
            <family val="2"/>
            <charset val="186"/>
          </rPr>
          <t xml:space="preserve">
</t>
        </r>
      </text>
    </comment>
    <comment ref="J41" authorId="0" shapeId="0">
      <text>
        <r>
          <rPr>
            <b/>
            <sz val="9"/>
            <color indexed="81"/>
            <rFont val="Tahoma"/>
            <family val="2"/>
            <charset val="186"/>
          </rPr>
          <t>SB(ŽP)</t>
        </r>
        <r>
          <rPr>
            <sz val="9"/>
            <color indexed="81"/>
            <rFont val="Tahoma"/>
            <family val="2"/>
            <charset val="186"/>
          </rPr>
          <t xml:space="preserve">
</t>
        </r>
      </text>
    </comment>
    <comment ref="F43" authorId="0" shapeId="0">
      <text>
        <r>
          <rPr>
            <sz val="9"/>
            <color indexed="81"/>
            <rFont val="Tahoma"/>
            <family val="2"/>
            <charset val="186"/>
          </rPr>
          <t>Numatoma apimti visuomenės poreikiams:
Danės g. 6 – paimama 0,0253 ha sklypo dalis;  Bangų g. 11 (visas sklypas) ir Gluosnių skg. 6 (dalis sklypo) – paimama 0,06 ha žemės sklypo, gyvenamasis namas su negyvenamosiomis patalpomis (332,51 m2  bendro ploto)</t>
        </r>
      </text>
    </comment>
    <comment ref="F45" authorId="0" shapeId="0">
      <text>
        <r>
          <rPr>
            <sz val="9"/>
            <color indexed="81"/>
            <rFont val="Tahoma"/>
            <family val="2"/>
            <charset val="186"/>
          </rPr>
          <t>Numatoma paimti pastatus Šilutės pl. 91 – gyvenamąjį pastatą (111,88  kv.m bendro ploto), pastatą –sandėlį (122 kub. m tūrio), kitus inž. statinius (kiemo statinius- šulinį, kiemo aikštelę, aptvėrimą), esančius laisvos valstybinės žemės plote (žemės sklypas nesuformuotas).</t>
        </r>
      </text>
    </comment>
    <comment ref="F46" authorId="0" shapeId="0">
      <text>
        <r>
          <rPr>
            <sz val="9"/>
            <color indexed="81"/>
            <rFont val="Tahoma"/>
            <family val="2"/>
            <charset val="186"/>
          </rPr>
          <t>Numatoma paimti 3 pastatus – garažus Kulių vartų g. 5A, dirbtuves,  Tiltų g. 27. Visi pastatai yra valstybinės žemės sklype, nuomos sutartys nesudarytos</t>
        </r>
      </text>
    </comment>
    <comment ref="F47" authorId="0" shapeId="0">
      <text>
        <r>
          <rPr>
            <sz val="9"/>
            <color indexed="81"/>
            <rFont val="Tahoma"/>
            <family val="2"/>
            <charset val="186"/>
          </rPr>
          <t xml:space="preserve">Žemės Didžioji Vandens g. 28B paėmimas visuomenės poreikiams (paimami  Didžioji Vandens g. 28B sandėliukai) </t>
        </r>
      </text>
    </comment>
    <comment ref="L68" authorId="0" shapeId="0">
      <text>
        <r>
          <rPr>
            <sz val="9"/>
            <color indexed="81"/>
            <rFont val="Tahoma"/>
            <family val="2"/>
            <charset val="186"/>
          </rPr>
          <t>Planuojamos lėšos dėl  nenumatytų darbų kai reikalinga atlikti archeologinius tyrinėjimus</t>
        </r>
      </text>
    </comment>
    <comment ref="F74" authorId="0" shapeId="0">
      <text>
        <r>
          <rPr>
            <b/>
            <sz val="9"/>
            <color indexed="81"/>
            <rFont val="Tahoma"/>
            <family val="2"/>
            <charset val="186"/>
          </rPr>
          <t>P.2.4.3.2.</t>
        </r>
        <r>
          <rPr>
            <sz val="9"/>
            <color indexed="81"/>
            <rFont val="Tahoma"/>
            <family val="2"/>
            <charset val="186"/>
          </rPr>
          <t xml:space="preserve"> Vykdant kultūros paveldo prevencinę apsaugą tvarkyti savivaldybės kultūros paveldo objektus, skatinti kultūros paveldo objektų valdytojus ir naudotojus tinkamai prižiūrėti ir naudoti kultūros paveldo objektus</t>
        </r>
      </text>
    </comment>
    <comment ref="L76" authorId="0" shapeId="0">
      <text>
        <r>
          <rPr>
            <sz val="9"/>
            <color indexed="81"/>
            <rFont val="Tahoma"/>
            <family val="2"/>
            <charset val="186"/>
          </rPr>
          <t>stogo techninis projektas yra parengtas, stoge įrengta difūzinė plėvelė</t>
        </r>
      </text>
    </comment>
    <comment ref="F84" authorId="0" shapeId="0">
      <text>
        <r>
          <rPr>
            <b/>
            <sz val="9"/>
            <color indexed="81"/>
            <rFont val="Tahoma"/>
            <family val="2"/>
            <charset val="186"/>
          </rPr>
          <t xml:space="preserve">P2.4.3.3. </t>
        </r>
        <r>
          <rPr>
            <sz val="9"/>
            <color indexed="81"/>
            <rFont val="Tahoma"/>
            <family val="2"/>
            <charset val="186"/>
          </rPr>
          <t xml:space="preserve">
Pagal parengtus techninius projektus sutvarkyti miesto teritorijoje esančius piliakalnius ir istorines miesto kapines</t>
        </r>
      </text>
    </comment>
  </commentList>
</comments>
</file>

<file path=xl/comments4.xml><?xml version="1.0" encoding="utf-8"?>
<comments xmlns="http://schemas.openxmlformats.org/spreadsheetml/2006/main">
  <authors>
    <author>Audra Cepiene</author>
  </authors>
  <commentList>
    <comment ref="F17" authorId="0" shapeId="0">
      <text>
        <r>
          <rPr>
            <sz val="9"/>
            <color indexed="81"/>
            <rFont val="Tahoma"/>
            <family val="2"/>
            <charset val="186"/>
          </rPr>
          <t>2.1.2.1.Parengti Klaipėdos miesto susisiekimo plėtros studiją ir darnaus judumo planą</t>
        </r>
      </text>
    </comment>
    <comment ref="E20" authorId="0" shapeId="0">
      <text>
        <r>
          <rPr>
            <sz val="9"/>
            <color indexed="81"/>
            <rFont val="Tahoma"/>
            <family val="2"/>
            <charset val="186"/>
          </rPr>
          <t xml:space="preserve">pagal sudarytą sutartį su UAB „Dujų sfera“ teritorijos tarp Tilžės g. , geležinkelio, Klemiškės ir kelio A13 detaliojo plano baigiamajam etapui.  Kadangi UAB „Dujų sfera“ labai blogai vykdo sutartinius įsipareigojimus, kelia nepagrįstus reikalavimus, medžiaga dėl sutarties nutraukimo ir tiekėjo įrašymo į nepatikimų tiekėjų sąrašą perduota Teisės skyriui. Šiuo metu neaišku, ar detalusis planas bus baigtas, ar bus nutraukta sutartis, ar šių metų lėšos bus įsisavintos, ar reikės lėšų 2017 metais. </t>
        </r>
      </text>
    </comment>
    <comment ref="N20" authorId="0" shapeId="0">
      <text>
        <r>
          <rPr>
            <sz val="9"/>
            <color indexed="81"/>
            <rFont val="Tahoma"/>
            <family val="2"/>
            <charset val="186"/>
          </rPr>
          <t>pagal sudarytą sutartį su UAB „Dujų sfera“ teritorijos tarp Tilžės g. , geležinkelio, Klemiškės ir kelio A13 detaliojo plano baigiamajam etapui.  Kadangi UAB „Dujų sfera“ labai blogai vykdo sutartinius įsipareigojimus, kelia nepagrįstus reikalavimus, medžiaga dėl sutarties nutraukimo ir tiekėjo įrašymo į nepatikimų tiekėjų sąrašą perduota Teisės skyriui. Šiuo metu neaišku, ar detalusis planas bus baigtas, ar bus nutraukta sutartis, ar šių metų lėšos bus įsisavintos, ar reikės lėšų 2017 metais.</t>
        </r>
      </text>
    </comment>
    <comment ref="N24" authorId="0" shapeId="0">
      <text>
        <r>
          <rPr>
            <sz val="9"/>
            <color indexed="81"/>
            <rFont val="Tahoma"/>
            <family val="2"/>
            <charset val="186"/>
          </rPr>
          <t>„Klaipėdos architektūra“</t>
        </r>
      </text>
    </comment>
    <comment ref="N27" authorId="0" shapeId="0">
      <text>
        <r>
          <rPr>
            <b/>
            <sz val="9"/>
            <color indexed="81"/>
            <rFont val="Tahoma"/>
            <family val="2"/>
            <charset val="186"/>
          </rPr>
          <t>2017 m.</t>
        </r>
        <r>
          <rPr>
            <sz val="9"/>
            <color indexed="81"/>
            <rFont val="Tahoma"/>
            <family val="2"/>
            <charset val="186"/>
          </rPr>
          <t xml:space="preserve"> numatoma: 2 radijo laidos; 4 viešinimai žiniasklaidoje; 1 tūkst. egz lankstinukų; 50 vnt. plakatų. </t>
        </r>
        <r>
          <rPr>
            <b/>
            <sz val="9"/>
            <color indexed="81"/>
            <rFont val="Tahoma"/>
            <family val="2"/>
            <charset val="186"/>
          </rPr>
          <t xml:space="preserve">2018 m. </t>
        </r>
        <r>
          <rPr>
            <sz val="9"/>
            <color indexed="81"/>
            <rFont val="Tahoma"/>
            <family val="2"/>
            <charset val="186"/>
          </rPr>
          <t xml:space="preserve">1 radijo laida; 2 viešinimai žiniasklaidoje;
</t>
        </r>
      </text>
    </comment>
    <comment ref="N30" authorId="0" shapeId="0">
      <text>
        <r>
          <rPr>
            <b/>
            <sz val="9"/>
            <color indexed="81"/>
            <rFont val="Tahoma"/>
            <family val="2"/>
            <charset val="186"/>
          </rPr>
          <t>Finansuojamas iniciatoriaus lėšomis</t>
        </r>
        <r>
          <rPr>
            <sz val="9"/>
            <color indexed="81"/>
            <rFont val="Tahoma"/>
            <family val="2"/>
            <charset val="186"/>
          </rPr>
          <t xml:space="preserve">
Rengia Vitės valdos</t>
        </r>
      </text>
    </comment>
    <comment ref="J34" authorId="0" shapeId="0">
      <text>
        <r>
          <rPr>
            <b/>
            <sz val="9"/>
            <color indexed="81"/>
            <rFont val="Tahoma"/>
            <family val="2"/>
            <charset val="186"/>
          </rPr>
          <t>SB(ŽP)</t>
        </r>
        <r>
          <rPr>
            <sz val="9"/>
            <color indexed="81"/>
            <rFont val="Tahoma"/>
            <family val="2"/>
            <charset val="186"/>
          </rPr>
          <t xml:space="preserve">
</t>
        </r>
      </text>
    </comment>
    <comment ref="J39" authorId="0" shapeId="0">
      <text>
        <r>
          <rPr>
            <b/>
            <sz val="9"/>
            <color indexed="81"/>
            <rFont val="Tahoma"/>
            <family val="2"/>
            <charset val="186"/>
          </rPr>
          <t>SB(ŽP)</t>
        </r>
        <r>
          <rPr>
            <sz val="9"/>
            <color indexed="81"/>
            <rFont val="Tahoma"/>
            <family val="2"/>
            <charset val="186"/>
          </rPr>
          <t xml:space="preserve">
</t>
        </r>
      </text>
    </comment>
    <comment ref="F41" authorId="0" shapeId="0">
      <text>
        <r>
          <rPr>
            <sz val="9"/>
            <color indexed="81"/>
            <rFont val="Tahoma"/>
            <family val="2"/>
            <charset val="186"/>
          </rPr>
          <t>Numatoma apimti visuomenės poreikiams:
Danės g. 6 – paimama 0,0253 ha sklypo dalis;  Bangų g. 11 (visas sklypas) ir Gluosnių skg. 6 (dalis sklypo) – paimama 0,06 ha žemės sklypo, gyvenamasis namas su negyvenamosiomis patalpomis (332,51 m2  bendro ploto)</t>
        </r>
      </text>
    </comment>
    <comment ref="F43" authorId="0" shapeId="0">
      <text>
        <r>
          <rPr>
            <sz val="9"/>
            <color indexed="81"/>
            <rFont val="Tahoma"/>
            <family val="2"/>
            <charset val="186"/>
          </rPr>
          <t>Numatoma paimti pastatus Šilutės pl. 91 – gyvenamąjį pastatą (111,88  kv.m bendro ploto), pastatą –sandėlį (122 kub. m tūrio), kitus inž. statinius (kiemo statinius- šulinį, kiemo aikštelę, aptvėrimą), esančius laisvos valstybinės žemės plote (žemės sklypas nesuformuotas).</t>
        </r>
      </text>
    </comment>
    <comment ref="F44" authorId="0" shapeId="0">
      <text>
        <r>
          <rPr>
            <sz val="9"/>
            <color indexed="81"/>
            <rFont val="Tahoma"/>
            <family val="2"/>
            <charset val="186"/>
          </rPr>
          <t>Numatoma paimti 3 pastatus – garažus Kulių vartų g. 5A, dirbtuves,  Tiltų g. 27. Visi pastatai yra valstybinės žemės sklype, nuomos sutartys nesudarytos</t>
        </r>
      </text>
    </comment>
    <comment ref="F45" authorId="0" shapeId="0">
      <text>
        <r>
          <rPr>
            <sz val="9"/>
            <color indexed="81"/>
            <rFont val="Tahoma"/>
            <family val="2"/>
            <charset val="186"/>
          </rPr>
          <t xml:space="preserve">Žemės Didžioji Vandens g. 28B paėmimas visuomenės poreikiams (paimami  Didžioji Vandens g. 28B sandėliukai) </t>
        </r>
      </text>
    </comment>
    <comment ref="N66" authorId="0" shapeId="0">
      <text>
        <r>
          <rPr>
            <sz val="9"/>
            <color indexed="81"/>
            <rFont val="Tahoma"/>
            <family val="2"/>
            <charset val="186"/>
          </rPr>
          <t>Planuojamos lėšos dėl  nenumatytų darbų kai reikalinga atlikti archeologinius tyrinėjimus</t>
        </r>
      </text>
    </comment>
    <comment ref="F72" authorId="0" shapeId="0">
      <text>
        <r>
          <rPr>
            <b/>
            <sz val="9"/>
            <color indexed="81"/>
            <rFont val="Tahoma"/>
            <family val="2"/>
            <charset val="186"/>
          </rPr>
          <t>P.2.4.3.2.</t>
        </r>
        <r>
          <rPr>
            <sz val="9"/>
            <color indexed="81"/>
            <rFont val="Tahoma"/>
            <family val="2"/>
            <charset val="186"/>
          </rPr>
          <t xml:space="preserve"> Vykdant kultūros paveldo prevencinę apsaugą tvarkyti savivaldybės kultūros paveldo objektus, skatinti kultūros paveldo objektų valdytojus ir naudotojus tinkamai prižiūrėti ir naudoti kultūros paveldo objektus</t>
        </r>
      </text>
    </comment>
    <comment ref="N74" authorId="0" shapeId="0">
      <text>
        <r>
          <rPr>
            <sz val="9"/>
            <color indexed="81"/>
            <rFont val="Tahoma"/>
            <family val="2"/>
            <charset val="186"/>
          </rPr>
          <t>stogo techninis projektas yra parengtas, stoge įrengta difūzinė plėvelė</t>
        </r>
      </text>
    </comment>
    <comment ref="F82" authorId="0" shapeId="0">
      <text>
        <r>
          <rPr>
            <b/>
            <sz val="9"/>
            <color indexed="81"/>
            <rFont val="Tahoma"/>
            <family val="2"/>
            <charset val="186"/>
          </rPr>
          <t xml:space="preserve">P2.4.3.3. </t>
        </r>
        <r>
          <rPr>
            <sz val="9"/>
            <color indexed="81"/>
            <rFont val="Tahoma"/>
            <family val="2"/>
            <charset val="186"/>
          </rPr>
          <t xml:space="preserve">
Pagal parengtus techninius projektus sutvarkyti miesto teritorijoje esančius piliakalnius ir istorines miesto kapines</t>
        </r>
      </text>
    </comment>
  </commentList>
</comments>
</file>

<file path=xl/comments5.xml><?xml version="1.0" encoding="utf-8"?>
<comments xmlns="http://schemas.openxmlformats.org/spreadsheetml/2006/main">
  <authors>
    <author>Audra Cepiene</author>
  </authors>
  <commentList>
    <comment ref="F16" authorId="0" shapeId="0">
      <text>
        <r>
          <rPr>
            <sz val="9"/>
            <color indexed="81"/>
            <rFont val="Tahoma"/>
            <family val="2"/>
            <charset val="186"/>
          </rPr>
          <t>2.1.2.1.Parengti Klaipėdos miesto susisiekimo plėtros studiją ir darnaus judumo planą</t>
        </r>
      </text>
    </comment>
    <comment ref="E19" authorId="0" shapeId="0">
      <text>
        <r>
          <rPr>
            <sz val="9"/>
            <color indexed="81"/>
            <rFont val="Tahoma"/>
            <family val="2"/>
            <charset val="186"/>
          </rPr>
          <t xml:space="preserve">pagal sudarytą sutartį su UAB „Dujų sfera“ teritorijos tarp Tilžės g. , geležinkelio, Klemiškės ir kelio A13 detaliojo plano baigiamajam etapui.  Kadangi UAB „Dujų sfera“ labai blogai vykdo sutartinius įsipareigojimus, kelia nepagrįstus reikalavimus, medžiaga dėl sutarties nutraukimo ir tiekėjo įrašymo į nepatikimų tiekėjų sąrašą perduota Teisės skyriui. Šiuo metu neaišku, ar detalusis planas bus baigtas, ar bus nutraukta sutartis, ar šių metų lėšos bus įsisavintos, ar reikės lėšų 2017 metais. </t>
        </r>
      </text>
    </comment>
    <comment ref="S19" authorId="0" shapeId="0">
      <text>
        <r>
          <rPr>
            <sz val="9"/>
            <color indexed="81"/>
            <rFont val="Tahoma"/>
            <family val="2"/>
            <charset val="186"/>
          </rPr>
          <t>pagal sudarytą sutartį su UAB „Dujų sfera“ teritorijos tarp Tilžės g. , geležinkelio, Klemiškės ir kelio A13 detaliojo plano baigiamajam etapui.  Kadangi UAB „Dujų sfera“ labai blogai vykdo sutartinius įsipareigojimus, kelia nepagrįstus reikalavimus, medžiaga dėl sutarties nutraukimo ir tiekėjo įrašymo į nepatikimų tiekėjų sąrašą perduota Teisės skyriui. Šiuo metu neaišku, ar detalusis planas bus baigtas, ar bus nutraukta sutartis, ar šių metų lėšos bus įsisavintos, ar reikės lėšų 2017 metais.</t>
        </r>
      </text>
    </comment>
    <comment ref="S24" authorId="0" shapeId="0">
      <text>
        <r>
          <rPr>
            <sz val="9"/>
            <color indexed="81"/>
            <rFont val="Tahoma"/>
            <family val="2"/>
            <charset val="186"/>
          </rPr>
          <t>„Klaipėdos architektūra“</t>
        </r>
      </text>
    </comment>
    <comment ref="S27" authorId="0" shapeId="0">
      <text>
        <r>
          <rPr>
            <b/>
            <sz val="9"/>
            <color indexed="81"/>
            <rFont val="Tahoma"/>
            <family val="2"/>
            <charset val="186"/>
          </rPr>
          <t>2017 m.</t>
        </r>
        <r>
          <rPr>
            <sz val="9"/>
            <color indexed="81"/>
            <rFont val="Tahoma"/>
            <family val="2"/>
            <charset val="186"/>
          </rPr>
          <t xml:space="preserve"> numatoma: 2 radijo laidos; 4 viešinimai žiniasklaidoje; 1 tūkst. egz lankstinukų; 50 vnt. plakatų. </t>
        </r>
        <r>
          <rPr>
            <b/>
            <sz val="9"/>
            <color indexed="81"/>
            <rFont val="Tahoma"/>
            <family val="2"/>
            <charset val="186"/>
          </rPr>
          <t xml:space="preserve">2018 m. </t>
        </r>
        <r>
          <rPr>
            <sz val="9"/>
            <color indexed="81"/>
            <rFont val="Tahoma"/>
            <family val="2"/>
            <charset val="186"/>
          </rPr>
          <t xml:space="preserve">1 radijo laida; 2 viešinimai žiniasklaidoje;
</t>
        </r>
      </text>
    </comment>
    <comment ref="S30" authorId="0" shapeId="0">
      <text>
        <r>
          <rPr>
            <b/>
            <sz val="9"/>
            <color indexed="81"/>
            <rFont val="Tahoma"/>
            <family val="2"/>
            <charset val="186"/>
          </rPr>
          <t>Finansuojamas iniciatoriaus lėšomis</t>
        </r>
        <r>
          <rPr>
            <sz val="9"/>
            <color indexed="81"/>
            <rFont val="Tahoma"/>
            <family val="2"/>
            <charset val="186"/>
          </rPr>
          <t xml:space="preserve">
Rengia Vitės valdos</t>
        </r>
      </text>
    </comment>
    <comment ref="F32" authorId="0" shapeId="0">
      <text>
        <r>
          <rPr>
            <b/>
            <sz val="9"/>
            <color indexed="81"/>
            <rFont val="Tahoma"/>
            <family val="2"/>
            <charset val="186"/>
          </rPr>
          <t xml:space="preserve">KSP 2.1.2.11 priemonė. </t>
        </r>
        <r>
          <rPr>
            <sz val="9"/>
            <color indexed="81"/>
            <rFont val="Tahoma"/>
            <family val="2"/>
            <charset val="186"/>
          </rPr>
          <t xml:space="preserve">Modernizuoti centrinės miesto dalies gatvių tinklą:
 nutiesti Bastionų g. ir pastatyti naują tiltą per Danės upę;
</t>
        </r>
      </text>
    </comment>
    <comment ref="U45" authorId="0" shapeId="0">
      <text>
        <r>
          <rPr>
            <sz val="9"/>
            <color indexed="81"/>
            <rFont val="Tahoma"/>
            <family val="2"/>
            <charset val="186"/>
          </rPr>
          <t>Numatoma apimti visuomenės poreikiams:
Danės g. 6 – paimama 0,0253 ha sklypo dalis;  Bangų g. 11 (visas sklypas) ir Gluosnių skg. 6 (dalis sklypo) – paimama 0,06 ha žemės sklypo, gyvenamasis namas su negyvenamosiomis patalpomis (332,51 m2  bendro ploto)</t>
        </r>
      </text>
    </comment>
    <comment ref="U48" authorId="0" shapeId="0">
      <text>
        <r>
          <rPr>
            <sz val="9"/>
            <color indexed="81"/>
            <rFont val="Tahoma"/>
            <family val="2"/>
            <charset val="186"/>
          </rPr>
          <t>Numatoma paimti pastatus Šilutės pl. 91 – gyvenamąjį pastatą (111,88  kv.m bendro ploto), pastatą –sandėlį (122 kub. m tūrio), kitus inž. statinius (kiemo statinius- šulinį, kiemo aikštelę, aptvėrimą), esančius laisvos valstybinės žemės plote (žemės sklypas nesuformuotas).</t>
        </r>
      </text>
    </comment>
    <comment ref="U50" authorId="0" shapeId="0">
      <text>
        <r>
          <rPr>
            <sz val="9"/>
            <color indexed="81"/>
            <rFont val="Tahoma"/>
            <family val="2"/>
            <charset val="186"/>
          </rPr>
          <t>Numatoma paimti 3 pastatus – garažus Kulių vartų g. 5A, dirbtuves,  Tiltų g. 27. Visi pastatai yra valstybinės žemės sklype, nuomos sutartys nesudarytos</t>
        </r>
      </text>
    </comment>
    <comment ref="E51" authorId="0" shapeId="0">
      <text>
        <r>
          <rPr>
            <sz val="9"/>
            <color indexed="81"/>
            <rFont val="Tahoma"/>
            <family val="2"/>
            <charset val="186"/>
          </rPr>
          <t xml:space="preserve">(paimami  Didžioji Vandens g. 28B sandėliukai) </t>
        </r>
      </text>
    </comment>
    <comment ref="U51" authorId="0" shapeId="0">
      <text>
        <r>
          <rPr>
            <sz val="9"/>
            <color indexed="81"/>
            <rFont val="Tahoma"/>
            <family val="2"/>
            <charset val="186"/>
          </rPr>
          <t xml:space="preserve">Žemės Didžioji Vandens g. 28B paėmimas visuomenės poreikiams </t>
        </r>
      </text>
    </comment>
    <comment ref="T52" authorId="0" shapeId="0">
      <text>
        <r>
          <rPr>
            <sz val="9"/>
            <color indexed="81"/>
            <rFont val="Tahoma"/>
            <family val="2"/>
            <charset val="186"/>
          </rPr>
          <t xml:space="preserve">Žemės Pajūrio g. 7 paėmimas visuomenės poreikiams  </t>
        </r>
      </text>
    </comment>
    <comment ref="E53" authorId="0" shapeId="0">
      <text>
        <r>
          <rPr>
            <sz val="9"/>
            <color indexed="81"/>
            <rFont val="Tahoma"/>
            <family val="2"/>
            <charset val="186"/>
          </rPr>
          <t xml:space="preserve">
1. Pagal Klaipėdos miesto tarybos 2008-02-28 sprendimu Nr. T2-47 patvirtinto Kelio nuo Medelyno g. per Labrenciškės gyvenvietę į Girulius detaliojo plano sprendinius numatyta tiesti naują gatvę, sujungsiančią Medelyno g. su Pamario g. 
Gatvė bus tiesiama per šiuo metu miško paskirties žemę, kurią reikia Lietuvos Respublikos Vyriausybės nustatyta tvarka paversti kitomis naudmenomis, kompensuojant miško vertę pinigais. Lietuvos Respublikos aplinkos ministerijos Valstybinės miškų tarnyba apskaičiavo piniginę kompensaciją už miško žemės pavertimą kitomis naudmenomis – 132 000 Eur. Rengiamas kelio techninis projektas, kuris galės būti įgyvendinamas tik sumokėjus į valstybės biudžetą apskaičiuotą piniginę kompensaciją ir įregistravus  kitos paskirties žemės sklypą nekilnojamojo turto registre.
           2. Pagal Klaipėdos miesto tarybos 2008-04-04 sprendimu Nr. T2-115 patvirtinto Pamario g. rekonstrukcijos su gretimų teritorijų rekreacine infrastruktūra detaliojo plano sprendinius numatyta rekonstruoti Pamario g., įrengiant automobilių stovėjimo aikšteles. Gatvės platinimui ir aikštelių įrengimui miško žemę reikia paversti kitomis naudmenomis, už kurią paskaičiuota piniginė kompensacija – 307145 Eur.  Rengiamas gatvės rekonstrukcijos techninis projektas, kurį įgyvendinti bus galima tik pervedus į Valstybės biudžetą piniginę kompensaciją, įregistravus kitos paskirties žemės sklypą Nekilnojamojo turto registre.   
           3. Pagal parengtą Girulių detalųjį planą yra numatyta įrengti automobilių stovėjimo aikštelę prie Stovyklos g., rekonstruoti Skautų g. tęsinį iki Stovyklos g., išplatinant iki 10 m pločio,  taip pat nutiesti D1 kategorijos Rasytės g. tęsinį iki sankryžos su Šlaito g. .tam reikia paversti miško žemę kitomis naudmenomis (lėšos planuojamos 2018 m.).  
</t>
        </r>
      </text>
    </comment>
    <comment ref="S78" authorId="0" shapeId="0">
      <text>
        <r>
          <rPr>
            <sz val="9"/>
            <color indexed="81"/>
            <rFont val="Tahoma"/>
            <family val="2"/>
            <charset val="186"/>
          </rPr>
          <t>Planuojamos lėšos dėl  nenumatytų darbų kai reikalinga atlikti archeologinius tyrinėjimus</t>
        </r>
      </text>
    </comment>
    <comment ref="F85" authorId="0" shapeId="0">
      <text>
        <r>
          <rPr>
            <b/>
            <sz val="9"/>
            <color indexed="81"/>
            <rFont val="Tahoma"/>
            <family val="2"/>
            <charset val="186"/>
          </rPr>
          <t>P.2.4.3.2.</t>
        </r>
        <r>
          <rPr>
            <sz val="9"/>
            <color indexed="81"/>
            <rFont val="Tahoma"/>
            <family val="2"/>
            <charset val="186"/>
          </rPr>
          <t xml:space="preserve"> Vykdant kultūros paveldo prevencinę apsaugą tvarkyti savivaldybės kultūros paveldo objektus, skatinti kultūros paveldo objektų valdytojus ir naudotojus tinkamai prižiūrėti ir naudoti kultūros paveldo objektus</t>
        </r>
      </text>
    </comment>
    <comment ref="S87" authorId="0" shapeId="0">
      <text>
        <r>
          <rPr>
            <sz val="9"/>
            <color indexed="81"/>
            <rFont val="Tahoma"/>
            <family val="2"/>
            <charset val="186"/>
          </rPr>
          <t>stogo techninis projektas yra parengtas, stoge įrengta difūzinė plėvelė</t>
        </r>
      </text>
    </comment>
    <comment ref="F97" authorId="0" shapeId="0">
      <text>
        <r>
          <rPr>
            <b/>
            <sz val="9"/>
            <color indexed="81"/>
            <rFont val="Tahoma"/>
            <family val="2"/>
            <charset val="186"/>
          </rPr>
          <t xml:space="preserve">P2.4.3.3. </t>
        </r>
        <r>
          <rPr>
            <sz val="9"/>
            <color indexed="81"/>
            <rFont val="Tahoma"/>
            <family val="2"/>
            <charset val="186"/>
          </rPr>
          <t xml:space="preserve">
Pagal parengtus techninius projektus sutvarkyti miesto teritorijoje esančius piliakalnius ir istorines miesto kapines</t>
        </r>
      </text>
    </comment>
    <comment ref="F99" authorId="0" shapeId="0">
      <text>
        <r>
          <rPr>
            <b/>
            <sz val="9"/>
            <color indexed="81"/>
            <rFont val="Tahoma"/>
            <family val="2"/>
            <charset val="186"/>
          </rPr>
          <t xml:space="preserve">P2.4.3.3. </t>
        </r>
        <r>
          <rPr>
            <sz val="9"/>
            <color indexed="81"/>
            <rFont val="Tahoma"/>
            <family val="2"/>
            <charset val="186"/>
          </rPr>
          <t xml:space="preserve">
Pagal parengtus techninius projektus sutvarkyti miesto teritorijoje esančius piliakalnius ir istorines miesto kapines</t>
        </r>
      </text>
    </comment>
    <comment ref="S99" authorId="0" shapeId="0">
      <text>
        <r>
          <rPr>
            <sz val="9"/>
            <color indexed="81"/>
            <rFont val="Tahoma"/>
            <family val="2"/>
            <charset val="186"/>
          </rPr>
          <t xml:space="preserve">2016-10-05 svarstytas UPD veiklos planas pas direktorių, nuspręsta planuoti priemonę
</t>
        </r>
      </text>
    </comment>
    <comment ref="K109" authorId="0" shapeId="0">
      <text>
        <r>
          <rPr>
            <b/>
            <sz val="9"/>
            <color indexed="81"/>
            <rFont val="Tahoma"/>
            <family val="2"/>
            <charset val="186"/>
          </rPr>
          <t>1022,2</t>
        </r>
      </text>
    </comment>
    <comment ref="L109" authorId="0" shapeId="0">
      <text>
        <r>
          <rPr>
            <sz val="9"/>
            <color indexed="81"/>
            <rFont val="Tahoma"/>
            <family val="2"/>
            <charset val="186"/>
          </rPr>
          <t>1022,2</t>
        </r>
      </text>
    </comment>
  </commentList>
</comments>
</file>

<file path=xl/sharedStrings.xml><?xml version="1.0" encoding="utf-8"?>
<sst xmlns="http://schemas.openxmlformats.org/spreadsheetml/2006/main" count="1394" uniqueCount="299">
  <si>
    <t>Uždavinio kodas</t>
  </si>
  <si>
    <t>Priemonės kodas</t>
  </si>
  <si>
    <t>Priemonės požymis</t>
  </si>
  <si>
    <t>Asignavimų valdytojo kodas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</si>
  <si>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</si>
  <si>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</si>
  <si>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</si>
  <si>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</si>
  <si>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</si>
  <si>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</si>
  <si>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</si>
  <si>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</si>
  <si>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</si>
  <si>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</si>
  <si>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</si>
  <si>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</si>
  <si>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</si>
  <si>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 xml:space="preserve">                              Pavadinimas</t>
  </si>
  <si>
    <t>Asignavimų valdytojų kodų klasifikatorius*</t>
  </si>
  <si>
    <t>1.</t>
  </si>
  <si>
    <t>Savivaldybės administracijos direktorius</t>
  </si>
  <si>
    <t>2.</t>
  </si>
  <si>
    <t>Ugdymo ir kultūros departamento direktorius</t>
  </si>
  <si>
    <t>3.</t>
  </si>
  <si>
    <t>Socialinių reikalų departamento direktorius</t>
  </si>
  <si>
    <t>4.</t>
  </si>
  <si>
    <t>Urbanistinės plėtros departamento direktorius</t>
  </si>
  <si>
    <t>5.</t>
  </si>
  <si>
    <t>Investicijų ir ekonomikos departamento direktorius</t>
  </si>
  <si>
    <t>6.</t>
  </si>
  <si>
    <t>Miesto ūkio departamento direktorius</t>
  </si>
  <si>
    <t xml:space="preserve">Iš viso  veiklos planui: </t>
  </si>
  <si>
    <t xml:space="preserve"> TIKSLŲ, UŽDAVINIŲ, PRIEMONIŲ, PRIEMONIŲ IŠLAIDŲ IR PRODUKTO KRITERIJŲ SUVESTINĖ</t>
  </si>
  <si>
    <t>Veiklos plano tikslo kodas</t>
  </si>
  <si>
    <t>Vykdytojas (skyrius / asmuo)</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</si>
  <si>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</si>
  <si>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</si>
  <si>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Valstybės biudžeto lėšos </t>
    </r>
    <r>
      <rPr>
        <b/>
        <sz val="10"/>
        <rFont val="Times New Roman"/>
        <family val="1"/>
        <charset val="186"/>
      </rPr>
      <t>LRVB</t>
    </r>
  </si>
  <si>
    <t>SB</t>
  </si>
  <si>
    <t>Papriemonės kodas</t>
  </si>
  <si>
    <t>03</t>
  </si>
  <si>
    <t>04</t>
  </si>
  <si>
    <t>05</t>
  </si>
  <si>
    <t>06</t>
  </si>
  <si>
    <t>MIESTO URBANISTINIO PLANAVIMO PROGRAMOS (NR. 01)</t>
  </si>
  <si>
    <t>01 Miesto urbanistinio planavimo programa</t>
  </si>
  <si>
    <t>Užtikrinti kompleksišką ir darnų miesto planavimą</t>
  </si>
  <si>
    <t>Rengti miesto teritorijų planavimo bei susijusius dokumentus</t>
  </si>
  <si>
    <t>4</t>
  </si>
  <si>
    <t xml:space="preserve">B </t>
  </si>
  <si>
    <t>Parengtas detalusis planas, vnt.</t>
  </si>
  <si>
    <t>Parengta planų, vnt.</t>
  </si>
  <si>
    <t>Metinio architektūros darbų leidinio „Klaipėdos architektūra“  išleidimas ir architektūrinės parodos su aptarimu organizavimas</t>
  </si>
  <si>
    <t>Užtikrinti geoinformacinių sistemų (GIS) administravimą ir vykdomų geodezinių darbų kontrolę</t>
  </si>
  <si>
    <t>Parengta žemės paėmimo visuomenės poreikiams projektų, vnt.</t>
  </si>
  <si>
    <t>Savivaldybės administracijos GIS programinės įrangos ir informacinių sistemų, veikiančių GIS pagrindu, atnaujinimas, papildymas</t>
  </si>
  <si>
    <t>Atnaujinta duomenų bazių, vnt.</t>
  </si>
  <si>
    <t>Kultūrinės vertės nustatymo objektų dokumentacijos parengimas</t>
  </si>
  <si>
    <t>Informacinio leidinio apie paveldo objektus leidyba</t>
  </si>
  <si>
    <t>Išleistas leidinys, egz.</t>
  </si>
  <si>
    <t>Parengta objektų kultūrinės vertės nustatymo dokumentacija, vnt.</t>
  </si>
  <si>
    <t>Parengta techninių projektų, vnt.</t>
  </si>
  <si>
    <t>Strateginis tikslas 01. Didinti miesto konkurencingumą, kryptingai vystant infrastruktūrą ir sudarant palankias sąlygas verslui</t>
  </si>
  <si>
    <t>2016-ieji metai</t>
  </si>
  <si>
    <t>07</t>
  </si>
  <si>
    <r>
      <t xml:space="preserve">Programų lėšų likučių laikinai laisvos lėšos </t>
    </r>
    <r>
      <rPr>
        <b/>
        <sz val="10"/>
        <rFont val="Times New Roman"/>
        <family val="1"/>
        <charset val="186"/>
      </rPr>
      <t>SB(L)</t>
    </r>
  </si>
  <si>
    <t>Bendrojo plano parengimas</t>
  </si>
  <si>
    <t>P2.2.2.4</t>
  </si>
  <si>
    <t>Iš viso priemonei:</t>
  </si>
  <si>
    <t>P2.1.3.2</t>
  </si>
  <si>
    <t>1</t>
  </si>
  <si>
    <t>Parengta galimybių studija, vnt.</t>
  </si>
  <si>
    <t>Miesto vystymo zonų prioritetų nustatymo schemos (specialiojo plano) parengimas</t>
  </si>
  <si>
    <t>UPD Paveldo-saugos sk.</t>
  </si>
  <si>
    <t>UPD Žemėtvarkos sk.</t>
  </si>
  <si>
    <t>UPD Geodezijos ir GIS sk.</t>
  </si>
  <si>
    <t>Suorganizuota paroda, vnt.</t>
  </si>
  <si>
    <t xml:space="preserve">Teritorijos tarp Tilžės gatvės, Klemiškės gatvės, geležinkelio iki kelio A13 (numatomo naujo sporto komplekso) detaliojo plano parengimas </t>
  </si>
  <si>
    <t xml:space="preserve">UPD Urbanistikos skyrius </t>
  </si>
  <si>
    <t>Bendrojo plano sprendinių įgyvendinimo (monitoringo) įvertinimo ekspertų paslaugų pirkimas bei visuomenės informavimo ir įtraukimo į teritorijų planavimą priemonių vykdymas</t>
  </si>
  <si>
    <t>Geoinformacinių sistemų (GIS) administravimas ir kontrolė:</t>
  </si>
  <si>
    <t>Klaipėdos miesto paveldo apsaugos strategijos parengimas</t>
  </si>
  <si>
    <t>Parengta strategija, vnt.</t>
  </si>
  <si>
    <t>P2.4.3.2</t>
  </si>
  <si>
    <t>Paversta kitomis naudmenomis miško žemės, ha</t>
  </si>
  <si>
    <r>
      <t xml:space="preserve">Klaipėdos valstybinio jūrų uosto lėšos </t>
    </r>
    <r>
      <rPr>
        <b/>
        <sz val="10"/>
        <rFont val="Times New Roman"/>
        <family val="1"/>
        <charset val="186"/>
      </rPr>
      <t>KVJUD</t>
    </r>
  </si>
  <si>
    <t>Kt</t>
  </si>
  <si>
    <r>
      <t xml:space="preserve">Kiti finansavimo šaltiniai </t>
    </r>
    <r>
      <rPr>
        <b/>
        <sz val="10"/>
        <rFont val="Times New Roman"/>
        <family val="1"/>
        <charset val="186"/>
      </rPr>
      <t>Kt</t>
    </r>
  </si>
  <si>
    <t>2.4.3.2</t>
  </si>
  <si>
    <t>Apskaityti bei vertinti kultūros paveldo objektus ir vykdyti paveldo objektų tvarkybos priemones</t>
  </si>
  <si>
    <t>Kultūros paveldo objektų apskaitos, tvarkybos ir sklaidos dokumentacijos parengimas:</t>
  </si>
  <si>
    <t>Kelio ženklų GIS duomenų bazės sukūrimas</t>
  </si>
  <si>
    <t>Planas</t>
  </si>
  <si>
    <t>P2.1.2.11</t>
  </si>
  <si>
    <t>SB(ŽPL)</t>
  </si>
  <si>
    <r>
      <t xml:space="preserve">Žemės pardavimų likučio lėšos </t>
    </r>
    <r>
      <rPr>
        <b/>
        <sz val="10"/>
        <rFont val="Times New Roman"/>
        <family val="1"/>
        <charset val="186"/>
      </rPr>
      <t>SB(ŽPL)</t>
    </r>
  </si>
  <si>
    <t>08</t>
  </si>
  <si>
    <t>09</t>
  </si>
  <si>
    <t>Detaliųjų ir kitų planų rengimas:</t>
  </si>
  <si>
    <t>Žemės sklypų planų rengimas:</t>
  </si>
  <si>
    <t>Inžinerinių tinklų įrenginių numerių keitimas iš vietinės į LKS-94 koordinačių sistemą</t>
  </si>
  <si>
    <t>Pakeista sistema, proc.</t>
  </si>
  <si>
    <t>Skulptūrų parko (buv. senųjų miesto kapinių) sutvarkymo techninio projekto parengimas</t>
  </si>
  <si>
    <t>Meninių akcentų, vaikų žaidimo aikštelių ir sporto įrenginių išdėstymo Klaipėdos miesto istorinėje dalyje ir senamiestyje schemos parengimas</t>
  </si>
  <si>
    <t>Parengta schema, vnt.</t>
  </si>
  <si>
    <t>Kultūros paveldo sklaida:</t>
  </si>
  <si>
    <t>Suorganizuotas renginys, vnt.</t>
  </si>
  <si>
    <t>Europos kultūros paveldo dienų renginio organizavimas</t>
  </si>
  <si>
    <t xml:space="preserve">Galimybių studijos dėl kapinių plėtros parengimas </t>
  </si>
  <si>
    <t>10</t>
  </si>
  <si>
    <t>Ūkio skyrius</t>
  </si>
  <si>
    <t>Archeologinių tyrimų vykdymas Klaipėdos miesto teritorijoje</t>
  </si>
  <si>
    <t xml:space="preserve">Miško žemės keitimas kitomis naudmenomis inžinerinės infrastruktūros plėtrai:  </t>
  </si>
  <si>
    <t>Žemės visuomenės poreikiams paėmimas inžinerinės infrastruktūros plėtrai:</t>
  </si>
  <si>
    <t>Parengta miesto susisiekimo plėtros galimybių studija, vnt.</t>
  </si>
  <si>
    <t>Savivaldybės teritorijoje esančių geodezinių ženklų inventorizacija ir sunaikintų geodezinių ženklų atstatymas</t>
  </si>
  <si>
    <t>tūkst. Eur</t>
  </si>
  <si>
    <t>Apskaitos kodas</t>
  </si>
  <si>
    <t>Parengtas specialusis planas, vnt.</t>
  </si>
  <si>
    <t>Girulių automobilių stovėjimo aikštelei įrengti ir gatvės tęsiniui tiesti</t>
  </si>
  <si>
    <t>Labrenciškės g. tiesti;</t>
  </si>
  <si>
    <t>Parengtas naujas Bendrasis planas, vnt.</t>
  </si>
  <si>
    <t>Parengtas Darnaus judumo planas</t>
  </si>
  <si>
    <t>Teritorijos tarp Pievų Tako g., I. Kanto g., Gintaro g. detaliajame plane suformuoto žemės sklypo Nr. 34 (jo dalių Nr. 34A, 34B) Klaipėdos mieste detaliojo plano parengimas</t>
  </si>
  <si>
    <t>Priešpilio g. tiesti;</t>
  </si>
  <si>
    <t>Topografinėms-inžinerinėms nuotraukoms vykdyti reikalingų išeitinių duomenų išdavimas, atliktų geodezinių darbų kontrolės vykdymas, Klaipėdos miesto žemės kadastro skaitmeninių duomenų įsigijimas</t>
  </si>
  <si>
    <t>01.01011001</t>
  </si>
  <si>
    <t>01.01011006</t>
  </si>
  <si>
    <t>01.01011004</t>
  </si>
  <si>
    <t>01.01011005</t>
  </si>
  <si>
    <t>01.01010204</t>
  </si>
  <si>
    <t>01.010106</t>
  </si>
  <si>
    <t>01.01001209</t>
  </si>
  <si>
    <t>01.01020404</t>
  </si>
  <si>
    <t>01.020101</t>
  </si>
  <si>
    <t>01.020202</t>
  </si>
  <si>
    <t>01.010301</t>
  </si>
  <si>
    <t xml:space="preserve">01.010302 </t>
  </si>
  <si>
    <t>01.030101</t>
  </si>
  <si>
    <t>01.030110</t>
  </si>
  <si>
    <t>01.030107</t>
  </si>
  <si>
    <t>Atnaujinta GIS licencijuotų darbo vietų, vnt.</t>
  </si>
  <si>
    <t>Atstatyta geodezinių ženklų, vnt.</t>
  </si>
  <si>
    <t>Inventorizuota geodezinių ženklų, proc.</t>
  </si>
  <si>
    <t>Atlikta archeologinių tyrimų, vnt.</t>
  </si>
  <si>
    <t>Parengtos ataskaitos, vnt.</t>
  </si>
  <si>
    <t>Atnaujintų topografinių-inžinerinių nuotraukų kokybės tikrinimo programų, vnt.</t>
  </si>
  <si>
    <t xml:space="preserve"> 
01.010112</t>
  </si>
  <si>
    <t>01.020203</t>
  </si>
  <si>
    <t>01.010304</t>
  </si>
  <si>
    <t>01.010307</t>
  </si>
  <si>
    <t>01.030111</t>
  </si>
  <si>
    <t>01.030106</t>
  </si>
  <si>
    <t>01.030108</t>
  </si>
  <si>
    <t>Atskirų žemės sklypų planų ir susijusių dokumentų parengimas</t>
  </si>
  <si>
    <t>11</t>
  </si>
  <si>
    <t>Organizuota susitikimų, vnt.</t>
  </si>
  <si>
    <t>Statybininkų pr. tęsiniui įrengti;</t>
  </si>
  <si>
    <t>Iš viso</t>
  </si>
  <si>
    <t>Išlaidoms</t>
  </si>
  <si>
    <t>Turtui įsigyti ir finansiniams įsipareigojimams vykdyti</t>
  </si>
  <si>
    <t>Iš jų darbo užmokesčiui</t>
  </si>
  <si>
    <t>2016 m. asignavimų plano pakeitimas</t>
  </si>
  <si>
    <t>2018-ųjų metų lėšų projektas</t>
  </si>
  <si>
    <t>Lėšų poreikis biudžetiniams 
2017-iesiems metams</t>
  </si>
  <si>
    <t>2019-ųjų metų lėšų projektas</t>
  </si>
  <si>
    <t>2017-ieji metai</t>
  </si>
  <si>
    <t>2018-ieji metai</t>
  </si>
  <si>
    <t>2019-ieji metai</t>
  </si>
  <si>
    <t>Atskirų teritorijų perspektyvinio vystymo galimybių studijų rengimas</t>
  </si>
  <si>
    <t>WebGIS programų sukūrimas ir teminių žemėlapių viešinimas</t>
  </si>
  <si>
    <t>I. Kanto ir S. Daukanto skvero bei jame esančio memorialo sutvarkymo techninio projekto parengimas</t>
  </si>
  <si>
    <t>Bauhauzo stilistikos miesto sodo (teritorijos tarp Pievų Tako g., I. Kanto g., Gintaro g.) sutvarkymo techninio projekto parengimas</t>
  </si>
  <si>
    <t>5</t>
  </si>
  <si>
    <t>Klaipėdos miesto piliakalnių sutvarkymo techninių projektų  (parengtų 2003 ir 2006 metais) koregavimas</t>
  </si>
  <si>
    <t>P2.4.3.3</t>
  </si>
  <si>
    <t>Koreguota techninių projektų, vnt.</t>
  </si>
  <si>
    <t xml:space="preserve">IED Projektų skyrius  </t>
  </si>
  <si>
    <t>Aiškinamojo rašto priedas Nr.3</t>
  </si>
  <si>
    <t>2018-ųjų metų asignavi-mų planas</t>
  </si>
  <si>
    <t>2019-ųjų metų asignavi-mų planas</t>
  </si>
  <si>
    <t>2016-ųjų metų asignavi-mų planas</t>
  </si>
  <si>
    <t>2017-ųjų metų asignavimų planas</t>
  </si>
  <si>
    <t>ES</t>
  </si>
  <si>
    <t>Darnaus judumo plano parengimas</t>
  </si>
  <si>
    <t>Miesto susisiekimo plėtros galimybių studijos parengimas</t>
  </si>
  <si>
    <t>Kvartalo prie Kosmonautų g. tęsinio iki Pievų g. ir Rokiškio g. detaliojo plano, patvirtinto Klaipėdos miesto tarybos 1999-04-01 sprendimu, Nr. 54, koregavimas</t>
  </si>
  <si>
    <t>Teritorijos prie Labrenciškių g. ir Medelyno g. detaliojo plano, patvirtinto Klaipėdos miesto savivaldybės tarybos 2005-12-22 sprendimu Nr. T2-417, koregavimas</t>
  </si>
  <si>
    <t>Parengtas datalusis planas, vnt.</t>
  </si>
  <si>
    <t>Žemės sklypo Turgaus g. 24 detaliojo plano keitimas (Šv. Jono bažnyčios detalusis planas)</t>
  </si>
  <si>
    <t xml:space="preserve">Švedijos instituto finansuojamo projekto „Dviračių laboratorija“ (Bike Lab) įgyvendimas </t>
  </si>
  <si>
    <t>UPD Paveldosaugos sk.</t>
  </si>
  <si>
    <t>Suorganizuota renginių, vnt.</t>
  </si>
  <si>
    <t>Pajūrio g. rekonstruoti;</t>
  </si>
  <si>
    <t>Bastionų komplekso (Jono kalnelio) apsaugai;</t>
  </si>
  <si>
    <t>12,2</t>
  </si>
  <si>
    <t>0,8</t>
  </si>
  <si>
    <t>Sukurta kelio ženklų GIS duomenų bazė, proc.</t>
  </si>
  <si>
    <t>Parengtų programų ir teminių žemėlapių viešinimas pagal poreikį, proc.</t>
  </si>
  <si>
    <t>Planavimo dokumetų viešinimas ir sklaida</t>
  </si>
  <si>
    <t>II pasaulinio karo pakrantės, priešlėktuvinės gynybos baterijų sutvarkymo techninio projekto parengimas</t>
  </si>
  <si>
    <t>Atlikta šlaitinio stogo (449 m2) dalinio remonto darbų. Užbaigtumas, proc.</t>
  </si>
  <si>
    <t>Atlikta viso pastato fasadų atnaujinimo darbų. Užbaigtumas, proc.</t>
  </si>
  <si>
    <t>Pylimo g. rekonstruoti</t>
  </si>
  <si>
    <t>Kultūros paveldo objektų tvarkybos darbų vykdymas</t>
  </si>
  <si>
    <t xml:space="preserve">Sutvarkytų kultūros paveldo objektų skaičius, vnt. </t>
  </si>
  <si>
    <t>Parengta galimybių studijų, vnt.</t>
  </si>
  <si>
    <t>Pastato Liepų g. 7 fasadų atnaujinimas ir  kiti remonto darbai (šlaitinio stogo su lietaus nuvedimo sistema remontas,  žaibosaugos įrengimas)</t>
  </si>
  <si>
    <t>Pakeistas detalusis planas, vnt.</t>
  </si>
  <si>
    <t>40</t>
  </si>
  <si>
    <t>Kultūros paveldo pastato (Priešpilio g. 2) rekonstrukcija</t>
  </si>
  <si>
    <t>P2.4.3.5</t>
  </si>
  <si>
    <t>IED Projektų sk.</t>
  </si>
  <si>
    <t>Įgyvendinta rinkodaros priemonių, skirtų bendrojo plano viešinimui, vnt.</t>
  </si>
  <si>
    <t>Įgyvendinta naujai suformuotų sklypų viešinimo priemonių, vnt.</t>
  </si>
  <si>
    <t>P2.1.2.1</t>
  </si>
  <si>
    <t>Sąnaudų ir naudos analizės rengimas ir paimamo turto vertės nustatymas, žemės paėmimo visuomenės poreikiams projektų rengimas: 1. Bastionų g. tiesti; 2. Pajūrio g. rekonstruoti; 3. Statybininkų pr. tęsiniui įrengti; 4. Kultūros paveldo objekto bastionų komplekso G139K (Jono kalnelio) apsaugos reikalams ir jo prieigoms (Pylimo g.) sutvarkyti; 5. Pylimo g. rekonstruoti.</t>
  </si>
  <si>
    <t>Išmokėta kompensacijų parengtiems projektams, vnt.</t>
  </si>
  <si>
    <r>
      <t xml:space="preserve">2016-2019 M. KLAIPĖDOS MIESTO SAVIVALDYBĖS </t>
    </r>
    <r>
      <rPr>
        <b/>
        <sz val="11"/>
        <color theme="1"/>
        <rFont val="Times New Roman"/>
        <family val="1"/>
        <charset val="186"/>
      </rPr>
      <t xml:space="preserve">            </t>
    </r>
  </si>
  <si>
    <r>
      <t xml:space="preserve">Žemės sklypų Bangų g. 7, Gluosnių g. 8 ir juos supančios aplinkos detaliojo plano sprendinių keitimo teritorijos daliai prie Bangų gatvės detaliojo plano parengimas </t>
    </r>
    <r>
      <rPr>
        <b/>
        <i/>
        <sz val="10"/>
        <color theme="1"/>
        <rFont val="Times New Roman"/>
        <family val="1"/>
        <charset val="186"/>
      </rPr>
      <t>(Bastionų g.</t>
    </r>
    <r>
      <rPr>
        <i/>
        <sz val="10"/>
        <color theme="1"/>
        <rFont val="Times New Roman"/>
        <family val="1"/>
        <charset val="186"/>
      </rPr>
      <t>)</t>
    </r>
  </si>
  <si>
    <r>
      <rPr>
        <b/>
        <sz val="10"/>
        <color theme="1"/>
        <rFont val="Times New Roman"/>
        <family val="1"/>
        <charset val="186"/>
      </rPr>
      <t xml:space="preserve">Sąnaudų ir naudos analizės rengimas ir paimamo turto vertės nustatymas, žemės paėmimo visuomenės poreikiams projektų rengimas: </t>
    </r>
    <r>
      <rPr>
        <sz val="10"/>
        <color theme="1"/>
        <rFont val="Times New Roman"/>
        <family val="1"/>
        <charset val="186"/>
      </rPr>
      <t>1. Bastionų g. tiesti; 2. Pajūrio g. rekonstruoti; 3. Statybininkų pr. tęsiniui įrengti; 4. Kultūros paveldo objekto bastionų komplekso G139K (Jono kalnelio) apsaugos reikalams ir jo prieigoms (Pylimo g.) sutvarkyti; 5. Pylimo g. rekonstruoti.</t>
    </r>
  </si>
  <si>
    <r>
      <rPr>
        <b/>
        <sz val="10"/>
        <color theme="1"/>
        <rFont val="Times New Roman"/>
        <family val="1"/>
        <charset val="186"/>
      </rPr>
      <t>Kultūros paveldo objektų tvarkyba</t>
    </r>
    <r>
      <rPr>
        <sz val="10"/>
        <color theme="1"/>
        <rFont val="Times New Roman"/>
        <family val="1"/>
        <charset val="186"/>
      </rPr>
      <t xml:space="preserve">. </t>
    </r>
  </si>
  <si>
    <r>
      <t xml:space="preserve">Savivaldybės biudžeto lėšos </t>
    </r>
    <r>
      <rPr>
        <b/>
        <sz val="10"/>
        <color theme="1"/>
        <rFont val="Times New Roman"/>
        <family val="1"/>
        <charset val="186"/>
      </rPr>
      <t>SB</t>
    </r>
  </si>
  <si>
    <r>
      <t xml:space="preserve">Programų lėšų likučių laikinai laisvos lėšos </t>
    </r>
    <r>
      <rPr>
        <b/>
        <sz val="10"/>
        <color theme="1"/>
        <rFont val="Times New Roman"/>
        <family val="1"/>
        <charset val="186"/>
      </rPr>
      <t>SB(L)</t>
    </r>
  </si>
  <si>
    <r>
      <t xml:space="preserve">Europos Sąjungos paramos lėšos </t>
    </r>
    <r>
      <rPr>
        <b/>
        <sz val="10"/>
        <color theme="1"/>
        <rFont val="Times New Roman"/>
        <family val="1"/>
        <charset val="186"/>
      </rPr>
      <t>ES</t>
    </r>
  </si>
  <si>
    <r>
      <t xml:space="preserve">Žemės pardavimų likučio lėšos </t>
    </r>
    <r>
      <rPr>
        <b/>
        <sz val="10"/>
        <color theme="1"/>
        <rFont val="Times New Roman"/>
        <family val="1"/>
        <charset val="186"/>
      </rPr>
      <t>SB(ŽPL)</t>
    </r>
  </si>
  <si>
    <r>
      <t xml:space="preserve">Klaipėdos valstybinio jūrų uosto lėšos </t>
    </r>
    <r>
      <rPr>
        <b/>
        <sz val="10"/>
        <color theme="1"/>
        <rFont val="Times New Roman"/>
        <family val="1"/>
        <charset val="186"/>
      </rPr>
      <t>KVJUD</t>
    </r>
  </si>
  <si>
    <r>
      <t xml:space="preserve">Kiti finansavimo šaltiniai </t>
    </r>
    <r>
      <rPr>
        <b/>
        <sz val="10"/>
        <color theme="1"/>
        <rFont val="Times New Roman"/>
        <family val="1"/>
        <charset val="186"/>
      </rPr>
      <t>Kt</t>
    </r>
  </si>
  <si>
    <r>
      <t xml:space="preserve">Valstybės biudžeto lėšos </t>
    </r>
    <r>
      <rPr>
        <b/>
        <sz val="10"/>
        <color theme="1"/>
        <rFont val="Times New Roman"/>
        <family val="1"/>
        <charset val="186"/>
      </rPr>
      <t>LRVB</t>
    </r>
  </si>
  <si>
    <t>2016 m. patvirtintas asignavimų planas*</t>
  </si>
  <si>
    <t>Paskutinis 2016 m. asignavimų plano pakeitimas**</t>
  </si>
  <si>
    <t xml:space="preserve">* pagal Klaipėdos miesto savivaldybės tarybos sprendimus: 2015 m. gruodžio 22 d. Nr. T2-333 ir 2016 m. vasario 12 d. Nr. T2-28
</t>
  </si>
  <si>
    <t>Dokumentų paketo dėl šv. Jono bažnyčios atstatymo projekto  pripažinimo valstybei svarbiu ekonominiu projektu parengimas</t>
  </si>
  <si>
    <t>Parengtas dokumetų paketas, vnt.</t>
  </si>
  <si>
    <t>Parengtas Darnaus judumo planas, vnt.</t>
  </si>
  <si>
    <t xml:space="preserve">Atlikta pastato rekonstravimo, restauravimo ir veiklos pritaikymo darbų. Užbaigtumas proc. </t>
  </si>
  <si>
    <t>Kultūros paveldo objektų tvarkyba:</t>
  </si>
  <si>
    <t>Organizuota konferencija, vnt.</t>
  </si>
  <si>
    <t>Konferencijos dėl Klaipėdos miesto pilies atkūrimo perspektyvų organizavimas</t>
  </si>
  <si>
    <t>IED Tarptautinių ryšių, turizmo ir verslo plėtros sk.</t>
  </si>
  <si>
    <t>** pagal Klaipėdos miesto savivaldybės tarybos 2016 m. lapkričio 24 d. sprendimą Nr. T2-267</t>
  </si>
  <si>
    <t xml:space="preserve">Kompensacijų išmokėjimas už visuomenės poreikiams paimtą turtą ir turto įsigijimas infrastruktūros plėtrai: </t>
  </si>
  <si>
    <t>Kompensacijų išmokėjimas už visuomenės poreikiams paimtą turtą ir turto įsigijimas infrastruktūros plėtrai:</t>
  </si>
  <si>
    <t>Bastionų g. tiesti;</t>
  </si>
  <si>
    <r>
      <t xml:space="preserve">2017–2019 M. KLAIPĖDOS MIESTO SAVIVALDYBĖS </t>
    </r>
    <r>
      <rPr>
        <b/>
        <sz val="11"/>
        <rFont val="Times New Roman"/>
        <family val="1"/>
        <charset val="186"/>
      </rPr>
      <t xml:space="preserve">            </t>
    </r>
  </si>
  <si>
    <t>Teritorijos prie Labrenciškių g. ir Medelyno g. detaliojo plano, patvirtinto Klaipėdos miesto savivaldybės tarybos 2005 m. gruodžio 22 d. sprendimu Nr. T2-417, koregavimas</t>
  </si>
  <si>
    <t>Įgyvendinta rinkodaros priemonių, skirtų Bendrajam planui viešinti, vnt.</t>
  </si>
  <si>
    <t>Antrojo pasaulinio karo pakrantės, priešlėktuvinės gynybos baterijų sutvarkymo techninio projekto parengimas</t>
  </si>
  <si>
    <t>Atlikta šlaitinio stogo (449 m²) dalinio remonto darbų. Užbaigtumas, proc.</t>
  </si>
  <si>
    <t>Kultūros paveldo pastato (Priešpilio g. 2) rekonstravimas</t>
  </si>
  <si>
    <t>Klaipėdos miesto savivaldybės miesto urbanistinio planavimo programos (Nr. 01) aprašymo priedas</t>
  </si>
  <si>
    <t>Lyginamasis variantas</t>
  </si>
  <si>
    <t>Skirtumas</t>
  </si>
  <si>
    <t>Paaiškinimas</t>
  </si>
  <si>
    <t>Siūlomas keisti 2017-ųjų metų asignavimų planas</t>
  </si>
  <si>
    <t>2017 m. asignavimų planas</t>
  </si>
  <si>
    <t>Siūlomas keisti 2017 metų  asignavimų planas</t>
  </si>
  <si>
    <r>
      <t xml:space="preserve">PATVIRTINTA
Klaipėdos miesto savivaldybės administracijos direktoriaus 2017 m. kovo </t>
    </r>
    <r>
      <rPr>
        <sz val="10"/>
        <color theme="0"/>
        <rFont val="Times New Roman"/>
        <family val="1"/>
        <charset val="186"/>
      </rPr>
      <t xml:space="preserve">xx </t>
    </r>
    <r>
      <rPr>
        <sz val="10"/>
        <rFont val="Times New Roman"/>
        <family val="1"/>
        <charset val="186"/>
      </rPr>
      <t>d. įsakymu Nr. AD1-</t>
    </r>
    <r>
      <rPr>
        <sz val="10"/>
        <color theme="0"/>
        <rFont val="Times New Roman"/>
        <family val="1"/>
        <charset val="186"/>
      </rPr>
      <t>XXX</t>
    </r>
  </si>
  <si>
    <t>2017-ųjų metų asignavimų planas*</t>
  </si>
  <si>
    <t>Išmokėta kompensacijų projektams, vnt.</t>
  </si>
  <si>
    <t>01.010308</t>
  </si>
  <si>
    <r>
      <t>2017 M. KLAIPĖDOS MIESTO SAVIVALDYBĖS ADMINISTRACIJOS</t>
    </r>
    <r>
      <rPr>
        <b/>
        <sz val="11"/>
        <rFont val="Times New Roman"/>
        <family val="1"/>
        <charset val="186"/>
      </rPr>
      <t xml:space="preserve">          </t>
    </r>
  </si>
  <si>
    <t>UPD Paveldo saugos sk.</t>
  </si>
  <si>
    <t>Žemės visuomenės poreikiams paėmimas ir turto įsigijimas inžinerinės infrastruktūros plėtrai:</t>
  </si>
  <si>
    <t>Paveldotvarkos darbų kompensavimo ir rėmimo tvarkos aprašo parengimas</t>
  </si>
  <si>
    <t>6-ių kultūros paveldo objektų individualios apsaugos reglamento parengimas bei kultūros paveldo objektų stebėsenos vykdymas</t>
  </si>
  <si>
    <t>Klaipėdos miesto kultūros paveldo forumo įsteigimas, forumo organizavimas</t>
  </si>
  <si>
    <t>1/1</t>
  </si>
  <si>
    <t>Parengta aprašų, vnt.</t>
  </si>
  <si>
    <t>Parengtas reglamentas, atlikta stebėsena, vnt.</t>
  </si>
  <si>
    <t>Įsteigtas forumas, organizuotas renginys, vnt.</t>
  </si>
  <si>
    <t>Parengtas aprašas, vnt.</t>
  </si>
  <si>
    <r>
      <t xml:space="preserve">Europos Sąjungos paramos lėšos  </t>
    </r>
    <r>
      <rPr>
        <b/>
        <sz val="10"/>
        <color theme="1"/>
        <rFont val="Times New Roman"/>
        <family val="1"/>
        <charset val="186"/>
      </rPr>
      <t>ES</t>
    </r>
  </si>
  <si>
    <t>SB(ES)</t>
  </si>
  <si>
    <r>
      <t xml:space="preserve">Europos Sąjungos paramos lėšos, kurios įtrauktos į Savivaldybės biudžetą </t>
    </r>
    <r>
      <rPr>
        <b/>
        <sz val="10"/>
        <rFont val="Times New Roman"/>
        <family val="1"/>
        <charset val="186"/>
      </rPr>
      <t>SB(ES)</t>
    </r>
  </si>
  <si>
    <r>
      <t xml:space="preserve">ES paramos lėšos </t>
    </r>
    <r>
      <rPr>
        <b/>
        <sz val="10"/>
        <rFont val="Times New Roman"/>
        <family val="1"/>
        <charset val="186"/>
      </rPr>
      <t>ES</t>
    </r>
  </si>
  <si>
    <t>Savivaldybės biudžetas, iš jo:</t>
  </si>
  <si>
    <t xml:space="preserve">Sutvarkyta kultūros paveldo objektų, vnt. </t>
  </si>
  <si>
    <r>
      <rPr>
        <b/>
        <sz val="10"/>
        <color theme="3"/>
        <rFont val="Times New Roman"/>
        <family val="1"/>
        <charset val="186"/>
      </rPr>
      <t xml:space="preserve">Nenaudojamų kitos paskirties žemės sklypų Klaipėdos mieste nustatymo tvarkos aprašo parengimas </t>
    </r>
    <r>
      <rPr>
        <sz val="10"/>
        <color theme="3"/>
        <rFont val="Times New Roman"/>
        <family val="1"/>
        <charset val="186"/>
      </rPr>
      <t>(Tikslas - nustatyti nenaudojamus kitos paskirties privačios žemės sklypus, jų savininkus, valstybinės žemės sklypus, jų nuomininkus ar naudotojus, siekiant išsiaiškinti sklypų nenaudojimo priežastis ir apmokestinti jų savininkus, nuomininkus ar kitus naudotojus Klaipėdos miesto savivaldybės tarybos sprendimais nustatytais žemės mokesčio ar žemės nuomos mokesčio  tarifais už nenaudojamą žemę; taikant mokestines priemones mažinti mieste apleistų, nenaudojamų žemės sklypų skaičių)</t>
    </r>
  </si>
  <si>
    <r>
      <t>Europos Sąjungos paramos lėšos, kurios įtrauktos į Savivaldybės biudžetą</t>
    </r>
    <r>
      <rPr>
        <b/>
        <sz val="10"/>
        <color theme="1"/>
        <rFont val="Times New Roman"/>
        <family val="1"/>
        <charset val="186"/>
      </rPr>
      <t xml:space="preserve"> SB(ES)</t>
    </r>
  </si>
  <si>
    <t>2018 m. lėšų projektas</t>
  </si>
  <si>
    <t>2019 m. lėšų projektas</t>
  </si>
  <si>
    <t>Siūlomas keisti 2017-ųjų metų asignavimų planas**</t>
  </si>
  <si>
    <t>Siuloma keisti 2017-ųjų metų asignavimų planas</t>
  </si>
  <si>
    <t xml:space="preserve">* pagal Klaipėdos miesto savivaldybės tarybos sprendimus: 2016 m. gruodžio 22 d. Nr. T2-290 ir 2017 m. vasario 23d. Nr. T2-25
</t>
  </si>
  <si>
    <t xml:space="preserve">* pagal Klaipėdos miesto savivaldybės tarybos sprendimus: 2016  m. kovo       d.  Nr. T2-XXX  ir 2017 m. vasario XX d. Nr. T2-
</t>
  </si>
  <si>
    <t>Parengta projektinių pasiūlymų, vnt.</t>
  </si>
  <si>
    <r>
      <t>100</t>
    </r>
    <r>
      <rPr>
        <sz val="10"/>
        <color rgb="FFFF0000"/>
        <rFont val="Times New Roman"/>
        <family val="1"/>
      </rPr>
      <t xml:space="preserve"> 40</t>
    </r>
  </si>
  <si>
    <t>Siūlomas keisti 2018-ųjų metų  lėšų projektas</t>
  </si>
  <si>
    <t>Siūlomas keisti 2018 metų  lėšų projektas</t>
  </si>
  <si>
    <r>
      <t xml:space="preserve">Dokumentų paketo dėl Šv. Jono bažnyčios atstatymo projekto pripažinimo valstybei svarbiu ekonominiu projektu </t>
    </r>
    <r>
      <rPr>
        <sz val="10"/>
        <color rgb="FFFF0000"/>
        <rFont val="Times New Roman"/>
        <family val="1"/>
        <charset val="186"/>
      </rPr>
      <t xml:space="preserve">ir projektinių pasiūlymų su įveiklinimo koncepcija </t>
    </r>
    <r>
      <rPr>
        <sz val="10"/>
        <rFont val="Times New Roman"/>
        <family val="1"/>
        <charset val="186"/>
      </rPr>
      <t xml:space="preserve">parengimas </t>
    </r>
  </si>
  <si>
    <t xml:space="preserve">Dokumentų paketo dėl Šv. Jono bažnyčios atstatymo projekto pripažinimo valstybei svarbiu ekonominiu projektu ir projektinių pasiūlymų su įveiklinimo koncepcija parengimas </t>
  </si>
  <si>
    <t>Parengtas trimatis pilies ir trijų kurtinų atstatymo skaitmeninis modelis, vnt.</t>
  </si>
  <si>
    <t>Įvykus viešųjų pirkimų konkurso procedūroms, paaiškėjo, kad parengti techninius projektus Skulptūrų parko (buv. senųjų miesto kapinių) sutvarkymui bei  I. Kanto ir S. Daukanto skvero bei jame esančio memorialo sutvarkymui kainuos daugiau, nei planuota anksčiau, dėl to priemonei reikalinga padidinti finansavimo apimtį.</t>
  </si>
  <si>
    <t xml:space="preserve">Įvykdžius viešųjų pirkimų procedūras, paaiškėjo, kad paslaugų - žemės paėmimo visuomenės poreikiams projektų rengimo - kaina yra mažesnė, nei planuota anksčiau, dėl to reikalinga sumažinti priemonės finansavimo apimtį 2017 m. </t>
  </si>
  <si>
    <t>Už likusius 20 tūkst. Eur siūloma parengti trimatį skaitmeninio pilies ir trijų kurtinų atstatymo modelį  ir  pristatyti jį konferencijos metu.</t>
  </si>
  <si>
    <t xml:space="preserve">Siūloma mažinti priemonės finansavimo apimtį 2017 m. 47,5 tūkst. Eur, kadangi lėšos nebus panaudotos. Priežastys - kultūros paveldo pastatas (Priešpilio g. 2) yra piliavietės ribose, o dėl šios teritorijos vystymo tolimesnių perspektyvų dar nėra apsispręsta. Apsispręsti planuojama konferencijoje, kuri vyks 2017 m. lapkričio 8-9 d. ir kurioje bus nagrinėjamos Klaipėdos m. pilies atkūrimo galimybės. Priemonės vykdymą siūloma atidėti 2018 m. ir atitinkamai suplanuoti vertinimo kriterijaus reikšmę bei lėšas. </t>
  </si>
  <si>
    <t xml:space="preserve">Atsižvelgiant į 2017 m. gegužės 23 d. Vilniuje Kultūros paveldo departamente vykusio pasitarimo siūlymus, reikalinga papildyti papriemonės pavadinimą ir parengti šv. Jono bažnyčios projektinius pasiūlymus su įveiklinimo koncepcija 2018 m., atitinkamai suplanuoti vertinimų kriterijų ir lėšas (numatoma paslaugų vertė - 30 tūkst. Eur). </t>
  </si>
  <si>
    <t>Siūloma mažinti priemonės finansavimo apimtį, kadangi įvykus viešųjų pirkimų procedūroms paaiškėjo, kad paslaugų kaina yra mažesnė.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</si>
</sst>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numFmts>
  <fonts count="54" x14ac:knownFonts="1">
    <font>
      <sz val="10"/>
      <name val="Arial"/>
      <charset val="186"/>
    </font>
    <font>
      <sz val="11"/>
      <color theme="1"/>
      <name val="Calibri"/>
      <family val="2"/>
      <charset val="186"/>
      <scheme val="minor"/>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sz val="10"/>
      <name val="Arial"/>
      <family val="2"/>
      <charset val="186"/>
    </font>
    <font>
      <b/>
      <sz val="10"/>
      <name val="Times New Roman"/>
      <family val="1"/>
      <charset val="204"/>
    </font>
    <font>
      <sz val="9"/>
      <name val="Times New Roman"/>
      <family val="1"/>
      <charset val="186"/>
    </font>
    <font>
      <b/>
      <sz val="9"/>
      <name val="Times New Roman"/>
      <family val="1"/>
      <charset val="186"/>
    </font>
    <font>
      <sz val="9"/>
      <color indexed="81"/>
      <name val="Tahoma"/>
      <family val="2"/>
      <charset val="186"/>
    </font>
    <font>
      <b/>
      <sz val="9"/>
      <color indexed="81"/>
      <name val="Tahoma"/>
      <family val="2"/>
      <charset val="186"/>
    </font>
    <font>
      <sz val="7"/>
      <name val="Times New Roman"/>
      <family val="1"/>
      <charset val="186"/>
    </font>
    <font>
      <sz val="11"/>
      <name val="Times New Roman"/>
      <family val="1"/>
      <charset val="186"/>
    </font>
    <font>
      <b/>
      <sz val="11"/>
      <name val="Times New Roman"/>
      <family val="1"/>
      <charset val="186"/>
    </font>
    <font>
      <sz val="10"/>
      <color rgb="FFFF0000"/>
      <name val="Times New Roman"/>
      <family val="1"/>
      <charset val="186"/>
    </font>
    <font>
      <sz val="9"/>
      <name val="Arial"/>
      <family val="2"/>
      <charset val="186"/>
    </font>
    <font>
      <b/>
      <sz val="10"/>
      <name val="Arial"/>
      <family val="2"/>
      <charset val="186"/>
    </font>
    <font>
      <i/>
      <sz val="10"/>
      <color theme="3"/>
      <name val="Times New Roman"/>
      <family val="1"/>
      <charset val="186"/>
    </font>
    <font>
      <sz val="10"/>
      <color theme="1"/>
      <name val="Times New Roman"/>
      <family val="1"/>
      <charset val="186"/>
    </font>
    <font>
      <sz val="10"/>
      <name val="Arial"/>
      <family val="2"/>
      <charset val="186"/>
    </font>
    <font>
      <sz val="10"/>
      <name val="Times New Roman"/>
      <family val="1"/>
    </font>
    <font>
      <sz val="11"/>
      <color theme="1"/>
      <name val="Times New Roman"/>
      <family val="1"/>
      <charset val="186"/>
    </font>
    <font>
      <sz val="10"/>
      <color theme="1"/>
      <name val="Arial"/>
      <family val="2"/>
      <charset val="186"/>
    </font>
    <font>
      <b/>
      <sz val="11"/>
      <color theme="1"/>
      <name val="Times New Roman"/>
      <family val="1"/>
      <charset val="186"/>
    </font>
    <font>
      <b/>
      <sz val="9"/>
      <color theme="1"/>
      <name val="Times New Roman"/>
      <family val="1"/>
      <charset val="186"/>
    </font>
    <font>
      <b/>
      <sz val="10"/>
      <color theme="1"/>
      <name val="Times New Roman"/>
      <family val="1"/>
      <charset val="186"/>
    </font>
    <font>
      <sz val="9"/>
      <color theme="1"/>
      <name val="Times New Roman"/>
      <family val="1"/>
      <charset val="186"/>
    </font>
    <font>
      <b/>
      <sz val="10"/>
      <color theme="1"/>
      <name val="Times New Roman"/>
      <family val="1"/>
      <charset val="204"/>
    </font>
    <font>
      <sz val="10"/>
      <color theme="1"/>
      <name val="Arial"/>
      <family val="2"/>
      <charset val="186"/>
    </font>
    <font>
      <sz val="8"/>
      <color theme="1"/>
      <name val="Times New Roman"/>
      <family val="1"/>
      <charset val="186"/>
    </font>
    <font>
      <i/>
      <sz val="10"/>
      <color theme="1"/>
      <name val="Times New Roman"/>
      <family val="1"/>
      <charset val="186"/>
    </font>
    <font>
      <sz val="8"/>
      <color theme="1"/>
      <name val="Arial"/>
      <family val="2"/>
      <charset val="186"/>
    </font>
    <font>
      <b/>
      <i/>
      <sz val="10"/>
      <color theme="1"/>
      <name val="Times New Roman"/>
      <family val="1"/>
      <charset val="186"/>
    </font>
    <font>
      <i/>
      <sz val="8"/>
      <color theme="1"/>
      <name val="Times New Roman"/>
      <family val="1"/>
      <charset val="186"/>
    </font>
    <font>
      <sz val="7"/>
      <color theme="1"/>
      <name val="Times New Roman"/>
      <family val="1"/>
      <charset val="186"/>
    </font>
    <font>
      <b/>
      <sz val="10"/>
      <color theme="1"/>
      <name val="Arial"/>
      <family val="2"/>
      <charset val="186"/>
    </font>
    <font>
      <sz val="8"/>
      <color theme="1"/>
      <name val="Times New Roman"/>
      <family val="1"/>
    </font>
    <font>
      <sz val="10"/>
      <color theme="1"/>
      <name val="Times New Roman"/>
      <family val="1"/>
    </font>
    <font>
      <sz val="9"/>
      <color theme="1"/>
      <name val="Arial"/>
      <family val="2"/>
      <charset val="186"/>
    </font>
    <font>
      <sz val="9"/>
      <color rgb="FFFF0000"/>
      <name val="Times New Roman"/>
      <family val="1"/>
      <charset val="186"/>
    </font>
    <font>
      <b/>
      <sz val="10"/>
      <color rgb="FFFF0000"/>
      <name val="Times New Roman"/>
      <family val="1"/>
      <charset val="186"/>
    </font>
    <font>
      <sz val="10"/>
      <color rgb="FFFF0000"/>
      <name val="Arial"/>
      <family val="2"/>
      <charset val="186"/>
    </font>
    <font>
      <sz val="10"/>
      <color theme="0"/>
      <name val="Times New Roman"/>
      <family val="1"/>
      <charset val="186"/>
    </font>
    <font>
      <sz val="10"/>
      <color theme="3"/>
      <name val="Times New Roman"/>
      <family val="1"/>
      <charset val="186"/>
    </font>
    <font>
      <b/>
      <sz val="10"/>
      <color theme="3"/>
      <name val="Times New Roman"/>
      <family val="1"/>
      <charset val="186"/>
    </font>
    <font>
      <sz val="9"/>
      <color theme="3"/>
      <name val="Times New Roman"/>
      <family val="1"/>
      <charset val="186"/>
    </font>
    <font>
      <sz val="8"/>
      <color theme="3"/>
      <name val="Times New Roman"/>
      <family val="1"/>
      <charset val="186"/>
    </font>
    <font>
      <b/>
      <i/>
      <sz val="10"/>
      <name val="Times New Roman"/>
      <family val="1"/>
      <charset val="186"/>
    </font>
    <font>
      <b/>
      <i/>
      <sz val="10"/>
      <name val="Arial"/>
      <family val="2"/>
      <charset val="186"/>
    </font>
    <font>
      <strike/>
      <sz val="10"/>
      <color rgb="FFFF0000"/>
      <name val="Times New Roman"/>
      <family val="1"/>
    </font>
    <font>
      <sz val="10"/>
      <color rgb="FFFF0000"/>
      <name val="Times New Roman"/>
      <family val="1"/>
    </font>
    <font>
      <strike/>
      <sz val="10"/>
      <color rgb="FFFF0000"/>
      <name val="Times New Roman"/>
      <family val="1"/>
      <charset val="186"/>
    </font>
  </fonts>
  <fills count="13">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CCFFCC"/>
        <bgColor indexed="64"/>
      </patternFill>
    </fill>
    <fill>
      <patternFill patternType="solid">
        <fgColor rgb="FFFFFF99"/>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style="medium">
        <color indexed="64"/>
      </top>
      <bottom/>
      <diagonal/>
    </border>
    <border>
      <left style="thin">
        <color indexed="64"/>
      </left>
      <right style="medium">
        <color indexed="64"/>
      </right>
      <top style="hair">
        <color indexed="64"/>
      </top>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hair">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medium">
        <color indexed="64"/>
      </top>
      <bottom style="hair">
        <color indexed="64"/>
      </bottom>
      <diagonal/>
    </border>
  </borders>
  <cellStyleXfs count="3">
    <xf numFmtId="0" fontId="0" fillId="0" borderId="0"/>
    <xf numFmtId="0" fontId="7" fillId="0" borderId="0"/>
    <xf numFmtId="164" fontId="21" fillId="0" borderId="0" applyFont="0" applyFill="0" applyBorder="0" applyAlignment="0" applyProtection="0"/>
  </cellStyleXfs>
  <cellXfs count="1988">
    <xf numFmtId="0" fontId="0" fillId="0" borderId="0" xfId="0"/>
    <xf numFmtId="0" fontId="5" fillId="0" borderId="1" xfId="0" applyFont="1" applyBorder="1" applyAlignment="1">
      <alignment vertical="top" wrapText="1"/>
    </xf>
    <xf numFmtId="0" fontId="5" fillId="0" borderId="1" xfId="0" applyFont="1" applyBorder="1" applyAlignment="1">
      <alignment horizontal="center" vertical="top" wrapText="1"/>
    </xf>
    <xf numFmtId="0" fontId="5" fillId="0" borderId="0" xfId="0" applyFont="1"/>
    <xf numFmtId="0" fontId="4" fillId="0" borderId="0" xfId="0" applyFont="1" applyAlignment="1">
      <alignment horizontal="left" vertical="top"/>
    </xf>
    <xf numFmtId="0" fontId="4" fillId="0" borderId="0" xfId="0" applyFont="1" applyFill="1" applyBorder="1" applyAlignment="1">
      <alignment horizontal="center" vertical="top"/>
    </xf>
    <xf numFmtId="0" fontId="4" fillId="0" borderId="0" xfId="0" applyFont="1" applyBorder="1" applyAlignment="1">
      <alignment vertical="top"/>
    </xf>
    <xf numFmtId="0" fontId="4" fillId="0" borderId="0" xfId="0" applyFont="1" applyAlignment="1">
      <alignment vertical="top"/>
    </xf>
    <xf numFmtId="0" fontId="4" fillId="0" borderId="0" xfId="0" applyNumberFormat="1" applyFont="1" applyAlignment="1">
      <alignment vertical="top"/>
    </xf>
    <xf numFmtId="0" fontId="4" fillId="0" borderId="0" xfId="0" applyFont="1" applyAlignment="1">
      <alignment horizontal="center" vertical="top"/>
    </xf>
    <xf numFmtId="49" fontId="6" fillId="2" borderId="3" xfId="0" applyNumberFormat="1" applyFont="1" applyFill="1" applyBorder="1" applyAlignment="1">
      <alignment horizontal="center" vertical="top"/>
    </xf>
    <xf numFmtId="0" fontId="4" fillId="0" borderId="0" xfId="0" applyFont="1" applyBorder="1" applyAlignment="1">
      <alignment horizontal="left" vertical="top"/>
    </xf>
    <xf numFmtId="0" fontId="4" fillId="0" borderId="0" xfId="0" applyFont="1" applyFill="1" applyAlignment="1">
      <alignment vertical="top"/>
    </xf>
    <xf numFmtId="0" fontId="4" fillId="3" borderId="0" xfId="0" applyFont="1" applyFill="1" applyAlignment="1">
      <alignment vertical="top"/>
    </xf>
    <xf numFmtId="0" fontId="7" fillId="0" borderId="0" xfId="0" applyFont="1"/>
    <xf numFmtId="0" fontId="4" fillId="0" borderId="0" xfId="0" applyFont="1" applyAlignment="1">
      <alignment vertical="center"/>
    </xf>
    <xf numFmtId="49" fontId="6" fillId="4" borderId="35" xfId="0" applyNumberFormat="1" applyFont="1" applyFill="1" applyBorder="1" applyAlignment="1">
      <alignment horizontal="center" vertical="top"/>
    </xf>
    <xf numFmtId="165" fontId="4" fillId="0" borderId="0" xfId="0" applyNumberFormat="1" applyFont="1" applyAlignment="1">
      <alignment vertical="top"/>
    </xf>
    <xf numFmtId="166" fontId="4" fillId="0" borderId="0" xfId="0" applyNumberFormat="1" applyFont="1" applyAlignment="1">
      <alignment vertical="top"/>
    </xf>
    <xf numFmtId="165" fontId="4" fillId="0" borderId="0" xfId="0" applyNumberFormat="1" applyFont="1" applyBorder="1" applyAlignment="1">
      <alignment vertical="top"/>
    </xf>
    <xf numFmtId="49" fontId="6" fillId="10" borderId="12" xfId="0" applyNumberFormat="1" applyFont="1" applyFill="1" applyBorder="1" applyAlignment="1">
      <alignment horizontal="center" vertical="top" wrapText="1"/>
    </xf>
    <xf numFmtId="49" fontId="6" fillId="10" borderId="36" xfId="0" applyNumberFormat="1" applyFont="1" applyFill="1" applyBorder="1" applyAlignment="1">
      <alignment horizontal="center" vertical="top"/>
    </xf>
    <xf numFmtId="49" fontId="6" fillId="10" borderId="35" xfId="0" applyNumberFormat="1" applyFont="1" applyFill="1" applyBorder="1" applyAlignment="1">
      <alignment horizontal="center" vertical="top"/>
    </xf>
    <xf numFmtId="0" fontId="10" fillId="8" borderId="26" xfId="0" applyFont="1" applyFill="1" applyBorder="1" applyAlignment="1">
      <alignment horizontal="center" vertical="top"/>
    </xf>
    <xf numFmtId="0" fontId="6" fillId="3" borderId="25" xfId="0" applyFont="1" applyFill="1" applyBorder="1" applyAlignment="1">
      <alignment horizontal="left" vertical="top" wrapText="1"/>
    </xf>
    <xf numFmtId="0" fontId="6" fillId="3" borderId="6" xfId="0" applyFont="1" applyFill="1" applyBorder="1" applyAlignment="1">
      <alignment horizontal="left" vertical="top" wrapText="1"/>
    </xf>
    <xf numFmtId="0" fontId="4" fillId="0" borderId="0" xfId="0" applyFont="1" applyFill="1" applyBorder="1" applyAlignment="1">
      <alignment vertical="top"/>
    </xf>
    <xf numFmtId="166" fontId="6" fillId="6" borderId="0" xfId="0" applyNumberFormat="1" applyFont="1" applyFill="1" applyAlignment="1">
      <alignment vertical="top"/>
    </xf>
    <xf numFmtId="0" fontId="4" fillId="6" borderId="40" xfId="0" applyFont="1" applyFill="1" applyBorder="1" applyAlignment="1">
      <alignment vertical="top" wrapText="1"/>
    </xf>
    <xf numFmtId="0" fontId="4" fillId="6" borderId="20" xfId="0" applyFont="1" applyFill="1" applyBorder="1" applyAlignment="1">
      <alignment horizontal="center" vertical="top" wrapText="1"/>
    </xf>
    <xf numFmtId="3" fontId="4" fillId="0" borderId="0" xfId="0" applyNumberFormat="1" applyFont="1" applyAlignment="1">
      <alignment vertical="top"/>
    </xf>
    <xf numFmtId="0" fontId="4" fillId="6" borderId="18" xfId="0" applyFont="1" applyFill="1" applyBorder="1" applyAlignment="1">
      <alignment horizontal="center" vertical="top" wrapText="1"/>
    </xf>
    <xf numFmtId="3" fontId="4" fillId="6" borderId="55" xfId="0" applyNumberFormat="1" applyFont="1" applyFill="1" applyBorder="1" applyAlignment="1">
      <alignment horizontal="center" vertical="top"/>
    </xf>
    <xf numFmtId="3" fontId="4" fillId="6" borderId="29" xfId="0" applyNumberFormat="1" applyFont="1" applyFill="1" applyBorder="1" applyAlignment="1">
      <alignment vertical="top" wrapText="1"/>
    </xf>
    <xf numFmtId="0" fontId="4" fillId="6" borderId="15" xfId="0" applyFont="1" applyFill="1" applyBorder="1" applyAlignment="1">
      <alignment vertical="top" wrapText="1"/>
    </xf>
    <xf numFmtId="0" fontId="4" fillId="6" borderId="33" xfId="0" applyFont="1" applyFill="1" applyBorder="1" applyAlignment="1">
      <alignment horizontal="center" vertical="top"/>
    </xf>
    <xf numFmtId="3" fontId="4" fillId="6" borderId="63" xfId="0" applyNumberFormat="1" applyFont="1" applyFill="1" applyBorder="1" applyAlignment="1">
      <alignment horizontal="center" vertical="top"/>
    </xf>
    <xf numFmtId="3" fontId="4" fillId="6" borderId="33" xfId="0" applyNumberFormat="1" applyFont="1" applyFill="1" applyBorder="1" applyAlignment="1">
      <alignment horizontal="center" vertical="top"/>
    </xf>
    <xf numFmtId="3" fontId="6" fillId="6" borderId="27" xfId="0" applyNumberFormat="1" applyFont="1" applyFill="1" applyBorder="1" applyAlignment="1">
      <alignment horizontal="center" vertical="top"/>
    </xf>
    <xf numFmtId="49" fontId="6" fillId="2" borderId="49" xfId="0" applyNumberFormat="1" applyFont="1" applyFill="1" applyBorder="1" applyAlignment="1">
      <alignment horizontal="center" vertical="top"/>
    </xf>
    <xf numFmtId="3" fontId="4" fillId="0" borderId="0" xfId="0" applyNumberFormat="1" applyFont="1" applyBorder="1" applyAlignment="1">
      <alignment horizontal="left" vertical="top"/>
    </xf>
    <xf numFmtId="166" fontId="4" fillId="6" borderId="4" xfId="0" applyNumberFormat="1" applyFont="1" applyFill="1" applyBorder="1" applyAlignment="1">
      <alignment horizontal="center" vertical="top"/>
    </xf>
    <xf numFmtId="49" fontId="6" fillId="10" borderId="12" xfId="0" applyNumberFormat="1" applyFont="1" applyFill="1" applyBorder="1" applyAlignment="1">
      <alignment horizontal="center" vertical="top"/>
    </xf>
    <xf numFmtId="49" fontId="6" fillId="2" borderId="1" xfId="0" applyNumberFormat="1" applyFont="1" applyFill="1" applyBorder="1" applyAlignment="1">
      <alignment horizontal="center" vertical="top"/>
    </xf>
    <xf numFmtId="166" fontId="4" fillId="6" borderId="20" xfId="0" applyNumberFormat="1" applyFont="1" applyFill="1" applyBorder="1" applyAlignment="1">
      <alignment horizontal="center" vertical="top"/>
    </xf>
    <xf numFmtId="166" fontId="4" fillId="6" borderId="18" xfId="0" applyNumberFormat="1" applyFont="1" applyFill="1" applyBorder="1" applyAlignment="1">
      <alignment horizontal="center" vertical="top"/>
    </xf>
    <xf numFmtId="166" fontId="4" fillId="6" borderId="65" xfId="0" applyNumberFormat="1" applyFont="1" applyFill="1" applyBorder="1" applyAlignment="1">
      <alignment horizontal="center" vertical="top"/>
    </xf>
    <xf numFmtId="166" fontId="6" fillId="2" borderId="21" xfId="0" applyNumberFormat="1" applyFont="1" applyFill="1" applyBorder="1" applyAlignment="1">
      <alignment horizontal="center" vertical="top"/>
    </xf>
    <xf numFmtId="49" fontId="6" fillId="0" borderId="11" xfId="0" applyNumberFormat="1" applyFont="1" applyBorder="1" applyAlignment="1">
      <alignment horizontal="center" vertical="top"/>
    </xf>
    <xf numFmtId="49" fontId="4" fillId="6" borderId="27" xfId="0" applyNumberFormat="1" applyFont="1" applyFill="1" applyBorder="1" applyAlignment="1">
      <alignment horizontal="center" vertical="top"/>
    </xf>
    <xf numFmtId="0" fontId="4" fillId="6" borderId="63" xfId="0" applyFont="1" applyFill="1" applyBorder="1" applyAlignment="1">
      <alignment horizontal="center" vertical="center" textRotation="90" wrapText="1"/>
    </xf>
    <xf numFmtId="0" fontId="6" fillId="0" borderId="5" xfId="0" applyFont="1" applyBorder="1" applyAlignment="1">
      <alignment horizontal="center" vertical="center" wrapText="1"/>
    </xf>
    <xf numFmtId="0" fontId="0" fillId="0" borderId="0" xfId="0" applyFont="1" applyAlignment="1">
      <alignment vertical="top" wrapText="1"/>
    </xf>
    <xf numFmtId="166" fontId="4" fillId="6" borderId="69" xfId="0" applyNumberFormat="1" applyFont="1" applyFill="1" applyBorder="1" applyAlignment="1">
      <alignment horizontal="center" vertical="top"/>
    </xf>
    <xf numFmtId="166" fontId="6" fillId="8" borderId="42" xfId="0" applyNumberFormat="1" applyFont="1" applyFill="1" applyBorder="1" applyAlignment="1">
      <alignment horizontal="center" vertical="top"/>
    </xf>
    <xf numFmtId="166" fontId="6" fillId="10" borderId="21" xfId="0" applyNumberFormat="1" applyFont="1" applyFill="1" applyBorder="1" applyAlignment="1">
      <alignment horizontal="center" vertical="top"/>
    </xf>
    <xf numFmtId="166" fontId="6" fillId="4" borderId="44" xfId="0" applyNumberFormat="1" applyFont="1" applyFill="1" applyBorder="1" applyAlignment="1">
      <alignment horizontal="center" vertical="top"/>
    </xf>
    <xf numFmtId="3" fontId="4" fillId="6" borderId="7" xfId="0" applyNumberFormat="1" applyFont="1" applyFill="1" applyBorder="1" applyAlignment="1">
      <alignment horizontal="center" vertical="center" textRotation="90" wrapText="1"/>
    </xf>
    <xf numFmtId="3" fontId="4" fillId="6" borderId="33" xfId="0" applyNumberFormat="1" applyFont="1" applyFill="1" applyBorder="1" applyAlignment="1">
      <alignment horizontal="center" vertical="center" textRotation="90" wrapText="1"/>
    </xf>
    <xf numFmtId="3" fontId="6" fillId="6" borderId="15" xfId="0" applyNumberFormat="1" applyFont="1" applyFill="1" applyBorder="1" applyAlignment="1">
      <alignment horizontal="center" vertical="top"/>
    </xf>
    <xf numFmtId="0" fontId="6" fillId="0" borderId="52" xfId="0" applyFont="1" applyBorder="1" applyAlignment="1">
      <alignment vertical="top"/>
    </xf>
    <xf numFmtId="3" fontId="4" fillId="0" borderId="14" xfId="0" applyNumberFormat="1" applyFont="1" applyFill="1" applyBorder="1" applyAlignment="1">
      <alignment horizontal="center" vertical="top" wrapText="1"/>
    </xf>
    <xf numFmtId="3" fontId="4" fillId="6" borderId="7" xfId="0" applyNumberFormat="1" applyFont="1" applyFill="1" applyBorder="1" applyAlignment="1">
      <alignment vertical="top" wrapText="1"/>
    </xf>
    <xf numFmtId="0" fontId="7" fillId="6" borderId="7" xfId="0" applyFont="1" applyFill="1" applyBorder="1" applyAlignment="1">
      <alignment horizontal="left" vertical="top" wrapText="1"/>
    </xf>
    <xf numFmtId="166" fontId="4" fillId="0" borderId="32" xfId="0" applyNumberFormat="1" applyFont="1" applyFill="1" applyBorder="1" applyAlignment="1">
      <alignment horizontal="left" vertical="top" wrapText="1"/>
    </xf>
    <xf numFmtId="166" fontId="4" fillId="0" borderId="7" xfId="0" applyNumberFormat="1" applyFont="1" applyFill="1" applyBorder="1" applyAlignment="1">
      <alignment vertical="top" wrapText="1"/>
    </xf>
    <xf numFmtId="166" fontId="4" fillId="6" borderId="53" xfId="0" applyNumberFormat="1" applyFont="1" applyFill="1" applyBorder="1" applyAlignment="1">
      <alignment vertical="top" wrapText="1"/>
    </xf>
    <xf numFmtId="166" fontId="4" fillId="6" borderId="63" xfId="0" applyNumberFormat="1" applyFont="1" applyFill="1" applyBorder="1" applyAlignment="1">
      <alignment horizontal="center" vertical="top"/>
    </xf>
    <xf numFmtId="166" fontId="4" fillId="6" borderId="33" xfId="0" applyNumberFormat="1" applyFont="1" applyFill="1" applyBorder="1" applyAlignment="1">
      <alignment horizontal="center" vertical="top"/>
    </xf>
    <xf numFmtId="166" fontId="4" fillId="6" borderId="55" xfId="0" applyNumberFormat="1" applyFont="1" applyFill="1" applyBorder="1" applyAlignment="1">
      <alignment horizontal="center" vertical="top"/>
    </xf>
    <xf numFmtId="166" fontId="6" fillId="2" borderId="62" xfId="0" applyNumberFormat="1" applyFont="1" applyFill="1" applyBorder="1" applyAlignment="1">
      <alignment horizontal="center" vertical="top"/>
    </xf>
    <xf numFmtId="166" fontId="6" fillId="2" borderId="36" xfId="0" applyNumberFormat="1" applyFont="1" applyFill="1" applyBorder="1" applyAlignment="1">
      <alignment horizontal="center" vertical="top"/>
    </xf>
    <xf numFmtId="49" fontId="6" fillId="0" borderId="0" xfId="0" applyNumberFormat="1" applyFont="1" applyFill="1" applyBorder="1" applyAlignment="1">
      <alignment horizontal="center" vertical="top" wrapText="1"/>
    </xf>
    <xf numFmtId="0" fontId="4" fillId="6" borderId="72" xfId="0" applyFont="1" applyFill="1" applyBorder="1" applyAlignment="1">
      <alignment vertical="top" wrapText="1"/>
    </xf>
    <xf numFmtId="3" fontId="4" fillId="3" borderId="7" xfId="0" applyNumberFormat="1" applyFont="1" applyFill="1" applyBorder="1" applyAlignment="1">
      <alignment horizontal="left" vertical="top" wrapText="1"/>
    </xf>
    <xf numFmtId="0" fontId="4" fillId="0" borderId="76" xfId="0" applyFont="1" applyBorder="1" applyAlignment="1">
      <alignment horizontal="center" vertical="center" textRotation="90" wrapText="1"/>
    </xf>
    <xf numFmtId="166" fontId="4" fillId="6" borderId="47" xfId="0" applyNumberFormat="1" applyFont="1" applyFill="1" applyBorder="1" applyAlignment="1">
      <alignment horizontal="center" vertical="top"/>
    </xf>
    <xf numFmtId="166" fontId="4" fillId="6" borderId="46" xfId="0" applyNumberFormat="1" applyFont="1" applyFill="1" applyBorder="1" applyAlignment="1">
      <alignment horizontal="center" vertical="top"/>
    </xf>
    <xf numFmtId="166" fontId="4" fillId="6" borderId="78" xfId="0" applyNumberFormat="1" applyFont="1" applyFill="1" applyBorder="1" applyAlignment="1">
      <alignment horizontal="center" vertical="top"/>
    </xf>
    <xf numFmtId="166" fontId="4" fillId="6" borderId="28" xfId="0" applyNumberFormat="1" applyFont="1" applyFill="1" applyBorder="1" applyAlignment="1">
      <alignment horizontal="center" vertical="top"/>
    </xf>
    <xf numFmtId="166" fontId="4" fillId="6" borderId="13" xfId="0" applyNumberFormat="1" applyFont="1" applyFill="1" applyBorder="1" applyAlignment="1">
      <alignment horizontal="center" vertical="top"/>
    </xf>
    <xf numFmtId="166" fontId="4" fillId="6" borderId="16" xfId="0" applyNumberFormat="1" applyFont="1" applyFill="1" applyBorder="1" applyAlignment="1">
      <alignment horizontal="center" vertical="top"/>
    </xf>
    <xf numFmtId="1" fontId="4" fillId="3" borderId="16" xfId="0" applyNumberFormat="1" applyFont="1" applyFill="1" applyBorder="1" applyAlignment="1">
      <alignment horizontal="center" vertical="top" wrapText="1"/>
    </xf>
    <xf numFmtId="1" fontId="4" fillId="0" borderId="16" xfId="0" applyNumberFormat="1" applyFont="1" applyFill="1" applyBorder="1" applyAlignment="1">
      <alignment horizontal="center" vertical="top" wrapText="1"/>
    </xf>
    <xf numFmtId="1" fontId="4" fillId="0" borderId="13" xfId="0" applyNumberFormat="1" applyFont="1" applyFill="1" applyBorder="1" applyAlignment="1">
      <alignment horizontal="center" vertical="top" wrapText="1"/>
    </xf>
    <xf numFmtId="1" fontId="4" fillId="3" borderId="41" xfId="0" applyNumberFormat="1" applyFont="1" applyFill="1" applyBorder="1" applyAlignment="1">
      <alignment horizontal="center" vertical="top" wrapText="1"/>
    </xf>
    <xf numFmtId="1" fontId="4" fillId="0" borderId="46" xfId="0" applyNumberFormat="1" applyFont="1" applyFill="1" applyBorder="1" applyAlignment="1">
      <alignment horizontal="center" vertical="top" wrapText="1"/>
    </xf>
    <xf numFmtId="1" fontId="4" fillId="0" borderId="78" xfId="0" applyNumberFormat="1" applyFont="1" applyFill="1" applyBorder="1" applyAlignment="1">
      <alignment horizontal="center" vertical="top" wrapText="1"/>
    </xf>
    <xf numFmtId="1" fontId="4" fillId="6" borderId="1" xfId="0" applyNumberFormat="1" applyFont="1" applyFill="1" applyBorder="1" applyAlignment="1">
      <alignment horizontal="center" vertical="top"/>
    </xf>
    <xf numFmtId="166" fontId="4" fillId="6" borderId="27" xfId="0" applyNumberFormat="1" applyFont="1" applyFill="1" applyBorder="1" applyAlignment="1">
      <alignment horizontal="justify" vertical="top"/>
    </xf>
    <xf numFmtId="3" fontId="4" fillId="6" borderId="37" xfId="0" applyNumberFormat="1" applyFont="1" applyFill="1" applyBorder="1" applyAlignment="1">
      <alignment horizontal="center" vertical="top"/>
    </xf>
    <xf numFmtId="3" fontId="4" fillId="6" borderId="46" xfId="0" applyNumberFormat="1" applyFont="1" applyFill="1" applyBorder="1" applyAlignment="1">
      <alignment horizontal="center" vertical="top"/>
    </xf>
    <xf numFmtId="3" fontId="4" fillId="6" borderId="47" xfId="0" applyNumberFormat="1" applyFont="1" applyFill="1" applyBorder="1" applyAlignment="1">
      <alignment horizontal="center" vertical="top"/>
    </xf>
    <xf numFmtId="3" fontId="4" fillId="3" borderId="78" xfId="0" applyNumberFormat="1" applyFont="1" applyFill="1" applyBorder="1" applyAlignment="1">
      <alignment horizontal="center" vertical="top"/>
    </xf>
    <xf numFmtId="3" fontId="4" fillId="3" borderId="46" xfId="0" applyNumberFormat="1" applyFont="1" applyFill="1" applyBorder="1" applyAlignment="1">
      <alignment horizontal="center" vertical="top"/>
    </xf>
    <xf numFmtId="3" fontId="4" fillId="3" borderId="80" xfId="0" applyNumberFormat="1" applyFont="1" applyFill="1" applyBorder="1" applyAlignment="1">
      <alignment horizontal="center" vertical="top"/>
    </xf>
    <xf numFmtId="165" fontId="4" fillId="6" borderId="46" xfId="0" applyNumberFormat="1" applyFont="1" applyFill="1" applyBorder="1" applyAlignment="1">
      <alignment horizontal="center" vertical="top"/>
    </xf>
    <xf numFmtId="3" fontId="4" fillId="6" borderId="13" xfId="0" applyNumberFormat="1" applyFont="1" applyFill="1" applyBorder="1" applyAlignment="1">
      <alignment horizontal="center" vertical="top"/>
    </xf>
    <xf numFmtId="3" fontId="4" fillId="6" borderId="28" xfId="0" applyNumberFormat="1" applyFont="1" applyFill="1" applyBorder="1" applyAlignment="1">
      <alignment horizontal="center" vertical="top"/>
    </xf>
    <xf numFmtId="3" fontId="4" fillId="3" borderId="16" xfId="0" applyNumberFormat="1" applyFont="1" applyFill="1" applyBorder="1" applyAlignment="1">
      <alignment horizontal="center" vertical="top"/>
    </xf>
    <xf numFmtId="3" fontId="4" fillId="3" borderId="13" xfId="0" applyNumberFormat="1" applyFont="1" applyFill="1" applyBorder="1" applyAlignment="1">
      <alignment horizontal="center" vertical="top"/>
    </xf>
    <xf numFmtId="3" fontId="4" fillId="3" borderId="66" xfId="0" applyNumberFormat="1" applyFont="1" applyFill="1" applyBorder="1" applyAlignment="1">
      <alignment horizontal="center" vertical="top"/>
    </xf>
    <xf numFmtId="165" fontId="4" fillId="6" borderId="13" xfId="0" applyNumberFormat="1" applyFont="1" applyFill="1" applyBorder="1" applyAlignment="1">
      <alignment horizontal="center" vertical="top"/>
    </xf>
    <xf numFmtId="166" fontId="4" fillId="6" borderId="15" xfId="0" applyNumberFormat="1" applyFont="1" applyFill="1" applyBorder="1" applyAlignment="1">
      <alignment vertical="top" wrapText="1"/>
    </xf>
    <xf numFmtId="3" fontId="6" fillId="3" borderId="48" xfId="0" applyNumberFormat="1" applyFont="1" applyFill="1" applyBorder="1" applyAlignment="1">
      <alignment horizontal="center" vertical="top" wrapText="1"/>
    </xf>
    <xf numFmtId="3" fontId="4" fillId="6" borderId="78" xfId="0" applyNumberFormat="1" applyFont="1" applyFill="1" applyBorder="1" applyAlignment="1">
      <alignment horizontal="center" vertical="top"/>
    </xf>
    <xf numFmtId="3" fontId="6" fillId="3" borderId="24" xfId="0" applyNumberFormat="1" applyFont="1" applyFill="1" applyBorder="1" applyAlignment="1">
      <alignment horizontal="center" vertical="top" wrapText="1"/>
    </xf>
    <xf numFmtId="3" fontId="4" fillId="6" borderId="16" xfId="0" applyNumberFormat="1" applyFont="1" applyFill="1" applyBorder="1" applyAlignment="1">
      <alignment horizontal="center" vertical="top"/>
    </xf>
    <xf numFmtId="166" fontId="4" fillId="0" borderId="40" xfId="0" applyNumberFormat="1" applyFont="1" applyBorder="1" applyAlignment="1">
      <alignment horizontal="left" vertical="top" wrapText="1"/>
    </xf>
    <xf numFmtId="3" fontId="4" fillId="6" borderId="31" xfId="0" applyNumberFormat="1" applyFont="1" applyFill="1" applyBorder="1" applyAlignment="1">
      <alignment horizontal="center" vertical="top"/>
    </xf>
    <xf numFmtId="3" fontId="4" fillId="6" borderId="22" xfId="0" applyNumberFormat="1" applyFont="1" applyFill="1" applyBorder="1" applyAlignment="1">
      <alignment horizontal="center" vertical="top"/>
    </xf>
    <xf numFmtId="3" fontId="4" fillId="3" borderId="57" xfId="0" applyNumberFormat="1" applyFont="1" applyFill="1" applyBorder="1" applyAlignment="1">
      <alignment horizontal="center" vertical="top"/>
    </xf>
    <xf numFmtId="3" fontId="4" fillId="6" borderId="57" xfId="0" applyNumberFormat="1" applyFont="1" applyFill="1" applyBorder="1" applyAlignment="1">
      <alignment horizontal="center" vertical="top"/>
    </xf>
    <xf numFmtId="3" fontId="4" fillId="6" borderId="48" xfId="0" applyNumberFormat="1" applyFont="1" applyFill="1" applyBorder="1" applyAlignment="1">
      <alignment horizontal="center" vertical="top"/>
    </xf>
    <xf numFmtId="3" fontId="4" fillId="3" borderId="1" xfId="0" applyNumberFormat="1" applyFont="1" applyFill="1" applyBorder="1" applyAlignment="1">
      <alignment horizontal="center" vertical="top"/>
    </xf>
    <xf numFmtId="3" fontId="4" fillId="6" borderId="1" xfId="0" applyNumberFormat="1" applyFont="1" applyFill="1" applyBorder="1" applyAlignment="1">
      <alignment horizontal="center" vertical="top"/>
    </xf>
    <xf numFmtId="0" fontId="4" fillId="6" borderId="32" xfId="0" applyFont="1" applyFill="1" applyBorder="1" applyAlignment="1">
      <alignment horizontal="left" vertical="top" wrapText="1"/>
    </xf>
    <xf numFmtId="0" fontId="4" fillId="6" borderId="29" xfId="0" applyFont="1" applyFill="1" applyBorder="1" applyAlignment="1">
      <alignment horizontal="left" vertical="top" wrapText="1"/>
    </xf>
    <xf numFmtId="3" fontId="4" fillId="3" borderId="32" xfId="0" applyNumberFormat="1" applyFont="1" applyFill="1" applyBorder="1" applyAlignment="1">
      <alignment horizontal="left" vertical="top" wrapText="1"/>
    </xf>
    <xf numFmtId="3" fontId="4" fillId="3" borderId="75" xfId="0" applyNumberFormat="1" applyFont="1" applyFill="1" applyBorder="1" applyAlignment="1">
      <alignment horizontal="left" vertical="top" wrapText="1"/>
    </xf>
    <xf numFmtId="1" fontId="4" fillId="3" borderId="37" xfId="0" applyNumberFormat="1" applyFont="1" applyFill="1" applyBorder="1" applyAlignment="1">
      <alignment horizontal="center" vertical="top" wrapText="1"/>
    </xf>
    <xf numFmtId="1" fontId="4" fillId="3" borderId="13" xfId="0" applyNumberFormat="1" applyFont="1" applyFill="1" applyBorder="1" applyAlignment="1">
      <alignment horizontal="center" vertical="top" wrapText="1"/>
    </xf>
    <xf numFmtId="1" fontId="4" fillId="6" borderId="28" xfId="0" applyNumberFormat="1" applyFont="1" applyFill="1" applyBorder="1" applyAlignment="1">
      <alignment horizontal="center" vertical="top" wrapText="1"/>
    </xf>
    <xf numFmtId="1" fontId="4" fillId="6" borderId="47" xfId="0" applyNumberFormat="1" applyFont="1" applyFill="1" applyBorder="1" applyAlignment="1">
      <alignment horizontal="center" vertical="top" wrapText="1"/>
    </xf>
    <xf numFmtId="1" fontId="4" fillId="6" borderId="16" xfId="0" applyNumberFormat="1" applyFont="1" applyFill="1" applyBorder="1" applyAlignment="1">
      <alignment horizontal="center" vertical="top" wrapText="1"/>
    </xf>
    <xf numFmtId="1" fontId="4" fillId="6" borderId="78" xfId="0" applyNumberFormat="1" applyFont="1" applyFill="1" applyBorder="1" applyAlignment="1">
      <alignment horizontal="center" vertical="top" wrapText="1"/>
    </xf>
    <xf numFmtId="1" fontId="4" fillId="6" borderId="66" xfId="0" applyNumberFormat="1" applyFont="1" applyFill="1" applyBorder="1" applyAlignment="1">
      <alignment horizontal="center" vertical="top" wrapText="1"/>
    </xf>
    <xf numFmtId="1" fontId="4" fillId="6" borderId="80" xfId="0" applyNumberFormat="1" applyFont="1" applyFill="1" applyBorder="1" applyAlignment="1">
      <alignment horizontal="center" vertical="top" wrapText="1"/>
    </xf>
    <xf numFmtId="1" fontId="4" fillId="6" borderId="16" xfId="0" applyNumberFormat="1" applyFont="1" applyFill="1" applyBorder="1" applyAlignment="1">
      <alignment horizontal="center" vertical="top"/>
    </xf>
    <xf numFmtId="1" fontId="19" fillId="6" borderId="13" xfId="0" applyNumberFormat="1" applyFont="1" applyFill="1" applyBorder="1" applyAlignment="1">
      <alignment horizontal="center" wrapText="1"/>
    </xf>
    <xf numFmtId="1" fontId="19" fillId="6" borderId="46" xfId="0" applyNumberFormat="1" applyFont="1" applyFill="1" applyBorder="1" applyAlignment="1">
      <alignment horizontal="center" wrapText="1"/>
    </xf>
    <xf numFmtId="166" fontId="19" fillId="6" borderId="29" xfId="0" applyNumberFormat="1" applyFont="1" applyFill="1" applyBorder="1" applyAlignment="1">
      <alignment wrapText="1"/>
    </xf>
    <xf numFmtId="1" fontId="19" fillId="6" borderId="28" xfId="0" applyNumberFormat="1" applyFont="1" applyFill="1" applyBorder="1" applyAlignment="1">
      <alignment horizontal="center" wrapText="1"/>
    </xf>
    <xf numFmtId="1" fontId="19" fillId="6" borderId="47" xfId="0" applyNumberFormat="1" applyFont="1" applyFill="1" applyBorder="1" applyAlignment="1">
      <alignment horizontal="center" wrapText="1"/>
    </xf>
    <xf numFmtId="1" fontId="4" fillId="6" borderId="1" xfId="0" applyNumberFormat="1" applyFont="1" applyFill="1" applyBorder="1" applyAlignment="1">
      <alignment horizontal="center" vertical="center"/>
    </xf>
    <xf numFmtId="1" fontId="4" fillId="6" borderId="57" xfId="0" applyNumberFormat="1" applyFont="1" applyFill="1" applyBorder="1" applyAlignment="1">
      <alignment horizontal="center" vertical="center"/>
    </xf>
    <xf numFmtId="166" fontId="4" fillId="6" borderId="55" xfId="0" applyNumberFormat="1" applyFont="1" applyFill="1" applyBorder="1" applyAlignment="1">
      <alignment vertical="top" wrapText="1"/>
    </xf>
    <xf numFmtId="0" fontId="6" fillId="6" borderId="15" xfId="0" applyFont="1" applyFill="1" applyBorder="1" applyAlignment="1">
      <alignment horizontal="center" vertical="center" wrapText="1"/>
    </xf>
    <xf numFmtId="0" fontId="6" fillId="6" borderId="32" xfId="0" applyFont="1" applyFill="1" applyBorder="1" applyAlignment="1">
      <alignment horizontal="center" vertical="center" wrapText="1"/>
    </xf>
    <xf numFmtId="3" fontId="6" fillId="6" borderId="37" xfId="0" applyNumberFormat="1" applyFont="1" applyFill="1" applyBorder="1" applyAlignment="1">
      <alignment horizontal="center" vertical="top"/>
    </xf>
    <xf numFmtId="0" fontId="6" fillId="6" borderId="29" xfId="0" applyFont="1" applyFill="1" applyBorder="1" applyAlignment="1">
      <alignment horizontal="center" vertical="center" wrapText="1"/>
    </xf>
    <xf numFmtId="166" fontId="4" fillId="3" borderId="29" xfId="0" applyNumberFormat="1" applyFont="1" applyFill="1" applyBorder="1" applyAlignment="1">
      <alignment horizontal="left" vertical="top" wrapText="1"/>
    </xf>
    <xf numFmtId="1" fontId="4" fillId="0" borderId="28" xfId="0" applyNumberFormat="1" applyFont="1" applyFill="1" applyBorder="1" applyAlignment="1">
      <alignment horizontal="center" vertical="top" wrapText="1"/>
    </xf>
    <xf numFmtId="1" fontId="4" fillId="0" borderId="34" xfId="0" applyNumberFormat="1" applyFont="1" applyFill="1" applyBorder="1" applyAlignment="1">
      <alignment horizontal="center" vertical="top" wrapText="1"/>
    </xf>
    <xf numFmtId="166" fontId="4" fillId="0" borderId="29" xfId="0" applyNumberFormat="1" applyFont="1" applyFill="1" applyBorder="1" applyAlignment="1">
      <alignment vertical="top" wrapText="1"/>
    </xf>
    <xf numFmtId="0" fontId="4" fillId="0" borderId="29" xfId="0" applyFont="1" applyBorder="1" applyAlignment="1">
      <alignment vertical="top" wrapText="1"/>
    </xf>
    <xf numFmtId="0" fontId="4" fillId="6" borderId="96" xfId="0" applyFont="1" applyFill="1" applyBorder="1" applyAlignment="1">
      <alignment vertical="top" wrapText="1"/>
    </xf>
    <xf numFmtId="0" fontId="4" fillId="6" borderId="0" xfId="0" applyFont="1" applyFill="1" applyBorder="1" applyAlignment="1">
      <alignment horizontal="center" vertical="top"/>
    </xf>
    <xf numFmtId="0" fontId="20" fillId="6" borderId="33" xfId="0" applyFont="1" applyFill="1" applyBorder="1" applyAlignment="1">
      <alignment horizontal="center" vertical="top"/>
    </xf>
    <xf numFmtId="0" fontId="20" fillId="6" borderId="13" xfId="0" applyFont="1" applyFill="1" applyBorder="1" applyAlignment="1">
      <alignment horizontal="center" vertical="top"/>
    </xf>
    <xf numFmtId="0" fontId="20" fillId="6" borderId="46" xfId="0" applyFont="1" applyFill="1" applyBorder="1" applyAlignment="1">
      <alignment horizontal="center" vertical="top"/>
    </xf>
    <xf numFmtId="166" fontId="20" fillId="6" borderId="73" xfId="0" applyNumberFormat="1" applyFont="1" applyFill="1" applyBorder="1" applyAlignment="1">
      <alignment horizontal="center" vertical="top"/>
    </xf>
    <xf numFmtId="166" fontId="20" fillId="6" borderId="82" xfId="0" applyNumberFormat="1" applyFont="1" applyFill="1" applyBorder="1" applyAlignment="1">
      <alignment horizontal="center" vertical="top"/>
    </xf>
    <xf numFmtId="166" fontId="20" fillId="6" borderId="81" xfId="0" applyNumberFormat="1" applyFont="1" applyFill="1" applyBorder="1" applyAlignment="1">
      <alignment horizontal="center" vertical="top"/>
    </xf>
    <xf numFmtId="0" fontId="4" fillId="6" borderId="63" xfId="0" applyFont="1" applyFill="1" applyBorder="1" applyAlignment="1">
      <alignment horizontal="center" vertical="top"/>
    </xf>
    <xf numFmtId="0" fontId="4" fillId="6" borderId="33" xfId="0" applyFont="1" applyFill="1" applyBorder="1" applyAlignment="1">
      <alignment vertical="top" wrapText="1"/>
    </xf>
    <xf numFmtId="0" fontId="4" fillId="0" borderId="51" xfId="0" applyFont="1" applyFill="1" applyBorder="1" applyAlignment="1">
      <alignment horizontal="center" vertical="top" wrapText="1"/>
    </xf>
    <xf numFmtId="0" fontId="4" fillId="6" borderId="55" xfId="0" applyFont="1" applyFill="1" applyBorder="1" applyAlignment="1">
      <alignment vertical="top" wrapText="1"/>
    </xf>
    <xf numFmtId="0" fontId="19" fillId="6" borderId="29" xfId="0" applyFont="1" applyFill="1" applyBorder="1" applyAlignment="1">
      <alignment horizontal="left" wrapText="1"/>
    </xf>
    <xf numFmtId="166" fontId="4" fillId="6" borderId="7" xfId="0" applyNumberFormat="1" applyFont="1" applyFill="1" applyBorder="1" applyAlignment="1">
      <alignment vertical="top" wrapText="1"/>
    </xf>
    <xf numFmtId="1" fontId="4" fillId="6" borderId="13" xfId="0" applyNumberFormat="1" applyFont="1" applyFill="1" applyBorder="1" applyAlignment="1">
      <alignment horizontal="center" vertical="top" wrapText="1"/>
    </xf>
    <xf numFmtId="49" fontId="6" fillId="6" borderId="23" xfId="0" applyNumberFormat="1" applyFont="1" applyFill="1" applyBorder="1" applyAlignment="1">
      <alignment horizontal="center" vertical="top"/>
    </xf>
    <xf numFmtId="0" fontId="0" fillId="0" borderId="0" xfId="0" applyBorder="1" applyAlignment="1">
      <alignment vertical="top" wrapText="1"/>
    </xf>
    <xf numFmtId="166" fontId="9" fillId="6" borderId="4" xfId="0" applyNumberFormat="1" applyFont="1" applyFill="1" applyBorder="1" applyAlignment="1">
      <alignment horizontal="center" vertical="top"/>
    </xf>
    <xf numFmtId="0" fontId="20" fillId="6" borderId="100" xfId="0" applyFont="1" applyFill="1" applyBorder="1" applyAlignment="1">
      <alignment horizontal="center" vertical="top"/>
    </xf>
    <xf numFmtId="0" fontId="16" fillId="6" borderId="100" xfId="0" applyFont="1" applyFill="1" applyBorder="1" applyAlignment="1">
      <alignment horizontal="center" vertical="top"/>
    </xf>
    <xf numFmtId="0" fontId="16" fillId="6" borderId="101" xfId="0" applyFont="1" applyFill="1" applyBorder="1" applyAlignment="1">
      <alignment horizontal="center" vertical="top"/>
    </xf>
    <xf numFmtId="166" fontId="6" fillId="8" borderId="26" xfId="0" applyNumberFormat="1" applyFont="1" applyFill="1" applyBorder="1" applyAlignment="1">
      <alignment horizontal="center" vertical="top"/>
    </xf>
    <xf numFmtId="166" fontId="6" fillId="8" borderId="44" xfId="0" applyNumberFormat="1" applyFont="1" applyFill="1" applyBorder="1" applyAlignment="1">
      <alignment horizontal="center" vertical="top"/>
    </xf>
    <xf numFmtId="0" fontId="16" fillId="6" borderId="13" xfId="0" applyFont="1" applyFill="1" applyBorder="1" applyAlignment="1">
      <alignment horizontal="center" vertical="top"/>
    </xf>
    <xf numFmtId="0" fontId="16" fillId="6" borderId="46" xfId="0" applyFont="1" applyFill="1" applyBorder="1" applyAlignment="1">
      <alignment horizontal="center" vertical="top"/>
    </xf>
    <xf numFmtId="166" fontId="4" fillId="6" borderId="27" xfId="0" applyNumberFormat="1" applyFont="1" applyFill="1" applyBorder="1" applyAlignment="1">
      <alignment vertical="top" wrapText="1"/>
    </xf>
    <xf numFmtId="166" fontId="4" fillId="6" borderId="34" xfId="0" applyNumberFormat="1" applyFont="1" applyFill="1" applyBorder="1" applyAlignment="1">
      <alignment horizontal="center" vertical="top"/>
    </xf>
    <xf numFmtId="166" fontId="4" fillId="6" borderId="29" xfId="0" applyNumberFormat="1" applyFont="1" applyFill="1" applyBorder="1" applyAlignment="1">
      <alignment vertical="top" wrapText="1"/>
    </xf>
    <xf numFmtId="1" fontId="4" fillId="0" borderId="47" xfId="0" applyNumberFormat="1" applyFont="1" applyFill="1" applyBorder="1" applyAlignment="1">
      <alignment horizontal="center" vertical="top" wrapText="1"/>
    </xf>
    <xf numFmtId="49" fontId="6" fillId="11" borderId="24" xfId="0" applyNumberFormat="1" applyFont="1" applyFill="1" applyBorder="1" applyAlignment="1">
      <alignment horizontal="center" vertical="top"/>
    </xf>
    <xf numFmtId="49" fontId="6" fillId="11" borderId="22" xfId="0" applyNumberFormat="1" applyFont="1" applyFill="1" applyBorder="1" applyAlignment="1">
      <alignment horizontal="center" vertical="top"/>
    </xf>
    <xf numFmtId="49" fontId="6" fillId="11" borderId="13" xfId="0" applyNumberFormat="1" applyFont="1" applyFill="1" applyBorder="1" applyAlignment="1">
      <alignment horizontal="center" vertical="top"/>
    </xf>
    <xf numFmtId="49" fontId="22" fillId="6" borderId="13" xfId="0" applyNumberFormat="1" applyFont="1" applyFill="1" applyBorder="1" applyAlignment="1">
      <alignment horizontal="center" vertical="top"/>
    </xf>
    <xf numFmtId="49" fontId="22" fillId="6" borderId="46" xfId="0" applyNumberFormat="1" applyFont="1" applyFill="1" applyBorder="1" applyAlignment="1">
      <alignment horizontal="center" vertical="top"/>
    </xf>
    <xf numFmtId="166" fontId="4" fillId="8" borderId="44" xfId="0" applyNumberFormat="1" applyFont="1" applyFill="1" applyBorder="1" applyAlignment="1">
      <alignment horizontal="center" vertical="top"/>
    </xf>
    <xf numFmtId="166" fontId="4" fillId="6" borderId="51" xfId="0" applyNumberFormat="1" applyFont="1" applyFill="1" applyBorder="1" applyAlignment="1">
      <alignment horizontal="center" vertical="top"/>
    </xf>
    <xf numFmtId="166" fontId="4" fillId="6" borderId="71" xfId="0" applyNumberFormat="1" applyFont="1" applyFill="1" applyBorder="1" applyAlignment="1">
      <alignment horizontal="center" vertical="top"/>
    </xf>
    <xf numFmtId="166" fontId="4" fillId="6" borderId="24" xfId="0" applyNumberFormat="1" applyFont="1" applyFill="1" applyBorder="1" applyAlignment="1">
      <alignment horizontal="center" vertical="top"/>
    </xf>
    <xf numFmtId="3" fontId="4" fillId="6" borderId="51" xfId="0" applyNumberFormat="1" applyFont="1" applyFill="1" applyBorder="1" applyAlignment="1">
      <alignment horizontal="right" vertical="top" wrapText="1"/>
    </xf>
    <xf numFmtId="3" fontId="4" fillId="6" borderId="24" xfId="0" applyNumberFormat="1" applyFont="1" applyFill="1" applyBorder="1" applyAlignment="1">
      <alignment horizontal="center" vertical="top"/>
    </xf>
    <xf numFmtId="3" fontId="4" fillId="6" borderId="25" xfId="0" applyNumberFormat="1" applyFont="1" applyFill="1" applyBorder="1" applyAlignment="1">
      <alignment horizontal="center" vertical="top"/>
    </xf>
    <xf numFmtId="3" fontId="4" fillId="6" borderId="20" xfId="0" applyNumberFormat="1" applyFont="1" applyFill="1" applyBorder="1" applyAlignment="1">
      <alignment horizontal="right" vertical="top" wrapText="1"/>
    </xf>
    <xf numFmtId="3" fontId="4" fillId="6" borderId="63" xfId="0" applyNumberFormat="1" applyFont="1" applyFill="1" applyBorder="1" applyAlignment="1">
      <alignment horizontal="right" vertical="top" wrapText="1"/>
    </xf>
    <xf numFmtId="3" fontId="4" fillId="6" borderId="15" xfId="0" applyNumberFormat="1" applyFont="1" applyFill="1" applyBorder="1" applyAlignment="1">
      <alignment horizontal="center" vertical="top"/>
    </xf>
    <xf numFmtId="3" fontId="4" fillId="6" borderId="26" xfId="0" applyNumberFormat="1" applyFont="1" applyFill="1" applyBorder="1" applyAlignment="1">
      <alignment horizontal="center" vertical="top"/>
    </xf>
    <xf numFmtId="3" fontId="4" fillId="6" borderId="23" xfId="0" applyNumberFormat="1" applyFont="1" applyFill="1" applyBorder="1" applyAlignment="1">
      <alignment horizontal="center" vertical="top"/>
    </xf>
    <xf numFmtId="0" fontId="7" fillId="6" borderId="62" xfId="0" applyFont="1" applyFill="1" applyBorder="1" applyAlignment="1">
      <alignment horizontal="center"/>
    </xf>
    <xf numFmtId="0" fontId="18" fillId="6" borderId="23" xfId="0" applyFont="1" applyFill="1" applyBorder="1" applyAlignment="1">
      <alignment horizontal="center"/>
    </xf>
    <xf numFmtId="166" fontId="4" fillId="6" borderId="27" xfId="0" applyNumberFormat="1" applyFont="1" applyFill="1" applyBorder="1" applyAlignment="1">
      <alignment horizontal="center" vertical="top"/>
    </xf>
    <xf numFmtId="0" fontId="4" fillId="6" borderId="15" xfId="0" applyFont="1" applyFill="1" applyBorder="1" applyAlignment="1">
      <alignment horizontal="left" vertical="top" wrapText="1"/>
    </xf>
    <xf numFmtId="0" fontId="4" fillId="6" borderId="33" xfId="0" applyFont="1" applyFill="1" applyBorder="1" applyAlignment="1">
      <alignment horizontal="center" vertical="top" wrapText="1"/>
    </xf>
    <xf numFmtId="166" fontId="4" fillId="0" borderId="104" xfId="0" applyNumberFormat="1" applyFont="1" applyFill="1" applyBorder="1" applyAlignment="1">
      <alignment horizontal="left" vertical="top" wrapText="1"/>
    </xf>
    <xf numFmtId="1" fontId="4" fillId="0" borderId="82" xfId="0" applyNumberFormat="1" applyFont="1" applyFill="1" applyBorder="1" applyAlignment="1">
      <alignment horizontal="center" vertical="top" wrapText="1"/>
    </xf>
    <xf numFmtId="1" fontId="4" fillId="0" borderId="81" xfId="0" applyNumberFormat="1" applyFont="1" applyFill="1" applyBorder="1" applyAlignment="1">
      <alignment horizontal="center" vertical="top" wrapText="1"/>
    </xf>
    <xf numFmtId="166" fontId="4" fillId="0" borderId="0" xfId="0" applyNumberFormat="1" applyFont="1" applyBorder="1" applyAlignment="1">
      <alignment horizontal="left" vertical="top"/>
    </xf>
    <xf numFmtId="49" fontId="6" fillId="10" borderId="6" xfId="0" applyNumberFormat="1" applyFont="1" applyFill="1" applyBorder="1" applyAlignment="1">
      <alignment horizontal="center" vertical="top"/>
    </xf>
    <xf numFmtId="49" fontId="6" fillId="10" borderId="8" xfId="0" applyNumberFormat="1" applyFont="1" applyFill="1" applyBorder="1" applyAlignment="1">
      <alignment horizontal="center" vertical="top"/>
    </xf>
    <xf numFmtId="49" fontId="6" fillId="2" borderId="22" xfId="0" applyNumberFormat="1" applyFont="1" applyFill="1" applyBorder="1" applyAlignment="1">
      <alignment horizontal="center" vertical="top"/>
    </xf>
    <xf numFmtId="49" fontId="6" fillId="6" borderId="24" xfId="0" applyNumberFormat="1" applyFont="1" applyFill="1" applyBorder="1" applyAlignment="1">
      <alignment horizontal="center" vertical="top" wrapText="1"/>
    </xf>
    <xf numFmtId="49" fontId="6" fillId="6" borderId="22" xfId="0" applyNumberFormat="1" applyFont="1" applyFill="1" applyBorder="1" applyAlignment="1">
      <alignment horizontal="center" vertical="top" wrapText="1"/>
    </xf>
    <xf numFmtId="0" fontId="0" fillId="0" borderId="0" xfId="0" applyAlignment="1">
      <alignment vertical="top" wrapText="1"/>
    </xf>
    <xf numFmtId="49" fontId="6" fillId="2" borderId="13" xfId="0" applyNumberFormat="1" applyFont="1" applyFill="1" applyBorder="1" applyAlignment="1">
      <alignment horizontal="center" vertical="top"/>
    </xf>
    <xf numFmtId="49" fontId="6" fillId="6" borderId="13" xfId="0" applyNumberFormat="1" applyFont="1" applyFill="1" applyBorder="1" applyAlignment="1">
      <alignment horizontal="center" vertical="top" wrapText="1"/>
    </xf>
    <xf numFmtId="0" fontId="4" fillId="0" borderId="0" xfId="0" applyFont="1" applyBorder="1" applyAlignment="1">
      <alignment horizontal="left" vertical="top" wrapText="1"/>
    </xf>
    <xf numFmtId="49" fontId="4" fillId="6" borderId="15" xfId="0" applyNumberFormat="1" applyFont="1" applyFill="1" applyBorder="1" applyAlignment="1">
      <alignment horizontal="center" vertical="top"/>
    </xf>
    <xf numFmtId="0" fontId="6" fillId="0" borderId="36" xfId="0" applyFont="1" applyBorder="1" applyAlignment="1">
      <alignment horizontal="center" vertical="center" wrapText="1"/>
    </xf>
    <xf numFmtId="49" fontId="6" fillId="10" borderId="7" xfId="0" applyNumberFormat="1" applyFont="1" applyFill="1" applyBorder="1" applyAlignment="1">
      <alignment horizontal="center" vertical="top"/>
    </xf>
    <xf numFmtId="0" fontId="4" fillId="6" borderId="33" xfId="0" applyFont="1" applyFill="1" applyBorder="1" applyAlignment="1">
      <alignment horizontal="center" vertical="center" textRotation="90" wrapText="1"/>
    </xf>
    <xf numFmtId="0" fontId="14" fillId="0" borderId="0" xfId="0" applyFont="1" applyAlignment="1">
      <alignment horizontal="center" vertical="top" wrapText="1"/>
    </xf>
    <xf numFmtId="0" fontId="4" fillId="3" borderId="14" xfId="0" applyFont="1" applyFill="1" applyBorder="1" applyAlignment="1">
      <alignment vertical="top" wrapText="1"/>
    </xf>
    <xf numFmtId="49" fontId="6" fillId="2" borderId="13" xfId="0" applyNumberFormat="1" applyFont="1" applyFill="1" applyBorder="1" applyAlignment="1">
      <alignment horizontal="center" vertical="top"/>
    </xf>
    <xf numFmtId="0" fontId="4" fillId="6" borderId="7" xfId="0" applyFont="1" applyFill="1" applyBorder="1" applyAlignment="1">
      <alignment horizontal="left" wrapText="1"/>
    </xf>
    <xf numFmtId="49" fontId="6" fillId="10" borderId="7" xfId="0" applyNumberFormat="1" applyFont="1" applyFill="1" applyBorder="1" applyAlignment="1">
      <alignment horizontal="center" vertical="top"/>
    </xf>
    <xf numFmtId="0" fontId="7" fillId="6" borderId="32" xfId="0" applyFont="1" applyFill="1" applyBorder="1" applyAlignment="1">
      <alignment horizontal="center" vertical="center" textRotation="90" wrapText="1"/>
    </xf>
    <xf numFmtId="0" fontId="4" fillId="6" borderId="4" xfId="0" applyFont="1" applyFill="1" applyBorder="1" applyAlignment="1">
      <alignment horizontal="center" vertical="top" wrapText="1"/>
    </xf>
    <xf numFmtId="0" fontId="4" fillId="6" borderId="7" xfId="0" applyFont="1" applyFill="1" applyBorder="1" applyAlignment="1">
      <alignment vertical="center" textRotation="90" wrapText="1"/>
    </xf>
    <xf numFmtId="0" fontId="7" fillId="6" borderId="7" xfId="0" applyFont="1" applyFill="1" applyBorder="1" applyAlignment="1">
      <alignment horizontal="center" vertical="center" textRotation="90" wrapText="1"/>
    </xf>
    <xf numFmtId="0" fontId="7" fillId="6" borderId="15" xfId="0" applyFont="1" applyFill="1" applyBorder="1" applyAlignment="1">
      <alignment horizontal="center" vertical="center" wrapText="1"/>
    </xf>
    <xf numFmtId="0" fontId="4" fillId="6" borderId="4" xfId="0" applyFont="1" applyFill="1" applyBorder="1" applyAlignment="1">
      <alignment horizontal="center" vertical="center"/>
    </xf>
    <xf numFmtId="166" fontId="4" fillId="6" borderId="33" xfId="0" applyNumberFormat="1" applyFont="1" applyFill="1" applyBorder="1" applyAlignment="1">
      <alignment horizontal="center" vertical="center"/>
    </xf>
    <xf numFmtId="166" fontId="4" fillId="6" borderId="4" xfId="0" applyNumberFormat="1" applyFont="1" applyFill="1" applyBorder="1" applyAlignment="1">
      <alignment horizontal="center" vertical="center"/>
    </xf>
    <xf numFmtId="166" fontId="4" fillId="6" borderId="46" xfId="0" applyNumberFormat="1" applyFont="1" applyFill="1" applyBorder="1" applyAlignment="1">
      <alignment horizontal="center" vertical="center"/>
    </xf>
    <xf numFmtId="0" fontId="4" fillId="6" borderId="27" xfId="0" applyFont="1" applyFill="1" applyBorder="1" applyAlignment="1">
      <alignment vertical="top" wrapText="1"/>
    </xf>
    <xf numFmtId="49" fontId="3" fillId="3" borderId="28" xfId="0" applyNumberFormat="1" applyFont="1" applyFill="1" applyBorder="1" applyAlignment="1">
      <alignment horizontal="center" vertical="top"/>
    </xf>
    <xf numFmtId="49" fontId="3" fillId="3" borderId="47" xfId="0" applyNumberFormat="1" applyFont="1" applyFill="1" applyBorder="1" applyAlignment="1">
      <alignment horizontal="center" vertical="top"/>
    </xf>
    <xf numFmtId="3" fontId="6" fillId="6" borderId="13" xfId="0" applyNumberFormat="1" applyFont="1" applyFill="1" applyBorder="1" applyAlignment="1">
      <alignment horizontal="center" vertical="top"/>
    </xf>
    <xf numFmtId="3" fontId="4" fillId="6" borderId="29" xfId="0" applyNumberFormat="1" applyFont="1" applyFill="1" applyBorder="1" applyAlignment="1">
      <alignment horizontal="center" vertical="center" textRotation="90" wrapText="1"/>
    </xf>
    <xf numFmtId="3" fontId="4" fillId="6" borderId="6" xfId="0" applyNumberFormat="1" applyFont="1" applyFill="1" applyBorder="1" applyAlignment="1">
      <alignment horizontal="center" vertical="center" textRotation="90" wrapText="1"/>
    </xf>
    <xf numFmtId="3" fontId="6" fillId="6" borderId="25" xfId="0" applyNumberFormat="1" applyFont="1" applyFill="1" applyBorder="1" applyAlignment="1">
      <alignment horizontal="center" vertical="top"/>
    </xf>
    <xf numFmtId="3" fontId="4" fillId="6" borderId="6" xfId="0" applyNumberFormat="1" applyFont="1" applyFill="1" applyBorder="1" applyAlignment="1">
      <alignment vertical="top" wrapText="1"/>
    </xf>
    <xf numFmtId="166" fontId="4" fillId="0" borderId="0" xfId="0" applyNumberFormat="1" applyFont="1" applyBorder="1" applyAlignment="1">
      <alignment vertical="top"/>
    </xf>
    <xf numFmtId="3" fontId="4" fillId="6" borderId="71" xfId="0" applyNumberFormat="1" applyFont="1" applyFill="1" applyBorder="1" applyAlignment="1">
      <alignment horizontal="center" vertical="top"/>
    </xf>
    <xf numFmtId="166" fontId="4" fillId="6" borderId="48" xfId="0" applyNumberFormat="1" applyFont="1" applyFill="1" applyBorder="1" applyAlignment="1">
      <alignment horizontal="center" vertical="top"/>
    </xf>
    <xf numFmtId="166" fontId="4" fillId="6" borderId="15" xfId="0" applyNumberFormat="1" applyFont="1" applyFill="1" applyBorder="1" applyAlignment="1">
      <alignment horizontal="center" vertical="top"/>
    </xf>
    <xf numFmtId="166" fontId="20" fillId="6" borderId="33" xfId="0" applyNumberFormat="1" applyFont="1" applyFill="1" applyBorder="1" applyAlignment="1">
      <alignment horizontal="center" vertical="top"/>
    </xf>
    <xf numFmtId="49" fontId="6" fillId="6" borderId="37" xfId="0" applyNumberFormat="1" applyFont="1" applyFill="1" applyBorder="1" applyAlignment="1">
      <alignment horizontal="center" vertical="top"/>
    </xf>
    <xf numFmtId="0" fontId="6" fillId="6" borderId="7" xfId="0" applyFont="1" applyFill="1" applyBorder="1" applyAlignment="1">
      <alignment horizontal="center" vertical="top" wrapText="1"/>
    </xf>
    <xf numFmtId="49" fontId="6" fillId="6" borderId="34" xfId="0" applyNumberFormat="1" applyFont="1" applyFill="1" applyBorder="1" applyAlignment="1">
      <alignment horizontal="center" vertical="top"/>
    </xf>
    <xf numFmtId="49" fontId="6" fillId="6" borderId="17" xfId="0" applyNumberFormat="1" applyFont="1" applyFill="1" applyBorder="1" applyAlignment="1">
      <alignment horizontal="center" vertical="top"/>
    </xf>
    <xf numFmtId="1" fontId="4" fillId="3" borderId="17" xfId="0" applyNumberFormat="1" applyFont="1" applyFill="1" applyBorder="1" applyAlignment="1">
      <alignment horizontal="center" vertical="top" wrapText="1"/>
    </xf>
    <xf numFmtId="1" fontId="4" fillId="3" borderId="27" xfId="0" applyNumberFormat="1" applyFont="1" applyFill="1" applyBorder="1" applyAlignment="1">
      <alignment horizontal="center" vertical="top" wrapText="1"/>
    </xf>
    <xf numFmtId="3" fontId="6" fillId="6" borderId="41" xfId="0" applyNumberFormat="1" applyFont="1" applyFill="1" applyBorder="1" applyAlignment="1">
      <alignment horizontal="center" vertical="top" wrapText="1"/>
    </xf>
    <xf numFmtId="3" fontId="6" fillId="6" borderId="37" xfId="0" applyNumberFormat="1" applyFont="1" applyFill="1" applyBorder="1" applyAlignment="1">
      <alignment horizontal="center" vertical="top" wrapText="1"/>
    </xf>
    <xf numFmtId="0" fontId="4" fillId="6" borderId="4" xfId="0" applyFont="1" applyFill="1" applyBorder="1" applyAlignment="1">
      <alignment horizontal="center" vertical="top"/>
    </xf>
    <xf numFmtId="166" fontId="4" fillId="0" borderId="71" xfId="0" applyNumberFormat="1" applyFont="1" applyBorder="1" applyAlignment="1">
      <alignment horizontal="center" vertical="top"/>
    </xf>
    <xf numFmtId="166" fontId="4" fillId="0" borderId="51" xfId="0" applyNumberFormat="1" applyFont="1" applyBorder="1" applyAlignment="1">
      <alignment horizontal="center" vertical="top"/>
    </xf>
    <xf numFmtId="0" fontId="4" fillId="0" borderId="4" xfId="0" applyFont="1" applyFill="1" applyBorder="1" applyAlignment="1">
      <alignment horizontal="center" vertical="top"/>
    </xf>
    <xf numFmtId="0" fontId="4" fillId="0" borderId="83" xfId="0" applyFont="1" applyBorder="1" applyAlignment="1">
      <alignment horizontal="center" vertical="center" textRotation="90" wrapText="1"/>
    </xf>
    <xf numFmtId="0" fontId="4" fillId="0" borderId="2" xfId="0" applyFont="1" applyBorder="1" applyAlignment="1">
      <alignment horizontal="center" vertical="center" textRotation="90" wrapText="1"/>
    </xf>
    <xf numFmtId="49" fontId="6" fillId="6" borderId="54" xfId="0" applyNumberFormat="1" applyFont="1" applyFill="1" applyBorder="1" applyAlignment="1">
      <alignment horizontal="center" vertical="top"/>
    </xf>
    <xf numFmtId="3" fontId="10" fillId="8" borderId="26" xfId="0" applyNumberFormat="1" applyFont="1" applyFill="1" applyBorder="1" applyAlignment="1">
      <alignment horizontal="right" vertical="top"/>
    </xf>
    <xf numFmtId="166" fontId="6" fillId="8" borderId="62" xfId="0" applyNumberFormat="1" applyFont="1" applyFill="1" applyBorder="1" applyAlignment="1">
      <alignment horizontal="center" vertical="top"/>
    </xf>
    <xf numFmtId="0" fontId="4" fillId="6" borderId="29" xfId="0" applyFont="1" applyFill="1" applyBorder="1" applyAlignment="1">
      <alignment horizontal="left" wrapText="1"/>
    </xf>
    <xf numFmtId="166" fontId="4" fillId="6" borderId="37" xfId="0" applyNumberFormat="1" applyFont="1" applyFill="1" applyBorder="1" applyAlignment="1">
      <alignment horizontal="center" vertical="top"/>
    </xf>
    <xf numFmtId="49" fontId="6" fillId="6" borderId="45" xfId="0" applyNumberFormat="1" applyFont="1" applyFill="1" applyBorder="1" applyAlignment="1">
      <alignment horizontal="left" vertical="top"/>
    </xf>
    <xf numFmtId="166" fontId="4" fillId="0" borderId="27" xfId="0" applyNumberFormat="1" applyFont="1" applyFill="1" applyBorder="1" applyAlignment="1">
      <alignment vertical="top" wrapText="1"/>
    </xf>
    <xf numFmtId="3" fontId="4" fillId="6" borderId="15" xfId="0" applyNumberFormat="1" applyFont="1" applyFill="1" applyBorder="1" applyAlignment="1">
      <alignment horizontal="left" vertical="top" wrapText="1"/>
    </xf>
    <xf numFmtId="0" fontId="4" fillId="3" borderId="41" xfId="0" applyFont="1" applyFill="1" applyBorder="1" applyAlignment="1">
      <alignment horizontal="left" vertical="top" wrapText="1"/>
    </xf>
    <xf numFmtId="0" fontId="4" fillId="3" borderId="40" xfId="0" applyFont="1" applyFill="1" applyBorder="1" applyAlignment="1">
      <alignment vertical="top" wrapText="1"/>
    </xf>
    <xf numFmtId="0" fontId="4" fillId="3" borderId="37" xfId="0" applyFont="1" applyFill="1" applyBorder="1" applyAlignment="1">
      <alignment horizontal="left" vertical="top" wrapText="1"/>
    </xf>
    <xf numFmtId="0" fontId="4" fillId="6" borderId="40" xfId="0" applyFont="1" applyFill="1" applyBorder="1" applyAlignment="1">
      <alignment horizontal="left" vertical="top" wrapText="1"/>
    </xf>
    <xf numFmtId="0" fontId="4" fillId="0" borderId="59" xfId="0" applyFont="1" applyFill="1" applyBorder="1" applyAlignment="1">
      <alignment horizontal="center" vertical="top"/>
    </xf>
    <xf numFmtId="49" fontId="6" fillId="6" borderId="37" xfId="0" applyNumberFormat="1" applyFont="1" applyFill="1" applyBorder="1" applyAlignment="1">
      <alignment horizontal="center" vertical="top" wrapText="1"/>
    </xf>
    <xf numFmtId="49" fontId="6" fillId="2" borderId="13" xfId="0" applyNumberFormat="1" applyFont="1" applyFill="1" applyBorder="1" applyAlignment="1">
      <alignment horizontal="center" vertical="top"/>
    </xf>
    <xf numFmtId="49" fontId="6" fillId="2" borderId="22" xfId="0" applyNumberFormat="1" applyFont="1" applyFill="1" applyBorder="1" applyAlignment="1">
      <alignment horizontal="center" vertical="top"/>
    </xf>
    <xf numFmtId="49" fontId="6" fillId="10" borderId="7" xfId="0" applyNumberFormat="1" applyFont="1" applyFill="1" applyBorder="1" applyAlignment="1">
      <alignment horizontal="center" vertical="top"/>
    </xf>
    <xf numFmtId="49" fontId="6" fillId="10" borderId="8" xfId="0" applyNumberFormat="1" applyFont="1" applyFill="1" applyBorder="1" applyAlignment="1">
      <alignment horizontal="center" vertical="top"/>
    </xf>
    <xf numFmtId="166" fontId="4" fillId="6" borderId="17" xfId="0" applyNumberFormat="1" applyFont="1" applyFill="1" applyBorder="1" applyAlignment="1">
      <alignment horizontal="left" vertical="top" wrapText="1"/>
    </xf>
    <xf numFmtId="166" fontId="4" fillId="6" borderId="15" xfId="0" applyNumberFormat="1" applyFont="1" applyFill="1" applyBorder="1" applyAlignment="1">
      <alignment horizontal="left" vertical="top" wrapText="1"/>
    </xf>
    <xf numFmtId="3" fontId="4" fillId="6" borderId="4" xfId="0" applyNumberFormat="1" applyFont="1" applyFill="1" applyBorder="1" applyAlignment="1">
      <alignment horizontal="center" vertical="top" wrapText="1"/>
    </xf>
    <xf numFmtId="49" fontId="6" fillId="6" borderId="15" xfId="0" applyNumberFormat="1" applyFont="1" applyFill="1" applyBorder="1" applyAlignment="1">
      <alignment horizontal="center" vertical="top"/>
    </xf>
    <xf numFmtId="0" fontId="4" fillId="6" borderId="17" xfId="0" applyFont="1" applyFill="1" applyBorder="1" applyAlignment="1">
      <alignment horizontal="left" vertical="top" wrapText="1"/>
    </xf>
    <xf numFmtId="0" fontId="4" fillId="6" borderId="27" xfId="0" applyFont="1" applyFill="1" applyBorder="1" applyAlignment="1">
      <alignment horizontal="left" vertical="top" wrapText="1"/>
    </xf>
    <xf numFmtId="49" fontId="6" fillId="6" borderId="13" xfId="0" applyNumberFormat="1" applyFont="1" applyFill="1" applyBorder="1" applyAlignment="1">
      <alignment horizontal="center" vertical="top"/>
    </xf>
    <xf numFmtId="49" fontId="6" fillId="6" borderId="13" xfId="0" applyNumberFormat="1" applyFont="1" applyFill="1" applyBorder="1" applyAlignment="1">
      <alignment horizontal="center" vertical="top" wrapText="1"/>
    </xf>
    <xf numFmtId="49" fontId="6" fillId="10" borderId="7" xfId="0" applyNumberFormat="1" applyFont="1" applyFill="1" applyBorder="1" applyAlignment="1">
      <alignment horizontal="center" vertical="top"/>
    </xf>
    <xf numFmtId="165" fontId="4" fillId="0" borderId="0" xfId="0" applyNumberFormat="1" applyFont="1" applyBorder="1" applyAlignment="1">
      <alignment vertical="top" wrapText="1"/>
    </xf>
    <xf numFmtId="3" fontId="6" fillId="6" borderId="17" xfId="0" applyNumberFormat="1" applyFont="1" applyFill="1" applyBorder="1" applyAlignment="1">
      <alignment horizontal="center" vertical="top" wrapText="1"/>
    </xf>
    <xf numFmtId="3" fontId="6" fillId="6" borderId="15" xfId="0" applyNumberFormat="1" applyFont="1" applyFill="1" applyBorder="1" applyAlignment="1">
      <alignment horizontal="center" vertical="top" wrapText="1"/>
    </xf>
    <xf numFmtId="49" fontId="6" fillId="6" borderId="22" xfId="0" applyNumberFormat="1" applyFont="1" applyFill="1" applyBorder="1" applyAlignment="1">
      <alignment horizontal="center" vertical="top"/>
    </xf>
    <xf numFmtId="3" fontId="6" fillId="6" borderId="23" xfId="0" applyNumberFormat="1" applyFont="1" applyFill="1" applyBorder="1" applyAlignment="1">
      <alignment horizontal="center" vertical="top"/>
    </xf>
    <xf numFmtId="3" fontId="4" fillId="6" borderId="8" xfId="0" applyNumberFormat="1" applyFont="1" applyFill="1" applyBorder="1" applyAlignment="1">
      <alignment vertical="top" wrapText="1"/>
    </xf>
    <xf numFmtId="0" fontId="4" fillId="6" borderId="104" xfId="0" applyFont="1" applyFill="1" applyBorder="1" applyAlignment="1">
      <alignment vertical="top" wrapText="1"/>
    </xf>
    <xf numFmtId="0" fontId="1" fillId="0" borderId="0" xfId="0" applyFont="1"/>
    <xf numFmtId="0" fontId="23" fillId="0" borderId="0" xfId="0" applyFont="1" applyAlignment="1">
      <alignment horizontal="center" vertical="top" wrapText="1"/>
    </xf>
    <xf numFmtId="0" fontId="20" fillId="0" borderId="0" xfId="0" applyFont="1" applyAlignment="1">
      <alignment vertical="top"/>
    </xf>
    <xf numFmtId="0" fontId="20" fillId="0" borderId="0" xfId="0" applyFont="1" applyBorder="1" applyAlignment="1">
      <alignment vertical="top"/>
    </xf>
    <xf numFmtId="0" fontId="20" fillId="0" borderId="0" xfId="0" applyFont="1" applyAlignment="1">
      <alignment horizontal="left" vertical="top"/>
    </xf>
    <xf numFmtId="0" fontId="20" fillId="0" borderId="0" xfId="0" applyFont="1" applyAlignment="1">
      <alignment vertical="center"/>
    </xf>
    <xf numFmtId="49" fontId="20" fillId="0" borderId="0" xfId="0" applyNumberFormat="1" applyFont="1" applyAlignment="1">
      <alignment vertical="center"/>
    </xf>
    <xf numFmtId="0" fontId="20" fillId="0" borderId="0" xfId="0" applyNumberFormat="1" applyFont="1" applyAlignment="1">
      <alignment vertical="top"/>
    </xf>
    <xf numFmtId="0" fontId="20" fillId="0" borderId="0" xfId="0" applyFont="1" applyAlignment="1">
      <alignment horizontal="center" vertical="top"/>
    </xf>
    <xf numFmtId="0" fontId="26" fillId="0" borderId="52" xfId="0" applyFont="1" applyBorder="1" applyAlignment="1">
      <alignment horizontal="center" vertical="center" wrapText="1"/>
    </xf>
    <xf numFmtId="0" fontId="20" fillId="0" borderId="76" xfId="0" applyFont="1" applyBorder="1" applyAlignment="1">
      <alignment horizontal="center" vertical="center" textRotation="90" wrapText="1"/>
    </xf>
    <xf numFmtId="0" fontId="20" fillId="0" borderId="76" xfId="0" applyFont="1" applyFill="1" applyBorder="1" applyAlignment="1">
      <alignment horizontal="center" vertical="center" textRotation="90" wrapText="1"/>
    </xf>
    <xf numFmtId="0" fontId="20" fillId="0" borderId="76" xfId="0" applyFont="1" applyBorder="1" applyAlignment="1">
      <alignment horizontal="center" vertical="center" textRotation="90"/>
    </xf>
    <xf numFmtId="0" fontId="20" fillId="0" borderId="83" xfId="0" applyFont="1" applyBorder="1" applyAlignment="1">
      <alignment horizontal="center" vertical="center" textRotation="90"/>
    </xf>
    <xf numFmtId="0" fontId="20" fillId="0" borderId="2" xfId="0" applyFont="1" applyBorder="1" applyAlignment="1">
      <alignment horizontal="center" vertical="center" textRotation="90"/>
    </xf>
    <xf numFmtId="0" fontId="30" fillId="0" borderId="0" xfId="0" applyFont="1"/>
    <xf numFmtId="49" fontId="27" fillId="10" borderId="12" xfId="0" applyNumberFormat="1" applyFont="1" applyFill="1" applyBorder="1" applyAlignment="1">
      <alignment horizontal="center" vertical="top" wrapText="1"/>
    </xf>
    <xf numFmtId="49" fontId="27" fillId="10" borderId="12" xfId="0" applyNumberFormat="1" applyFont="1" applyFill="1" applyBorder="1" applyAlignment="1">
      <alignment horizontal="center" vertical="top"/>
    </xf>
    <xf numFmtId="49" fontId="27" fillId="2" borderId="1" xfId="0" applyNumberFormat="1" applyFont="1" applyFill="1" applyBorder="1" applyAlignment="1">
      <alignment horizontal="center" vertical="top"/>
    </xf>
    <xf numFmtId="49" fontId="27" fillId="10" borderId="7" xfId="0" applyNumberFormat="1" applyFont="1" applyFill="1" applyBorder="1" applyAlignment="1">
      <alignment horizontal="center" vertical="top"/>
    </xf>
    <xf numFmtId="49" fontId="27" fillId="2" borderId="13" xfId="0" applyNumberFormat="1" applyFont="1" applyFill="1" applyBorder="1" applyAlignment="1">
      <alignment horizontal="center" vertical="top"/>
    </xf>
    <xf numFmtId="49" fontId="27" fillId="9" borderId="13" xfId="0" applyNumberFormat="1" applyFont="1" applyFill="1" applyBorder="1" applyAlignment="1">
      <alignment horizontal="center" vertical="top"/>
    </xf>
    <xf numFmtId="49" fontId="27" fillId="3" borderId="28" xfId="0" applyNumberFormat="1" applyFont="1" applyFill="1" applyBorder="1" applyAlignment="1">
      <alignment vertical="top"/>
    </xf>
    <xf numFmtId="0" fontId="27" fillId="0" borderId="34" xfId="0" applyFont="1" applyFill="1" applyBorder="1" applyAlignment="1">
      <alignment vertical="top" wrapText="1"/>
    </xf>
    <xf numFmtId="0" fontId="27" fillId="0" borderId="29" xfId="0" applyFont="1" applyFill="1" applyBorder="1" applyAlignment="1">
      <alignment horizontal="center" vertical="center" wrapText="1"/>
    </xf>
    <xf numFmtId="49" fontId="27" fillId="0" borderId="34" xfId="0" applyNumberFormat="1" applyFont="1" applyFill="1" applyBorder="1" applyAlignment="1">
      <alignment horizontal="center" vertical="center" wrapText="1"/>
    </xf>
    <xf numFmtId="49" fontId="27" fillId="6" borderId="27" xfId="0" applyNumberFormat="1" applyFont="1" applyFill="1" applyBorder="1" applyAlignment="1">
      <alignment horizontal="center" vertical="top"/>
    </xf>
    <xf numFmtId="49" fontId="20" fillId="3" borderId="19" xfId="0" applyNumberFormat="1" applyFont="1" applyFill="1" applyBorder="1" applyAlignment="1">
      <alignment horizontal="center" vertical="center"/>
    </xf>
    <xf numFmtId="0" fontId="20" fillId="0" borderId="20" xfId="0" applyFont="1" applyFill="1" applyBorder="1" applyAlignment="1">
      <alignment horizontal="center" vertical="top" wrapText="1"/>
    </xf>
    <xf numFmtId="166" fontId="20" fillId="0" borderId="29" xfId="0" applyNumberFormat="1" applyFont="1" applyBorder="1" applyAlignment="1">
      <alignment horizontal="right" vertical="top"/>
    </xf>
    <xf numFmtId="166" fontId="20" fillId="0" borderId="63" xfId="0" applyNumberFormat="1" applyFont="1" applyBorder="1" applyAlignment="1">
      <alignment horizontal="right" vertical="top"/>
    </xf>
    <xf numFmtId="166" fontId="20" fillId="0" borderId="28" xfId="0" applyNumberFormat="1" applyFont="1" applyBorder="1" applyAlignment="1">
      <alignment horizontal="right" vertical="top"/>
    </xf>
    <xf numFmtId="166" fontId="20" fillId="0" borderId="64" xfId="0" applyNumberFormat="1" applyFont="1" applyBorder="1" applyAlignment="1">
      <alignment horizontal="right" vertical="top"/>
    </xf>
    <xf numFmtId="166" fontId="20" fillId="0" borderId="20" xfId="0" applyNumberFormat="1" applyFont="1" applyBorder="1" applyAlignment="1">
      <alignment horizontal="right" vertical="top"/>
    </xf>
    <xf numFmtId="166" fontId="20" fillId="0" borderId="84" xfId="0" applyNumberFormat="1" applyFont="1" applyBorder="1" applyAlignment="1">
      <alignment horizontal="right" vertical="top"/>
    </xf>
    <xf numFmtId="0" fontId="27" fillId="0" borderId="29" xfId="0" applyFont="1" applyFill="1" applyBorder="1" applyAlignment="1">
      <alignment vertical="top" wrapText="1"/>
    </xf>
    <xf numFmtId="3" fontId="27" fillId="0" borderId="34" xfId="0" applyNumberFormat="1" applyFont="1" applyFill="1" applyBorder="1" applyAlignment="1">
      <alignment horizontal="center" vertical="top" wrapText="1"/>
    </xf>
    <xf numFmtId="3" fontId="27" fillId="0" borderId="27" xfId="0" applyNumberFormat="1" applyFont="1" applyFill="1" applyBorder="1" applyAlignment="1">
      <alignment horizontal="center" vertical="top" wrapText="1"/>
    </xf>
    <xf numFmtId="3" fontId="27" fillId="9" borderId="13" xfId="0" applyNumberFormat="1" applyFont="1" applyFill="1" applyBorder="1" applyAlignment="1">
      <alignment horizontal="center" vertical="top"/>
    </xf>
    <xf numFmtId="49" fontId="27" fillId="6" borderId="16" xfId="0" applyNumberFormat="1" applyFont="1" applyFill="1" applyBorder="1" applyAlignment="1">
      <alignment horizontal="center" vertical="top"/>
    </xf>
    <xf numFmtId="0" fontId="27" fillId="6" borderId="32" xfId="0" applyFont="1" applyFill="1" applyBorder="1" applyAlignment="1">
      <alignment horizontal="center" vertical="center" wrapText="1"/>
    </xf>
    <xf numFmtId="3" fontId="27" fillId="6" borderId="37" xfId="0" applyNumberFormat="1" applyFont="1" applyFill="1" applyBorder="1" applyAlignment="1">
      <alignment horizontal="center" vertical="top"/>
    </xf>
    <xf numFmtId="3" fontId="20" fillId="0" borderId="18" xfId="0" applyNumberFormat="1" applyFont="1" applyFill="1" applyBorder="1" applyAlignment="1">
      <alignment horizontal="center" vertical="top" wrapText="1"/>
    </xf>
    <xf numFmtId="166" fontId="20" fillId="6" borderId="18" xfId="0" applyNumberFormat="1" applyFont="1" applyFill="1" applyBorder="1" applyAlignment="1">
      <alignment horizontal="center" vertical="top"/>
    </xf>
    <xf numFmtId="166" fontId="20" fillId="6" borderId="55" xfId="0" applyNumberFormat="1" applyFont="1" applyFill="1" applyBorder="1" applyAlignment="1">
      <alignment horizontal="center" vertical="top"/>
    </xf>
    <xf numFmtId="166" fontId="20" fillId="6" borderId="16" xfId="0" applyNumberFormat="1" applyFont="1" applyFill="1" applyBorder="1" applyAlignment="1">
      <alignment horizontal="center" vertical="top"/>
    </xf>
    <xf numFmtId="166" fontId="20" fillId="6" borderId="56" xfId="0" applyNumberFormat="1" applyFont="1" applyFill="1" applyBorder="1" applyAlignment="1">
      <alignment horizontal="center" vertical="top"/>
    </xf>
    <xf numFmtId="166" fontId="20" fillId="6" borderId="78" xfId="0" applyNumberFormat="1" applyFont="1" applyFill="1" applyBorder="1" applyAlignment="1">
      <alignment horizontal="center" vertical="top"/>
    </xf>
    <xf numFmtId="1" fontId="20" fillId="3" borderId="41" xfId="0" applyNumberFormat="1" applyFont="1" applyFill="1" applyBorder="1" applyAlignment="1">
      <alignment horizontal="center" vertical="top" wrapText="1"/>
    </xf>
    <xf numFmtId="1" fontId="20" fillId="3" borderId="16" xfId="0" applyNumberFormat="1" applyFont="1" applyFill="1" applyBorder="1" applyAlignment="1">
      <alignment horizontal="center" vertical="top" wrapText="1"/>
    </xf>
    <xf numFmtId="1" fontId="20" fillId="3" borderId="78" xfId="0" applyNumberFormat="1" applyFont="1" applyFill="1" applyBorder="1" applyAlignment="1">
      <alignment horizontal="center" vertical="top" wrapText="1"/>
    </xf>
    <xf numFmtId="49" fontId="27" fillId="6" borderId="13" xfId="0" applyNumberFormat="1" applyFont="1" applyFill="1" applyBorder="1" applyAlignment="1">
      <alignment horizontal="center" vertical="top"/>
    </xf>
    <xf numFmtId="0" fontId="27" fillId="6" borderId="29" xfId="0" applyFont="1" applyFill="1" applyBorder="1" applyAlignment="1">
      <alignment horizontal="center" vertical="center" wrapText="1"/>
    </xf>
    <xf numFmtId="3" fontId="20" fillId="0" borderId="4" xfId="0" applyNumberFormat="1" applyFont="1" applyFill="1" applyBorder="1" applyAlignment="1">
      <alignment horizontal="center" vertical="top" wrapText="1"/>
    </xf>
    <xf numFmtId="166" fontId="20" fillId="6" borderId="4" xfId="0" applyNumberFormat="1" applyFont="1" applyFill="1" applyBorder="1" applyAlignment="1">
      <alignment horizontal="center" vertical="top"/>
    </xf>
    <xf numFmtId="166" fontId="20" fillId="6" borderId="13" xfId="0" applyNumberFormat="1" applyFont="1" applyFill="1" applyBorder="1" applyAlignment="1">
      <alignment horizontal="center" vertical="top"/>
    </xf>
    <xf numFmtId="166" fontId="20" fillId="6" borderId="0" xfId="0" applyNumberFormat="1" applyFont="1" applyFill="1" applyBorder="1" applyAlignment="1">
      <alignment horizontal="center" vertical="top"/>
    </xf>
    <xf numFmtId="166" fontId="20" fillId="6" borderId="46" xfId="0" applyNumberFormat="1" applyFont="1" applyFill="1" applyBorder="1" applyAlignment="1">
      <alignment horizontal="center" vertical="top"/>
    </xf>
    <xf numFmtId="1" fontId="20" fillId="3" borderId="37" xfId="0" applyNumberFormat="1" applyFont="1" applyFill="1" applyBorder="1" applyAlignment="1">
      <alignment horizontal="center" vertical="top" wrapText="1"/>
    </xf>
    <xf numFmtId="1" fontId="20" fillId="3" borderId="13" xfId="0" applyNumberFormat="1" applyFont="1" applyFill="1" applyBorder="1" applyAlignment="1">
      <alignment horizontal="center" vertical="top" wrapText="1"/>
    </xf>
    <xf numFmtId="1" fontId="20" fillId="3" borderId="46" xfId="0" applyNumberFormat="1" applyFont="1" applyFill="1" applyBorder="1" applyAlignment="1">
      <alignment horizontal="center" vertical="top" wrapText="1"/>
    </xf>
    <xf numFmtId="166" fontId="20" fillId="6" borderId="17" xfId="0" applyNumberFormat="1" applyFont="1" applyFill="1" applyBorder="1" applyAlignment="1">
      <alignment horizontal="left" vertical="top" wrapText="1"/>
    </xf>
    <xf numFmtId="3" fontId="27" fillId="6" borderId="15" xfId="0" applyNumberFormat="1" applyFont="1" applyFill="1" applyBorder="1" applyAlignment="1">
      <alignment horizontal="center" vertical="top"/>
    </xf>
    <xf numFmtId="3" fontId="20" fillId="6" borderId="18" xfId="0" applyNumberFormat="1" applyFont="1" applyFill="1" applyBorder="1" applyAlignment="1">
      <alignment horizontal="center" vertical="top" wrapText="1"/>
    </xf>
    <xf numFmtId="1" fontId="20" fillId="6" borderId="41" xfId="0" applyNumberFormat="1" applyFont="1" applyFill="1" applyBorder="1" applyAlignment="1">
      <alignment horizontal="center" vertical="top" wrapText="1"/>
    </xf>
    <xf numFmtId="1" fontId="20" fillId="6" borderId="16" xfId="0" applyNumberFormat="1" applyFont="1" applyFill="1" applyBorder="1" applyAlignment="1">
      <alignment horizontal="center" vertical="top" wrapText="1"/>
    </xf>
    <xf numFmtId="1" fontId="20" fillId="6" borderId="78" xfId="0" applyNumberFormat="1" applyFont="1" applyFill="1" applyBorder="1" applyAlignment="1">
      <alignment horizontal="center" vertical="top" wrapText="1"/>
    </xf>
    <xf numFmtId="0" fontId="24" fillId="0" borderId="0" xfId="0" applyFont="1" applyAlignment="1">
      <alignment vertical="top" wrapText="1"/>
    </xf>
    <xf numFmtId="166" fontId="20" fillId="6" borderId="15" xfId="0" applyNumberFormat="1" applyFont="1" applyFill="1" applyBorder="1" applyAlignment="1">
      <alignment horizontal="left" vertical="top" wrapText="1"/>
    </xf>
    <xf numFmtId="0" fontId="30" fillId="0" borderId="33" xfId="0" applyFont="1" applyBorder="1" applyAlignment="1">
      <alignment wrapText="1"/>
    </xf>
    <xf numFmtId="3" fontId="20" fillId="6" borderId="65" xfId="0" applyNumberFormat="1" applyFont="1" applyFill="1" applyBorder="1" applyAlignment="1">
      <alignment horizontal="center" vertical="top" wrapText="1"/>
    </xf>
    <xf numFmtId="166" fontId="20" fillId="6" borderId="65" xfId="0" applyNumberFormat="1" applyFont="1" applyFill="1" applyBorder="1" applyAlignment="1">
      <alignment horizontal="center" vertical="top"/>
    </xf>
    <xf numFmtId="166" fontId="20" fillId="6" borderId="68" xfId="0" applyNumberFormat="1" applyFont="1" applyFill="1" applyBorder="1" applyAlignment="1">
      <alignment horizontal="center" vertical="top"/>
    </xf>
    <xf numFmtId="166" fontId="20" fillId="6" borderId="66" xfId="0" applyNumberFormat="1" applyFont="1" applyFill="1" applyBorder="1" applyAlignment="1">
      <alignment horizontal="center" vertical="top"/>
    </xf>
    <xf numFmtId="166" fontId="20" fillId="6" borderId="95" xfId="0" applyNumberFormat="1" applyFont="1" applyFill="1" applyBorder="1" applyAlignment="1">
      <alignment horizontal="center" vertical="top"/>
    </xf>
    <xf numFmtId="166" fontId="20" fillId="6" borderId="80" xfId="0" applyNumberFormat="1" applyFont="1" applyFill="1" applyBorder="1" applyAlignment="1">
      <alignment horizontal="center" vertical="top"/>
    </xf>
    <xf numFmtId="1" fontId="20" fillId="6" borderId="89" xfId="0" applyNumberFormat="1" applyFont="1" applyFill="1" applyBorder="1" applyAlignment="1">
      <alignment horizontal="center" vertical="top" wrapText="1"/>
    </xf>
    <xf numFmtId="1" fontId="20" fillId="6" borderId="66" xfId="0" applyNumberFormat="1" applyFont="1" applyFill="1" applyBorder="1" applyAlignment="1">
      <alignment horizontal="center" vertical="top" wrapText="1"/>
    </xf>
    <xf numFmtId="1" fontId="20" fillId="6" borderId="80" xfId="0" applyNumberFormat="1" applyFont="1" applyFill="1" applyBorder="1" applyAlignment="1">
      <alignment horizontal="center" vertical="top" wrapText="1"/>
    </xf>
    <xf numFmtId="49" fontId="27" fillId="6" borderId="40" xfId="0" applyNumberFormat="1" applyFont="1" applyFill="1" applyBorder="1" applyAlignment="1">
      <alignment horizontal="center" vertical="top"/>
    </xf>
    <xf numFmtId="0" fontId="20" fillId="6" borderId="40" xfId="0" applyFont="1" applyFill="1" applyBorder="1" applyAlignment="1">
      <alignment vertical="top" wrapText="1"/>
    </xf>
    <xf numFmtId="0" fontId="30" fillId="6" borderId="12" xfId="0" applyFont="1" applyFill="1" applyBorder="1" applyAlignment="1">
      <alignment horizontal="center" vertical="center" textRotation="90" wrapText="1"/>
    </xf>
    <xf numFmtId="0" fontId="27" fillId="6" borderId="15" xfId="0" applyFont="1" applyFill="1" applyBorder="1" applyAlignment="1">
      <alignment horizontal="center" vertical="center" wrapText="1"/>
    </xf>
    <xf numFmtId="49" fontId="20" fillId="6" borderId="4" xfId="0" applyNumberFormat="1" applyFont="1" applyFill="1" applyBorder="1" applyAlignment="1">
      <alignment horizontal="center" vertical="top" wrapText="1"/>
    </xf>
    <xf numFmtId="0" fontId="20" fillId="6" borderId="19" xfId="0" applyFont="1" applyFill="1" applyBorder="1" applyAlignment="1">
      <alignment horizontal="center" vertical="top"/>
    </xf>
    <xf numFmtId="166" fontId="20" fillId="6" borderId="19" xfId="0" applyNumberFormat="1" applyFont="1" applyFill="1" applyBorder="1" applyAlignment="1">
      <alignment horizontal="center" vertical="top"/>
    </xf>
    <xf numFmtId="166" fontId="20" fillId="6" borderId="53" xfId="0" applyNumberFormat="1" applyFont="1" applyFill="1" applyBorder="1" applyAlignment="1">
      <alignment horizontal="center" vertical="top"/>
    </xf>
    <xf numFmtId="166" fontId="20" fillId="6" borderId="1" xfId="0" applyNumberFormat="1" applyFont="1" applyFill="1" applyBorder="1" applyAlignment="1">
      <alignment horizontal="center" vertical="top"/>
    </xf>
    <xf numFmtId="166" fontId="20" fillId="6" borderId="58" xfId="0" applyNumberFormat="1" applyFont="1" applyFill="1" applyBorder="1" applyAlignment="1">
      <alignment horizontal="center" vertical="top"/>
    </xf>
    <xf numFmtId="166" fontId="20" fillId="6" borderId="19" xfId="0" applyNumberFormat="1" applyFont="1" applyFill="1" applyBorder="1" applyAlignment="1">
      <alignment horizontal="center" vertical="center"/>
    </xf>
    <xf numFmtId="166" fontId="20" fillId="6" borderId="57" xfId="0" applyNumberFormat="1" applyFont="1" applyFill="1" applyBorder="1" applyAlignment="1">
      <alignment horizontal="center" vertical="center"/>
    </xf>
    <xf numFmtId="166" fontId="20" fillId="6" borderId="53" xfId="0" applyNumberFormat="1" applyFont="1" applyFill="1" applyBorder="1" applyAlignment="1">
      <alignment vertical="top" wrapText="1"/>
    </xf>
    <xf numFmtId="1" fontId="20" fillId="6" borderId="40" xfId="0" applyNumberFormat="1" applyFont="1" applyFill="1" applyBorder="1" applyAlignment="1">
      <alignment horizontal="center" vertical="center"/>
    </xf>
    <xf numFmtId="1" fontId="20" fillId="6" borderId="1" xfId="0" applyNumberFormat="1" applyFont="1" applyFill="1" applyBorder="1" applyAlignment="1">
      <alignment horizontal="center" vertical="top"/>
    </xf>
    <xf numFmtId="1" fontId="20" fillId="6" borderId="1" xfId="0" applyNumberFormat="1" applyFont="1" applyFill="1" applyBorder="1" applyAlignment="1">
      <alignment horizontal="center" vertical="center"/>
    </xf>
    <xf numFmtId="1" fontId="20" fillId="6" borderId="57" xfId="0" applyNumberFormat="1" applyFont="1" applyFill="1" applyBorder="1" applyAlignment="1">
      <alignment horizontal="center" vertical="center"/>
    </xf>
    <xf numFmtId="0" fontId="20" fillId="0" borderId="0" xfId="0" applyFont="1" applyFill="1" applyBorder="1" applyAlignment="1">
      <alignment vertical="top"/>
    </xf>
    <xf numFmtId="49" fontId="27" fillId="6" borderId="15" xfId="0" applyNumberFormat="1" applyFont="1" applyFill="1" applyBorder="1" applyAlignment="1">
      <alignment horizontal="center" vertical="top"/>
    </xf>
    <xf numFmtId="0" fontId="20" fillId="6" borderId="18" xfId="0" applyFont="1" applyFill="1" applyBorder="1" applyAlignment="1">
      <alignment horizontal="center" vertical="top" wrapText="1"/>
    </xf>
    <xf numFmtId="166" fontId="20" fillId="6" borderId="7" xfId="0" applyNumberFormat="1" applyFont="1" applyFill="1" applyBorder="1" applyAlignment="1">
      <alignment vertical="top" wrapText="1"/>
    </xf>
    <xf numFmtId="1" fontId="20" fillId="6" borderId="37" xfId="0" applyNumberFormat="1" applyFont="1" applyFill="1" applyBorder="1" applyAlignment="1">
      <alignment horizontal="center" vertical="top" wrapText="1"/>
    </xf>
    <xf numFmtId="1" fontId="20" fillId="6" borderId="13" xfId="0" applyNumberFormat="1" applyFont="1" applyFill="1" applyBorder="1" applyAlignment="1">
      <alignment horizontal="center" vertical="top" wrapText="1"/>
    </xf>
    <xf numFmtId="1" fontId="32" fillId="6" borderId="13" xfId="0" applyNumberFormat="1" applyFont="1" applyFill="1" applyBorder="1" applyAlignment="1">
      <alignment horizontal="center" wrapText="1"/>
    </xf>
    <xf numFmtId="1" fontId="32" fillId="6" borderId="46" xfId="0" applyNumberFormat="1" applyFont="1" applyFill="1" applyBorder="1" applyAlignment="1">
      <alignment horizontal="center" wrapText="1"/>
    </xf>
    <xf numFmtId="0" fontId="20" fillId="6" borderId="20" xfId="0" applyFont="1" applyFill="1" applyBorder="1" applyAlignment="1">
      <alignment horizontal="center" vertical="top" wrapText="1"/>
    </xf>
    <xf numFmtId="166" fontId="20" fillId="6" borderId="20" xfId="0" applyNumberFormat="1" applyFont="1" applyFill="1" applyBorder="1" applyAlignment="1">
      <alignment horizontal="center" vertical="top"/>
    </xf>
    <xf numFmtId="166" fontId="20" fillId="6" borderId="63" xfId="0" applyNumberFormat="1" applyFont="1" applyFill="1" applyBorder="1" applyAlignment="1">
      <alignment horizontal="center" vertical="top"/>
    </xf>
    <xf numFmtId="166" fontId="20" fillId="6" borderId="28" xfId="0" applyNumberFormat="1" applyFont="1" applyFill="1" applyBorder="1" applyAlignment="1">
      <alignment horizontal="center" vertical="top"/>
    </xf>
    <xf numFmtId="166" fontId="20" fillId="6" borderId="64" xfId="0" applyNumberFormat="1" applyFont="1" applyFill="1" applyBorder="1" applyAlignment="1">
      <alignment horizontal="center" vertical="top"/>
    </xf>
    <xf numFmtId="166" fontId="20" fillId="6" borderId="47" xfId="0" applyNumberFormat="1" applyFont="1" applyFill="1" applyBorder="1" applyAlignment="1">
      <alignment horizontal="center" vertical="top"/>
    </xf>
    <xf numFmtId="166" fontId="32" fillId="6" borderId="29" xfId="0" applyNumberFormat="1" applyFont="1" applyFill="1" applyBorder="1" applyAlignment="1">
      <alignment wrapText="1"/>
    </xf>
    <xf numFmtId="1" fontId="32" fillId="6" borderId="34" xfId="0" applyNumberFormat="1" applyFont="1" applyFill="1" applyBorder="1" applyAlignment="1">
      <alignment horizontal="center" wrapText="1"/>
    </xf>
    <xf numFmtId="1" fontId="32" fillId="6" borderId="28" xfId="0" applyNumberFormat="1" applyFont="1" applyFill="1" applyBorder="1" applyAlignment="1">
      <alignment horizontal="center" wrapText="1"/>
    </xf>
    <xf numFmtId="1" fontId="32" fillId="6" borderId="47" xfId="0" applyNumberFormat="1" applyFont="1" applyFill="1" applyBorder="1" applyAlignment="1">
      <alignment horizontal="center" wrapText="1"/>
    </xf>
    <xf numFmtId="0" fontId="20" fillId="6" borderId="55" xfId="0" applyFont="1" applyFill="1" applyBorder="1" applyAlignment="1">
      <alignment horizontal="center" vertical="top" wrapText="1"/>
    </xf>
    <xf numFmtId="166" fontId="20" fillId="6" borderId="55" xfId="0" applyNumberFormat="1" applyFont="1" applyFill="1" applyBorder="1" applyAlignment="1">
      <alignment vertical="top" wrapText="1"/>
    </xf>
    <xf numFmtId="1" fontId="20" fillId="6" borderId="41" xfId="0" applyNumberFormat="1" applyFont="1" applyFill="1" applyBorder="1" applyAlignment="1">
      <alignment horizontal="center" vertical="center"/>
    </xf>
    <xf numFmtId="1" fontId="20" fillId="6" borderId="16" xfId="0" applyNumberFormat="1" applyFont="1" applyFill="1" applyBorder="1" applyAlignment="1">
      <alignment horizontal="center" vertical="top"/>
    </xf>
    <xf numFmtId="1" fontId="20" fillId="0" borderId="16" xfId="0" applyNumberFormat="1" applyFont="1" applyFill="1" applyBorder="1" applyAlignment="1">
      <alignment horizontal="center" vertical="top" wrapText="1"/>
    </xf>
    <xf numFmtId="1" fontId="20" fillId="0" borderId="78" xfId="0" applyNumberFormat="1" applyFont="1" applyFill="1" applyBorder="1" applyAlignment="1">
      <alignment horizontal="center" vertical="top" wrapText="1"/>
    </xf>
    <xf numFmtId="0" fontId="20" fillId="6" borderId="63" xfId="0" applyFont="1" applyFill="1" applyBorder="1" applyAlignment="1">
      <alignment horizontal="center" vertical="top" wrapText="1"/>
    </xf>
    <xf numFmtId="166" fontId="20" fillId="0" borderId="29" xfId="0" applyNumberFormat="1" applyFont="1" applyFill="1" applyBorder="1" applyAlignment="1">
      <alignment vertical="top" wrapText="1"/>
    </xf>
    <xf numFmtId="1" fontId="20" fillId="0" borderId="34" xfId="0" applyNumberFormat="1" applyFont="1" applyFill="1" applyBorder="1" applyAlignment="1">
      <alignment horizontal="center" vertical="top" wrapText="1"/>
    </xf>
    <xf numFmtId="1" fontId="20" fillId="0" borderId="28" xfId="0" applyNumberFormat="1" applyFont="1" applyFill="1" applyBorder="1" applyAlignment="1">
      <alignment horizontal="center" vertical="top" wrapText="1"/>
    </xf>
    <xf numFmtId="1" fontId="20" fillId="0" borderId="46" xfId="0" applyNumberFormat="1" applyFont="1" applyFill="1" applyBorder="1" applyAlignment="1">
      <alignment horizontal="center" vertical="top" wrapText="1"/>
    </xf>
    <xf numFmtId="0" fontId="24" fillId="0" borderId="33" xfId="0" applyFont="1" applyBorder="1" applyAlignment="1">
      <alignment vertical="top" wrapText="1"/>
    </xf>
    <xf numFmtId="49" fontId="27" fillId="6" borderId="1" xfId="0" applyNumberFormat="1" applyFont="1" applyFill="1" applyBorder="1" applyAlignment="1">
      <alignment vertical="top"/>
    </xf>
    <xf numFmtId="166" fontId="20" fillId="6" borderId="27" xfId="0" applyNumberFormat="1" applyFont="1" applyFill="1" applyBorder="1" applyAlignment="1">
      <alignment horizontal="justify" vertical="top"/>
    </xf>
    <xf numFmtId="0" fontId="20" fillId="6" borderId="29" xfId="0" applyFont="1" applyFill="1" applyBorder="1" applyAlignment="1">
      <alignment vertical="center" textRotation="90" wrapText="1"/>
    </xf>
    <xf numFmtId="0" fontId="30" fillId="6" borderId="4" xfId="0" applyFont="1" applyFill="1" applyBorder="1" applyAlignment="1">
      <alignment horizontal="center" vertical="center" wrapText="1"/>
    </xf>
    <xf numFmtId="0" fontId="20" fillId="6" borderId="19" xfId="0" applyFont="1" applyFill="1" applyBorder="1" applyAlignment="1">
      <alignment horizontal="center" vertical="top" wrapText="1"/>
    </xf>
    <xf numFmtId="166" fontId="20" fillId="6" borderId="12" xfId="0" applyNumberFormat="1" applyFont="1" applyFill="1" applyBorder="1" applyAlignment="1">
      <alignment horizontal="center" vertical="top"/>
    </xf>
    <xf numFmtId="166" fontId="20" fillId="6" borderId="40" xfId="0" applyNumberFormat="1" applyFont="1" applyFill="1" applyBorder="1" applyAlignment="1">
      <alignment horizontal="center" vertical="top"/>
    </xf>
    <xf numFmtId="166" fontId="20" fillId="6" borderId="84" xfId="0" applyNumberFormat="1" applyFont="1" applyFill="1" applyBorder="1" applyAlignment="1">
      <alignment horizontal="center" vertical="top"/>
    </xf>
    <xf numFmtId="166" fontId="20" fillId="3" borderId="29" xfId="0" applyNumberFormat="1" applyFont="1" applyFill="1" applyBorder="1" applyAlignment="1">
      <alignment horizontal="left" vertical="top" wrapText="1"/>
    </xf>
    <xf numFmtId="1" fontId="20" fillId="3" borderId="28" xfId="0" applyNumberFormat="1" applyFont="1" applyFill="1" applyBorder="1" applyAlignment="1">
      <alignment horizontal="center" vertical="top" wrapText="1"/>
    </xf>
    <xf numFmtId="3" fontId="20" fillId="0" borderId="14" xfId="0" applyNumberFormat="1" applyFont="1" applyFill="1" applyBorder="1" applyAlignment="1">
      <alignment horizontal="center" vertical="top" wrapText="1"/>
    </xf>
    <xf numFmtId="166" fontId="20" fillId="0" borderId="32" xfId="0" applyNumberFormat="1" applyFont="1" applyFill="1" applyBorder="1" applyAlignment="1">
      <alignment horizontal="left" vertical="top" wrapText="1"/>
    </xf>
    <xf numFmtId="1" fontId="20" fillId="0" borderId="41" xfId="0" applyNumberFormat="1" applyFont="1" applyFill="1" applyBorder="1" applyAlignment="1">
      <alignment horizontal="center" vertical="top" wrapText="1"/>
    </xf>
    <xf numFmtId="166" fontId="20" fillId="0" borderId="7" xfId="0" applyNumberFormat="1" applyFont="1" applyFill="1" applyBorder="1" applyAlignment="1">
      <alignment vertical="top" wrapText="1"/>
    </xf>
    <xf numFmtId="1" fontId="20" fillId="0" borderId="37" xfId="0" applyNumberFormat="1" applyFont="1" applyFill="1" applyBorder="1" applyAlignment="1">
      <alignment horizontal="center" vertical="top" wrapText="1"/>
    </xf>
    <xf numFmtId="1" fontId="20" fillId="0" borderId="13" xfId="0" applyNumberFormat="1" applyFont="1" applyFill="1" applyBorder="1" applyAlignment="1">
      <alignment horizontal="center" vertical="top" wrapText="1"/>
    </xf>
    <xf numFmtId="0" fontId="30" fillId="6" borderId="27" xfId="0" applyFont="1" applyFill="1" applyBorder="1" applyAlignment="1">
      <alignment horizontal="center" vertical="center" wrapText="1"/>
    </xf>
    <xf numFmtId="0" fontId="20" fillId="6" borderId="19" xfId="0" applyFont="1" applyFill="1" applyBorder="1" applyAlignment="1">
      <alignment horizontal="center" vertical="center"/>
    </xf>
    <xf numFmtId="166" fontId="20" fillId="6" borderId="53" xfId="0" applyNumberFormat="1" applyFont="1" applyFill="1" applyBorder="1" applyAlignment="1">
      <alignment horizontal="center" vertical="center"/>
    </xf>
    <xf numFmtId="166" fontId="20" fillId="6" borderId="1" xfId="0" applyNumberFormat="1" applyFont="1" applyFill="1" applyBorder="1" applyAlignment="1">
      <alignment horizontal="center" vertical="center"/>
    </xf>
    <xf numFmtId="166" fontId="20" fillId="6" borderId="58" xfId="0" applyNumberFormat="1" applyFont="1" applyFill="1" applyBorder="1" applyAlignment="1">
      <alignment horizontal="center" vertical="center"/>
    </xf>
    <xf numFmtId="0" fontId="20" fillId="6" borderId="15" xfId="0" applyFont="1" applyFill="1" applyBorder="1" applyAlignment="1">
      <alignment horizontal="left" vertical="top" wrapText="1"/>
    </xf>
    <xf numFmtId="0" fontId="20" fillId="6" borderId="33" xfId="0" applyFont="1" applyFill="1" applyBorder="1" applyAlignment="1">
      <alignment horizontal="center" vertical="top" wrapText="1"/>
    </xf>
    <xf numFmtId="166" fontId="20" fillId="0" borderId="104" xfId="0" applyNumberFormat="1" applyFont="1" applyFill="1" applyBorder="1" applyAlignment="1">
      <alignment horizontal="left" vertical="top" wrapText="1"/>
    </xf>
    <xf numFmtId="1" fontId="20" fillId="0" borderId="103" xfId="0" applyNumberFormat="1" applyFont="1" applyFill="1" applyBorder="1" applyAlignment="1">
      <alignment horizontal="center" vertical="top" wrapText="1"/>
    </xf>
    <xf numFmtId="1" fontId="20" fillId="0" borderId="82" xfId="0" applyNumberFormat="1" applyFont="1" applyFill="1" applyBorder="1" applyAlignment="1">
      <alignment horizontal="center" vertical="top" wrapText="1"/>
    </xf>
    <xf numFmtId="1" fontId="20" fillId="0" borderId="81" xfId="0" applyNumberFormat="1" applyFont="1" applyFill="1" applyBorder="1" applyAlignment="1">
      <alignment horizontal="center" vertical="top" wrapText="1"/>
    </xf>
    <xf numFmtId="165" fontId="20" fillId="0" borderId="33" xfId="0" applyNumberFormat="1" applyFont="1" applyBorder="1" applyAlignment="1">
      <alignment vertical="top" wrapText="1"/>
    </xf>
    <xf numFmtId="49" fontId="27" fillId="6" borderId="28" xfId="0" applyNumberFormat="1" applyFont="1" applyFill="1" applyBorder="1" applyAlignment="1">
      <alignment vertical="top"/>
    </xf>
    <xf numFmtId="166" fontId="20" fillId="6" borderId="27" xfId="0" applyNumberFormat="1" applyFont="1" applyFill="1" applyBorder="1" applyAlignment="1">
      <alignment vertical="top" wrapText="1"/>
    </xf>
    <xf numFmtId="49" fontId="20" fillId="6" borderId="4" xfId="0" applyNumberFormat="1" applyFont="1" applyFill="1" applyBorder="1" applyAlignment="1">
      <alignment horizontal="center" wrapText="1"/>
    </xf>
    <xf numFmtId="166" fontId="20" fillId="6" borderId="34" xfId="0" applyNumberFormat="1" applyFont="1" applyFill="1" applyBorder="1" applyAlignment="1">
      <alignment horizontal="center" vertical="top"/>
    </xf>
    <xf numFmtId="166" fontId="20" fillId="6" borderId="29" xfId="0" applyNumberFormat="1" applyFont="1" applyFill="1" applyBorder="1" applyAlignment="1">
      <alignment vertical="top" wrapText="1"/>
    </xf>
    <xf numFmtId="1" fontId="20" fillId="6" borderId="34" xfId="0" applyNumberFormat="1" applyFont="1" applyFill="1" applyBorder="1" applyAlignment="1">
      <alignment horizontal="center" vertical="top" wrapText="1"/>
    </xf>
    <xf numFmtId="1" fontId="20" fillId="6" borderId="28" xfId="0" applyNumberFormat="1" applyFont="1" applyFill="1" applyBorder="1" applyAlignment="1">
      <alignment horizontal="center" vertical="top" wrapText="1"/>
    </xf>
    <xf numFmtId="1" fontId="20" fillId="6" borderId="47" xfId="0" applyNumberFormat="1" applyFont="1" applyFill="1" applyBorder="1" applyAlignment="1">
      <alignment horizontal="center" vertical="top" wrapText="1"/>
    </xf>
    <xf numFmtId="165" fontId="20" fillId="0" borderId="0" xfId="0" applyNumberFormat="1" applyFont="1" applyBorder="1" applyAlignment="1">
      <alignment vertical="top"/>
    </xf>
    <xf numFmtId="166" fontId="20" fillId="6" borderId="34" xfId="0" applyNumberFormat="1" applyFont="1" applyFill="1" applyBorder="1" applyAlignment="1">
      <alignment vertical="top" wrapText="1"/>
    </xf>
    <xf numFmtId="166" fontId="20" fillId="6" borderId="12" xfId="0" applyNumberFormat="1" applyFont="1" applyFill="1" applyBorder="1" applyAlignment="1">
      <alignment vertical="top" wrapText="1"/>
    </xf>
    <xf numFmtId="1" fontId="20" fillId="6" borderId="40" xfId="0" applyNumberFormat="1" applyFont="1" applyFill="1" applyBorder="1" applyAlignment="1">
      <alignment horizontal="center" vertical="top" wrapText="1"/>
    </xf>
    <xf numFmtId="1" fontId="20" fillId="6" borderId="1" xfId="0" applyNumberFormat="1" applyFont="1" applyFill="1" applyBorder="1" applyAlignment="1">
      <alignment horizontal="center" vertical="top" wrapText="1"/>
    </xf>
    <xf numFmtId="1" fontId="20" fillId="6" borderId="57" xfId="0" applyNumberFormat="1" applyFont="1" applyFill="1" applyBorder="1" applyAlignment="1">
      <alignment horizontal="center" vertical="top" wrapText="1"/>
    </xf>
    <xf numFmtId="0" fontId="32" fillId="6" borderId="34" xfId="0" applyFont="1" applyFill="1" applyBorder="1" applyAlignment="1">
      <alignment vertical="top" wrapText="1"/>
    </xf>
    <xf numFmtId="0" fontId="30" fillId="0" borderId="20" xfId="0" applyFont="1" applyBorder="1" applyAlignment="1">
      <alignment horizontal="center" vertical="center" wrapText="1"/>
    </xf>
    <xf numFmtId="166" fontId="20" fillId="6" borderId="30" xfId="0" applyNumberFormat="1" applyFont="1" applyFill="1" applyBorder="1" applyAlignment="1">
      <alignment horizontal="center" vertical="top"/>
    </xf>
    <xf numFmtId="0" fontId="32" fillId="6" borderId="12" xfId="0" applyFont="1" applyFill="1" applyBorder="1" applyAlignment="1">
      <alignment wrapText="1"/>
    </xf>
    <xf numFmtId="3" fontId="32" fillId="6" borderId="40" xfId="0" applyNumberFormat="1" applyFont="1" applyFill="1" applyBorder="1" applyAlignment="1">
      <alignment horizontal="center" wrapText="1"/>
    </xf>
    <xf numFmtId="3" fontId="32" fillId="6" borderId="1" xfId="0" applyNumberFormat="1" applyFont="1" applyFill="1" applyBorder="1" applyAlignment="1">
      <alignment horizontal="center" wrapText="1"/>
    </xf>
    <xf numFmtId="3" fontId="20" fillId="6" borderId="1" xfId="0" applyNumberFormat="1" applyFont="1" applyFill="1" applyBorder="1" applyAlignment="1">
      <alignment horizontal="center" vertical="top" wrapText="1"/>
    </xf>
    <xf numFmtId="3" fontId="20" fillId="6" borderId="57" xfId="0" applyNumberFormat="1" applyFont="1" applyFill="1" applyBorder="1" applyAlignment="1">
      <alignment horizontal="center" vertical="top" wrapText="1"/>
    </xf>
    <xf numFmtId="166" fontId="24" fillId="0" borderId="0" xfId="0" applyNumberFormat="1" applyFont="1" applyAlignment="1">
      <alignment vertical="top" wrapText="1"/>
    </xf>
    <xf numFmtId="166" fontId="32" fillId="6" borderId="27" xfId="0" applyNumberFormat="1" applyFont="1" applyFill="1" applyBorder="1" applyAlignment="1">
      <alignment vertical="top" wrapText="1"/>
    </xf>
    <xf numFmtId="0" fontId="20" fillId="0" borderId="18" xfId="0" applyFont="1" applyBorder="1" applyAlignment="1">
      <alignment horizontal="center" vertical="center" wrapText="1"/>
    </xf>
    <xf numFmtId="166" fontId="32" fillId="6" borderId="53" xfId="0" applyNumberFormat="1" applyFont="1" applyFill="1" applyBorder="1" applyAlignment="1">
      <alignment wrapText="1"/>
    </xf>
    <xf numFmtId="1" fontId="32" fillId="6" borderId="40" xfId="0" applyNumberFormat="1" applyFont="1" applyFill="1" applyBorder="1" applyAlignment="1">
      <alignment horizontal="center"/>
    </xf>
    <xf numFmtId="1" fontId="20" fillId="6" borderId="57" xfId="0" applyNumberFormat="1" applyFont="1" applyFill="1" applyBorder="1" applyAlignment="1">
      <alignment horizontal="center" vertical="top"/>
    </xf>
    <xf numFmtId="49" fontId="27" fillId="6" borderId="1" xfId="0" applyNumberFormat="1" applyFont="1" applyFill="1" applyBorder="1" applyAlignment="1">
      <alignment horizontal="center" vertical="top"/>
    </xf>
    <xf numFmtId="3" fontId="32" fillId="6" borderId="14" xfId="0" applyNumberFormat="1" applyFont="1" applyFill="1" applyBorder="1" applyAlignment="1">
      <alignment horizontal="justify" vertical="top"/>
    </xf>
    <xf numFmtId="3" fontId="20" fillId="0" borderId="12" xfId="0" applyNumberFormat="1" applyFont="1" applyFill="1" applyBorder="1" applyAlignment="1">
      <alignment horizontal="center" vertical="center" textRotation="90" wrapText="1"/>
    </xf>
    <xf numFmtId="49" fontId="31" fillId="0" borderId="1" xfId="0" applyNumberFormat="1" applyFont="1" applyBorder="1" applyAlignment="1">
      <alignment horizontal="center" vertical="center" textRotation="90" wrapText="1"/>
    </xf>
    <xf numFmtId="3" fontId="20" fillId="0" borderId="19" xfId="0" applyNumberFormat="1" applyFont="1" applyFill="1" applyBorder="1" applyAlignment="1">
      <alignment horizontal="center" vertical="top" wrapText="1"/>
    </xf>
    <xf numFmtId="166" fontId="20" fillId="0" borderId="19" xfId="0" applyNumberFormat="1" applyFont="1" applyBorder="1" applyAlignment="1">
      <alignment horizontal="center" vertical="top"/>
    </xf>
    <xf numFmtId="166" fontId="20" fillId="0" borderId="53" xfId="0" applyNumberFormat="1" applyFont="1" applyBorder="1" applyAlignment="1">
      <alignment horizontal="center" vertical="top"/>
    </xf>
    <xf numFmtId="166" fontId="20" fillId="0" borderId="1" xfId="0" applyNumberFormat="1" applyFont="1" applyBorder="1" applyAlignment="1">
      <alignment horizontal="center" vertical="top"/>
    </xf>
    <xf numFmtId="166" fontId="20" fillId="0" borderId="58" xfId="0" applyNumberFormat="1" applyFont="1" applyBorder="1" applyAlignment="1">
      <alignment horizontal="center" vertical="top"/>
    </xf>
    <xf numFmtId="166" fontId="20" fillId="0" borderId="57" xfId="0" applyNumberFormat="1" applyFont="1" applyBorder="1" applyAlignment="1">
      <alignment horizontal="center" vertical="top"/>
    </xf>
    <xf numFmtId="166" fontId="32" fillId="6" borderId="12" xfId="0" applyNumberFormat="1" applyFont="1" applyFill="1" applyBorder="1" applyAlignment="1">
      <alignment wrapText="1"/>
    </xf>
    <xf numFmtId="1" fontId="32" fillId="6" borderId="40" xfId="0" applyNumberFormat="1" applyFont="1" applyFill="1" applyBorder="1" applyAlignment="1">
      <alignment horizontal="center" wrapText="1"/>
    </xf>
    <xf numFmtId="1" fontId="32" fillId="6" borderId="1" xfId="0" applyNumberFormat="1" applyFont="1" applyFill="1" applyBorder="1" applyAlignment="1">
      <alignment horizontal="center" wrapText="1"/>
    </xf>
    <xf numFmtId="1" fontId="32" fillId="6" borderId="57" xfId="0" applyNumberFormat="1" applyFont="1" applyFill="1" applyBorder="1" applyAlignment="1">
      <alignment horizontal="center" wrapText="1"/>
    </xf>
    <xf numFmtId="0" fontId="32" fillId="0" borderId="27" xfId="0" applyFont="1" applyBorder="1" applyAlignment="1">
      <alignment horizontal="left" vertical="top" wrapText="1"/>
    </xf>
    <xf numFmtId="3" fontId="20" fillId="0" borderId="29" xfId="0" applyNumberFormat="1" applyFont="1" applyFill="1" applyBorder="1" applyAlignment="1">
      <alignment horizontal="center" vertical="center" textRotation="90" wrapText="1"/>
    </xf>
    <xf numFmtId="3" fontId="20" fillId="0" borderId="20" xfId="0" applyNumberFormat="1" applyFont="1" applyFill="1" applyBorder="1" applyAlignment="1">
      <alignment horizontal="center" vertical="top" wrapText="1"/>
    </xf>
    <xf numFmtId="166" fontId="20" fillId="0" borderId="20" xfId="0" applyNumberFormat="1" applyFont="1" applyBorder="1" applyAlignment="1">
      <alignment horizontal="center" vertical="top"/>
    </xf>
    <xf numFmtId="166" fontId="20" fillId="0" borderId="63" xfId="0" applyNumberFormat="1" applyFont="1" applyBorder="1" applyAlignment="1">
      <alignment horizontal="center" vertical="top"/>
    </xf>
    <xf numFmtId="166" fontId="20" fillId="0" borderId="28" xfId="0" applyNumberFormat="1" applyFont="1" applyBorder="1" applyAlignment="1">
      <alignment horizontal="center" vertical="top"/>
    </xf>
    <xf numFmtId="166" fontId="20" fillId="0" borderId="64" xfId="0" applyNumberFormat="1" applyFont="1" applyBorder="1" applyAlignment="1">
      <alignment horizontal="center" vertical="top"/>
    </xf>
    <xf numFmtId="166" fontId="20" fillId="0" borderId="47" xfId="0" applyNumberFormat="1" applyFont="1" applyBorder="1" applyAlignment="1">
      <alignment horizontal="center" vertical="top"/>
    </xf>
    <xf numFmtId="166" fontId="32" fillId="6" borderId="29" xfId="0" applyNumberFormat="1" applyFont="1" applyFill="1" applyBorder="1" applyAlignment="1">
      <alignment vertical="top" wrapText="1"/>
    </xf>
    <xf numFmtId="1" fontId="32" fillId="6" borderId="34" xfId="0" applyNumberFormat="1" applyFont="1" applyFill="1" applyBorder="1" applyAlignment="1">
      <alignment horizontal="center" vertical="top" wrapText="1"/>
    </xf>
    <xf numFmtId="3" fontId="32" fillId="3" borderId="14" xfId="0" applyNumberFormat="1" applyFont="1" applyFill="1" applyBorder="1" applyAlignment="1">
      <alignment horizontal="left" vertical="top" wrapText="1"/>
    </xf>
    <xf numFmtId="3" fontId="27" fillId="6" borderId="27" xfId="0" applyNumberFormat="1" applyFont="1" applyFill="1" applyBorder="1" applyAlignment="1">
      <alignment horizontal="center" vertical="top"/>
    </xf>
    <xf numFmtId="0" fontId="30" fillId="6" borderId="20" xfId="0" applyFont="1" applyFill="1" applyBorder="1" applyAlignment="1">
      <alignment horizontal="center" vertical="center" wrapText="1"/>
    </xf>
    <xf numFmtId="166" fontId="20" fillId="0" borderId="4" xfId="0" applyNumberFormat="1" applyFont="1" applyBorder="1" applyAlignment="1">
      <alignment horizontal="center" vertical="top"/>
    </xf>
    <xf numFmtId="166" fontId="20" fillId="0" borderId="33" xfId="0" applyNumberFormat="1" applyFont="1" applyBorder="1" applyAlignment="1">
      <alignment horizontal="center" vertical="top"/>
    </xf>
    <xf numFmtId="166" fontId="20" fillId="0" borderId="13" xfId="0" applyNumberFormat="1" applyFont="1" applyBorder="1" applyAlignment="1">
      <alignment horizontal="center" vertical="top"/>
    </xf>
    <xf numFmtId="166" fontId="20" fillId="0" borderId="0" xfId="0" applyNumberFormat="1" applyFont="1" applyBorder="1" applyAlignment="1">
      <alignment horizontal="center" vertical="top"/>
    </xf>
    <xf numFmtId="166" fontId="20" fillId="0" borderId="46" xfId="0" applyNumberFormat="1" applyFont="1" applyBorder="1" applyAlignment="1">
      <alignment horizontal="center" vertical="top"/>
    </xf>
    <xf numFmtId="166" fontId="32" fillId="3" borderId="12" xfId="0" applyNumberFormat="1" applyFont="1" applyFill="1" applyBorder="1" applyAlignment="1">
      <alignment horizontal="left" wrapText="1"/>
    </xf>
    <xf numFmtId="1" fontId="32" fillId="3" borderId="41" xfId="0" applyNumberFormat="1" applyFont="1" applyFill="1" applyBorder="1" applyAlignment="1">
      <alignment horizontal="center" wrapText="1"/>
    </xf>
    <xf numFmtId="49" fontId="27" fillId="10" borderId="8" xfId="0" applyNumberFormat="1" applyFont="1" applyFill="1" applyBorder="1" applyAlignment="1">
      <alignment horizontal="center" vertical="top"/>
    </xf>
    <xf numFmtId="49" fontId="27" fillId="2" borderId="22" xfId="0" applyNumberFormat="1" applyFont="1" applyFill="1" applyBorder="1" applyAlignment="1">
      <alignment horizontal="center" vertical="top"/>
    </xf>
    <xf numFmtId="3" fontId="27" fillId="9" borderId="54" xfId="0" applyNumberFormat="1" applyFont="1" applyFill="1" applyBorder="1" applyAlignment="1">
      <alignment horizontal="center" vertical="top"/>
    </xf>
    <xf numFmtId="3" fontId="27" fillId="9" borderId="26" xfId="0" applyNumberFormat="1" applyFont="1" applyFill="1" applyBorder="1" applyAlignment="1">
      <alignment horizontal="right" vertical="top"/>
    </xf>
    <xf numFmtId="49" fontId="27" fillId="9" borderId="26" xfId="0" applyNumberFormat="1" applyFont="1" applyFill="1" applyBorder="1" applyAlignment="1">
      <alignment horizontal="right" vertical="top"/>
    </xf>
    <xf numFmtId="166" fontId="27" fillId="9" borderId="43" xfId="0" applyNumberFormat="1" applyFont="1" applyFill="1" applyBorder="1" applyAlignment="1">
      <alignment horizontal="center" vertical="top"/>
    </xf>
    <xf numFmtId="166" fontId="27" fillId="9" borderId="77" xfId="0" applyNumberFormat="1" applyFont="1" applyFill="1" applyBorder="1" applyAlignment="1">
      <alignment horizontal="center" vertical="top"/>
    </xf>
    <xf numFmtId="166" fontId="27" fillId="9" borderId="76" xfId="0" applyNumberFormat="1" applyFont="1" applyFill="1" applyBorder="1" applyAlignment="1">
      <alignment horizontal="center" vertical="top"/>
    </xf>
    <xf numFmtId="166" fontId="27" fillId="9" borderId="83" xfId="0" applyNumberFormat="1" applyFont="1" applyFill="1" applyBorder="1" applyAlignment="1">
      <alignment horizontal="center" vertical="top"/>
    </xf>
    <xf numFmtId="166" fontId="27" fillId="9" borderId="42" xfId="0" applyNumberFormat="1" applyFont="1" applyFill="1" applyBorder="1" applyAlignment="1">
      <alignment horizontal="center" vertical="top"/>
    </xf>
    <xf numFmtId="166" fontId="27" fillId="9" borderId="79" xfId="0" applyNumberFormat="1" applyFont="1" applyFill="1" applyBorder="1" applyAlignment="1">
      <alignment horizontal="center" vertical="top"/>
    </xf>
    <xf numFmtId="3" fontId="20" fillId="9" borderId="62" xfId="0" applyNumberFormat="1" applyFont="1" applyFill="1" applyBorder="1" applyAlignment="1">
      <alignment vertical="top" wrapText="1"/>
    </xf>
    <xf numFmtId="3" fontId="20" fillId="9" borderId="38" xfId="0" applyNumberFormat="1" applyFont="1" applyFill="1" applyBorder="1" applyAlignment="1">
      <alignment horizontal="center" vertical="top" wrapText="1"/>
    </xf>
    <xf numFmtId="3" fontId="20" fillId="9" borderId="76" xfId="0" applyNumberFormat="1" applyFont="1" applyFill="1" applyBorder="1" applyAlignment="1">
      <alignment horizontal="center" vertical="top" wrapText="1"/>
    </xf>
    <xf numFmtId="3" fontId="20" fillId="9" borderId="39" xfId="0" applyNumberFormat="1" applyFont="1" applyFill="1" applyBorder="1" applyAlignment="1">
      <alignment horizontal="center" vertical="top" wrapText="1"/>
    </xf>
    <xf numFmtId="3" fontId="27" fillId="6" borderId="10" xfId="0" applyNumberFormat="1" applyFont="1" applyFill="1" applyBorder="1" applyAlignment="1">
      <alignment horizontal="center" vertical="top"/>
    </xf>
    <xf numFmtId="3" fontId="27" fillId="6" borderId="25" xfId="0" applyNumberFormat="1" applyFont="1" applyFill="1" applyBorder="1" applyAlignment="1">
      <alignment horizontal="left" vertical="top" wrapText="1"/>
    </xf>
    <xf numFmtId="3" fontId="20" fillId="6" borderId="9" xfId="0" applyNumberFormat="1" applyFont="1" applyFill="1" applyBorder="1" applyAlignment="1">
      <alignment horizontal="center" vertical="center" textRotation="90" wrapText="1"/>
    </xf>
    <xf numFmtId="49" fontId="20" fillId="6" borderId="10" xfId="0" applyNumberFormat="1" applyFont="1" applyFill="1" applyBorder="1" applyAlignment="1">
      <alignment horizontal="center" vertical="top" wrapText="1"/>
    </xf>
    <xf numFmtId="3" fontId="27" fillId="6" borderId="11" xfId="0" applyNumberFormat="1" applyFont="1" applyFill="1" applyBorder="1" applyAlignment="1">
      <alignment horizontal="center" vertical="top"/>
    </xf>
    <xf numFmtId="3" fontId="20" fillId="6" borderId="51" xfId="0" applyNumberFormat="1" applyFont="1" applyFill="1" applyBorder="1" applyAlignment="1">
      <alignment horizontal="center" vertical="top" wrapText="1"/>
    </xf>
    <xf numFmtId="3" fontId="20" fillId="0" borderId="52" xfId="0" applyNumberFormat="1" applyFont="1" applyFill="1" applyBorder="1" applyAlignment="1">
      <alignment horizontal="center" vertical="top"/>
    </xf>
    <xf numFmtId="166" fontId="20" fillId="0" borderId="5" xfId="0" applyNumberFormat="1" applyFont="1" applyFill="1" applyBorder="1" applyAlignment="1">
      <alignment horizontal="center" vertical="top"/>
    </xf>
    <xf numFmtId="166" fontId="20" fillId="0" borderId="52" xfId="0" applyNumberFormat="1" applyFont="1" applyFill="1" applyBorder="1" applyAlignment="1">
      <alignment horizontal="center" vertical="top"/>
    </xf>
    <xf numFmtId="166" fontId="20" fillId="0" borderId="10" xfId="0" applyNumberFormat="1" applyFont="1" applyFill="1" applyBorder="1" applyAlignment="1">
      <alignment horizontal="center" vertical="top"/>
    </xf>
    <xf numFmtId="166" fontId="20" fillId="0" borderId="61" xfId="0" applyNumberFormat="1" applyFont="1" applyFill="1" applyBorder="1" applyAlignment="1">
      <alignment horizontal="center" vertical="top"/>
    </xf>
    <xf numFmtId="3" fontId="20" fillId="0" borderId="9" xfId="0" applyNumberFormat="1" applyFont="1" applyFill="1" applyBorder="1" applyAlignment="1">
      <alignment vertical="top" wrapText="1"/>
    </xf>
    <xf numFmtId="3" fontId="20" fillId="0" borderId="88" xfId="0" applyNumberFormat="1" applyFont="1" applyFill="1" applyBorder="1" applyAlignment="1">
      <alignment horizontal="center" vertical="top"/>
    </xf>
    <xf numFmtId="3" fontId="20" fillId="0" borderId="10" xfId="0" applyNumberFormat="1" applyFont="1" applyFill="1" applyBorder="1" applyAlignment="1">
      <alignment horizontal="center" vertical="top"/>
    </xf>
    <xf numFmtId="3" fontId="20" fillId="0" borderId="61" xfId="0" applyNumberFormat="1" applyFont="1" applyFill="1" applyBorder="1" applyAlignment="1">
      <alignment horizontal="center" vertical="top"/>
    </xf>
    <xf numFmtId="0" fontId="20" fillId="0" borderId="0" xfId="0" applyFont="1" applyBorder="1" applyAlignment="1">
      <alignment horizontal="left" vertical="top"/>
    </xf>
    <xf numFmtId="3" fontId="27" fillId="6" borderId="17" xfId="0" applyNumberFormat="1" applyFont="1" applyFill="1" applyBorder="1" applyAlignment="1">
      <alignment horizontal="center" vertical="top"/>
    </xf>
    <xf numFmtId="3" fontId="20" fillId="6" borderId="33" xfId="0" applyNumberFormat="1" applyFont="1" applyFill="1" applyBorder="1" applyAlignment="1">
      <alignment horizontal="center" vertical="top"/>
    </xf>
    <xf numFmtId="3" fontId="20" fillId="6" borderId="7" xfId="0" applyNumberFormat="1" applyFont="1" applyFill="1" applyBorder="1" applyAlignment="1">
      <alignment vertical="top" wrapText="1"/>
    </xf>
    <xf numFmtId="3" fontId="20" fillId="6" borderId="37" xfId="0" applyNumberFormat="1" applyFont="1" applyFill="1" applyBorder="1" applyAlignment="1">
      <alignment horizontal="center" vertical="top"/>
    </xf>
    <xf numFmtId="3" fontId="20" fillId="6" borderId="13" xfId="0" applyNumberFormat="1" applyFont="1" applyFill="1" applyBorder="1" applyAlignment="1">
      <alignment horizontal="center" vertical="top"/>
    </xf>
    <xf numFmtId="3" fontId="20" fillId="6" borderId="46" xfId="0" applyNumberFormat="1" applyFont="1" applyFill="1" applyBorder="1" applyAlignment="1">
      <alignment horizontal="center" vertical="top"/>
    </xf>
    <xf numFmtId="49" fontId="27" fillId="6" borderId="28" xfId="0" applyNumberFormat="1" applyFont="1" applyFill="1" applyBorder="1" applyAlignment="1">
      <alignment horizontal="center" vertical="top"/>
    </xf>
    <xf numFmtId="3" fontId="20" fillId="6" borderId="63" xfId="0" applyNumberFormat="1" applyFont="1" applyFill="1" applyBorder="1" applyAlignment="1">
      <alignment horizontal="center" vertical="top"/>
    </xf>
    <xf numFmtId="3" fontId="20" fillId="6" borderId="29" xfId="0" applyNumberFormat="1" applyFont="1" applyFill="1" applyBorder="1" applyAlignment="1">
      <alignment vertical="top" wrapText="1"/>
    </xf>
    <xf numFmtId="3" fontId="20" fillId="6" borderId="34" xfId="0" applyNumberFormat="1" applyFont="1" applyFill="1" applyBorder="1" applyAlignment="1">
      <alignment horizontal="center" vertical="top"/>
    </xf>
    <xf numFmtId="3" fontId="20" fillId="6" borderId="28" xfId="0" applyNumberFormat="1" applyFont="1" applyFill="1" applyBorder="1" applyAlignment="1">
      <alignment horizontal="center" vertical="top"/>
    </xf>
    <xf numFmtId="3" fontId="20" fillId="6" borderId="47" xfId="0" applyNumberFormat="1" applyFont="1" applyFill="1" applyBorder="1" applyAlignment="1">
      <alignment horizontal="center" vertical="top"/>
    </xf>
    <xf numFmtId="3" fontId="20" fillId="6" borderId="7" xfId="0" applyNumberFormat="1" applyFont="1" applyFill="1" applyBorder="1" applyAlignment="1">
      <alignment horizontal="center" vertical="center" textRotation="90" wrapText="1"/>
    </xf>
    <xf numFmtId="49" fontId="20" fillId="6" borderId="13" xfId="0" applyNumberFormat="1" applyFont="1" applyFill="1" applyBorder="1" applyAlignment="1">
      <alignment horizontal="center" vertical="center" wrapText="1"/>
    </xf>
    <xf numFmtId="3" fontId="20" fillId="6" borderId="55" xfId="0" applyNumberFormat="1" applyFont="1" applyFill="1" applyBorder="1" applyAlignment="1">
      <alignment horizontal="center" vertical="top"/>
    </xf>
    <xf numFmtId="3" fontId="20" fillId="3" borderId="32" xfId="0" applyNumberFormat="1" applyFont="1" applyFill="1" applyBorder="1" applyAlignment="1">
      <alignment horizontal="left" vertical="top" wrapText="1"/>
    </xf>
    <xf numFmtId="3" fontId="20" fillId="3" borderId="41" xfId="0" applyNumberFormat="1" applyFont="1" applyFill="1" applyBorder="1" applyAlignment="1">
      <alignment horizontal="center" vertical="top"/>
    </xf>
    <xf numFmtId="3" fontId="20" fillId="3" borderId="16" xfId="0" applyNumberFormat="1" applyFont="1" applyFill="1" applyBorder="1" applyAlignment="1">
      <alignment horizontal="center" vertical="top"/>
    </xf>
    <xf numFmtId="3" fontId="20" fillId="3" borderId="78" xfId="0" applyNumberFormat="1" applyFont="1" applyFill="1" applyBorder="1" applyAlignment="1">
      <alignment horizontal="center" vertical="top"/>
    </xf>
    <xf numFmtId="0" fontId="30" fillId="6" borderId="4" xfId="0" applyFont="1" applyFill="1" applyBorder="1" applyAlignment="1">
      <alignment horizontal="center" wrapText="1"/>
    </xf>
    <xf numFmtId="3" fontId="20" fillId="6" borderId="68" xfId="0" applyNumberFormat="1" applyFont="1" applyFill="1" applyBorder="1" applyAlignment="1">
      <alignment horizontal="center" vertical="top"/>
    </xf>
    <xf numFmtId="166" fontId="20" fillId="6" borderId="67" xfId="0" applyNumberFormat="1" applyFont="1" applyFill="1" applyBorder="1" applyAlignment="1">
      <alignment horizontal="center" vertical="top"/>
    </xf>
    <xf numFmtId="3" fontId="20" fillId="3" borderId="75" xfId="0" applyNumberFormat="1" applyFont="1" applyFill="1" applyBorder="1" applyAlignment="1">
      <alignment horizontal="left" vertical="top" wrapText="1"/>
    </xf>
    <xf numFmtId="3" fontId="20" fillId="3" borderId="89" xfId="0" applyNumberFormat="1" applyFont="1" applyFill="1" applyBorder="1" applyAlignment="1">
      <alignment horizontal="center" vertical="top"/>
    </xf>
    <xf numFmtId="3" fontId="20" fillId="3" borderId="66" xfId="0" applyNumberFormat="1" applyFont="1" applyFill="1" applyBorder="1" applyAlignment="1">
      <alignment horizontal="center" vertical="top"/>
    </xf>
    <xf numFmtId="3" fontId="20" fillId="3" borderId="80" xfId="0" applyNumberFormat="1" applyFont="1" applyFill="1" applyBorder="1" applyAlignment="1">
      <alignment horizontal="center" vertical="top"/>
    </xf>
    <xf numFmtId="166" fontId="20" fillId="6" borderId="15" xfId="0" applyNumberFormat="1" applyFont="1" applyFill="1" applyBorder="1" applyAlignment="1">
      <alignment vertical="top" wrapText="1"/>
    </xf>
    <xf numFmtId="3" fontId="20" fillId="6" borderId="33" xfId="0" applyNumberFormat="1" applyFont="1" applyFill="1" applyBorder="1" applyAlignment="1">
      <alignment horizontal="center" vertical="center" textRotation="90" wrapText="1"/>
    </xf>
    <xf numFmtId="49" fontId="20" fillId="6" borderId="13" xfId="0" applyNumberFormat="1" applyFont="1" applyFill="1" applyBorder="1" applyAlignment="1">
      <alignment horizontal="center" vertical="center" textRotation="90" wrapText="1"/>
    </xf>
    <xf numFmtId="3" fontId="20" fillId="6" borderId="73" xfId="0" applyNumberFormat="1" applyFont="1" applyFill="1" applyBorder="1" applyAlignment="1">
      <alignment horizontal="center" vertical="top"/>
    </xf>
    <xf numFmtId="166" fontId="20" fillId="6" borderId="74" xfId="0" applyNumberFormat="1" applyFont="1" applyFill="1" applyBorder="1" applyAlignment="1">
      <alignment horizontal="center" vertical="top"/>
    </xf>
    <xf numFmtId="0" fontId="27" fillId="6" borderId="72" xfId="0" applyFont="1" applyFill="1" applyBorder="1" applyAlignment="1">
      <alignment vertical="top" wrapText="1"/>
    </xf>
    <xf numFmtId="49" fontId="20" fillId="6" borderId="37" xfId="0" applyNumberFormat="1" applyFont="1" applyFill="1" applyBorder="1" applyAlignment="1">
      <alignment horizontal="center" vertical="center" textRotation="90" wrapText="1"/>
    </xf>
    <xf numFmtId="3" fontId="20" fillId="0" borderId="33" xfId="0" applyNumberFormat="1" applyFont="1" applyFill="1" applyBorder="1" applyAlignment="1">
      <alignment horizontal="center" vertical="top"/>
    </xf>
    <xf numFmtId="3" fontId="20" fillId="3" borderId="7" xfId="0" applyNumberFormat="1" applyFont="1" applyFill="1" applyBorder="1" applyAlignment="1">
      <alignment horizontal="left" vertical="top" wrapText="1"/>
    </xf>
    <xf numFmtId="3" fontId="20" fillId="3" borderId="37" xfId="0" applyNumberFormat="1" applyFont="1" applyFill="1" applyBorder="1" applyAlignment="1">
      <alignment horizontal="center" vertical="top"/>
    </xf>
    <xf numFmtId="3" fontId="20" fillId="3" borderId="13" xfId="0" applyNumberFormat="1" applyFont="1" applyFill="1" applyBorder="1" applyAlignment="1">
      <alignment horizontal="center" vertical="top"/>
    </xf>
    <xf numFmtId="3" fontId="20" fillId="3" borderId="46" xfId="0" applyNumberFormat="1" applyFont="1" applyFill="1" applyBorder="1" applyAlignment="1">
      <alignment horizontal="center" vertical="top"/>
    </xf>
    <xf numFmtId="3" fontId="20" fillId="0" borderId="0" xfId="0" applyNumberFormat="1" applyFont="1" applyBorder="1" applyAlignment="1">
      <alignment horizontal="left" vertical="top"/>
    </xf>
    <xf numFmtId="0" fontId="20" fillId="6" borderId="72" xfId="0" applyFont="1" applyFill="1" applyBorder="1" applyAlignment="1">
      <alignment vertical="top" wrapText="1"/>
    </xf>
    <xf numFmtId="3" fontId="20" fillId="6" borderId="97" xfId="0" applyNumberFormat="1" applyFont="1" applyFill="1" applyBorder="1" applyAlignment="1">
      <alignment horizontal="center" vertical="top"/>
    </xf>
    <xf numFmtId="166" fontId="20" fillId="6" borderId="99" xfId="0" applyNumberFormat="1" applyFont="1" applyFill="1" applyBorder="1" applyAlignment="1">
      <alignment horizontal="center" vertical="top"/>
    </xf>
    <xf numFmtId="166" fontId="20" fillId="6" borderId="97" xfId="0" applyNumberFormat="1" applyFont="1" applyFill="1" applyBorder="1" applyAlignment="1">
      <alignment horizontal="center" vertical="top"/>
    </xf>
    <xf numFmtId="166" fontId="20" fillId="6" borderId="100" xfId="0" applyNumberFormat="1" applyFont="1" applyFill="1" applyBorder="1" applyAlignment="1">
      <alignment horizontal="center" vertical="top"/>
    </xf>
    <xf numFmtId="166" fontId="20" fillId="6" borderId="101" xfId="0" applyNumberFormat="1" applyFont="1" applyFill="1" applyBorder="1" applyAlignment="1">
      <alignment horizontal="center" vertical="top"/>
    </xf>
    <xf numFmtId="0" fontId="30" fillId="6" borderId="102" xfId="0" applyFont="1" applyFill="1" applyBorder="1" applyAlignment="1">
      <alignment horizontal="left" vertical="top" wrapText="1"/>
    </xf>
    <xf numFmtId="3" fontId="20" fillId="3" borderId="98" xfId="0" applyNumberFormat="1" applyFont="1" applyFill="1" applyBorder="1" applyAlignment="1">
      <alignment horizontal="center" vertical="top"/>
    </xf>
    <xf numFmtId="3" fontId="20" fillId="3" borderId="100" xfId="0" applyNumberFormat="1" applyFont="1" applyFill="1" applyBorder="1" applyAlignment="1">
      <alignment horizontal="center" vertical="top"/>
    </xf>
    <xf numFmtId="3" fontId="20" fillId="3" borderId="101" xfId="0" applyNumberFormat="1" applyFont="1" applyFill="1" applyBorder="1" applyAlignment="1">
      <alignment horizontal="center" vertical="top"/>
    </xf>
    <xf numFmtId="0" fontId="20" fillId="6" borderId="67" xfId="0" applyFont="1" applyFill="1" applyBorder="1" applyAlignment="1">
      <alignment vertical="top" wrapText="1"/>
    </xf>
    <xf numFmtId="0" fontId="30" fillId="6" borderId="75" xfId="0" applyFont="1" applyFill="1" applyBorder="1" applyAlignment="1">
      <alignment horizontal="left" vertical="top" wrapText="1"/>
    </xf>
    <xf numFmtId="0" fontId="20" fillId="6" borderId="96" xfId="0" applyFont="1" applyFill="1" applyBorder="1" applyAlignment="1">
      <alignment vertical="top" wrapText="1"/>
    </xf>
    <xf numFmtId="0" fontId="30" fillId="6" borderId="104" xfId="0" applyFont="1" applyFill="1" applyBorder="1" applyAlignment="1">
      <alignment horizontal="left" vertical="top" wrapText="1"/>
    </xf>
    <xf numFmtId="3" fontId="20" fillId="3" borderId="103" xfId="0" applyNumberFormat="1" applyFont="1" applyFill="1" applyBorder="1" applyAlignment="1">
      <alignment horizontal="center" vertical="top"/>
    </xf>
    <xf numFmtId="3" fontId="20" fillId="3" borderId="82" xfId="0" applyNumberFormat="1" applyFont="1" applyFill="1" applyBorder="1" applyAlignment="1">
      <alignment horizontal="center" vertical="top"/>
    </xf>
    <xf numFmtId="3" fontId="20" fillId="3" borderId="81" xfId="0" applyNumberFormat="1" applyFont="1" applyFill="1" applyBorder="1" applyAlignment="1">
      <alignment horizontal="center" vertical="top"/>
    </xf>
    <xf numFmtId="3" fontId="20" fillId="6" borderId="99" xfId="0" applyNumberFormat="1" applyFont="1" applyFill="1" applyBorder="1" applyAlignment="1">
      <alignment horizontal="center" vertical="top"/>
    </xf>
    <xf numFmtId="3" fontId="20" fillId="6" borderId="95" xfId="0" applyNumberFormat="1" applyFont="1" applyFill="1" applyBorder="1" applyAlignment="1">
      <alignment horizontal="center" vertical="top"/>
    </xf>
    <xf numFmtId="3" fontId="20" fillId="6" borderId="109" xfId="0" applyNumberFormat="1" applyFont="1" applyFill="1" applyBorder="1" applyAlignment="1">
      <alignment horizontal="center" vertical="top"/>
    </xf>
    <xf numFmtId="3" fontId="20" fillId="6" borderId="103" xfId="0" applyNumberFormat="1" applyFont="1" applyFill="1" applyBorder="1" applyAlignment="1">
      <alignment horizontal="center" vertical="top"/>
    </xf>
    <xf numFmtId="3" fontId="20" fillId="6" borderId="82" xfId="0" applyNumberFormat="1" applyFont="1" applyFill="1" applyBorder="1" applyAlignment="1">
      <alignment horizontal="center" vertical="top"/>
    </xf>
    <xf numFmtId="0" fontId="20" fillId="6" borderId="15" xfId="0" applyFont="1" applyFill="1" applyBorder="1" applyAlignment="1">
      <alignment vertical="top" wrapText="1"/>
    </xf>
    <xf numFmtId="0" fontId="20" fillId="6" borderId="0" xfId="0" applyFont="1" applyFill="1" applyBorder="1" applyAlignment="1">
      <alignment horizontal="center" vertical="top"/>
    </xf>
    <xf numFmtId="165" fontId="20" fillId="6" borderId="4" xfId="0" applyNumberFormat="1" applyFont="1" applyFill="1" applyBorder="1" applyAlignment="1">
      <alignment horizontal="center" vertical="top"/>
    </xf>
    <xf numFmtId="0" fontId="20" fillId="6" borderId="4" xfId="0" applyFont="1" applyFill="1" applyBorder="1" applyAlignment="1">
      <alignment vertical="top"/>
    </xf>
    <xf numFmtId="0" fontId="20" fillId="6" borderId="13" xfId="0" applyFont="1" applyFill="1" applyBorder="1" applyAlignment="1">
      <alignment vertical="top"/>
    </xf>
    <xf numFmtId="0" fontId="20" fillId="6" borderId="46" xfId="0" applyFont="1" applyFill="1" applyBorder="1" applyAlignment="1">
      <alignment vertical="top"/>
    </xf>
    <xf numFmtId="0" fontId="30" fillId="6" borderId="7" xfId="0" applyFont="1" applyFill="1" applyBorder="1" applyAlignment="1">
      <alignment horizontal="left" vertical="top" wrapText="1"/>
    </xf>
    <xf numFmtId="0" fontId="32" fillId="6" borderId="105" xfId="0" applyFont="1" applyFill="1" applyBorder="1" applyAlignment="1">
      <alignment vertical="top" wrapText="1"/>
    </xf>
    <xf numFmtId="3" fontId="20" fillId="6" borderId="63" xfId="0" applyNumberFormat="1" applyFont="1" applyFill="1" applyBorder="1" applyAlignment="1">
      <alignment horizontal="center" vertical="center" textRotation="90" wrapText="1"/>
    </xf>
    <xf numFmtId="49" fontId="20" fillId="6" borderId="34" xfId="0" applyNumberFormat="1" applyFont="1" applyFill="1" applyBorder="1" applyAlignment="1">
      <alignment horizontal="center" vertical="center" textRotation="90" wrapText="1"/>
    </xf>
    <xf numFmtId="0" fontId="30" fillId="6" borderId="20" xfId="0" applyFont="1" applyFill="1" applyBorder="1" applyAlignment="1">
      <alignment horizontal="center" wrapText="1"/>
    </xf>
    <xf numFmtId="3" fontId="20" fillId="6" borderId="108" xfId="0" applyNumberFormat="1" applyFont="1" applyFill="1" applyBorder="1" applyAlignment="1">
      <alignment horizontal="center" vertical="top"/>
    </xf>
    <xf numFmtId="166" fontId="20" fillId="6" borderId="107" xfId="0" applyNumberFormat="1" applyFont="1" applyFill="1" applyBorder="1" applyAlignment="1">
      <alignment horizontal="center" vertical="top"/>
    </xf>
    <xf numFmtId="166" fontId="20" fillId="6" borderId="106" xfId="0" applyNumberFormat="1" applyFont="1" applyFill="1" applyBorder="1" applyAlignment="1">
      <alignment horizontal="center" vertical="top"/>
    </xf>
    <xf numFmtId="166" fontId="20" fillId="6" borderId="85" xfId="0" applyNumberFormat="1" applyFont="1" applyFill="1" applyBorder="1" applyAlignment="1">
      <alignment horizontal="center" vertical="top"/>
    </xf>
    <xf numFmtId="166" fontId="20" fillId="6" borderId="87" xfId="0" applyNumberFormat="1" applyFont="1" applyFill="1" applyBorder="1" applyAlignment="1">
      <alignment horizontal="center" vertical="top"/>
    </xf>
    <xf numFmtId="0" fontId="30" fillId="6" borderId="70" xfId="0" applyFont="1" applyFill="1" applyBorder="1" applyAlignment="1">
      <alignment horizontal="left" vertical="top" wrapText="1"/>
    </xf>
    <xf numFmtId="3" fontId="27" fillId="6" borderId="86" xfId="0" applyNumberFormat="1" applyFont="1" applyFill="1" applyBorder="1" applyAlignment="1">
      <alignment horizontal="center" vertical="top"/>
    </xf>
    <xf numFmtId="3" fontId="20" fillId="6" borderId="86" xfId="0" applyNumberFormat="1" applyFont="1" applyFill="1" applyBorder="1" applyAlignment="1">
      <alignment horizontal="center" vertical="top"/>
    </xf>
    <xf numFmtId="3" fontId="20" fillId="3" borderId="85" xfId="0" applyNumberFormat="1" applyFont="1" applyFill="1" applyBorder="1" applyAlignment="1">
      <alignment horizontal="center" vertical="top"/>
    </xf>
    <xf numFmtId="3" fontId="20" fillId="3" borderId="87" xfId="0" applyNumberFormat="1" applyFont="1" applyFill="1" applyBorder="1" applyAlignment="1">
      <alignment horizontal="center" vertical="top"/>
    </xf>
    <xf numFmtId="0" fontId="27" fillId="6" borderId="15" xfId="0" applyFont="1" applyFill="1" applyBorder="1" applyAlignment="1">
      <alignment vertical="top" wrapText="1"/>
    </xf>
    <xf numFmtId="165" fontId="20" fillId="6" borderId="37" xfId="0" applyNumberFormat="1" applyFont="1" applyFill="1" applyBorder="1" applyAlignment="1">
      <alignment horizontal="center" vertical="top"/>
    </xf>
    <xf numFmtId="165" fontId="20" fillId="6" borderId="13" xfId="0" applyNumberFormat="1" applyFont="1" applyFill="1" applyBorder="1" applyAlignment="1">
      <alignment horizontal="center" vertical="top"/>
    </xf>
    <xf numFmtId="165" fontId="20" fillId="6" borderId="46" xfId="0" applyNumberFormat="1" applyFont="1" applyFill="1" applyBorder="1" applyAlignment="1">
      <alignment horizontal="center" vertical="top"/>
    </xf>
    <xf numFmtId="49" fontId="20" fillId="6" borderId="13" xfId="0" applyNumberFormat="1" applyFont="1" applyFill="1" applyBorder="1" applyAlignment="1">
      <alignment horizontal="center" vertical="top"/>
    </xf>
    <xf numFmtId="0" fontId="20" fillId="0" borderId="33" xfId="0" applyFont="1" applyFill="1" applyBorder="1" applyAlignment="1">
      <alignment horizontal="center" vertical="top"/>
    </xf>
    <xf numFmtId="49" fontId="31" fillId="3" borderId="37" xfId="0" applyNumberFormat="1" applyFont="1" applyFill="1" applyBorder="1" applyAlignment="1">
      <alignment horizontal="center" vertical="top"/>
    </xf>
    <xf numFmtId="49" fontId="31" fillId="3" borderId="13" xfId="0" applyNumberFormat="1" applyFont="1" applyFill="1" applyBorder="1" applyAlignment="1">
      <alignment horizontal="center" vertical="top"/>
    </xf>
    <xf numFmtId="49" fontId="31" fillId="3" borderId="46" xfId="0" applyNumberFormat="1" applyFont="1" applyFill="1" applyBorder="1" applyAlignment="1">
      <alignment horizontal="center" vertical="top"/>
    </xf>
    <xf numFmtId="49" fontId="27" fillId="9" borderId="37" xfId="0" applyNumberFormat="1" applyFont="1" applyFill="1" applyBorder="1" applyAlignment="1">
      <alignment horizontal="center" vertical="top"/>
    </xf>
    <xf numFmtId="0" fontId="32" fillId="6" borderId="27" xfId="0" applyFont="1" applyFill="1" applyBorder="1" applyAlignment="1">
      <alignment vertical="top" wrapText="1"/>
    </xf>
    <xf numFmtId="0" fontId="20" fillId="6" borderId="64" xfId="0" applyFont="1" applyFill="1" applyBorder="1" applyAlignment="1">
      <alignment horizontal="center" vertical="center" textRotation="90" wrapText="1"/>
    </xf>
    <xf numFmtId="0" fontId="24" fillId="6" borderId="28" xfId="0" applyFont="1" applyFill="1" applyBorder="1" applyAlignment="1">
      <alignment horizontal="center" vertical="center" textRotation="90" wrapText="1"/>
    </xf>
    <xf numFmtId="49" fontId="20" fillId="6" borderId="27" xfId="0" applyNumberFormat="1" applyFont="1" applyFill="1" applyBorder="1" applyAlignment="1">
      <alignment horizontal="center" vertical="top"/>
    </xf>
    <xf numFmtId="49" fontId="28" fillId="6" borderId="64" xfId="0" applyNumberFormat="1" applyFont="1" applyFill="1" applyBorder="1" applyAlignment="1">
      <alignment horizontal="center" vertical="top" wrapText="1"/>
    </xf>
    <xf numFmtId="0" fontId="20" fillId="6" borderId="63" xfId="0" applyFont="1" applyFill="1" applyBorder="1" applyAlignment="1">
      <alignment horizontal="center" vertical="top"/>
    </xf>
    <xf numFmtId="0" fontId="20" fillId="6" borderId="29" xfId="0" applyFont="1" applyFill="1" applyBorder="1" applyAlignment="1">
      <alignment horizontal="left" vertical="top" wrapText="1"/>
    </xf>
    <xf numFmtId="49" fontId="35" fillId="6" borderId="34" xfId="0" applyNumberFormat="1" applyFont="1" applyFill="1" applyBorder="1" applyAlignment="1">
      <alignment horizontal="center" vertical="top"/>
    </xf>
    <xf numFmtId="49" fontId="31" fillId="6" borderId="28" xfId="0" applyNumberFormat="1" applyFont="1" applyFill="1" applyBorder="1" applyAlignment="1">
      <alignment horizontal="center" vertical="top"/>
    </xf>
    <xf numFmtId="49" fontId="31" fillId="6" borderId="47" xfId="0" applyNumberFormat="1" applyFont="1" applyFill="1" applyBorder="1" applyAlignment="1">
      <alignment horizontal="center" vertical="top"/>
    </xf>
    <xf numFmtId="49" fontId="27" fillId="9" borderId="54" xfId="0" applyNumberFormat="1" applyFont="1" applyFill="1" applyBorder="1" applyAlignment="1">
      <alignment horizontal="center" vertical="top"/>
    </xf>
    <xf numFmtId="166" fontId="27" fillId="9" borderId="44" xfId="0" applyNumberFormat="1" applyFont="1" applyFill="1" applyBorder="1" applyAlignment="1">
      <alignment horizontal="center" vertical="top"/>
    </xf>
    <xf numFmtId="0" fontId="20" fillId="9" borderId="8" xfId="0" applyFont="1" applyFill="1" applyBorder="1" applyAlignment="1">
      <alignment horizontal="left" vertical="top" wrapText="1"/>
    </xf>
    <xf numFmtId="3" fontId="20" fillId="9" borderId="54" xfId="0" applyNumberFormat="1" applyFont="1" applyFill="1" applyBorder="1" applyAlignment="1">
      <alignment horizontal="center" vertical="top"/>
    </xf>
    <xf numFmtId="3" fontId="20" fillId="9" borderId="22" xfId="0" applyNumberFormat="1" applyFont="1" applyFill="1" applyBorder="1" applyAlignment="1">
      <alignment horizontal="center" vertical="top"/>
    </xf>
    <xf numFmtId="3" fontId="20" fillId="9" borderId="31" xfId="0" applyNumberFormat="1" applyFont="1" applyFill="1" applyBorder="1" applyAlignment="1">
      <alignment horizontal="center" vertical="top"/>
    </xf>
    <xf numFmtId="49" fontId="27" fillId="2" borderId="49" xfId="0" applyNumberFormat="1" applyFont="1" applyFill="1" applyBorder="1" applyAlignment="1">
      <alignment horizontal="center" vertical="top"/>
    </xf>
    <xf numFmtId="166" fontId="27" fillId="2" borderId="44" xfId="0" applyNumberFormat="1" applyFont="1" applyFill="1" applyBorder="1" applyAlignment="1">
      <alignment horizontal="center" vertical="top"/>
    </xf>
    <xf numFmtId="166" fontId="27" fillId="2" borderId="62" xfId="0" applyNumberFormat="1" applyFont="1" applyFill="1" applyBorder="1" applyAlignment="1">
      <alignment horizontal="center" vertical="top"/>
    </xf>
    <xf numFmtId="166" fontId="27" fillId="2" borderId="22" xfId="0" applyNumberFormat="1" applyFont="1" applyFill="1" applyBorder="1" applyAlignment="1">
      <alignment horizontal="center" vertical="top"/>
    </xf>
    <xf numFmtId="166" fontId="27" fillId="2" borderId="31" xfId="0" applyNumberFormat="1" applyFont="1" applyFill="1" applyBorder="1" applyAlignment="1">
      <alignment horizontal="center" vertical="top"/>
    </xf>
    <xf numFmtId="49" fontId="27" fillId="10" borderId="35" xfId="0" applyNumberFormat="1" applyFont="1" applyFill="1" applyBorder="1" applyAlignment="1">
      <alignment horizontal="center" vertical="top"/>
    </xf>
    <xf numFmtId="49" fontId="27" fillId="2" borderId="3" xfId="0" applyNumberFormat="1" applyFont="1" applyFill="1" applyBorder="1" applyAlignment="1">
      <alignment horizontal="center" vertical="top"/>
    </xf>
    <xf numFmtId="49" fontId="27" fillId="9" borderId="45" xfId="0" applyNumberFormat="1" applyFont="1" applyFill="1" applyBorder="1" applyAlignment="1">
      <alignment horizontal="left" vertical="top"/>
    </xf>
    <xf numFmtId="49" fontId="27" fillId="0" borderId="24" xfId="0" applyNumberFormat="1" applyFont="1" applyBorder="1" applyAlignment="1">
      <alignment horizontal="center" vertical="top"/>
    </xf>
    <xf numFmtId="0" fontId="27" fillId="3" borderId="25" xfId="0" applyFont="1" applyFill="1" applyBorder="1" applyAlignment="1">
      <alignment horizontal="left" vertical="top" wrapText="1"/>
    </xf>
    <xf numFmtId="0" fontId="27" fillId="0" borderId="52" xfId="0" applyFont="1" applyBorder="1" applyAlignment="1">
      <alignment vertical="top"/>
    </xf>
    <xf numFmtId="49" fontId="27" fillId="0" borderId="10" xfId="0" applyNumberFormat="1" applyFont="1" applyBorder="1" applyAlignment="1">
      <alignment vertical="top"/>
    </xf>
    <xf numFmtId="49" fontId="27" fillId="0" borderId="11" xfId="0" applyNumberFormat="1" applyFont="1" applyBorder="1" applyAlignment="1">
      <alignment horizontal="center" vertical="top"/>
    </xf>
    <xf numFmtId="49" fontId="28" fillId="6" borderId="71" xfId="0" applyNumberFormat="1" applyFont="1" applyFill="1" applyBorder="1" applyAlignment="1">
      <alignment horizontal="center" vertical="top" wrapText="1"/>
    </xf>
    <xf numFmtId="0" fontId="20" fillId="0" borderId="51" xfId="0" applyFont="1" applyFill="1" applyBorder="1" applyAlignment="1">
      <alignment horizontal="center" vertical="top" wrapText="1"/>
    </xf>
    <xf numFmtId="3" fontId="20" fillId="0" borderId="51" xfId="0" applyNumberFormat="1" applyFont="1" applyBorder="1" applyAlignment="1">
      <alignment horizontal="center" vertical="top"/>
    </xf>
    <xf numFmtId="3" fontId="20" fillId="0" borderId="71" xfId="0" applyNumberFormat="1" applyFont="1" applyBorder="1" applyAlignment="1">
      <alignment horizontal="center" vertical="top"/>
    </xf>
    <xf numFmtId="3" fontId="20" fillId="0" borderId="24" xfId="0" applyNumberFormat="1" applyFont="1" applyBorder="1" applyAlignment="1">
      <alignment horizontal="center" vertical="top"/>
    </xf>
    <xf numFmtId="3" fontId="20" fillId="0" borderId="48" xfId="0" applyNumberFormat="1" applyFont="1" applyBorder="1" applyAlignment="1">
      <alignment horizontal="center" vertical="top"/>
    </xf>
    <xf numFmtId="0" fontId="27" fillId="3" borderId="6" xfId="0" applyFont="1" applyFill="1" applyBorder="1" applyAlignment="1">
      <alignment horizontal="left" vertical="top" wrapText="1"/>
    </xf>
    <xf numFmtId="3" fontId="27" fillId="3" borderId="45" xfId="0" applyNumberFormat="1" applyFont="1" applyFill="1" applyBorder="1" applyAlignment="1">
      <alignment horizontal="center" vertical="top" wrapText="1"/>
    </xf>
    <xf numFmtId="3" fontId="27" fillId="3" borderId="24" xfId="0" applyNumberFormat="1" applyFont="1" applyFill="1" applyBorder="1" applyAlignment="1">
      <alignment horizontal="center" vertical="top" wrapText="1"/>
    </xf>
    <xf numFmtId="3" fontId="27" fillId="3" borderId="48" xfId="0" applyNumberFormat="1" applyFont="1" applyFill="1" applyBorder="1" applyAlignment="1">
      <alignment horizontal="center" vertical="top" wrapText="1"/>
    </xf>
    <xf numFmtId="0" fontId="20" fillId="0" borderId="18" xfId="0" applyFont="1" applyFill="1" applyBorder="1" applyAlignment="1">
      <alignment horizontal="center" vertical="top"/>
    </xf>
    <xf numFmtId="166" fontId="20" fillId="0" borderId="18" xfId="0" applyNumberFormat="1" applyFont="1" applyBorder="1" applyAlignment="1">
      <alignment horizontal="center" vertical="top"/>
    </xf>
    <xf numFmtId="0" fontId="20" fillId="6" borderId="32" xfId="0" applyFont="1" applyFill="1" applyBorder="1" applyAlignment="1">
      <alignment horizontal="left" vertical="top" wrapText="1"/>
    </xf>
    <xf numFmtId="3" fontId="20" fillId="6" borderId="41" xfId="0" applyNumberFormat="1" applyFont="1" applyFill="1" applyBorder="1" applyAlignment="1">
      <alignment horizontal="center" vertical="top"/>
    </xf>
    <xf numFmtId="3" fontId="20" fillId="6" borderId="16" xfId="0" applyNumberFormat="1" applyFont="1" applyFill="1" applyBorder="1" applyAlignment="1">
      <alignment horizontal="center" vertical="top"/>
    </xf>
    <xf numFmtId="3" fontId="20" fillId="6" borderId="78" xfId="0" applyNumberFormat="1" applyFont="1" applyFill="1" applyBorder="1" applyAlignment="1">
      <alignment horizontal="center" vertical="top"/>
    </xf>
    <xf numFmtId="0" fontId="20" fillId="0" borderId="20" xfId="0" applyFont="1" applyFill="1" applyBorder="1" applyAlignment="1">
      <alignment horizontal="center" vertical="top"/>
    </xf>
    <xf numFmtId="166" fontId="20" fillId="0" borderId="34" xfId="0" applyNumberFormat="1" applyFont="1" applyFill="1" applyBorder="1" applyAlignment="1">
      <alignment vertical="top" wrapText="1"/>
    </xf>
    <xf numFmtId="0" fontId="20" fillId="6" borderId="33" xfId="0" applyFont="1" applyFill="1" applyBorder="1" applyAlignment="1">
      <alignment horizontal="center" vertical="center" textRotation="90" wrapText="1"/>
    </xf>
    <xf numFmtId="49" fontId="20" fillId="6" borderId="15" xfId="0" applyNumberFormat="1" applyFont="1" applyFill="1" applyBorder="1" applyAlignment="1">
      <alignment horizontal="center" vertical="top"/>
    </xf>
    <xf numFmtId="49" fontId="20" fillId="6" borderId="33" xfId="0" applyNumberFormat="1" applyFont="1" applyFill="1" applyBorder="1" applyAlignment="1">
      <alignment horizontal="center" vertical="top" wrapText="1"/>
    </xf>
    <xf numFmtId="0" fontId="20" fillId="3" borderId="57" xfId="0" applyFont="1" applyFill="1" applyBorder="1" applyAlignment="1">
      <alignment vertical="top" wrapText="1"/>
    </xf>
    <xf numFmtId="0" fontId="20" fillId="6" borderId="63" xfId="0" applyFont="1" applyFill="1" applyBorder="1" applyAlignment="1">
      <alignment horizontal="center" vertical="center" textRotation="90" wrapText="1"/>
    </xf>
    <xf numFmtId="49" fontId="31" fillId="0" borderId="28" xfId="0" applyNumberFormat="1" applyFont="1" applyBorder="1" applyAlignment="1">
      <alignment horizontal="center" vertical="center" textRotation="90" wrapText="1"/>
    </xf>
    <xf numFmtId="0" fontId="20" fillId="6" borderId="18" xfId="0" applyFont="1" applyFill="1" applyBorder="1" applyAlignment="1">
      <alignment horizontal="center" vertical="top"/>
    </xf>
    <xf numFmtId="0" fontId="20" fillId="6" borderId="55" xfId="0" applyFont="1" applyFill="1" applyBorder="1" applyAlignment="1">
      <alignment vertical="top" wrapText="1"/>
    </xf>
    <xf numFmtId="0" fontId="32" fillId="6" borderId="29" xfId="0" applyFont="1" applyFill="1" applyBorder="1" applyAlignment="1">
      <alignment horizontal="left" wrapText="1"/>
    </xf>
    <xf numFmtId="3" fontId="32" fillId="6" borderId="28" xfId="0" applyNumberFormat="1" applyFont="1" applyFill="1" applyBorder="1" applyAlignment="1">
      <alignment horizontal="center"/>
    </xf>
    <xf numFmtId="0" fontId="20" fillId="6" borderId="33" xfId="0" applyFont="1" applyFill="1" applyBorder="1" applyAlignment="1">
      <alignment vertical="top" wrapText="1"/>
    </xf>
    <xf numFmtId="49" fontId="20" fillId="6" borderId="63" xfId="0" applyNumberFormat="1" applyFont="1" applyFill="1" applyBorder="1" applyAlignment="1">
      <alignment horizontal="center" vertical="top" wrapText="1"/>
    </xf>
    <xf numFmtId="0" fontId="32" fillId="0" borderId="14" xfId="0" applyFont="1" applyFill="1" applyBorder="1" applyAlignment="1">
      <alignment vertical="top" wrapText="1"/>
    </xf>
    <xf numFmtId="0" fontId="32" fillId="6" borderId="53" xfId="0" applyFont="1" applyFill="1" applyBorder="1" applyAlignment="1">
      <alignment horizontal="center" vertical="center" textRotation="90" wrapText="1"/>
    </xf>
    <xf numFmtId="49" fontId="35" fillId="0" borderId="1" xfId="0" applyNumberFormat="1" applyFont="1" applyBorder="1" applyAlignment="1">
      <alignment horizontal="center" vertical="center" textRotation="90" wrapText="1"/>
    </xf>
    <xf numFmtId="49" fontId="20" fillId="6" borderId="14" xfId="0" applyNumberFormat="1" applyFont="1" applyFill="1" applyBorder="1" applyAlignment="1">
      <alignment horizontal="center" vertical="top"/>
    </xf>
    <xf numFmtId="49" fontId="20" fillId="6" borderId="58" xfId="0" applyNumberFormat="1" applyFont="1" applyFill="1" applyBorder="1" applyAlignment="1">
      <alignment horizontal="center" vertical="top" wrapText="1"/>
    </xf>
    <xf numFmtId="0" fontId="20" fillId="0" borderId="19" xfId="0" applyFont="1" applyFill="1" applyBorder="1" applyAlignment="1">
      <alignment horizontal="center" vertical="top"/>
    </xf>
    <xf numFmtId="166" fontId="20" fillId="6" borderId="57" xfId="0" applyNumberFormat="1" applyFont="1" applyFill="1" applyBorder="1" applyAlignment="1">
      <alignment horizontal="center" vertical="top"/>
    </xf>
    <xf numFmtId="0" fontId="32" fillId="6" borderId="12" xfId="0" applyFont="1" applyFill="1" applyBorder="1" applyAlignment="1">
      <alignment horizontal="left" vertical="top" wrapText="1"/>
    </xf>
    <xf numFmtId="3" fontId="32" fillId="6" borderId="40" xfId="0" applyNumberFormat="1" applyFont="1" applyFill="1" applyBorder="1" applyAlignment="1">
      <alignment horizontal="center"/>
    </xf>
    <xf numFmtId="3" fontId="20" fillId="6" borderId="1" xfId="0" applyNumberFormat="1" applyFont="1" applyFill="1" applyBorder="1" applyAlignment="1">
      <alignment horizontal="center" vertical="top"/>
    </xf>
    <xf numFmtId="3" fontId="20" fillId="6" borderId="57" xfId="0" applyNumberFormat="1" applyFont="1" applyFill="1" applyBorder="1" applyAlignment="1">
      <alignment horizontal="center" vertical="top"/>
    </xf>
    <xf numFmtId="49" fontId="27" fillId="9" borderId="26" xfId="0" applyNumberFormat="1" applyFont="1" applyFill="1" applyBorder="1" applyAlignment="1">
      <alignment horizontal="center" vertical="top"/>
    </xf>
    <xf numFmtId="166" fontId="27" fillId="9" borderId="4" xfId="0" applyNumberFormat="1" applyFont="1" applyFill="1" applyBorder="1" applyAlignment="1">
      <alignment horizontal="center" vertical="top"/>
    </xf>
    <xf numFmtId="166" fontId="27" fillId="9" borderId="33" xfId="0" applyNumberFormat="1" applyFont="1" applyFill="1" applyBorder="1" applyAlignment="1">
      <alignment horizontal="center" vertical="top"/>
    </xf>
    <xf numFmtId="166" fontId="27" fillId="9" borderId="13" xfId="0" applyNumberFormat="1" applyFont="1" applyFill="1" applyBorder="1" applyAlignment="1">
      <alignment horizontal="center" vertical="top"/>
    </xf>
    <xf numFmtId="166" fontId="27" fillId="9" borderId="46" xfId="0" applyNumberFormat="1" applyFont="1" applyFill="1" applyBorder="1" applyAlignment="1">
      <alignment horizontal="center" vertical="top"/>
    </xf>
    <xf numFmtId="0" fontId="30" fillId="9" borderId="62" xfId="0" applyFont="1" applyFill="1" applyBorder="1" applyAlignment="1">
      <alignment vertical="top" wrapText="1"/>
    </xf>
    <xf numFmtId="3" fontId="20" fillId="9" borderId="26" xfId="0" applyNumberFormat="1" applyFont="1" applyFill="1" applyBorder="1" applyAlignment="1">
      <alignment horizontal="center" vertical="top" wrapText="1"/>
    </xf>
    <xf numFmtId="3" fontId="20" fillId="9" borderId="22" xfId="0" applyNumberFormat="1" applyFont="1" applyFill="1" applyBorder="1" applyAlignment="1">
      <alignment horizontal="center" vertical="top" wrapText="1"/>
    </xf>
    <xf numFmtId="3" fontId="20" fillId="9" borderId="31" xfId="0" applyNumberFormat="1" applyFont="1" applyFill="1" applyBorder="1" applyAlignment="1">
      <alignment horizontal="center" vertical="top" wrapText="1"/>
    </xf>
    <xf numFmtId="49" fontId="27" fillId="10" borderId="36" xfId="0" applyNumberFormat="1" applyFont="1" applyFill="1" applyBorder="1" applyAlignment="1">
      <alignment horizontal="center" vertical="top"/>
    </xf>
    <xf numFmtId="166" fontId="27" fillId="2" borderId="21" xfId="0" applyNumberFormat="1" applyFont="1" applyFill="1" applyBorder="1" applyAlignment="1">
      <alignment horizontal="center" vertical="top"/>
    </xf>
    <xf numFmtId="166" fontId="27" fillId="2" borderId="36" xfId="0" applyNumberFormat="1" applyFont="1" applyFill="1" applyBorder="1" applyAlignment="1">
      <alignment horizontal="center" vertical="top"/>
    </xf>
    <xf numFmtId="166" fontId="27" fillId="2" borderId="3" xfId="0" applyNumberFormat="1" applyFont="1" applyFill="1" applyBorder="1" applyAlignment="1">
      <alignment horizontal="center" vertical="top"/>
    </xf>
    <xf numFmtId="166" fontId="27" fillId="2" borderId="60" xfId="0" applyNumberFormat="1" applyFont="1" applyFill="1" applyBorder="1" applyAlignment="1">
      <alignment horizontal="center" vertical="top"/>
    </xf>
    <xf numFmtId="49" fontId="27" fillId="10" borderId="6" xfId="0" applyNumberFormat="1" applyFont="1" applyFill="1" applyBorder="1" applyAlignment="1">
      <alignment horizontal="center" vertical="top"/>
    </xf>
    <xf numFmtId="49" fontId="27" fillId="2" borderId="24" xfId="0" applyNumberFormat="1" applyFont="1" applyFill="1" applyBorder="1" applyAlignment="1">
      <alignment horizontal="center" vertical="top"/>
    </xf>
    <xf numFmtId="49" fontId="27" fillId="9" borderId="24" xfId="0" applyNumberFormat="1" applyFont="1" applyFill="1" applyBorder="1" applyAlignment="1">
      <alignment horizontal="center" vertical="top" wrapText="1"/>
    </xf>
    <xf numFmtId="49" fontId="27" fillId="0" borderId="10" xfId="0" applyNumberFormat="1" applyFont="1" applyBorder="1" applyAlignment="1">
      <alignment horizontal="center" vertical="top" wrapText="1"/>
    </xf>
    <xf numFmtId="0" fontId="27" fillId="3" borderId="11" xfId="0" applyFont="1" applyFill="1" applyBorder="1" applyAlignment="1">
      <alignment horizontal="left" vertical="top" wrapText="1"/>
    </xf>
    <xf numFmtId="0" fontId="28" fillId="0" borderId="9" xfId="0" applyFont="1" applyFill="1" applyBorder="1" applyAlignment="1">
      <alignment horizontal="center" vertical="center" textRotation="90" wrapText="1"/>
    </xf>
    <xf numFmtId="49" fontId="28" fillId="0" borderId="24" xfId="0" applyNumberFormat="1" applyFont="1" applyFill="1" applyBorder="1" applyAlignment="1">
      <alignment horizontal="center" vertical="top" wrapText="1"/>
    </xf>
    <xf numFmtId="49" fontId="27" fillId="0" borderId="48" xfId="0" applyNumberFormat="1" applyFont="1" applyBorder="1" applyAlignment="1">
      <alignment horizontal="center" vertical="top"/>
    </xf>
    <xf numFmtId="49" fontId="20" fillId="0" borderId="51" xfId="0" applyNumberFormat="1" applyFont="1" applyBorder="1" applyAlignment="1">
      <alignment horizontal="center" vertical="top" wrapText="1"/>
    </xf>
    <xf numFmtId="0" fontId="20" fillId="0" borderId="52" xfId="0" applyFont="1" applyFill="1" applyBorder="1" applyAlignment="1">
      <alignment horizontal="center" vertical="top"/>
    </xf>
    <xf numFmtId="3" fontId="20" fillId="0" borderId="5" xfId="0" applyNumberFormat="1" applyFont="1" applyBorder="1" applyAlignment="1">
      <alignment horizontal="right" vertical="top"/>
    </xf>
    <xf numFmtId="3" fontId="20" fillId="0" borderId="52" xfId="0" applyNumberFormat="1" applyFont="1" applyBorder="1" applyAlignment="1">
      <alignment horizontal="right" vertical="top"/>
    </xf>
    <xf numFmtId="3" fontId="20" fillId="0" borderId="10" xfId="0" applyNumberFormat="1" applyFont="1" applyBorder="1" applyAlignment="1">
      <alignment horizontal="right" vertical="top"/>
    </xf>
    <xf numFmtId="3" fontId="20" fillId="0" borderId="61" xfId="0" applyNumberFormat="1" applyFont="1" applyBorder="1" applyAlignment="1">
      <alignment horizontal="right" vertical="top"/>
    </xf>
    <xf numFmtId="0" fontId="20" fillId="0" borderId="9" xfId="0" applyFont="1" applyFill="1" applyBorder="1" applyAlignment="1">
      <alignment horizontal="left" vertical="top" wrapText="1"/>
    </xf>
    <xf numFmtId="3" fontId="20" fillId="3" borderId="88" xfId="0" applyNumberFormat="1" applyFont="1" applyFill="1" applyBorder="1" applyAlignment="1">
      <alignment horizontal="center" vertical="top"/>
    </xf>
    <xf numFmtId="3" fontId="20" fillId="3" borderId="10" xfId="0" applyNumberFormat="1" applyFont="1" applyFill="1" applyBorder="1" applyAlignment="1">
      <alignment horizontal="center" vertical="top"/>
    </xf>
    <xf numFmtId="3" fontId="20" fillId="3" borderId="61" xfId="0" applyNumberFormat="1" applyFont="1" applyFill="1" applyBorder="1" applyAlignment="1">
      <alignment horizontal="center" vertical="top"/>
    </xf>
    <xf numFmtId="49" fontId="27" fillId="9" borderId="13" xfId="0" applyNumberFormat="1" applyFont="1" applyFill="1" applyBorder="1" applyAlignment="1">
      <alignment horizontal="center" vertical="top" wrapText="1"/>
    </xf>
    <xf numFmtId="49" fontId="27" fillId="6" borderId="16" xfId="0" applyNumberFormat="1" applyFont="1" applyFill="1" applyBorder="1" applyAlignment="1">
      <alignment horizontal="center" vertical="top" wrapText="1"/>
    </xf>
    <xf numFmtId="0" fontId="20" fillId="3" borderId="17" xfId="0" applyFont="1" applyFill="1" applyBorder="1" applyAlignment="1">
      <alignment horizontal="left" vertical="top" wrapText="1"/>
    </xf>
    <xf numFmtId="0" fontId="28" fillId="0" borderId="7" xfId="0" applyFont="1" applyFill="1" applyBorder="1" applyAlignment="1">
      <alignment horizontal="center" vertical="center" textRotation="90" wrapText="1"/>
    </xf>
    <xf numFmtId="49" fontId="31" fillId="0" borderId="16" xfId="0" applyNumberFormat="1" applyFont="1" applyFill="1" applyBorder="1" applyAlignment="1">
      <alignment horizontal="center" vertical="center" textRotation="90" wrapText="1"/>
    </xf>
    <xf numFmtId="49" fontId="27" fillId="6" borderId="46" xfId="0" applyNumberFormat="1" applyFont="1" applyFill="1" applyBorder="1" applyAlignment="1">
      <alignment horizontal="center" vertical="top"/>
    </xf>
    <xf numFmtId="0" fontId="20" fillId="0" borderId="7" xfId="0" applyFont="1" applyFill="1" applyBorder="1" applyAlignment="1">
      <alignment horizontal="left" vertical="top" wrapText="1"/>
    </xf>
    <xf numFmtId="49" fontId="27" fillId="9" borderId="37" xfId="0" applyNumberFormat="1" applyFont="1" applyFill="1" applyBorder="1" applyAlignment="1">
      <alignment horizontal="center" vertical="top" wrapText="1"/>
    </xf>
    <xf numFmtId="49" fontId="27" fillId="6" borderId="1" xfId="0" applyNumberFormat="1" applyFont="1" applyFill="1" applyBorder="1" applyAlignment="1">
      <alignment horizontal="center" vertical="top" wrapText="1"/>
    </xf>
    <xf numFmtId="166" fontId="20" fillId="0" borderId="40" xfId="0" applyNumberFormat="1" applyFont="1" applyBorder="1" applyAlignment="1">
      <alignment horizontal="left" vertical="top" wrapText="1"/>
    </xf>
    <xf numFmtId="0" fontId="28" fillId="6" borderId="63" xfId="0" applyFont="1" applyFill="1" applyBorder="1" applyAlignment="1">
      <alignment horizontal="center" vertical="center" textRotation="90" wrapText="1"/>
    </xf>
    <xf numFmtId="49" fontId="27" fillId="6" borderId="47" xfId="0" applyNumberFormat="1" applyFont="1" applyFill="1" applyBorder="1" applyAlignment="1">
      <alignment horizontal="center" vertical="top"/>
    </xf>
    <xf numFmtId="49" fontId="20" fillId="6" borderId="0" xfId="0" applyNumberFormat="1" applyFont="1" applyFill="1" applyBorder="1" applyAlignment="1">
      <alignment horizontal="center" vertical="top" wrapText="1"/>
    </xf>
    <xf numFmtId="0" fontId="20" fillId="0" borderId="53" xfId="0" applyFont="1" applyFill="1" applyBorder="1" applyAlignment="1">
      <alignment horizontal="center" vertical="top"/>
    </xf>
    <xf numFmtId="166" fontId="20" fillId="0" borderId="12" xfId="0" applyNumberFormat="1" applyFont="1" applyFill="1" applyBorder="1" applyAlignment="1">
      <alignment horizontal="left" vertical="top" wrapText="1"/>
    </xf>
    <xf numFmtId="3" fontId="20" fillId="6" borderId="40" xfId="0" applyNumberFormat="1" applyFont="1" applyFill="1" applyBorder="1" applyAlignment="1">
      <alignment horizontal="center" vertical="top"/>
    </xf>
    <xf numFmtId="0" fontId="20" fillId="3" borderId="14" xfId="0" applyFont="1" applyFill="1" applyBorder="1" applyAlignment="1">
      <alignment vertical="top" wrapText="1"/>
    </xf>
    <xf numFmtId="0" fontId="36" fillId="0" borderId="53" xfId="0" applyFont="1" applyFill="1" applyBorder="1" applyAlignment="1">
      <alignment horizontal="center" vertical="center" textRotation="90" wrapText="1"/>
    </xf>
    <xf numFmtId="0" fontId="20" fillId="0" borderId="12" xfId="0" applyFont="1" applyFill="1" applyBorder="1" applyAlignment="1">
      <alignment horizontal="left" vertical="top" wrapText="1"/>
    </xf>
    <xf numFmtId="3" fontId="20" fillId="3" borderId="40" xfId="0" applyNumberFormat="1" applyFont="1" applyFill="1" applyBorder="1" applyAlignment="1">
      <alignment horizontal="center" vertical="top"/>
    </xf>
    <xf numFmtId="3" fontId="20" fillId="3" borderId="1" xfId="0" applyNumberFormat="1" applyFont="1" applyFill="1" applyBorder="1" applyAlignment="1">
      <alignment horizontal="center" vertical="top"/>
    </xf>
    <xf numFmtId="3" fontId="20" fillId="3" borderId="57" xfId="0" applyNumberFormat="1" applyFont="1" applyFill="1" applyBorder="1" applyAlignment="1">
      <alignment horizontal="center" vertical="top"/>
    </xf>
    <xf numFmtId="49" fontId="27" fillId="6" borderId="13" xfId="0" applyNumberFormat="1" applyFont="1" applyFill="1" applyBorder="1" applyAlignment="1">
      <alignment horizontal="center" vertical="top" wrapText="1"/>
    </xf>
    <xf numFmtId="0" fontId="20" fillId="3" borderId="15" xfId="0" applyFont="1" applyFill="1" applyBorder="1" applyAlignment="1">
      <alignment horizontal="left" vertical="top" wrapText="1"/>
    </xf>
    <xf numFmtId="0" fontId="28" fillId="6" borderId="33" xfId="0" applyFont="1" applyFill="1" applyBorder="1" applyAlignment="1">
      <alignment horizontal="center" vertical="center" textRotation="90" wrapText="1"/>
    </xf>
    <xf numFmtId="0" fontId="20" fillId="6" borderId="7" xfId="0" applyFont="1" applyFill="1" applyBorder="1" applyAlignment="1">
      <alignment horizontal="left" vertical="top" wrapText="1"/>
    </xf>
    <xf numFmtId="0" fontId="20" fillId="6" borderId="14" xfId="0" applyFont="1" applyFill="1" applyBorder="1" applyAlignment="1">
      <alignment horizontal="left" vertical="top" wrapText="1"/>
    </xf>
    <xf numFmtId="49" fontId="20" fillId="6" borderId="64" xfId="0" applyNumberFormat="1" applyFont="1" applyFill="1" applyBorder="1" applyAlignment="1">
      <alignment horizontal="center" vertical="top" wrapText="1"/>
    </xf>
    <xf numFmtId="166" fontId="20" fillId="6" borderId="12" xfId="0" applyNumberFormat="1" applyFont="1" applyFill="1" applyBorder="1" applyAlignment="1">
      <alignment horizontal="left" vertical="top" wrapText="1"/>
    </xf>
    <xf numFmtId="0" fontId="32" fillId="3" borderId="27" xfId="0" applyFont="1" applyFill="1" applyBorder="1" applyAlignment="1">
      <alignment vertical="top" wrapText="1"/>
    </xf>
    <xf numFmtId="0" fontId="31" fillId="0" borderId="33" xfId="0" applyFont="1" applyFill="1" applyBorder="1" applyAlignment="1">
      <alignment horizontal="center" vertical="center" textRotation="90" wrapText="1"/>
    </xf>
    <xf numFmtId="3" fontId="32" fillId="6" borderId="40" xfId="0" applyNumberFormat="1" applyFont="1" applyFill="1" applyBorder="1" applyAlignment="1">
      <alignment horizontal="center" vertical="top"/>
    </xf>
    <xf numFmtId="3" fontId="32" fillId="6" borderId="1" xfId="0" applyNumberFormat="1" applyFont="1" applyFill="1" applyBorder="1" applyAlignment="1">
      <alignment horizontal="center" vertical="top"/>
    </xf>
    <xf numFmtId="3" fontId="32" fillId="6" borderId="57" xfId="0" applyNumberFormat="1" applyFont="1" applyFill="1" applyBorder="1" applyAlignment="1">
      <alignment horizontal="center" vertical="top"/>
    </xf>
    <xf numFmtId="0" fontId="32" fillId="0" borderId="14" xfId="0" applyFont="1" applyFill="1" applyBorder="1" applyAlignment="1">
      <alignment horizontal="left" vertical="top" wrapText="1"/>
    </xf>
    <xf numFmtId="0" fontId="36" fillId="0" borderId="12" xfId="0" applyFont="1" applyFill="1" applyBorder="1" applyAlignment="1">
      <alignment horizontal="center" vertical="center" textRotation="90" wrapText="1"/>
    </xf>
    <xf numFmtId="49" fontId="20" fillId="6" borderId="20" xfId="0" applyNumberFormat="1" applyFont="1" applyFill="1" applyBorder="1" applyAlignment="1">
      <alignment horizontal="center" vertical="top" wrapText="1"/>
    </xf>
    <xf numFmtId="0" fontId="32" fillId="6" borderId="12" xfId="0" applyFont="1" applyFill="1" applyBorder="1" applyAlignment="1">
      <alignment vertical="top" wrapText="1"/>
    </xf>
    <xf numFmtId="0" fontId="24" fillId="9" borderId="62" xfId="0" applyFont="1" applyFill="1" applyBorder="1" applyAlignment="1">
      <alignment vertical="top" wrapText="1"/>
    </xf>
    <xf numFmtId="166" fontId="27" fillId="6" borderId="24" xfId="0" applyNumberFormat="1" applyFont="1" applyFill="1" applyBorder="1" applyAlignment="1">
      <alignment horizontal="center" vertical="top" wrapText="1"/>
    </xf>
    <xf numFmtId="166" fontId="20" fillId="6" borderId="11" xfId="0" applyNumberFormat="1" applyFont="1" applyFill="1" applyBorder="1" applyAlignment="1">
      <alignment horizontal="left" vertical="top" wrapText="1"/>
    </xf>
    <xf numFmtId="166" fontId="27" fillId="0" borderId="25" xfId="0" applyNumberFormat="1" applyFont="1" applyBorder="1" applyAlignment="1">
      <alignment horizontal="center" vertical="top"/>
    </xf>
    <xf numFmtId="49" fontId="20" fillId="0" borderId="5" xfId="0" applyNumberFormat="1" applyFont="1" applyBorder="1" applyAlignment="1">
      <alignment horizontal="center" vertical="top" wrapText="1"/>
    </xf>
    <xf numFmtId="0" fontId="20" fillId="0" borderId="52" xfId="0" applyFont="1" applyFill="1" applyBorder="1" applyAlignment="1">
      <alignment horizontal="center"/>
    </xf>
    <xf numFmtId="166" fontId="20" fillId="6" borderId="5" xfId="0" applyNumberFormat="1" applyFont="1" applyFill="1" applyBorder="1" applyAlignment="1">
      <alignment horizontal="center"/>
    </xf>
    <xf numFmtId="166" fontId="20" fillId="6" borderId="52" xfId="0" applyNumberFormat="1" applyFont="1" applyFill="1" applyBorder="1" applyAlignment="1">
      <alignment horizontal="center"/>
    </xf>
    <xf numFmtId="166" fontId="20" fillId="6" borderId="10" xfId="0" applyNumberFormat="1" applyFont="1" applyFill="1" applyBorder="1" applyAlignment="1">
      <alignment horizontal="center"/>
    </xf>
    <xf numFmtId="166" fontId="20" fillId="6" borderId="61" xfId="0" applyNumberFormat="1" applyFont="1" applyFill="1" applyBorder="1" applyAlignment="1">
      <alignment horizontal="center"/>
    </xf>
    <xf numFmtId="166" fontId="20" fillId="0" borderId="116" xfId="0" applyNumberFormat="1" applyFont="1" applyFill="1" applyBorder="1" applyAlignment="1">
      <alignment horizontal="left" vertical="top" wrapText="1"/>
    </xf>
    <xf numFmtId="3" fontId="20" fillId="6" borderId="88" xfId="0" applyNumberFormat="1" applyFont="1" applyFill="1" applyBorder="1" applyAlignment="1">
      <alignment horizontal="center" vertical="top"/>
    </xf>
    <xf numFmtId="3" fontId="20" fillId="6" borderId="10" xfId="0" applyNumberFormat="1" applyFont="1" applyFill="1" applyBorder="1" applyAlignment="1">
      <alignment horizontal="center" vertical="top"/>
    </xf>
    <xf numFmtId="3" fontId="20" fillId="6" borderId="61" xfId="0" applyNumberFormat="1" applyFont="1" applyFill="1" applyBorder="1" applyAlignment="1">
      <alignment horizontal="center" vertical="top"/>
    </xf>
    <xf numFmtId="0" fontId="20" fillId="0" borderId="33" xfId="0" applyFont="1" applyBorder="1" applyAlignment="1">
      <alignment horizontal="left" vertical="top" wrapText="1"/>
    </xf>
    <xf numFmtId="0" fontId="20" fillId="0" borderId="0" xfId="0" applyFont="1" applyBorder="1" applyAlignment="1">
      <alignment horizontal="left" vertical="top" wrapText="1"/>
    </xf>
    <xf numFmtId="0" fontId="24" fillId="0" borderId="0" xfId="0" applyFont="1" applyBorder="1" applyAlignment="1">
      <alignment vertical="top" wrapText="1"/>
    </xf>
    <xf numFmtId="166" fontId="27" fillId="0" borderId="15" xfId="0" applyNumberFormat="1" applyFont="1" applyBorder="1" applyAlignment="1">
      <alignment horizontal="center" vertical="top"/>
    </xf>
    <xf numFmtId="49" fontId="27" fillId="0" borderId="15" xfId="0" applyNumberFormat="1" applyFont="1" applyBorder="1" applyAlignment="1">
      <alignment horizontal="center" vertical="top"/>
    </xf>
    <xf numFmtId="0" fontId="20" fillId="0" borderId="111" xfId="0" applyFont="1" applyFill="1" applyBorder="1" applyAlignment="1">
      <alignment horizontal="center" vertical="top"/>
    </xf>
    <xf numFmtId="166" fontId="20" fillId="6" borderId="110" xfId="0" applyNumberFormat="1" applyFont="1" applyFill="1" applyBorder="1" applyAlignment="1">
      <alignment horizontal="center" vertical="top"/>
    </xf>
    <xf numFmtId="166" fontId="20" fillId="6" borderId="111" xfId="0" applyNumberFormat="1" applyFont="1" applyFill="1" applyBorder="1" applyAlignment="1">
      <alignment horizontal="center" vertical="top"/>
    </xf>
    <xf numFmtId="166" fontId="20" fillId="6" borderId="112" xfId="0" applyNumberFormat="1" applyFont="1" applyFill="1" applyBorder="1" applyAlignment="1">
      <alignment horizontal="center" vertical="top"/>
    </xf>
    <xf numFmtId="166" fontId="20" fillId="6" borderId="113" xfId="0" applyNumberFormat="1" applyFont="1" applyFill="1" applyBorder="1" applyAlignment="1">
      <alignment horizontal="center" vertical="top"/>
    </xf>
    <xf numFmtId="166" fontId="20" fillId="0" borderId="114" xfId="0" applyNumberFormat="1" applyFont="1" applyFill="1" applyBorder="1" applyAlignment="1">
      <alignment horizontal="left" vertical="top" wrapText="1"/>
    </xf>
    <xf numFmtId="3" fontId="20" fillId="6" borderId="115" xfId="0" applyNumberFormat="1" applyFont="1" applyFill="1" applyBorder="1" applyAlignment="1">
      <alignment horizontal="center" vertical="top"/>
    </xf>
    <xf numFmtId="3" fontId="20" fillId="6" borderId="112" xfId="0" applyNumberFormat="1" applyFont="1" applyFill="1" applyBorder="1" applyAlignment="1">
      <alignment horizontal="center" vertical="top"/>
    </xf>
    <xf numFmtId="3" fontId="20" fillId="6" borderId="113" xfId="0" applyNumberFormat="1" applyFont="1" applyFill="1" applyBorder="1" applyAlignment="1">
      <alignment horizontal="center" vertical="top"/>
    </xf>
    <xf numFmtId="166" fontId="27" fillId="6" borderId="15" xfId="0" applyNumberFormat="1" applyFont="1" applyFill="1" applyBorder="1" applyAlignment="1">
      <alignment horizontal="center" vertical="top"/>
    </xf>
    <xf numFmtId="166" fontId="28" fillId="6" borderId="33" xfId="0" applyNumberFormat="1" applyFont="1" applyFill="1" applyBorder="1" applyAlignment="1">
      <alignment horizontal="center" vertical="top"/>
    </xf>
    <xf numFmtId="166" fontId="28" fillId="6" borderId="4" xfId="0" applyNumberFormat="1" applyFont="1" applyFill="1" applyBorder="1" applyAlignment="1">
      <alignment horizontal="center" vertical="top"/>
    </xf>
    <xf numFmtId="166" fontId="28" fillId="6" borderId="0" xfId="0" applyNumberFormat="1" applyFont="1" applyFill="1" applyBorder="1" applyAlignment="1">
      <alignment horizontal="center" vertical="top"/>
    </xf>
    <xf numFmtId="166" fontId="28" fillId="6" borderId="13" xfId="0" applyNumberFormat="1" applyFont="1" applyFill="1" applyBorder="1" applyAlignment="1">
      <alignment horizontal="center" vertical="top"/>
    </xf>
    <xf numFmtId="166" fontId="28" fillId="6" borderId="99" xfId="0" applyNumberFormat="1" applyFont="1" applyFill="1" applyBorder="1" applyAlignment="1">
      <alignment horizontal="center" vertical="top"/>
    </xf>
    <xf numFmtId="0" fontId="20" fillId="6" borderId="98" xfId="0" applyFont="1" applyFill="1" applyBorder="1" applyAlignment="1">
      <alignment horizontal="center" vertical="top"/>
    </xf>
    <xf numFmtId="0" fontId="20" fillId="6" borderId="101" xfId="0" applyFont="1" applyFill="1" applyBorder="1" applyAlignment="1">
      <alignment horizontal="center" vertical="top"/>
    </xf>
    <xf numFmtId="166" fontId="28" fillId="6" borderId="63" xfId="0" applyNumberFormat="1" applyFont="1" applyFill="1" applyBorder="1" applyAlignment="1">
      <alignment horizontal="center" vertical="top"/>
    </xf>
    <xf numFmtId="166" fontId="28" fillId="6" borderId="20" xfId="0" applyNumberFormat="1" applyFont="1" applyFill="1" applyBorder="1" applyAlignment="1">
      <alignment horizontal="center" vertical="top"/>
    </xf>
    <xf numFmtId="166" fontId="28" fillId="6" borderId="64" xfId="0" applyNumberFormat="1" applyFont="1" applyFill="1" applyBorder="1" applyAlignment="1">
      <alignment horizontal="center" vertical="top"/>
    </xf>
    <xf numFmtId="166" fontId="28" fillId="6" borderId="28" xfId="0" applyNumberFormat="1" applyFont="1" applyFill="1" applyBorder="1" applyAlignment="1">
      <alignment horizontal="center" vertical="top"/>
    </xf>
    <xf numFmtId="0" fontId="20" fillId="6" borderId="37" xfId="0" applyFont="1" applyFill="1" applyBorder="1" applyAlignment="1">
      <alignment horizontal="center" vertical="top"/>
    </xf>
    <xf numFmtId="49" fontId="27" fillId="6" borderId="22" xfId="0" applyNumberFormat="1" applyFont="1" applyFill="1" applyBorder="1" applyAlignment="1">
      <alignment horizontal="center" vertical="top" wrapText="1"/>
    </xf>
    <xf numFmtId="166" fontId="20" fillId="6" borderId="23" xfId="0" applyNumberFormat="1" applyFont="1" applyFill="1" applyBorder="1" applyAlignment="1">
      <alignment horizontal="left" vertical="top" wrapText="1"/>
    </xf>
    <xf numFmtId="166" fontId="27" fillId="6" borderId="23" xfId="0" applyNumberFormat="1" applyFont="1" applyFill="1" applyBorder="1" applyAlignment="1">
      <alignment horizontal="center" vertical="top"/>
    </xf>
    <xf numFmtId="49" fontId="27" fillId="6" borderId="23" xfId="0" applyNumberFormat="1" applyFont="1" applyFill="1" applyBorder="1" applyAlignment="1">
      <alignment horizontal="center" vertical="top"/>
    </xf>
    <xf numFmtId="49" fontId="20" fillId="6" borderId="44" xfId="0" applyNumberFormat="1" applyFont="1" applyFill="1" applyBorder="1" applyAlignment="1">
      <alignment horizontal="center" vertical="top" wrapText="1"/>
    </xf>
    <xf numFmtId="0" fontId="26" fillId="8" borderId="26" xfId="0" applyFont="1" applyFill="1" applyBorder="1" applyAlignment="1">
      <alignment horizontal="center" vertical="top"/>
    </xf>
    <xf numFmtId="166" fontId="27" fillId="8" borderId="42" xfId="0" applyNumberFormat="1" applyFont="1" applyFill="1" applyBorder="1" applyAlignment="1">
      <alignment horizontal="center" vertical="top"/>
    </xf>
    <xf numFmtId="166" fontId="27" fillId="8" borderId="77" xfId="0" applyNumberFormat="1" applyFont="1" applyFill="1" applyBorder="1" applyAlignment="1">
      <alignment horizontal="center" vertical="top"/>
    </xf>
    <xf numFmtId="166" fontId="27" fillId="8" borderId="76" xfId="0" applyNumberFormat="1" applyFont="1" applyFill="1" applyBorder="1" applyAlignment="1">
      <alignment horizontal="center" vertical="top"/>
    </xf>
    <xf numFmtId="166" fontId="27" fillId="8" borderId="26" xfId="0" applyNumberFormat="1" applyFont="1" applyFill="1" applyBorder="1" applyAlignment="1">
      <alignment horizontal="center" vertical="top"/>
    </xf>
    <xf numFmtId="166" fontId="27" fillId="8" borderId="44" xfId="0" applyNumberFormat="1" applyFont="1" applyFill="1" applyBorder="1" applyAlignment="1">
      <alignment horizontal="center" vertical="top"/>
    </xf>
    <xf numFmtId="0" fontId="20" fillId="6" borderId="8" xfId="0" applyFont="1" applyFill="1" applyBorder="1" applyAlignment="1">
      <alignment vertical="top" wrapText="1"/>
    </xf>
    <xf numFmtId="3" fontId="20" fillId="6" borderId="54" xfId="0" applyNumberFormat="1" applyFont="1" applyFill="1" applyBorder="1" applyAlignment="1">
      <alignment horizontal="center" vertical="top"/>
    </xf>
    <xf numFmtId="3" fontId="20" fillId="6" borderId="22" xfId="0" applyNumberFormat="1" applyFont="1" applyFill="1" applyBorder="1" applyAlignment="1">
      <alignment horizontal="center" vertical="top"/>
    </xf>
    <xf numFmtId="3" fontId="20" fillId="6" borderId="31" xfId="0" applyNumberFormat="1" applyFont="1" applyFill="1" applyBorder="1" applyAlignment="1">
      <alignment horizontal="center" vertical="top"/>
    </xf>
    <xf numFmtId="49" fontId="27" fillId="11" borderId="24" xfId="0" applyNumberFormat="1" applyFont="1" applyFill="1" applyBorder="1" applyAlignment="1">
      <alignment horizontal="center" vertical="top"/>
    </xf>
    <xf numFmtId="49" fontId="27" fillId="6" borderId="24" xfId="0" applyNumberFormat="1" applyFont="1" applyFill="1" applyBorder="1" applyAlignment="1">
      <alignment horizontal="center" vertical="top" wrapText="1"/>
    </xf>
    <xf numFmtId="166" fontId="37" fillId="6" borderId="25" xfId="0" applyNumberFormat="1" applyFont="1" applyFill="1" applyBorder="1" applyAlignment="1">
      <alignment horizontal="center"/>
    </xf>
    <xf numFmtId="49" fontId="27" fillId="6" borderId="25" xfId="0" applyNumberFormat="1" applyFont="1" applyFill="1" applyBorder="1" applyAlignment="1">
      <alignment horizontal="center" vertical="top"/>
    </xf>
    <xf numFmtId="0" fontId="20" fillId="6" borderId="51" xfId="0" applyFont="1" applyFill="1" applyBorder="1" applyAlignment="1">
      <alignment horizontal="center" vertical="top"/>
    </xf>
    <xf numFmtId="166" fontId="20" fillId="6" borderId="51" xfId="0" applyNumberFormat="1" applyFont="1" applyFill="1" applyBorder="1" applyAlignment="1">
      <alignment horizontal="center" vertical="top"/>
    </xf>
    <xf numFmtId="166" fontId="20" fillId="6" borderId="71" xfId="0" applyNumberFormat="1" applyFont="1" applyFill="1" applyBorder="1" applyAlignment="1">
      <alignment horizontal="center" vertical="top"/>
    </xf>
    <xf numFmtId="0" fontId="38" fillId="6" borderId="45" xfId="0" applyFont="1" applyFill="1" applyBorder="1" applyAlignment="1">
      <alignment horizontal="center" vertical="top" wrapText="1"/>
    </xf>
    <xf numFmtId="0" fontId="39" fillId="6" borderId="24" xfId="0" applyFont="1" applyFill="1" applyBorder="1" applyAlignment="1">
      <alignment horizontal="center" vertical="top" wrapText="1"/>
    </xf>
    <xf numFmtId="0" fontId="39" fillId="6" borderId="48" xfId="0" applyFont="1" applyFill="1" applyBorder="1" applyAlignment="1">
      <alignment horizontal="center" vertical="top" wrapText="1"/>
    </xf>
    <xf numFmtId="49" fontId="27" fillId="11" borderId="13" xfId="0" applyNumberFormat="1" applyFont="1" applyFill="1" applyBorder="1" applyAlignment="1">
      <alignment horizontal="center" vertical="top"/>
    </xf>
    <xf numFmtId="166" fontId="27" fillId="6" borderId="13" xfId="0" applyNumberFormat="1" applyFont="1" applyFill="1" applyBorder="1" applyAlignment="1">
      <alignment horizontal="center" vertical="top" wrapText="1"/>
    </xf>
    <xf numFmtId="166" fontId="37" fillId="6" borderId="15" xfId="0" applyNumberFormat="1" applyFont="1" applyFill="1" applyBorder="1" applyAlignment="1">
      <alignment horizontal="center"/>
    </xf>
    <xf numFmtId="0" fontId="20" fillId="6" borderId="4" xfId="0" applyFont="1" applyFill="1" applyBorder="1" applyAlignment="1">
      <alignment horizontal="center" vertical="top"/>
    </xf>
    <xf numFmtId="164" fontId="20" fillId="6" borderId="20" xfId="2" applyFont="1" applyFill="1" applyBorder="1" applyAlignment="1">
      <alignment horizontal="center" vertical="top"/>
    </xf>
    <xf numFmtId="166" fontId="20" fillId="6" borderId="27" xfId="0" applyNumberFormat="1" applyFont="1" applyFill="1" applyBorder="1" applyAlignment="1">
      <alignment horizontal="center" vertical="top"/>
    </xf>
    <xf numFmtId="49" fontId="20" fillId="6" borderId="37" xfId="0" applyNumberFormat="1" applyFont="1" applyFill="1" applyBorder="1" applyAlignment="1">
      <alignment horizontal="center" vertical="top"/>
    </xf>
    <xf numFmtId="49" fontId="39" fillId="6" borderId="13" xfId="0" applyNumberFormat="1" applyFont="1" applyFill="1" applyBorder="1" applyAlignment="1">
      <alignment horizontal="center" vertical="top"/>
    </xf>
    <xf numFmtId="49" fontId="39" fillId="6" borderId="46" xfId="0" applyNumberFormat="1" applyFont="1" applyFill="1" applyBorder="1" applyAlignment="1">
      <alignment horizontal="center" vertical="top"/>
    </xf>
    <xf numFmtId="49" fontId="27" fillId="11" borderId="22" xfId="0" applyNumberFormat="1" applyFont="1" applyFill="1" applyBorder="1" applyAlignment="1">
      <alignment horizontal="center" vertical="top"/>
    </xf>
    <xf numFmtId="166" fontId="27" fillId="6" borderId="22" xfId="0" applyNumberFormat="1" applyFont="1" applyFill="1" applyBorder="1" applyAlignment="1">
      <alignment horizontal="center" vertical="top" wrapText="1"/>
    </xf>
    <xf numFmtId="0" fontId="20" fillId="6" borderId="22" xfId="0" applyFont="1" applyFill="1" applyBorder="1" applyAlignment="1">
      <alignment horizontal="left" vertical="top" wrapText="1"/>
    </xf>
    <xf numFmtId="166" fontId="37" fillId="6" borderId="23" xfId="0" applyNumberFormat="1" applyFont="1" applyFill="1" applyBorder="1" applyAlignment="1">
      <alignment horizontal="center"/>
    </xf>
    <xf numFmtId="166" fontId="20" fillId="8" borderId="44" xfId="0" applyNumberFormat="1" applyFont="1" applyFill="1" applyBorder="1" applyAlignment="1">
      <alignment horizontal="center" vertical="top"/>
    </xf>
    <xf numFmtId="166" fontId="20" fillId="8" borderId="62" xfId="0" applyNumberFormat="1" applyFont="1" applyFill="1" applyBorder="1" applyAlignment="1">
      <alignment horizontal="center" vertical="top"/>
    </xf>
    <xf numFmtId="166" fontId="20" fillId="8" borderId="54" xfId="0" applyNumberFormat="1" applyFont="1" applyFill="1" applyBorder="1" applyAlignment="1">
      <alignment horizontal="center" vertical="top"/>
    </xf>
    <xf numFmtId="166" fontId="20" fillId="8" borderId="23" xfId="0" applyNumberFormat="1" applyFont="1" applyFill="1" applyBorder="1" applyAlignment="1">
      <alignment horizontal="center" vertical="top"/>
    </xf>
    <xf numFmtId="49" fontId="20" fillId="6" borderId="54" xfId="0" applyNumberFormat="1" applyFont="1" applyFill="1" applyBorder="1" applyAlignment="1">
      <alignment horizontal="center" vertical="top"/>
    </xf>
    <xf numFmtId="49" fontId="39" fillId="6" borderId="22" xfId="0" applyNumberFormat="1" applyFont="1" applyFill="1" applyBorder="1" applyAlignment="1">
      <alignment horizontal="center" vertical="top"/>
    </xf>
    <xf numFmtId="49" fontId="39" fillId="6" borderId="31" xfId="0" applyNumberFormat="1" applyFont="1" applyFill="1" applyBorder="1" applyAlignment="1">
      <alignment horizontal="center" vertical="top"/>
    </xf>
    <xf numFmtId="0" fontId="20" fillId="6" borderId="71" xfId="0" applyFont="1" applyFill="1" applyBorder="1" applyAlignment="1">
      <alignment horizontal="center" vertical="top"/>
    </xf>
    <xf numFmtId="3" fontId="20" fillId="6" borderId="51" xfId="0" applyNumberFormat="1" applyFont="1" applyFill="1" applyBorder="1" applyAlignment="1">
      <alignment horizontal="right" vertical="top"/>
    </xf>
    <xf numFmtId="166" fontId="20" fillId="6" borderId="45" xfId="0" applyNumberFormat="1" applyFont="1" applyFill="1" applyBorder="1" applyAlignment="1">
      <alignment horizontal="center" vertical="top"/>
    </xf>
    <xf numFmtId="166" fontId="20" fillId="6" borderId="25" xfId="0" applyNumberFormat="1" applyFont="1" applyFill="1" applyBorder="1" applyAlignment="1">
      <alignment horizontal="center" vertical="top"/>
    </xf>
    <xf numFmtId="3" fontId="20" fillId="6" borderId="51" xfId="0" applyNumberFormat="1" applyFont="1" applyFill="1" applyBorder="1" applyAlignment="1">
      <alignment horizontal="right" vertical="top" wrapText="1"/>
    </xf>
    <xf numFmtId="3" fontId="20" fillId="6" borderId="24" xfId="0" applyNumberFormat="1" applyFont="1" applyFill="1" applyBorder="1" applyAlignment="1">
      <alignment horizontal="center" vertical="top"/>
    </xf>
    <xf numFmtId="3" fontId="20" fillId="6" borderId="117" xfId="0" applyNumberFormat="1" applyFont="1" applyFill="1" applyBorder="1" applyAlignment="1">
      <alignment horizontal="center" vertical="top"/>
    </xf>
    <xf numFmtId="3" fontId="20" fillId="6" borderId="25" xfId="0" applyNumberFormat="1" applyFont="1" applyFill="1" applyBorder="1" applyAlignment="1">
      <alignment horizontal="center" vertical="top"/>
    </xf>
    <xf numFmtId="3" fontId="20" fillId="6" borderId="20" xfId="0" applyNumberFormat="1" applyFont="1" applyFill="1" applyBorder="1" applyAlignment="1">
      <alignment horizontal="right" vertical="top"/>
    </xf>
    <xf numFmtId="3" fontId="20" fillId="6" borderId="20" xfId="0" applyNumberFormat="1" applyFont="1" applyFill="1" applyBorder="1" applyAlignment="1">
      <alignment horizontal="right" vertical="top" wrapText="1"/>
    </xf>
    <xf numFmtId="3" fontId="20" fillId="6" borderId="63" xfId="0" applyNumberFormat="1" applyFont="1" applyFill="1" applyBorder="1" applyAlignment="1">
      <alignment horizontal="right" vertical="top" wrapText="1"/>
    </xf>
    <xf numFmtId="3" fontId="20" fillId="6" borderId="15" xfId="0" applyNumberFormat="1" applyFont="1" applyFill="1" applyBorder="1" applyAlignment="1">
      <alignment horizontal="center" vertical="top"/>
    </xf>
    <xf numFmtId="0" fontId="30" fillId="6" borderId="54" xfId="0" applyFont="1" applyFill="1" applyBorder="1" applyAlignment="1">
      <alignment horizontal="left" vertical="top" wrapText="1"/>
    </xf>
    <xf numFmtId="0" fontId="40" fillId="6" borderId="62" xfId="0" applyFont="1" applyFill="1" applyBorder="1" applyAlignment="1">
      <alignment horizontal="center"/>
    </xf>
    <xf numFmtId="0" fontId="37" fillId="6" borderId="23" xfId="0" applyFont="1" applyFill="1" applyBorder="1" applyAlignment="1">
      <alignment horizontal="center"/>
    </xf>
    <xf numFmtId="3" fontId="27" fillId="8" borderId="42" xfId="0" applyNumberFormat="1" applyFont="1" applyFill="1" applyBorder="1" applyAlignment="1">
      <alignment vertical="top"/>
    </xf>
    <xf numFmtId="3" fontId="27" fillId="8" borderId="38" xfId="0" applyNumberFormat="1" applyFont="1" applyFill="1" applyBorder="1" applyAlignment="1">
      <alignment vertical="top"/>
    </xf>
    <xf numFmtId="3" fontId="27" fillId="8" borderId="42" xfId="0" applyNumberFormat="1" applyFont="1" applyFill="1" applyBorder="1" applyAlignment="1">
      <alignment horizontal="right" vertical="top"/>
    </xf>
    <xf numFmtId="3" fontId="27" fillId="8" borderId="39" xfId="0" applyNumberFormat="1" applyFont="1" applyFill="1" applyBorder="1" applyAlignment="1">
      <alignment horizontal="right" vertical="top"/>
    </xf>
    <xf numFmtId="3" fontId="20" fillId="6" borderId="26" xfId="0" applyNumberFormat="1" applyFont="1" applyFill="1" applyBorder="1" applyAlignment="1">
      <alignment horizontal="center" vertical="top"/>
    </xf>
    <xf numFmtId="3" fontId="20" fillId="6" borderId="23" xfId="0" applyNumberFormat="1" applyFont="1" applyFill="1" applyBorder="1" applyAlignment="1">
      <alignment horizontal="center" vertical="top"/>
    </xf>
    <xf numFmtId="166" fontId="20" fillId="0" borderId="0" xfId="0" applyNumberFormat="1" applyFont="1" applyBorder="1" applyAlignment="1">
      <alignment horizontal="left" vertical="top"/>
    </xf>
    <xf numFmtId="0" fontId="20" fillId="0" borderId="63" xfId="0" applyFont="1" applyFill="1" applyBorder="1" applyAlignment="1">
      <alignment horizontal="center" vertical="top"/>
    </xf>
    <xf numFmtId="166" fontId="27" fillId="8" borderId="39" xfId="0" applyNumberFormat="1" applyFont="1" applyFill="1" applyBorder="1" applyAlignment="1">
      <alignment horizontal="center" vertical="top"/>
    </xf>
    <xf numFmtId="166" fontId="20" fillId="6" borderId="69" xfId="0" applyNumberFormat="1" applyFont="1" applyFill="1" applyBorder="1" applyAlignment="1">
      <alignment horizontal="center" vertical="top"/>
    </xf>
    <xf numFmtId="166" fontId="20" fillId="6" borderId="92" xfId="0" applyNumberFormat="1" applyFont="1" applyFill="1" applyBorder="1" applyAlignment="1">
      <alignment horizontal="center" vertical="top"/>
    </xf>
    <xf numFmtId="166" fontId="20" fillId="6" borderId="94" xfId="0" applyNumberFormat="1" applyFont="1" applyFill="1" applyBorder="1" applyAlignment="1">
      <alignment horizontal="center" vertical="top"/>
    </xf>
    <xf numFmtId="166" fontId="20" fillId="6" borderId="93" xfId="0" applyNumberFormat="1" applyFont="1" applyFill="1" applyBorder="1" applyAlignment="1">
      <alignment horizontal="center" vertical="top"/>
    </xf>
    <xf numFmtId="3" fontId="20" fillId="6" borderId="48" xfId="0" applyNumberFormat="1" applyFont="1" applyFill="1" applyBorder="1" applyAlignment="1">
      <alignment horizontal="center" vertical="top"/>
    </xf>
    <xf numFmtId="166" fontId="27" fillId="10" borderId="21" xfId="0" applyNumberFormat="1" applyFont="1" applyFill="1" applyBorder="1" applyAlignment="1">
      <alignment horizontal="center" vertical="top"/>
    </xf>
    <xf numFmtId="49" fontId="27" fillId="4" borderId="35" xfId="0" applyNumberFormat="1" applyFont="1" applyFill="1" applyBorder="1" applyAlignment="1">
      <alignment horizontal="center" vertical="top"/>
    </xf>
    <xf numFmtId="166" fontId="27" fillId="4" borderId="44" xfId="0" applyNumberFormat="1" applyFont="1" applyFill="1" applyBorder="1" applyAlignment="1">
      <alignment horizontal="center" vertical="top"/>
    </xf>
    <xf numFmtId="166" fontId="27" fillId="4" borderId="62" xfId="0" applyNumberFormat="1" applyFont="1" applyFill="1" applyBorder="1" applyAlignment="1">
      <alignment horizontal="center" vertical="top"/>
    </xf>
    <xf numFmtId="166" fontId="27" fillId="4" borderId="22" xfId="0" applyNumberFormat="1" applyFont="1" applyFill="1" applyBorder="1" applyAlignment="1">
      <alignment horizontal="center" vertical="top"/>
    </xf>
    <xf numFmtId="166" fontId="27" fillId="4" borderId="31" xfId="0" applyNumberFormat="1" applyFont="1" applyFill="1" applyBorder="1" applyAlignment="1">
      <alignment horizontal="center" vertical="top"/>
    </xf>
    <xf numFmtId="0" fontId="20" fillId="0" borderId="0" xfId="0" applyFont="1" applyFill="1" applyAlignment="1">
      <alignment vertical="top"/>
    </xf>
    <xf numFmtId="0" fontId="20" fillId="3" borderId="0" xfId="0" applyFont="1" applyFill="1" applyAlignment="1">
      <alignment vertical="top"/>
    </xf>
    <xf numFmtId="49" fontId="27" fillId="0" borderId="0" xfId="0" applyNumberFormat="1" applyFont="1" applyFill="1" applyBorder="1" applyAlignment="1">
      <alignment horizontal="center" vertical="top" wrapText="1"/>
    </xf>
    <xf numFmtId="0" fontId="20" fillId="0" borderId="0" xfId="0" applyFont="1" applyFill="1" applyBorder="1" applyAlignment="1">
      <alignment horizontal="center" vertical="top"/>
    </xf>
    <xf numFmtId="0" fontId="27" fillId="0" borderId="5" xfId="0" applyFont="1" applyBorder="1" applyAlignment="1">
      <alignment horizontal="center" vertical="center" wrapText="1"/>
    </xf>
    <xf numFmtId="166" fontId="27" fillId="4" borderId="5" xfId="0" applyNumberFormat="1" applyFont="1" applyFill="1" applyBorder="1" applyAlignment="1">
      <alignment horizontal="center" vertical="top" wrapText="1"/>
    </xf>
    <xf numFmtId="166" fontId="20" fillId="0" borderId="19" xfId="0" applyNumberFormat="1" applyFont="1" applyBorder="1" applyAlignment="1">
      <alignment horizontal="center" vertical="top" wrapText="1"/>
    </xf>
    <xf numFmtId="165" fontId="20" fillId="0" borderId="0" xfId="0" applyNumberFormat="1" applyFont="1" applyAlignment="1">
      <alignment vertical="top"/>
    </xf>
    <xf numFmtId="166" fontId="20" fillId="8" borderId="19" xfId="0" applyNumberFormat="1" applyFont="1" applyFill="1" applyBorder="1" applyAlignment="1">
      <alignment horizontal="center" vertical="top" wrapText="1"/>
    </xf>
    <xf numFmtId="166" fontId="20" fillId="0" borderId="0" xfId="0" applyNumberFormat="1" applyFont="1" applyAlignment="1">
      <alignment vertical="top"/>
    </xf>
    <xf numFmtId="166" fontId="27" fillId="4" borderId="19" xfId="0" applyNumberFormat="1" applyFont="1" applyFill="1" applyBorder="1" applyAlignment="1">
      <alignment horizontal="center" vertical="top" wrapText="1"/>
    </xf>
    <xf numFmtId="166" fontId="27" fillId="8" borderId="44" xfId="0" applyNumberFormat="1" applyFont="1" applyFill="1" applyBorder="1" applyAlignment="1">
      <alignment horizontal="center" vertical="top" wrapText="1"/>
    </xf>
    <xf numFmtId="49" fontId="20" fillId="0" borderId="0" xfId="0" applyNumberFormat="1" applyFont="1" applyBorder="1" applyAlignment="1">
      <alignment vertical="top"/>
    </xf>
    <xf numFmtId="166" fontId="27" fillId="6" borderId="0" xfId="0" applyNumberFormat="1" applyFont="1" applyFill="1" applyAlignment="1">
      <alignment vertical="top"/>
    </xf>
    <xf numFmtId="3" fontId="20" fillId="0" borderId="0" xfId="0" applyNumberFormat="1" applyFont="1" applyAlignment="1">
      <alignment vertical="top"/>
    </xf>
    <xf numFmtId="1" fontId="20" fillId="6" borderId="46" xfId="0" applyNumberFormat="1" applyFont="1" applyFill="1" applyBorder="1" applyAlignment="1">
      <alignment horizontal="center" vertical="top" wrapText="1"/>
    </xf>
    <xf numFmtId="166" fontId="4" fillId="6" borderId="45" xfId="0" applyNumberFormat="1" applyFont="1" applyFill="1" applyBorder="1" applyAlignment="1">
      <alignment horizontal="center" vertical="top"/>
    </xf>
    <xf numFmtId="166" fontId="4" fillId="6" borderId="25" xfId="0" applyNumberFormat="1" applyFont="1" applyFill="1" applyBorder="1" applyAlignment="1">
      <alignment horizontal="center" vertical="top"/>
    </xf>
    <xf numFmtId="0" fontId="20" fillId="6" borderId="17" xfId="0" applyFont="1" applyFill="1" applyBorder="1" applyAlignment="1">
      <alignment horizontal="left" vertical="top" wrapText="1"/>
    </xf>
    <xf numFmtId="0" fontId="6" fillId="6" borderId="15" xfId="0" applyFont="1" applyFill="1" applyBorder="1" applyAlignment="1">
      <alignment vertical="top" wrapText="1"/>
    </xf>
    <xf numFmtId="3" fontId="4" fillId="6" borderId="66" xfId="0" applyNumberFormat="1" applyFont="1" applyFill="1" applyBorder="1" applyAlignment="1">
      <alignment horizontal="center" vertical="top"/>
    </xf>
    <xf numFmtId="1" fontId="4" fillId="6" borderId="46" xfId="0" applyNumberFormat="1" applyFont="1" applyFill="1" applyBorder="1" applyAlignment="1">
      <alignment horizontal="center" vertical="top" wrapText="1"/>
    </xf>
    <xf numFmtId="0" fontId="0" fillId="0" borderId="0" xfId="0" applyAlignment="1">
      <alignment vertical="top"/>
    </xf>
    <xf numFmtId="0" fontId="0" fillId="0" borderId="0" xfId="0" applyBorder="1" applyAlignment="1">
      <alignment vertical="top"/>
    </xf>
    <xf numFmtId="3" fontId="4" fillId="6" borderId="80" xfId="0" applyNumberFormat="1" applyFont="1" applyFill="1" applyBorder="1" applyAlignment="1">
      <alignment horizontal="center" vertical="top"/>
    </xf>
    <xf numFmtId="0" fontId="20" fillId="6" borderId="67" xfId="0" applyFont="1" applyFill="1" applyBorder="1" applyAlignment="1">
      <alignment horizontal="left" vertical="top" wrapText="1"/>
    </xf>
    <xf numFmtId="0" fontId="20" fillId="6" borderId="68" xfId="0" applyFont="1" applyFill="1" applyBorder="1" applyAlignment="1">
      <alignment horizontal="center" vertical="top" wrapText="1"/>
    </xf>
    <xf numFmtId="0" fontId="20" fillId="0" borderId="75" xfId="0" applyFont="1" applyBorder="1" applyAlignment="1">
      <alignment vertical="top" wrapText="1"/>
    </xf>
    <xf numFmtId="1" fontId="20" fillId="0" borderId="89" xfId="0" applyNumberFormat="1" applyFont="1" applyFill="1" applyBorder="1" applyAlignment="1">
      <alignment horizontal="center" vertical="top" wrapText="1"/>
    </xf>
    <xf numFmtId="1" fontId="20" fillId="0" borderId="66" xfId="0" applyNumberFormat="1" applyFont="1" applyFill="1" applyBorder="1" applyAlignment="1">
      <alignment horizontal="center" vertical="top" wrapText="1"/>
    </xf>
    <xf numFmtId="1" fontId="20" fillId="0" borderId="80" xfId="0" applyNumberFormat="1" applyFont="1" applyFill="1" applyBorder="1" applyAlignment="1">
      <alignment horizontal="center" vertical="top" wrapText="1"/>
    </xf>
    <xf numFmtId="49" fontId="6" fillId="6" borderId="25" xfId="0" applyNumberFormat="1" applyFont="1" applyFill="1" applyBorder="1" applyAlignment="1">
      <alignment horizontal="center" vertical="top"/>
    </xf>
    <xf numFmtId="0" fontId="4" fillId="0" borderId="0" xfId="0" applyFont="1" applyBorder="1" applyAlignment="1">
      <alignment horizontal="left" vertical="top" wrapText="1"/>
    </xf>
    <xf numFmtId="49" fontId="6" fillId="6" borderId="15" xfId="0" applyNumberFormat="1" applyFont="1" applyFill="1" applyBorder="1" applyAlignment="1">
      <alignment horizontal="center" vertical="top"/>
    </xf>
    <xf numFmtId="0" fontId="4" fillId="6" borderId="41" xfId="0" applyFont="1" applyFill="1" applyBorder="1" applyAlignment="1">
      <alignment vertical="top" wrapText="1"/>
    </xf>
    <xf numFmtId="166" fontId="6" fillId="6" borderId="37" xfId="0" applyNumberFormat="1" applyFont="1" applyFill="1" applyBorder="1" applyAlignment="1">
      <alignment horizontal="left" vertical="top" wrapText="1"/>
    </xf>
    <xf numFmtId="166" fontId="4" fillId="6" borderId="54" xfId="0" applyNumberFormat="1" applyFont="1" applyFill="1" applyBorder="1" applyAlignment="1">
      <alignment horizontal="left" vertical="top" wrapText="1"/>
    </xf>
    <xf numFmtId="0" fontId="4" fillId="6" borderId="54" xfId="0" applyFont="1" applyFill="1" applyBorder="1" applyAlignment="1">
      <alignment horizontal="left" vertical="top" wrapText="1"/>
    </xf>
    <xf numFmtId="3" fontId="4" fillId="6" borderId="0" xfId="0" applyNumberFormat="1" applyFont="1" applyFill="1" applyBorder="1" applyAlignment="1">
      <alignment horizontal="center" vertical="top"/>
    </xf>
    <xf numFmtId="3" fontId="4" fillId="6" borderId="64" xfId="0" applyNumberFormat="1" applyFont="1" applyFill="1" applyBorder="1" applyAlignment="1">
      <alignment horizontal="center" vertical="top"/>
    </xf>
    <xf numFmtId="0" fontId="4" fillId="6" borderId="117" xfId="0" applyFont="1" applyFill="1" applyBorder="1" applyAlignment="1">
      <alignment horizontal="center" vertical="top"/>
    </xf>
    <xf numFmtId="164" fontId="4" fillId="6" borderId="64" xfId="2" applyFont="1" applyFill="1" applyBorder="1" applyAlignment="1">
      <alignment horizontal="center" vertical="top"/>
    </xf>
    <xf numFmtId="0" fontId="4" fillId="6" borderId="64" xfId="0" applyFont="1" applyFill="1" applyBorder="1" applyAlignment="1">
      <alignment horizontal="center" vertical="top"/>
    </xf>
    <xf numFmtId="0" fontId="4" fillId="0" borderId="64" xfId="0" applyFont="1" applyFill="1" applyBorder="1" applyAlignment="1">
      <alignment horizontal="center" vertical="top"/>
    </xf>
    <xf numFmtId="166" fontId="9" fillId="6" borderId="33" xfId="0" applyNumberFormat="1" applyFont="1" applyFill="1" applyBorder="1" applyAlignment="1">
      <alignment horizontal="center" vertical="top"/>
    </xf>
    <xf numFmtId="166" fontId="9" fillId="6" borderId="63" xfId="0" applyNumberFormat="1" applyFont="1" applyFill="1" applyBorder="1" applyAlignment="1">
      <alignment horizontal="center" vertical="top"/>
    </xf>
    <xf numFmtId="0" fontId="9" fillId="0" borderId="19" xfId="0" applyFont="1" applyFill="1" applyBorder="1" applyAlignment="1">
      <alignment horizontal="center" vertical="center" textRotation="90" wrapText="1"/>
    </xf>
    <xf numFmtId="0" fontId="9" fillId="6" borderId="19" xfId="0" applyFont="1" applyFill="1" applyBorder="1" applyAlignment="1">
      <alignment horizontal="center" vertical="center" textRotation="90" wrapText="1"/>
    </xf>
    <xf numFmtId="49" fontId="6" fillId="6" borderId="4" xfId="0" applyNumberFormat="1" applyFont="1" applyFill="1" applyBorder="1" applyAlignment="1">
      <alignment horizontal="center" vertical="top"/>
    </xf>
    <xf numFmtId="49" fontId="6" fillId="6" borderId="44" xfId="0" applyNumberFormat="1" applyFont="1" applyFill="1" applyBorder="1" applyAlignment="1">
      <alignment horizontal="center" vertical="top"/>
    </xf>
    <xf numFmtId="0" fontId="13" fillId="0" borderId="18" xfId="0" applyFont="1" applyFill="1" applyBorder="1" applyAlignment="1">
      <alignment horizontal="center" vertical="center" textRotation="90" wrapText="1"/>
    </xf>
    <xf numFmtId="0" fontId="9" fillId="6" borderId="4" xfId="0" applyFont="1" applyFill="1" applyBorder="1" applyAlignment="1">
      <alignment horizontal="center" vertical="center" textRotation="90" wrapText="1"/>
    </xf>
    <xf numFmtId="0" fontId="9" fillId="6" borderId="4" xfId="0" applyFont="1" applyFill="1" applyBorder="1" applyAlignment="1">
      <alignment vertical="center" textRotation="90" wrapText="1"/>
    </xf>
    <xf numFmtId="49" fontId="6" fillId="0" borderId="4" xfId="0" applyNumberFormat="1" applyFont="1" applyBorder="1" applyAlignment="1">
      <alignment horizontal="center" vertical="top"/>
    </xf>
    <xf numFmtId="0" fontId="4" fillId="6" borderId="46" xfId="0" applyFont="1" applyFill="1" applyBorder="1" applyAlignment="1">
      <alignment horizontal="center"/>
    </xf>
    <xf numFmtId="166" fontId="4" fillId="6" borderId="4" xfId="0" applyNumberFormat="1" applyFont="1" applyFill="1" applyBorder="1" applyAlignment="1">
      <alignment horizontal="center"/>
    </xf>
    <xf numFmtId="166" fontId="4" fillId="6" borderId="33" xfId="0" applyNumberFormat="1" applyFont="1" applyFill="1" applyBorder="1" applyAlignment="1">
      <alignment horizontal="center"/>
    </xf>
    <xf numFmtId="0" fontId="4" fillId="0" borderId="90" xfId="0" applyFont="1" applyFill="1" applyBorder="1" applyAlignment="1">
      <alignment horizontal="left" vertical="top" wrapText="1"/>
    </xf>
    <xf numFmtId="166" fontId="4" fillId="0" borderId="30" xfId="0" applyNumberFormat="1" applyFont="1" applyFill="1" applyBorder="1" applyAlignment="1">
      <alignment horizontal="left" vertical="top" wrapText="1"/>
    </xf>
    <xf numFmtId="0" fontId="4" fillId="0" borderId="30" xfId="0" applyFont="1" applyFill="1" applyBorder="1" applyAlignment="1">
      <alignment horizontal="left" vertical="top" wrapText="1"/>
    </xf>
    <xf numFmtId="0" fontId="4" fillId="6" borderId="90" xfId="0" applyFont="1" applyFill="1" applyBorder="1" applyAlignment="1">
      <alignment horizontal="left" vertical="top" wrapText="1"/>
    </xf>
    <xf numFmtId="166" fontId="4" fillId="6" borderId="30" xfId="0" applyNumberFormat="1" applyFont="1" applyFill="1" applyBorder="1" applyAlignment="1">
      <alignment horizontal="left" vertical="top" wrapText="1"/>
    </xf>
    <xf numFmtId="166" fontId="4" fillId="6" borderId="118" xfId="0" applyNumberFormat="1" applyFont="1" applyFill="1" applyBorder="1" applyAlignment="1">
      <alignment vertical="top" wrapText="1"/>
    </xf>
    <xf numFmtId="49" fontId="6" fillId="6" borderId="33" xfId="0" applyNumberFormat="1" applyFont="1" applyFill="1" applyBorder="1" applyAlignment="1">
      <alignment horizontal="center" vertical="top"/>
    </xf>
    <xf numFmtId="49" fontId="6" fillId="6" borderId="33" xfId="0" applyNumberFormat="1" applyFont="1" applyFill="1" applyBorder="1" applyAlignment="1">
      <alignment vertical="top"/>
    </xf>
    <xf numFmtId="0" fontId="4" fillId="6" borderId="20" xfId="0" applyFont="1" applyFill="1" applyBorder="1" applyAlignment="1">
      <alignment horizontal="center" vertical="top"/>
    </xf>
    <xf numFmtId="0" fontId="10" fillId="8" borderId="42" xfId="0" applyFont="1" applyFill="1" applyBorder="1" applyAlignment="1">
      <alignment horizontal="right" vertical="top"/>
    </xf>
    <xf numFmtId="49" fontId="6" fillId="2" borderId="24" xfId="0" applyNumberFormat="1" applyFont="1" applyFill="1" applyBorder="1" applyAlignment="1">
      <alignment horizontal="center" vertical="top"/>
    </xf>
    <xf numFmtId="49" fontId="6" fillId="2" borderId="22" xfId="0" applyNumberFormat="1" applyFont="1" applyFill="1" applyBorder="1" applyAlignment="1">
      <alignment horizontal="center" vertical="top"/>
    </xf>
    <xf numFmtId="49" fontId="6" fillId="6" borderId="24" xfId="0" applyNumberFormat="1" applyFont="1" applyFill="1" applyBorder="1" applyAlignment="1">
      <alignment horizontal="center" vertical="top" wrapText="1"/>
    </xf>
    <xf numFmtId="49" fontId="6" fillId="2" borderId="13" xfId="0" applyNumberFormat="1" applyFont="1" applyFill="1" applyBorder="1" applyAlignment="1">
      <alignment horizontal="center" vertical="top"/>
    </xf>
    <xf numFmtId="49" fontId="6" fillId="6" borderId="13" xfId="0" applyNumberFormat="1" applyFont="1" applyFill="1" applyBorder="1" applyAlignment="1">
      <alignment horizontal="center" vertical="top" wrapText="1"/>
    </xf>
    <xf numFmtId="49" fontId="42" fillId="6" borderId="62" xfId="0" applyNumberFormat="1" applyFont="1" applyFill="1" applyBorder="1" applyAlignment="1">
      <alignment horizontal="center" vertical="top"/>
    </xf>
    <xf numFmtId="49" fontId="27" fillId="2" borderId="13" xfId="0" applyNumberFormat="1" applyFont="1" applyFill="1" applyBorder="1" applyAlignment="1">
      <alignment horizontal="center" vertical="top"/>
    </xf>
    <xf numFmtId="49" fontId="27" fillId="6" borderId="15" xfId="0" applyNumberFormat="1" applyFont="1" applyFill="1" applyBorder="1" applyAlignment="1">
      <alignment horizontal="center" vertical="top"/>
    </xf>
    <xf numFmtId="49" fontId="27" fillId="10" borderId="7" xfId="0" applyNumberFormat="1" applyFont="1" applyFill="1" applyBorder="1" applyAlignment="1">
      <alignment horizontal="center" vertical="top"/>
    </xf>
    <xf numFmtId="0" fontId="38" fillId="6" borderId="98" xfId="0" applyFont="1" applyFill="1" applyBorder="1" applyAlignment="1">
      <alignment horizontal="center" vertical="top" wrapText="1"/>
    </xf>
    <xf numFmtId="0" fontId="39" fillId="6" borderId="100" xfId="0" applyFont="1" applyFill="1" applyBorder="1" applyAlignment="1">
      <alignment horizontal="center" vertical="top" wrapText="1"/>
    </xf>
    <xf numFmtId="0" fontId="39" fillId="6" borderId="101" xfId="0" applyFont="1" applyFill="1" applyBorder="1" applyAlignment="1">
      <alignment horizontal="center" vertical="top" wrapText="1"/>
    </xf>
    <xf numFmtId="49" fontId="20" fillId="6" borderId="46" xfId="0" applyNumberFormat="1" applyFont="1" applyFill="1" applyBorder="1" applyAlignment="1">
      <alignment horizontal="center" vertical="top" wrapText="1"/>
    </xf>
    <xf numFmtId="49" fontId="6" fillId="10" borderId="71" xfId="0" applyNumberFormat="1" applyFont="1" applyFill="1" applyBorder="1" applyAlignment="1">
      <alignment horizontal="center" vertical="top"/>
    </xf>
    <xf numFmtId="49" fontId="6" fillId="10" borderId="33" xfId="0" applyNumberFormat="1" applyFont="1" applyFill="1" applyBorder="1" applyAlignment="1">
      <alignment horizontal="center" vertical="top"/>
    </xf>
    <xf numFmtId="49" fontId="6" fillId="10" borderId="62" xfId="0" applyNumberFormat="1" applyFont="1" applyFill="1" applyBorder="1" applyAlignment="1">
      <alignment horizontal="center" vertical="top"/>
    </xf>
    <xf numFmtId="0" fontId="43" fillId="0" borderId="54" xfId="0" applyFont="1" applyBorder="1" applyAlignment="1"/>
    <xf numFmtId="0" fontId="41" fillId="6" borderId="44" xfId="0" applyFont="1" applyFill="1" applyBorder="1" applyAlignment="1">
      <alignment horizontal="center" vertical="center" textRotation="90" wrapText="1"/>
    </xf>
    <xf numFmtId="0" fontId="43" fillId="0" borderId="91" xfId="0" applyFont="1" applyBorder="1" applyAlignment="1"/>
    <xf numFmtId="3" fontId="16" fillId="6" borderId="22" xfId="0" applyNumberFormat="1" applyFont="1" applyFill="1" applyBorder="1" applyAlignment="1">
      <alignment horizontal="center" vertical="top" wrapText="1"/>
    </xf>
    <xf numFmtId="3" fontId="16" fillId="6" borderId="31" xfId="0" applyNumberFormat="1" applyFont="1" applyFill="1" applyBorder="1" applyAlignment="1">
      <alignment horizontal="center" vertical="top" wrapText="1"/>
    </xf>
    <xf numFmtId="166" fontId="27" fillId="4" borderId="5" xfId="0" applyNumberFormat="1" applyFont="1" applyFill="1" applyBorder="1" applyAlignment="1">
      <alignment horizontal="center" vertical="top"/>
    </xf>
    <xf numFmtId="166" fontId="20" fillId="8" borderId="20" xfId="0" applyNumberFormat="1" applyFont="1" applyFill="1" applyBorder="1" applyAlignment="1">
      <alignment horizontal="center" vertical="top"/>
    </xf>
    <xf numFmtId="166" fontId="27" fillId="4" borderId="20" xfId="0" applyNumberFormat="1" applyFont="1" applyFill="1" applyBorder="1" applyAlignment="1">
      <alignment horizontal="center" vertical="top"/>
    </xf>
    <xf numFmtId="0" fontId="31" fillId="6" borderId="1" xfId="0" applyFont="1" applyFill="1" applyBorder="1" applyAlignment="1">
      <alignment horizontal="center" vertical="top" textRotation="90" wrapText="1"/>
    </xf>
    <xf numFmtId="49" fontId="31" fillId="0" borderId="28" xfId="0" applyNumberFormat="1" applyFont="1" applyBorder="1" applyAlignment="1">
      <alignment horizontal="center" vertical="top" textRotation="90" shrinkToFit="1"/>
    </xf>
    <xf numFmtId="49" fontId="31" fillId="0" borderId="1" xfId="0" applyNumberFormat="1" applyFont="1" applyBorder="1" applyAlignment="1">
      <alignment horizontal="center" vertical="top" textRotation="90" wrapText="1"/>
    </xf>
    <xf numFmtId="49" fontId="31" fillId="0" borderId="84" xfId="0" applyNumberFormat="1" applyFont="1" applyBorder="1" applyAlignment="1">
      <alignment horizontal="center" vertical="top" textRotation="90" wrapText="1"/>
    </xf>
    <xf numFmtId="49" fontId="31" fillId="0" borderId="1" xfId="0" applyNumberFormat="1" applyFont="1" applyFill="1" applyBorder="1" applyAlignment="1">
      <alignment horizontal="center" vertical="top" textRotation="90" shrinkToFit="1"/>
    </xf>
    <xf numFmtId="49" fontId="6" fillId="2" borderId="13" xfId="0" applyNumberFormat="1" applyFont="1" applyFill="1" applyBorder="1" applyAlignment="1">
      <alignment horizontal="center" vertical="top"/>
    </xf>
    <xf numFmtId="0" fontId="4" fillId="6" borderId="27" xfId="0" applyFont="1" applyFill="1" applyBorder="1" applyAlignment="1">
      <alignment horizontal="left" vertical="top" wrapText="1"/>
    </xf>
    <xf numFmtId="49" fontId="6" fillId="6" borderId="13" xfId="0" applyNumberFormat="1" applyFont="1" applyFill="1" applyBorder="1" applyAlignment="1">
      <alignment horizontal="center" vertical="top" wrapText="1"/>
    </xf>
    <xf numFmtId="0" fontId="16" fillId="0" borderId="0" xfId="0" applyFont="1" applyBorder="1" applyAlignment="1">
      <alignment horizontal="left" vertical="top"/>
    </xf>
    <xf numFmtId="0" fontId="9" fillId="6" borderId="20" xfId="0" applyFont="1" applyFill="1" applyBorder="1" applyAlignment="1">
      <alignment horizontal="center" vertical="center" textRotation="90" wrapText="1"/>
    </xf>
    <xf numFmtId="49" fontId="6" fillId="6" borderId="20" xfId="0" applyNumberFormat="1" applyFont="1" applyFill="1" applyBorder="1" applyAlignment="1">
      <alignment horizontal="center" vertical="top"/>
    </xf>
    <xf numFmtId="3" fontId="4" fillId="3" borderId="28" xfId="0" applyNumberFormat="1" applyFont="1" applyFill="1" applyBorder="1" applyAlignment="1">
      <alignment horizontal="center" vertical="top"/>
    </xf>
    <xf numFmtId="3" fontId="4" fillId="3" borderId="47" xfId="0" applyNumberFormat="1" applyFont="1" applyFill="1" applyBorder="1" applyAlignment="1">
      <alignment horizontal="center" vertical="top"/>
    </xf>
    <xf numFmtId="0" fontId="9" fillId="6" borderId="33" xfId="0" applyFont="1" applyFill="1" applyBorder="1" applyAlignment="1">
      <alignment horizontal="center" vertical="center" textRotation="90" wrapText="1"/>
    </xf>
    <xf numFmtId="49" fontId="3" fillId="0" borderId="1" xfId="0" applyNumberFormat="1" applyFont="1" applyBorder="1" applyAlignment="1">
      <alignment horizontal="center" vertical="center" textRotation="90" wrapText="1"/>
    </xf>
    <xf numFmtId="49" fontId="6" fillId="6" borderId="14" xfId="0" applyNumberFormat="1" applyFont="1" applyFill="1" applyBorder="1" applyAlignment="1">
      <alignment horizontal="center" vertical="top"/>
    </xf>
    <xf numFmtId="49" fontId="4" fillId="6" borderId="58" xfId="0" applyNumberFormat="1" applyFont="1" applyFill="1" applyBorder="1" applyAlignment="1">
      <alignment horizontal="center" vertical="top" wrapText="1"/>
    </xf>
    <xf numFmtId="0" fontId="4" fillId="0" borderId="19" xfId="0" applyFont="1" applyFill="1" applyBorder="1" applyAlignment="1">
      <alignment horizontal="center" vertical="top"/>
    </xf>
    <xf numFmtId="166" fontId="4" fillId="0" borderId="19" xfId="0" applyNumberFormat="1" applyFont="1" applyBorder="1" applyAlignment="1">
      <alignment horizontal="center" vertical="top"/>
    </xf>
    <xf numFmtId="166" fontId="4" fillId="0" borderId="1" xfId="0" applyNumberFormat="1" applyFont="1" applyBorder="1" applyAlignment="1">
      <alignment horizontal="center" vertical="top"/>
    </xf>
    <xf numFmtId="166" fontId="4" fillId="0" borderId="57" xfId="0" applyNumberFormat="1" applyFont="1" applyBorder="1" applyAlignment="1">
      <alignment horizontal="center" vertical="top"/>
    </xf>
    <xf numFmtId="0" fontId="4" fillId="0" borderId="22" xfId="0" applyFont="1" applyBorder="1" applyAlignment="1">
      <alignment vertical="top"/>
    </xf>
    <xf numFmtId="0" fontId="4" fillId="0" borderId="23" xfId="0" applyFont="1" applyBorder="1" applyAlignment="1">
      <alignment vertical="top"/>
    </xf>
    <xf numFmtId="0" fontId="4" fillId="6" borderId="120" xfId="0" applyFont="1" applyFill="1" applyBorder="1" applyAlignment="1">
      <alignment vertical="top" wrapText="1"/>
    </xf>
    <xf numFmtId="0" fontId="22" fillId="6" borderId="94" xfId="0" applyFont="1" applyFill="1" applyBorder="1" applyAlignment="1">
      <alignment horizontal="center" vertical="top" wrapText="1"/>
    </xf>
    <xf numFmtId="0" fontId="22" fillId="6" borderId="93" xfId="0" applyFont="1" applyFill="1" applyBorder="1" applyAlignment="1">
      <alignment horizontal="center" vertical="top" wrapText="1"/>
    </xf>
    <xf numFmtId="166" fontId="4" fillId="0" borderId="53" xfId="0" applyNumberFormat="1" applyFont="1" applyBorder="1" applyAlignment="1">
      <alignment horizontal="center" vertical="top"/>
    </xf>
    <xf numFmtId="0" fontId="6" fillId="6" borderId="96" xfId="0" applyFont="1" applyFill="1" applyBorder="1" applyAlignment="1">
      <alignment vertical="top" wrapText="1"/>
    </xf>
    <xf numFmtId="166" fontId="4" fillId="6" borderId="74" xfId="0" applyNumberFormat="1" applyFont="1" applyFill="1" applyBorder="1" applyAlignment="1">
      <alignment horizontal="center" vertical="top"/>
    </xf>
    <xf numFmtId="3" fontId="4" fillId="6" borderId="73" xfId="0" applyNumberFormat="1" applyFont="1" applyFill="1" applyBorder="1" applyAlignment="1">
      <alignment horizontal="center" vertical="top"/>
    </xf>
    <xf numFmtId="166" fontId="4" fillId="6" borderId="73" xfId="0" applyNumberFormat="1" applyFont="1" applyFill="1" applyBorder="1" applyAlignment="1">
      <alignment horizontal="center" vertical="top"/>
    </xf>
    <xf numFmtId="166" fontId="4" fillId="6" borderId="82" xfId="0" applyNumberFormat="1" applyFont="1" applyFill="1" applyBorder="1" applyAlignment="1">
      <alignment horizontal="center" vertical="top"/>
    </xf>
    <xf numFmtId="166" fontId="4" fillId="6" borderId="81" xfId="0" applyNumberFormat="1" applyFont="1" applyFill="1" applyBorder="1" applyAlignment="1">
      <alignment horizontal="center" vertical="top"/>
    </xf>
    <xf numFmtId="49" fontId="6" fillId="10" borderId="7" xfId="0" applyNumberFormat="1" applyFont="1" applyFill="1" applyBorder="1" applyAlignment="1">
      <alignment horizontal="center" vertical="top"/>
    </xf>
    <xf numFmtId="49" fontId="6" fillId="2" borderId="13" xfId="0" applyNumberFormat="1" applyFont="1" applyFill="1" applyBorder="1" applyAlignment="1">
      <alignment horizontal="center" vertical="top"/>
    </xf>
    <xf numFmtId="0" fontId="20" fillId="0" borderId="33" xfId="0" applyFont="1" applyBorder="1" applyAlignment="1">
      <alignment vertical="top"/>
    </xf>
    <xf numFmtId="0" fontId="24" fillId="0" borderId="0" xfId="0" applyFont="1" applyAlignment="1">
      <alignment vertical="top"/>
    </xf>
    <xf numFmtId="0" fontId="24" fillId="0" borderId="33" xfId="0" applyFont="1" applyBorder="1" applyAlignment="1">
      <alignment vertical="top"/>
    </xf>
    <xf numFmtId="3" fontId="4" fillId="3" borderId="102" xfId="0" applyNumberFormat="1" applyFont="1" applyFill="1" applyBorder="1" applyAlignment="1">
      <alignment horizontal="left" vertical="top" wrapText="1"/>
    </xf>
    <xf numFmtId="3" fontId="4" fillId="3" borderId="100" xfId="0" applyNumberFormat="1" applyFont="1" applyFill="1" applyBorder="1" applyAlignment="1">
      <alignment horizontal="center" vertical="top"/>
    </xf>
    <xf numFmtId="3" fontId="4" fillId="3" borderId="101" xfId="0" applyNumberFormat="1" applyFont="1" applyFill="1" applyBorder="1" applyAlignment="1">
      <alignment horizontal="center" vertical="top"/>
    </xf>
    <xf numFmtId="0" fontId="4" fillId="6" borderId="13" xfId="0" applyFont="1" applyFill="1" applyBorder="1" applyAlignment="1">
      <alignment vertical="top"/>
    </xf>
    <xf numFmtId="0" fontId="4" fillId="6" borderId="46" xfId="0" applyFont="1" applyFill="1" applyBorder="1" applyAlignment="1">
      <alignment vertical="top"/>
    </xf>
    <xf numFmtId="0" fontId="7" fillId="6" borderId="29" xfId="0" applyFont="1" applyFill="1" applyBorder="1" applyAlignment="1">
      <alignment horizontal="left" vertical="top" wrapText="1"/>
    </xf>
    <xf numFmtId="49" fontId="6" fillId="10" borderId="6" xfId="0" applyNumberFormat="1" applyFont="1" applyFill="1" applyBorder="1" applyAlignment="1">
      <alignment horizontal="center" vertical="top"/>
    </xf>
    <xf numFmtId="49" fontId="6" fillId="10" borderId="8" xfId="0" applyNumberFormat="1" applyFont="1" applyFill="1" applyBorder="1" applyAlignment="1">
      <alignment horizontal="center" vertical="top"/>
    </xf>
    <xf numFmtId="49" fontId="6" fillId="2" borderId="24" xfId="0" applyNumberFormat="1" applyFont="1" applyFill="1" applyBorder="1" applyAlignment="1">
      <alignment horizontal="center" vertical="top"/>
    </xf>
    <xf numFmtId="49" fontId="6" fillId="2" borderId="22" xfId="0" applyNumberFormat="1" applyFont="1" applyFill="1" applyBorder="1" applyAlignment="1">
      <alignment horizontal="center" vertical="top"/>
    </xf>
    <xf numFmtId="49" fontId="6" fillId="6" borderId="24" xfId="0" applyNumberFormat="1" applyFont="1" applyFill="1" applyBorder="1" applyAlignment="1">
      <alignment horizontal="center" vertical="top" wrapText="1"/>
    </xf>
    <xf numFmtId="49" fontId="6" fillId="6" borderId="22" xfId="0" applyNumberFormat="1" applyFont="1" applyFill="1" applyBorder="1" applyAlignment="1">
      <alignment horizontal="center" vertical="top" wrapText="1"/>
    </xf>
    <xf numFmtId="49" fontId="6" fillId="6" borderId="25" xfId="0" applyNumberFormat="1" applyFont="1" applyFill="1" applyBorder="1" applyAlignment="1">
      <alignment horizontal="center" vertical="top"/>
    </xf>
    <xf numFmtId="49" fontId="6" fillId="10" borderId="7" xfId="0" applyNumberFormat="1" applyFont="1" applyFill="1" applyBorder="1" applyAlignment="1">
      <alignment horizontal="center" vertical="top"/>
    </xf>
    <xf numFmtId="49" fontId="6" fillId="2" borderId="13" xfId="0" applyNumberFormat="1" applyFont="1" applyFill="1" applyBorder="1" applyAlignment="1">
      <alignment horizontal="center" vertical="top"/>
    </xf>
    <xf numFmtId="49" fontId="6" fillId="6" borderId="13" xfId="0" applyNumberFormat="1" applyFont="1" applyFill="1" applyBorder="1" applyAlignment="1">
      <alignment horizontal="center" vertical="top" wrapText="1"/>
    </xf>
    <xf numFmtId="0" fontId="6" fillId="0" borderId="60" xfId="0" applyFont="1" applyBorder="1" applyAlignment="1">
      <alignment horizontal="center" vertical="center" wrapText="1"/>
    </xf>
    <xf numFmtId="49" fontId="6" fillId="6" borderId="13" xfId="0" applyNumberFormat="1" applyFont="1" applyFill="1" applyBorder="1" applyAlignment="1">
      <alignment horizontal="center" vertical="top"/>
    </xf>
    <xf numFmtId="0" fontId="4" fillId="6" borderId="33" xfId="0" applyFont="1" applyFill="1" applyBorder="1" applyAlignment="1">
      <alignment horizontal="center" vertical="center" textRotation="90" wrapText="1"/>
    </xf>
    <xf numFmtId="0" fontId="4" fillId="6" borderId="63" xfId="0" applyFont="1" applyFill="1" applyBorder="1" applyAlignment="1">
      <alignment horizontal="center" vertical="center" textRotation="90" wrapText="1"/>
    </xf>
    <xf numFmtId="49" fontId="4" fillId="6" borderId="15" xfId="0" applyNumberFormat="1" applyFont="1" applyFill="1" applyBorder="1" applyAlignment="1">
      <alignment horizontal="center" vertical="top"/>
    </xf>
    <xf numFmtId="49" fontId="4" fillId="6" borderId="27" xfId="0" applyNumberFormat="1" applyFont="1" applyFill="1" applyBorder="1" applyAlignment="1">
      <alignment horizontal="center" vertical="top"/>
    </xf>
    <xf numFmtId="49" fontId="6" fillId="6" borderId="37" xfId="0" applyNumberFormat="1" applyFont="1" applyFill="1" applyBorder="1" applyAlignment="1">
      <alignment horizontal="center" vertical="top"/>
    </xf>
    <xf numFmtId="0" fontId="6" fillId="3" borderId="25" xfId="0" applyFont="1" applyFill="1" applyBorder="1" applyAlignment="1">
      <alignment horizontal="left" vertical="top" wrapText="1"/>
    </xf>
    <xf numFmtId="0" fontId="4" fillId="6" borderId="15" xfId="0" applyFont="1" applyFill="1" applyBorder="1" applyAlignment="1">
      <alignment vertical="top" wrapText="1"/>
    </xf>
    <xf numFmtId="49" fontId="6" fillId="6" borderId="15" xfId="0" applyNumberFormat="1" applyFont="1" applyFill="1" applyBorder="1" applyAlignment="1">
      <alignment horizontal="center" vertical="top"/>
    </xf>
    <xf numFmtId="0" fontId="4" fillId="3" borderId="14" xfId="0" applyFont="1" applyFill="1" applyBorder="1" applyAlignment="1">
      <alignment vertical="top" wrapText="1"/>
    </xf>
    <xf numFmtId="0" fontId="14" fillId="0" borderId="0" xfId="0" applyFont="1" applyAlignment="1">
      <alignment horizontal="center" vertical="top" wrapText="1"/>
    </xf>
    <xf numFmtId="3" fontId="4" fillId="6" borderId="15" xfId="0" applyNumberFormat="1" applyFont="1" applyFill="1" applyBorder="1" applyAlignment="1">
      <alignment horizontal="left" vertical="top" wrapText="1"/>
    </xf>
    <xf numFmtId="3" fontId="4" fillId="6" borderId="7" xfId="0" applyNumberFormat="1" applyFont="1" applyFill="1" applyBorder="1" applyAlignment="1">
      <alignment horizontal="center" vertical="center" textRotation="90" wrapText="1"/>
    </xf>
    <xf numFmtId="0" fontId="4" fillId="6" borderId="32" xfId="0" applyFont="1" applyFill="1" applyBorder="1" applyAlignment="1">
      <alignment horizontal="left" vertical="top" wrapText="1"/>
    </xf>
    <xf numFmtId="49" fontId="6" fillId="10" borderId="7" xfId="0" applyNumberFormat="1" applyFont="1" applyFill="1" applyBorder="1" applyAlignment="1">
      <alignment horizontal="center" vertical="top"/>
    </xf>
    <xf numFmtId="49" fontId="6" fillId="2" borderId="13" xfId="0" applyNumberFormat="1" applyFont="1" applyFill="1" applyBorder="1" applyAlignment="1">
      <alignment horizontal="center" vertical="top"/>
    </xf>
    <xf numFmtId="0" fontId="5" fillId="0" borderId="0" xfId="0" applyFont="1" applyAlignment="1">
      <alignment vertical="center" wrapText="1"/>
    </xf>
    <xf numFmtId="0" fontId="5" fillId="0" borderId="0" xfId="0" applyFont="1" applyAlignment="1">
      <alignment horizontal="left" vertical="top" wrapText="1"/>
    </xf>
    <xf numFmtId="0" fontId="0" fillId="0" borderId="0" xfId="0" applyAlignment="1">
      <alignment horizontal="left" vertical="top"/>
    </xf>
    <xf numFmtId="166" fontId="4" fillId="6" borderId="64" xfId="0" applyNumberFormat="1" applyFont="1" applyFill="1" applyBorder="1" applyAlignment="1">
      <alignment horizontal="center" vertical="top"/>
    </xf>
    <xf numFmtId="166" fontId="4" fillId="6" borderId="0" xfId="0" applyNumberFormat="1" applyFont="1" applyFill="1" applyBorder="1" applyAlignment="1">
      <alignment horizontal="center" vertical="top"/>
    </xf>
    <xf numFmtId="3" fontId="20" fillId="0" borderId="51" xfId="0" applyNumberFormat="1" applyFont="1" applyBorder="1" applyAlignment="1">
      <alignment vertical="top"/>
    </xf>
    <xf numFmtId="3" fontId="27" fillId="6" borderId="4" xfId="0" applyNumberFormat="1" applyFont="1" applyFill="1" applyBorder="1" applyAlignment="1">
      <alignment horizontal="center" vertical="top"/>
    </xf>
    <xf numFmtId="3" fontId="20" fillId="0" borderId="44" xfId="0" applyNumberFormat="1" applyFont="1" applyBorder="1" applyAlignment="1">
      <alignment vertical="top"/>
    </xf>
    <xf numFmtId="3" fontId="24" fillId="5" borderId="61" xfId="0" applyNumberFormat="1" applyFont="1" applyFill="1" applyBorder="1"/>
    <xf numFmtId="3" fontId="24" fillId="12" borderId="57" xfId="0" applyNumberFormat="1" applyFont="1" applyFill="1" applyBorder="1"/>
    <xf numFmtId="3" fontId="20" fillId="10" borderId="57" xfId="0" applyNumberFormat="1" applyFont="1" applyFill="1" applyBorder="1" applyAlignment="1">
      <alignment vertical="top"/>
    </xf>
    <xf numFmtId="3" fontId="20" fillId="11" borderId="57" xfId="0" applyNumberFormat="1" applyFont="1" applyFill="1" applyBorder="1" applyAlignment="1">
      <alignment vertical="top"/>
    </xf>
    <xf numFmtId="0" fontId="4" fillId="0" borderId="4" xfId="0" applyFont="1" applyBorder="1" applyAlignment="1">
      <alignment vertical="top"/>
    </xf>
    <xf numFmtId="0" fontId="4" fillId="6" borderId="4" xfId="0" applyFont="1" applyFill="1" applyBorder="1" applyAlignment="1">
      <alignment vertical="top"/>
    </xf>
    <xf numFmtId="3" fontId="20" fillId="11" borderId="48" xfId="0" applyNumberFormat="1" applyFont="1" applyFill="1" applyBorder="1" applyAlignment="1">
      <alignment vertical="top"/>
    </xf>
    <xf numFmtId="3" fontId="20" fillId="10" borderId="60" xfId="0" applyNumberFormat="1" applyFont="1" applyFill="1" applyBorder="1" applyAlignment="1">
      <alignment vertical="top"/>
    </xf>
    <xf numFmtId="3" fontId="20" fillId="12" borderId="31" xfId="0" applyNumberFormat="1" applyFont="1" applyFill="1" applyBorder="1" applyAlignment="1">
      <alignment vertical="top"/>
    </xf>
    <xf numFmtId="0" fontId="6" fillId="0" borderId="5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44" xfId="0" applyFont="1" applyBorder="1" applyAlignment="1">
      <alignment horizontal="left" vertical="top"/>
    </xf>
    <xf numFmtId="166" fontId="4" fillId="11" borderId="60" xfId="0" applyNumberFormat="1" applyFont="1" applyFill="1" applyBorder="1" applyAlignment="1">
      <alignment vertical="top"/>
    </xf>
    <xf numFmtId="166" fontId="4" fillId="11" borderId="31" xfId="0" applyNumberFormat="1" applyFont="1" applyFill="1" applyBorder="1" applyAlignment="1">
      <alignment vertical="top"/>
    </xf>
    <xf numFmtId="3" fontId="4" fillId="0" borderId="33" xfId="0" applyNumberFormat="1" applyFont="1" applyFill="1" applyBorder="1" applyAlignment="1">
      <alignment horizontal="center" vertical="top"/>
    </xf>
    <xf numFmtId="166" fontId="4" fillId="0" borderId="33" xfId="0" applyNumberFormat="1" applyFont="1" applyBorder="1" applyAlignment="1">
      <alignment horizontal="center" vertical="top"/>
    </xf>
    <xf numFmtId="166" fontId="4" fillId="0" borderId="4" xfId="0" applyNumberFormat="1" applyFont="1" applyBorder="1" applyAlignment="1">
      <alignment horizontal="center" vertical="top"/>
    </xf>
    <xf numFmtId="166" fontId="4" fillId="0" borderId="46" xfId="0" applyNumberFormat="1" applyFont="1" applyBorder="1" applyAlignment="1">
      <alignment horizontal="center" vertical="top"/>
    </xf>
    <xf numFmtId="0" fontId="6" fillId="6" borderId="67" xfId="0" applyFont="1" applyFill="1" applyBorder="1" applyAlignment="1">
      <alignment vertical="top" wrapText="1"/>
    </xf>
    <xf numFmtId="166" fontId="4" fillId="0" borderId="13" xfId="0" applyNumberFormat="1" applyFont="1" applyBorder="1" applyAlignment="1">
      <alignment horizontal="center" vertical="top"/>
    </xf>
    <xf numFmtId="49" fontId="6" fillId="6" borderId="71" xfId="0" applyNumberFormat="1" applyFont="1" applyFill="1" applyBorder="1" applyAlignment="1">
      <alignment horizontal="center" vertical="top"/>
    </xf>
    <xf numFmtId="0" fontId="4" fillId="6" borderId="51" xfId="0" applyFont="1" applyFill="1" applyBorder="1" applyAlignment="1">
      <alignment horizontal="center" vertical="top"/>
    </xf>
    <xf numFmtId="0" fontId="4" fillId="6" borderId="119" xfId="0" applyFont="1" applyFill="1" applyBorder="1" applyAlignment="1">
      <alignment horizontal="left" vertical="top" wrapText="1"/>
    </xf>
    <xf numFmtId="0" fontId="4" fillId="6" borderId="84" xfId="0" applyFont="1" applyFill="1" applyBorder="1" applyAlignment="1">
      <alignment horizontal="left" vertical="top" wrapText="1"/>
    </xf>
    <xf numFmtId="0" fontId="0" fillId="6" borderId="4" xfId="0" applyFill="1" applyBorder="1" applyAlignment="1">
      <alignment vertical="top"/>
    </xf>
    <xf numFmtId="165" fontId="4" fillId="6" borderId="4" xfId="0" applyNumberFormat="1" applyFont="1" applyFill="1" applyBorder="1" applyAlignment="1">
      <alignment vertical="top"/>
    </xf>
    <xf numFmtId="0" fontId="4" fillId="6" borderId="4" xfId="0" applyFont="1" applyFill="1" applyBorder="1" applyAlignment="1">
      <alignment horizontal="left" vertical="top"/>
    </xf>
    <xf numFmtId="0" fontId="4" fillId="6" borderId="44" xfId="0" applyFont="1" applyFill="1" applyBorder="1" applyAlignment="1">
      <alignment horizontal="left" vertical="top"/>
    </xf>
    <xf numFmtId="3" fontId="4" fillId="6" borderId="4" xfId="0" applyNumberFormat="1" applyFont="1" applyFill="1" applyBorder="1" applyAlignment="1">
      <alignment horizontal="left" vertical="top"/>
    </xf>
    <xf numFmtId="0" fontId="16" fillId="6" borderId="4" xfId="0" applyFont="1" applyFill="1" applyBorder="1" applyAlignment="1">
      <alignment horizontal="left" vertical="top"/>
    </xf>
    <xf numFmtId="0" fontId="4" fillId="6" borderId="51" xfId="0" applyFont="1" applyFill="1" applyBorder="1" applyAlignment="1">
      <alignment horizontal="left" vertical="top"/>
    </xf>
    <xf numFmtId="0" fontId="4" fillId="6" borderId="44" xfId="0" applyFont="1" applyFill="1" applyBorder="1" applyAlignment="1">
      <alignment vertical="top"/>
    </xf>
    <xf numFmtId="49" fontId="20" fillId="6" borderId="4" xfId="0" applyNumberFormat="1" applyFont="1" applyFill="1" applyBorder="1" applyAlignment="1">
      <alignment horizontal="center" vertical="top" wrapText="1"/>
    </xf>
    <xf numFmtId="49" fontId="27" fillId="2" borderId="24" xfId="0" applyNumberFormat="1" applyFont="1" applyFill="1" applyBorder="1" applyAlignment="1">
      <alignment horizontal="center" vertical="top"/>
    </xf>
    <xf numFmtId="49" fontId="27" fillId="2" borderId="13" xfId="0" applyNumberFormat="1" applyFont="1" applyFill="1" applyBorder="1" applyAlignment="1">
      <alignment horizontal="center" vertical="top"/>
    </xf>
    <xf numFmtId="49" fontId="27" fillId="2" borderId="22" xfId="0" applyNumberFormat="1" applyFont="1" applyFill="1" applyBorder="1" applyAlignment="1">
      <alignment horizontal="center" vertical="top"/>
    </xf>
    <xf numFmtId="49" fontId="27" fillId="6" borderId="24" xfId="0" applyNumberFormat="1" applyFont="1" applyFill="1" applyBorder="1" applyAlignment="1">
      <alignment horizontal="center" vertical="top" wrapText="1"/>
    </xf>
    <xf numFmtId="49" fontId="27" fillId="6" borderId="13" xfId="0" applyNumberFormat="1" applyFont="1" applyFill="1" applyBorder="1" applyAlignment="1">
      <alignment horizontal="center" vertical="top" wrapText="1"/>
    </xf>
    <xf numFmtId="49" fontId="27" fillId="6" borderId="22" xfId="0" applyNumberFormat="1" applyFont="1" applyFill="1" applyBorder="1" applyAlignment="1">
      <alignment horizontal="center" vertical="top" wrapText="1"/>
    </xf>
    <xf numFmtId="49" fontId="20" fillId="6" borderId="33" xfId="0" applyNumberFormat="1" applyFont="1" applyFill="1" applyBorder="1" applyAlignment="1">
      <alignment horizontal="center" vertical="top" wrapText="1"/>
    </xf>
    <xf numFmtId="49" fontId="20" fillId="6" borderId="15" xfId="0" applyNumberFormat="1" applyFont="1" applyFill="1" applyBorder="1" applyAlignment="1">
      <alignment horizontal="center" vertical="top"/>
    </xf>
    <xf numFmtId="49" fontId="27" fillId="10" borderId="6" xfId="0" applyNumberFormat="1" applyFont="1" applyFill="1" applyBorder="1" applyAlignment="1">
      <alignment horizontal="center" vertical="top"/>
    </xf>
    <xf numFmtId="49" fontId="27" fillId="10" borderId="7" xfId="0" applyNumberFormat="1" applyFont="1" applyFill="1" applyBorder="1" applyAlignment="1">
      <alignment horizontal="center" vertical="top"/>
    </xf>
    <xf numFmtId="49" fontId="27" fillId="10" borderId="8" xfId="0" applyNumberFormat="1" applyFont="1" applyFill="1" applyBorder="1" applyAlignment="1">
      <alignment horizontal="center" vertical="top"/>
    </xf>
    <xf numFmtId="49" fontId="27" fillId="6" borderId="16" xfId="0" applyNumberFormat="1" applyFont="1" applyFill="1" applyBorder="1" applyAlignment="1">
      <alignment horizontal="center" vertical="top"/>
    </xf>
    <xf numFmtId="49" fontId="27" fillId="6" borderId="28" xfId="0" applyNumberFormat="1" applyFont="1" applyFill="1" applyBorder="1" applyAlignment="1">
      <alignment horizontal="center" vertical="top"/>
    </xf>
    <xf numFmtId="49" fontId="27" fillId="9" borderId="13" xfId="0" applyNumberFormat="1" applyFont="1" applyFill="1" applyBorder="1" applyAlignment="1">
      <alignment horizontal="center" vertical="top"/>
    </xf>
    <xf numFmtId="0" fontId="30" fillId="0" borderId="33" xfId="0" applyFont="1" applyBorder="1" applyAlignment="1">
      <alignment wrapText="1"/>
    </xf>
    <xf numFmtId="49" fontId="27" fillId="6" borderId="28" xfId="0" applyNumberFormat="1" applyFont="1" applyFill="1" applyBorder="1" applyAlignment="1">
      <alignment vertical="top"/>
    </xf>
    <xf numFmtId="49" fontId="27" fillId="6" borderId="16" xfId="0" applyNumberFormat="1" applyFont="1" applyFill="1" applyBorder="1" applyAlignment="1">
      <alignment horizontal="center" vertical="top" wrapText="1"/>
    </xf>
    <xf numFmtId="49" fontId="31" fillId="0" borderId="28" xfId="0" applyNumberFormat="1" applyFont="1" applyBorder="1" applyAlignment="1">
      <alignment horizontal="center" vertical="center" textRotation="90" wrapText="1"/>
    </xf>
    <xf numFmtId="49" fontId="31" fillId="0" borderId="16" xfId="0" applyNumberFormat="1" applyFont="1" applyFill="1" applyBorder="1" applyAlignment="1">
      <alignment horizontal="center" vertical="center" textRotation="90" wrapText="1"/>
    </xf>
    <xf numFmtId="0" fontId="30" fillId="6" borderId="4" xfId="0" applyFont="1" applyFill="1" applyBorder="1" applyAlignment="1">
      <alignment horizontal="center" wrapText="1"/>
    </xf>
    <xf numFmtId="0" fontId="20" fillId="6" borderId="33" xfId="0" applyFont="1" applyFill="1" applyBorder="1" applyAlignment="1">
      <alignment horizontal="center" vertical="center" textRotation="90" wrapText="1"/>
    </xf>
    <xf numFmtId="49" fontId="27" fillId="6" borderId="15" xfId="0" applyNumberFormat="1" applyFont="1" applyFill="1" applyBorder="1" applyAlignment="1">
      <alignment horizontal="center" vertical="top"/>
    </xf>
    <xf numFmtId="0" fontId="20" fillId="6" borderId="17" xfId="0" applyFont="1" applyFill="1" applyBorder="1" applyAlignment="1">
      <alignment horizontal="left" vertical="top" wrapText="1"/>
    </xf>
    <xf numFmtId="0" fontId="20" fillId="6" borderId="27" xfId="0" applyFont="1" applyFill="1" applyBorder="1" applyAlignment="1">
      <alignment horizontal="left" vertical="top" wrapText="1"/>
    </xf>
    <xf numFmtId="49" fontId="20" fillId="0" borderId="51" xfId="0" applyNumberFormat="1" applyFont="1" applyBorder="1" applyAlignment="1">
      <alignment horizontal="center" vertical="top" wrapText="1"/>
    </xf>
    <xf numFmtId="0" fontId="20" fillId="0" borderId="0" xfId="0" applyFont="1" applyBorder="1" applyAlignment="1">
      <alignment horizontal="left" vertical="top" wrapText="1"/>
    </xf>
    <xf numFmtId="49" fontId="20" fillId="6" borderId="44" xfId="0" applyNumberFormat="1" applyFont="1" applyFill="1" applyBorder="1" applyAlignment="1">
      <alignment horizontal="center" vertical="top" wrapText="1"/>
    </xf>
    <xf numFmtId="0" fontId="40" fillId="6" borderId="62" xfId="0" applyFont="1" applyFill="1" applyBorder="1" applyAlignment="1">
      <alignment horizontal="center"/>
    </xf>
    <xf numFmtId="0" fontId="24" fillId="0" borderId="0" xfId="0" applyFont="1" applyAlignment="1">
      <alignment vertical="top" wrapText="1"/>
    </xf>
    <xf numFmtId="166" fontId="20" fillId="6" borderId="17" xfId="0" applyNumberFormat="1" applyFont="1" applyFill="1" applyBorder="1" applyAlignment="1">
      <alignment horizontal="left" vertical="top" wrapText="1"/>
    </xf>
    <xf numFmtId="166" fontId="20" fillId="6" borderId="15" xfId="0" applyNumberFormat="1" applyFont="1" applyFill="1" applyBorder="1" applyAlignment="1">
      <alignment horizontal="left" vertical="top" wrapText="1"/>
    </xf>
    <xf numFmtId="166" fontId="27" fillId="6" borderId="13" xfId="0" applyNumberFormat="1" applyFont="1" applyFill="1" applyBorder="1" applyAlignment="1">
      <alignment horizontal="center" vertical="top" wrapText="1"/>
    </xf>
    <xf numFmtId="166" fontId="27" fillId="6" borderId="22" xfId="0" applyNumberFormat="1" applyFont="1" applyFill="1" applyBorder="1" applyAlignment="1">
      <alignment horizontal="center" vertical="top" wrapText="1"/>
    </xf>
    <xf numFmtId="0" fontId="6" fillId="0" borderId="0" xfId="0" applyFont="1" applyBorder="1" applyAlignment="1">
      <alignment horizontal="right" vertical="top"/>
    </xf>
    <xf numFmtId="49" fontId="4" fillId="0" borderId="0" xfId="0" applyNumberFormat="1" applyFont="1" applyAlignment="1">
      <alignment vertical="center"/>
    </xf>
    <xf numFmtId="0" fontId="27" fillId="0" borderId="21" xfId="0" applyFont="1" applyBorder="1" applyAlignment="1">
      <alignment horizontal="center" vertical="center" wrapText="1"/>
    </xf>
    <xf numFmtId="166" fontId="20" fillId="0" borderId="9" xfId="0" applyNumberFormat="1" applyFont="1" applyFill="1" applyBorder="1" applyAlignment="1">
      <alignment horizontal="left" vertical="top" wrapText="1"/>
    </xf>
    <xf numFmtId="3" fontId="20" fillId="6" borderId="11" xfId="0" applyNumberFormat="1" applyFont="1" applyFill="1" applyBorder="1" applyAlignment="1">
      <alignment horizontal="center" vertical="top"/>
    </xf>
    <xf numFmtId="166" fontId="20" fillId="0" borderId="121" xfId="0" applyNumberFormat="1" applyFont="1" applyFill="1" applyBorder="1" applyAlignment="1">
      <alignment horizontal="left" vertical="top" wrapText="1"/>
    </xf>
    <xf numFmtId="3" fontId="20" fillId="6" borderId="122" xfId="0" applyNumberFormat="1" applyFont="1" applyFill="1" applyBorder="1" applyAlignment="1">
      <alignment horizontal="center" vertical="top"/>
    </xf>
    <xf numFmtId="0" fontId="20" fillId="6" borderId="72" xfId="0" applyFont="1" applyFill="1" applyBorder="1" applyAlignment="1">
      <alignment horizontal="center" vertical="top"/>
    </xf>
    <xf numFmtId="0" fontId="39" fillId="6" borderId="25" xfId="0" applyFont="1" applyFill="1" applyBorder="1" applyAlignment="1">
      <alignment horizontal="center" vertical="top" wrapText="1"/>
    </xf>
    <xf numFmtId="49" fontId="39" fillId="6" borderId="23" xfId="0" applyNumberFormat="1" applyFont="1" applyFill="1" applyBorder="1" applyAlignment="1">
      <alignment horizontal="center" vertical="top"/>
    </xf>
    <xf numFmtId="3" fontId="20" fillId="3" borderId="11" xfId="0" applyNumberFormat="1" applyFont="1" applyFill="1" applyBorder="1" applyAlignment="1">
      <alignment horizontal="center" vertical="top"/>
    </xf>
    <xf numFmtId="3" fontId="20" fillId="3" borderId="15" xfId="0" applyNumberFormat="1" applyFont="1" applyFill="1" applyBorder="1" applyAlignment="1">
      <alignment horizontal="center" vertical="top"/>
    </xf>
    <xf numFmtId="3" fontId="20" fillId="6" borderId="14" xfId="0" applyNumberFormat="1" applyFont="1" applyFill="1" applyBorder="1" applyAlignment="1">
      <alignment horizontal="center" vertical="top"/>
    </xf>
    <xf numFmtId="3" fontId="20" fillId="3" borderId="14" xfId="0" applyNumberFormat="1" applyFont="1" applyFill="1" applyBorder="1" applyAlignment="1">
      <alignment horizontal="center" vertical="top"/>
    </xf>
    <xf numFmtId="3" fontId="20" fillId="9" borderId="23" xfId="0" applyNumberFormat="1" applyFont="1" applyFill="1" applyBorder="1" applyAlignment="1">
      <alignment horizontal="center" vertical="top" wrapText="1"/>
    </xf>
    <xf numFmtId="0" fontId="24" fillId="0" borderId="0" xfId="0" applyFont="1" applyBorder="1" applyAlignment="1">
      <alignment vertical="top"/>
    </xf>
    <xf numFmtId="1" fontId="20" fillId="3" borderId="17" xfId="0" applyNumberFormat="1" applyFont="1" applyFill="1" applyBorder="1" applyAlignment="1">
      <alignment horizontal="center" vertical="top" wrapText="1"/>
    </xf>
    <xf numFmtId="1" fontId="20" fillId="3" borderId="15" xfId="0" applyNumberFormat="1" applyFont="1" applyFill="1" applyBorder="1" applyAlignment="1">
      <alignment horizontal="center" vertical="top" wrapText="1"/>
    </xf>
    <xf numFmtId="1" fontId="20" fillId="6" borderId="17" xfId="0" applyNumberFormat="1" applyFont="1" applyFill="1" applyBorder="1" applyAlignment="1">
      <alignment horizontal="center" vertical="top" wrapText="1"/>
    </xf>
    <xf numFmtId="1" fontId="20" fillId="6" borderId="67" xfId="0" applyNumberFormat="1" applyFont="1" applyFill="1" applyBorder="1" applyAlignment="1">
      <alignment horizontal="center" vertical="top" wrapText="1"/>
    </xf>
    <xf numFmtId="1" fontId="20" fillId="6" borderId="14" xfId="0" applyNumberFormat="1" applyFont="1" applyFill="1" applyBorder="1" applyAlignment="1">
      <alignment horizontal="center" vertical="top"/>
    </xf>
    <xf numFmtId="1" fontId="20" fillId="6" borderId="15" xfId="0" applyNumberFormat="1" applyFont="1" applyFill="1" applyBorder="1" applyAlignment="1">
      <alignment horizontal="center" vertical="top" wrapText="1"/>
    </xf>
    <xf numFmtId="1" fontId="32" fillId="6" borderId="27" xfId="0" applyNumberFormat="1" applyFont="1" applyFill="1" applyBorder="1" applyAlignment="1">
      <alignment horizontal="center" wrapText="1"/>
    </xf>
    <xf numFmtId="1" fontId="20" fillId="6" borderId="17" xfId="0" applyNumberFormat="1" applyFont="1" applyFill="1" applyBorder="1" applyAlignment="1">
      <alignment horizontal="center" vertical="top"/>
    </xf>
    <xf numFmtId="1" fontId="20" fillId="0" borderId="27" xfId="0" applyNumberFormat="1" applyFont="1" applyFill="1" applyBorder="1" applyAlignment="1">
      <alignment horizontal="center" vertical="top" wrapText="1"/>
    </xf>
    <xf numFmtId="1" fontId="20" fillId="0" borderId="17" xfId="0" applyNumberFormat="1" applyFont="1" applyFill="1" applyBorder="1" applyAlignment="1">
      <alignment horizontal="center" vertical="top" wrapText="1"/>
    </xf>
    <xf numFmtId="1" fontId="20" fillId="0" borderId="15" xfId="0" applyNumberFormat="1" applyFont="1" applyFill="1" applyBorder="1" applyAlignment="1">
      <alignment horizontal="center" vertical="top" wrapText="1"/>
    </xf>
    <xf numFmtId="1" fontId="20" fillId="6" borderId="14" xfId="0" applyNumberFormat="1" applyFont="1" applyFill="1" applyBorder="1" applyAlignment="1">
      <alignment horizontal="center" vertical="center"/>
    </xf>
    <xf numFmtId="1" fontId="20" fillId="0" borderId="96" xfId="0" applyNumberFormat="1" applyFont="1" applyFill="1" applyBorder="1" applyAlignment="1">
      <alignment horizontal="center" vertical="top" wrapText="1"/>
    </xf>
    <xf numFmtId="1" fontId="20" fillId="6" borderId="27" xfId="0" applyNumberFormat="1" applyFont="1" applyFill="1" applyBorder="1" applyAlignment="1">
      <alignment horizontal="center" vertical="top" wrapText="1"/>
    </xf>
    <xf numFmtId="1" fontId="20" fillId="6" borderId="14" xfId="0" applyNumberFormat="1" applyFont="1" applyFill="1" applyBorder="1" applyAlignment="1">
      <alignment horizontal="center" vertical="top" wrapText="1"/>
    </xf>
    <xf numFmtId="3" fontId="20" fillId="9" borderId="2" xfId="0" applyNumberFormat="1" applyFont="1" applyFill="1" applyBorder="1" applyAlignment="1">
      <alignment horizontal="center" vertical="top" wrapText="1"/>
    </xf>
    <xf numFmtId="3" fontId="20" fillId="0" borderId="11" xfId="0" applyNumberFormat="1" applyFont="1" applyFill="1" applyBorder="1" applyAlignment="1">
      <alignment horizontal="center" vertical="top"/>
    </xf>
    <xf numFmtId="3" fontId="20" fillId="6" borderId="27" xfId="0" applyNumberFormat="1" applyFont="1" applyFill="1" applyBorder="1" applyAlignment="1">
      <alignment horizontal="center" vertical="top"/>
    </xf>
    <xf numFmtId="3" fontId="20" fillId="3" borderId="17" xfId="0" applyNumberFormat="1" applyFont="1" applyFill="1" applyBorder="1" applyAlignment="1">
      <alignment horizontal="center" vertical="top"/>
    </xf>
    <xf numFmtId="3" fontId="20" fillId="3" borderId="67" xfId="0" applyNumberFormat="1" applyFont="1" applyFill="1" applyBorder="1" applyAlignment="1">
      <alignment horizontal="center" vertical="top"/>
    </xf>
    <xf numFmtId="3" fontId="20" fillId="9" borderId="23" xfId="0" applyNumberFormat="1" applyFont="1" applyFill="1" applyBorder="1" applyAlignment="1">
      <alignment horizontal="center" vertical="top"/>
    </xf>
    <xf numFmtId="3" fontId="27" fillId="3" borderId="25" xfId="0" applyNumberFormat="1" applyFont="1" applyFill="1" applyBorder="1" applyAlignment="1">
      <alignment horizontal="center" vertical="top" wrapText="1"/>
    </xf>
    <xf numFmtId="3" fontId="20" fillId="6" borderId="17" xfId="0" applyNumberFormat="1" applyFont="1" applyFill="1" applyBorder="1" applyAlignment="1">
      <alignment horizontal="center" vertical="top"/>
    </xf>
    <xf numFmtId="49" fontId="20" fillId="3" borderId="20" xfId="0" applyNumberFormat="1" applyFont="1" applyFill="1" applyBorder="1" applyAlignment="1">
      <alignment horizontal="center" vertical="center"/>
    </xf>
    <xf numFmtId="0" fontId="4" fillId="0" borderId="14" xfId="0" applyFont="1" applyBorder="1" applyAlignment="1">
      <alignment horizontal="center" vertical="center" wrapText="1"/>
    </xf>
    <xf numFmtId="166" fontId="27" fillId="9" borderId="62" xfId="0" applyNumberFormat="1" applyFont="1" applyFill="1" applyBorder="1" applyAlignment="1">
      <alignment horizontal="center" vertical="top"/>
    </xf>
    <xf numFmtId="49" fontId="20" fillId="6" borderId="20" xfId="0" applyNumberFormat="1" applyFont="1" applyFill="1" applyBorder="1" applyAlignment="1">
      <alignment horizontal="center" wrapText="1"/>
    </xf>
    <xf numFmtId="0" fontId="20" fillId="6" borderId="27" xfId="0" applyFont="1" applyFill="1" applyBorder="1" applyAlignment="1">
      <alignment vertical="top" wrapText="1"/>
    </xf>
    <xf numFmtId="0" fontId="30" fillId="6" borderId="29" xfId="0" applyFont="1" applyFill="1" applyBorder="1" applyAlignment="1">
      <alignment horizontal="left" vertical="top" wrapText="1"/>
    </xf>
    <xf numFmtId="3" fontId="27" fillId="3" borderId="15" xfId="0" applyNumberFormat="1" applyFont="1" applyFill="1" applyBorder="1" applyAlignment="1">
      <alignment horizontal="center" vertical="top"/>
    </xf>
    <xf numFmtId="0" fontId="4" fillId="6" borderId="14" xfId="0" applyFont="1" applyFill="1" applyBorder="1" applyAlignment="1">
      <alignment horizontal="left" vertical="top" wrapText="1"/>
    </xf>
    <xf numFmtId="0" fontId="9" fillId="6" borderId="53" xfId="0" applyFont="1" applyFill="1" applyBorder="1" applyAlignment="1">
      <alignment horizontal="center" vertical="center" textRotation="90" wrapText="1"/>
    </xf>
    <xf numFmtId="0" fontId="39" fillId="6" borderId="15" xfId="0" applyFont="1" applyFill="1" applyBorder="1" applyAlignment="1">
      <alignment horizontal="center" vertical="top" wrapText="1"/>
    </xf>
    <xf numFmtId="0" fontId="4" fillId="6" borderId="6" xfId="0" applyFont="1" applyFill="1" applyBorder="1" applyAlignment="1">
      <alignment vertical="top" wrapText="1"/>
    </xf>
    <xf numFmtId="49" fontId="27" fillId="0" borderId="61" xfId="0" applyNumberFormat="1" applyFont="1" applyBorder="1" applyAlignment="1">
      <alignment horizontal="center" vertical="top"/>
    </xf>
    <xf numFmtId="49" fontId="27" fillId="0" borderId="46" xfId="0" applyNumberFormat="1" applyFont="1" applyBorder="1" applyAlignment="1">
      <alignment horizontal="center" vertical="top"/>
    </xf>
    <xf numFmtId="49" fontId="27" fillId="6" borderId="31" xfId="0" applyNumberFormat="1" applyFont="1" applyFill="1" applyBorder="1" applyAlignment="1">
      <alignment horizontal="center" vertical="top"/>
    </xf>
    <xf numFmtId="49" fontId="27" fillId="6" borderId="48" xfId="0" applyNumberFormat="1" applyFont="1" applyFill="1" applyBorder="1" applyAlignment="1">
      <alignment horizontal="center" vertical="top"/>
    </xf>
    <xf numFmtId="0" fontId="37" fillId="6" borderId="31" xfId="0" applyFont="1" applyFill="1" applyBorder="1" applyAlignment="1">
      <alignment horizontal="center"/>
    </xf>
    <xf numFmtId="166" fontId="27" fillId="6" borderId="13" xfId="0" applyNumberFormat="1" applyFont="1" applyFill="1" applyBorder="1" applyAlignment="1">
      <alignment horizontal="center" vertical="top"/>
    </xf>
    <xf numFmtId="166" fontId="27" fillId="6" borderId="22" xfId="0" applyNumberFormat="1" applyFont="1" applyFill="1" applyBorder="1" applyAlignment="1">
      <alignment horizontal="center" vertical="top"/>
    </xf>
    <xf numFmtId="166" fontId="37" fillId="6" borderId="24" xfId="0" applyNumberFormat="1" applyFont="1" applyFill="1" applyBorder="1" applyAlignment="1">
      <alignment horizontal="center"/>
    </xf>
    <xf numFmtId="166" fontId="37" fillId="6" borderId="13" xfId="0" applyNumberFormat="1" applyFont="1" applyFill="1" applyBorder="1" applyAlignment="1">
      <alignment horizontal="center"/>
    </xf>
    <xf numFmtId="166" fontId="37" fillId="6" borderId="22" xfId="0" applyNumberFormat="1" applyFont="1" applyFill="1" applyBorder="1" applyAlignment="1">
      <alignment horizontal="center"/>
    </xf>
    <xf numFmtId="0" fontId="37" fillId="6" borderId="22" xfId="0" applyFont="1" applyFill="1" applyBorder="1" applyAlignment="1">
      <alignment horizontal="center"/>
    </xf>
    <xf numFmtId="0" fontId="20" fillId="0" borderId="29" xfId="0" applyFont="1" applyBorder="1" applyAlignment="1">
      <alignment vertical="top" wrapText="1"/>
    </xf>
    <xf numFmtId="49" fontId="27" fillId="10" borderId="7" xfId="0" applyNumberFormat="1" applyFont="1" applyFill="1" applyBorder="1" applyAlignment="1">
      <alignment horizontal="center" vertical="top"/>
    </xf>
    <xf numFmtId="49" fontId="27" fillId="2" borderId="13" xfId="0" applyNumberFormat="1" applyFont="1" applyFill="1" applyBorder="1" applyAlignment="1">
      <alignment horizontal="center" vertical="top"/>
    </xf>
    <xf numFmtId="0" fontId="30" fillId="6" borderId="4" xfId="0" applyFont="1" applyFill="1" applyBorder="1" applyAlignment="1">
      <alignment horizontal="center" wrapText="1"/>
    </xf>
    <xf numFmtId="0" fontId="20" fillId="0" borderId="55" xfId="0" applyFont="1" applyFill="1" applyBorder="1" applyAlignment="1">
      <alignment horizontal="center" vertical="top"/>
    </xf>
    <xf numFmtId="3" fontId="20" fillId="6" borderId="20" xfId="0" applyNumberFormat="1" applyFont="1" applyFill="1" applyBorder="1" applyAlignment="1">
      <alignment horizontal="center" vertical="top"/>
    </xf>
    <xf numFmtId="3" fontId="20" fillId="6" borderId="4" xfId="0" applyNumberFormat="1" applyFont="1" applyFill="1" applyBorder="1" applyAlignment="1">
      <alignment horizontal="center" vertical="top"/>
    </xf>
    <xf numFmtId="49" fontId="20" fillId="6" borderId="0" xfId="0" applyNumberFormat="1" applyFont="1" applyFill="1" applyBorder="1" applyAlignment="1">
      <alignment horizontal="center" vertical="center" textRotation="90" wrapText="1"/>
    </xf>
    <xf numFmtId="49" fontId="20" fillId="6" borderId="90" xfId="0" applyNumberFormat="1" applyFont="1" applyFill="1" applyBorder="1" applyAlignment="1">
      <alignment horizontal="center" vertical="center" textRotation="90" wrapText="1"/>
    </xf>
    <xf numFmtId="49" fontId="20" fillId="6" borderId="84" xfId="0" applyNumberFormat="1" applyFont="1" applyFill="1" applyBorder="1" applyAlignment="1">
      <alignment horizontal="center" vertical="center" textRotation="90" wrapText="1"/>
    </xf>
    <xf numFmtId="3" fontId="20" fillId="3" borderId="104" xfId="0" applyNumberFormat="1" applyFont="1" applyFill="1" applyBorder="1" applyAlignment="1">
      <alignment horizontal="center" vertical="top"/>
    </xf>
    <xf numFmtId="3" fontId="20" fillId="6" borderId="104" xfId="0" applyNumberFormat="1" applyFont="1" applyFill="1" applyBorder="1" applyAlignment="1">
      <alignment horizontal="center" vertical="top"/>
    </xf>
    <xf numFmtId="3" fontId="20" fillId="6" borderId="29" xfId="0" applyNumberFormat="1" applyFont="1" applyFill="1" applyBorder="1" applyAlignment="1">
      <alignment horizontal="center" vertical="top"/>
    </xf>
    <xf numFmtId="0" fontId="14" fillId="0" borderId="0" xfId="0" applyFont="1" applyAlignment="1">
      <alignment horizontal="center" vertical="top" wrapText="1"/>
    </xf>
    <xf numFmtId="0" fontId="15" fillId="0" borderId="0" xfId="0" applyFont="1" applyAlignment="1">
      <alignment horizontal="center" vertical="top" wrapText="1"/>
    </xf>
    <xf numFmtId="49" fontId="6" fillId="10" borderId="7" xfId="0" applyNumberFormat="1" applyFont="1" applyFill="1" applyBorder="1" applyAlignment="1">
      <alignment horizontal="center" vertical="top"/>
    </xf>
    <xf numFmtId="49" fontId="6" fillId="2" borderId="13" xfId="0" applyNumberFormat="1" applyFont="1" applyFill="1" applyBorder="1" applyAlignment="1">
      <alignment horizontal="center" vertical="top"/>
    </xf>
    <xf numFmtId="49" fontId="6" fillId="6" borderId="13" xfId="0" applyNumberFormat="1" applyFont="1" applyFill="1" applyBorder="1" applyAlignment="1">
      <alignment horizontal="center" vertical="top"/>
    </xf>
    <xf numFmtId="49" fontId="6" fillId="6" borderId="37" xfId="0" applyNumberFormat="1" applyFont="1" applyFill="1" applyBorder="1" applyAlignment="1">
      <alignment horizontal="center" vertical="top"/>
    </xf>
    <xf numFmtId="166" fontId="20" fillId="0" borderId="0" xfId="0" applyNumberFormat="1" applyFont="1" applyBorder="1" applyAlignment="1">
      <alignment vertical="top"/>
    </xf>
    <xf numFmtId="166" fontId="4" fillId="6" borderId="56" xfId="0" applyNumberFormat="1" applyFont="1" applyFill="1" applyBorder="1" applyAlignment="1">
      <alignment horizontal="center" vertical="top"/>
    </xf>
    <xf numFmtId="166" fontId="6" fillId="2" borderId="44" xfId="0" applyNumberFormat="1" applyFont="1" applyFill="1" applyBorder="1" applyAlignment="1">
      <alignment horizontal="center" vertical="top"/>
    </xf>
    <xf numFmtId="0" fontId="20" fillId="6" borderId="20" xfId="0" applyFont="1" applyFill="1" applyBorder="1" applyAlignment="1">
      <alignment horizontal="center" vertical="top"/>
    </xf>
    <xf numFmtId="0" fontId="6" fillId="6" borderId="7" xfId="0" applyFont="1" applyFill="1" applyBorder="1" applyAlignment="1">
      <alignment horizontal="center" vertical="center" wrapText="1"/>
    </xf>
    <xf numFmtId="0" fontId="4" fillId="6" borderId="18" xfId="0" applyFont="1" applyFill="1" applyBorder="1" applyAlignment="1">
      <alignment horizontal="center" vertical="top"/>
    </xf>
    <xf numFmtId="166" fontId="4" fillId="6" borderId="68" xfId="0" applyNumberFormat="1" applyFont="1" applyFill="1" applyBorder="1" applyAlignment="1">
      <alignment horizontal="center" vertical="top"/>
    </xf>
    <xf numFmtId="166" fontId="6" fillId="8" borderId="22" xfId="0" applyNumberFormat="1" applyFont="1" applyFill="1" applyBorder="1" applyAlignment="1">
      <alignment horizontal="center" vertical="top"/>
    </xf>
    <xf numFmtId="166" fontId="6" fillId="2" borderId="22" xfId="0" applyNumberFormat="1" applyFont="1" applyFill="1" applyBorder="1" applyAlignment="1">
      <alignment horizontal="center" vertical="top"/>
    </xf>
    <xf numFmtId="49" fontId="27" fillId="6" borderId="16" xfId="0" applyNumberFormat="1" applyFont="1" applyFill="1" applyBorder="1" applyAlignment="1">
      <alignment horizontal="center" vertical="top" wrapText="1"/>
    </xf>
    <xf numFmtId="49" fontId="27" fillId="6" borderId="13" xfId="0" applyNumberFormat="1" applyFont="1" applyFill="1" applyBorder="1" applyAlignment="1">
      <alignment horizontal="center" vertical="top" wrapText="1"/>
    </xf>
    <xf numFmtId="49" fontId="27" fillId="10" borderId="7" xfId="0" applyNumberFormat="1" applyFont="1" applyFill="1" applyBorder="1" applyAlignment="1">
      <alignment horizontal="center" vertical="top"/>
    </xf>
    <xf numFmtId="49" fontId="27" fillId="2" borderId="13" xfId="0" applyNumberFormat="1" applyFont="1" applyFill="1" applyBorder="1" applyAlignment="1">
      <alignment horizontal="center" vertical="top"/>
    </xf>
    <xf numFmtId="49" fontId="27" fillId="6" borderId="28" xfId="0" applyNumberFormat="1" applyFont="1" applyFill="1" applyBorder="1" applyAlignment="1">
      <alignment horizontal="center" vertical="top"/>
    </xf>
    <xf numFmtId="49" fontId="27" fillId="6" borderId="28" xfId="0" applyNumberFormat="1" applyFont="1" applyFill="1" applyBorder="1" applyAlignment="1">
      <alignment horizontal="center" vertical="top" wrapText="1"/>
    </xf>
    <xf numFmtId="0" fontId="30" fillId="6" borderId="4" xfId="0" applyFont="1" applyFill="1" applyBorder="1" applyAlignment="1">
      <alignment horizontal="center" wrapText="1"/>
    </xf>
    <xf numFmtId="3" fontId="27" fillId="9" borderId="37" xfId="0" applyNumberFormat="1" applyFont="1" applyFill="1" applyBorder="1" applyAlignment="1">
      <alignment horizontal="center" vertical="top"/>
    </xf>
    <xf numFmtId="0" fontId="30" fillId="6" borderId="0" xfId="0" applyFont="1" applyFill="1" applyBorder="1" applyAlignment="1">
      <alignment horizontal="center" wrapText="1"/>
    </xf>
    <xf numFmtId="0" fontId="30" fillId="6" borderId="64" xfId="0" applyFont="1" applyFill="1" applyBorder="1" applyAlignment="1">
      <alignment horizontal="center" wrapText="1"/>
    </xf>
    <xf numFmtId="166" fontId="4" fillId="0" borderId="117" xfId="0" applyNumberFormat="1" applyFont="1" applyBorder="1" applyAlignment="1">
      <alignment horizontal="center" vertical="top"/>
    </xf>
    <xf numFmtId="166" fontId="6" fillId="2" borderId="50" xfId="0" applyNumberFormat="1" applyFont="1" applyFill="1" applyBorder="1" applyAlignment="1">
      <alignment horizontal="center" vertical="top"/>
    </xf>
    <xf numFmtId="166" fontId="4" fillId="0" borderId="24" xfId="0" applyNumberFormat="1" applyFont="1" applyBorder="1" applyAlignment="1">
      <alignment horizontal="center" vertical="top"/>
    </xf>
    <xf numFmtId="166" fontId="6" fillId="2" borderId="3" xfId="0" applyNumberFormat="1" applyFont="1" applyFill="1" applyBorder="1" applyAlignment="1">
      <alignment horizontal="center" vertical="top"/>
    </xf>
    <xf numFmtId="166" fontId="6" fillId="8" borderId="39" xfId="0" applyNumberFormat="1" applyFont="1" applyFill="1" applyBorder="1" applyAlignment="1">
      <alignment horizontal="center" vertical="top"/>
    </xf>
    <xf numFmtId="166" fontId="4" fillId="6" borderId="46" xfId="0" applyNumberFormat="1" applyFont="1" applyFill="1" applyBorder="1" applyAlignment="1">
      <alignment horizontal="center"/>
    </xf>
    <xf numFmtId="166" fontId="9" fillId="6" borderId="46" xfId="0" applyNumberFormat="1" applyFont="1" applyFill="1" applyBorder="1" applyAlignment="1">
      <alignment horizontal="center" vertical="top"/>
    </xf>
    <xf numFmtId="166" fontId="9" fillId="6" borderId="47" xfId="0" applyNumberFormat="1" applyFont="1" applyFill="1" applyBorder="1" applyAlignment="1">
      <alignment horizontal="center" vertical="top"/>
    </xf>
    <xf numFmtId="166" fontId="6" fillId="8" borderId="31" xfId="0" applyNumberFormat="1" applyFont="1" applyFill="1" applyBorder="1" applyAlignment="1">
      <alignment horizontal="center" vertical="top"/>
    </xf>
    <xf numFmtId="166" fontId="4" fillId="6" borderId="80" xfId="0" applyNumberFormat="1" applyFont="1" applyFill="1" applyBorder="1" applyAlignment="1">
      <alignment horizontal="center" vertical="top"/>
    </xf>
    <xf numFmtId="166" fontId="6" fillId="8" borderId="77" xfId="0" applyNumberFormat="1" applyFont="1" applyFill="1" applyBorder="1" applyAlignment="1">
      <alignment horizontal="center" vertical="top"/>
    </xf>
    <xf numFmtId="166" fontId="4" fillId="8" borderId="62" xfId="0" applyNumberFormat="1" applyFont="1" applyFill="1" applyBorder="1" applyAlignment="1">
      <alignment horizontal="center" vertical="top"/>
    </xf>
    <xf numFmtId="166" fontId="4" fillId="6" borderId="92" xfId="0" applyNumberFormat="1" applyFont="1" applyFill="1" applyBorder="1" applyAlignment="1">
      <alignment horizontal="center" vertical="top"/>
    </xf>
    <xf numFmtId="166" fontId="6" fillId="10" borderId="36" xfId="0" applyNumberFormat="1" applyFont="1" applyFill="1" applyBorder="1" applyAlignment="1">
      <alignment horizontal="center" vertical="top"/>
    </xf>
    <xf numFmtId="166" fontId="6" fillId="4" borderId="62" xfId="0" applyNumberFormat="1" applyFont="1" applyFill="1" applyBorder="1" applyAlignment="1">
      <alignment horizontal="center" vertical="top"/>
    </xf>
    <xf numFmtId="166" fontId="6" fillId="8" borderId="76" xfId="0" applyNumberFormat="1" applyFont="1" applyFill="1" applyBorder="1" applyAlignment="1">
      <alignment horizontal="center" vertical="top"/>
    </xf>
    <xf numFmtId="166" fontId="4" fillId="6" borderId="13" xfId="0" applyNumberFormat="1" applyFont="1" applyFill="1" applyBorder="1" applyAlignment="1">
      <alignment horizontal="center"/>
    </xf>
    <xf numFmtId="166" fontId="9" fillId="6" borderId="13" xfId="0" applyNumberFormat="1" applyFont="1" applyFill="1" applyBorder="1" applyAlignment="1">
      <alignment horizontal="center" vertical="top"/>
    </xf>
    <xf numFmtId="166" fontId="9" fillId="6" borderId="28" xfId="0" applyNumberFormat="1" applyFont="1" applyFill="1" applyBorder="1" applyAlignment="1">
      <alignment horizontal="center" vertical="top"/>
    </xf>
    <xf numFmtId="166" fontId="4" fillId="8" borderId="22" xfId="0" applyNumberFormat="1" applyFont="1" applyFill="1" applyBorder="1" applyAlignment="1">
      <alignment horizontal="center" vertical="top"/>
    </xf>
    <xf numFmtId="166" fontId="4" fillId="6" borderId="66" xfId="0" applyNumberFormat="1" applyFont="1" applyFill="1" applyBorder="1" applyAlignment="1">
      <alignment horizontal="center" vertical="top"/>
    </xf>
    <xf numFmtId="166" fontId="4" fillId="6" borderId="94" xfId="0" applyNumberFormat="1" applyFont="1" applyFill="1" applyBorder="1" applyAlignment="1">
      <alignment horizontal="center" vertical="top"/>
    </xf>
    <xf numFmtId="166" fontId="6" fillId="10" borderId="3" xfId="0" applyNumberFormat="1" applyFont="1" applyFill="1" applyBorder="1" applyAlignment="1">
      <alignment horizontal="center" vertical="top"/>
    </xf>
    <xf numFmtId="166" fontId="6" fillId="4" borderId="22" xfId="0" applyNumberFormat="1" applyFont="1" applyFill="1" applyBorder="1" applyAlignment="1">
      <alignment horizontal="center" vertical="top"/>
    </xf>
    <xf numFmtId="166" fontId="6" fillId="2" borderId="26" xfId="0" applyNumberFormat="1" applyFont="1" applyFill="1" applyBorder="1" applyAlignment="1">
      <alignment horizontal="center" vertical="top"/>
    </xf>
    <xf numFmtId="166" fontId="6" fillId="2" borderId="60" xfId="0" applyNumberFormat="1" applyFont="1" applyFill="1" applyBorder="1" applyAlignment="1">
      <alignment horizontal="center" vertical="top"/>
    </xf>
    <xf numFmtId="166" fontId="6" fillId="10" borderId="60" xfId="0" applyNumberFormat="1" applyFont="1" applyFill="1" applyBorder="1" applyAlignment="1">
      <alignment horizontal="center" vertical="top"/>
    </xf>
    <xf numFmtId="166" fontId="6" fillId="4" borderId="31" xfId="0" applyNumberFormat="1" applyFont="1" applyFill="1" applyBorder="1" applyAlignment="1">
      <alignment horizontal="center" vertical="top"/>
    </xf>
    <xf numFmtId="49" fontId="6" fillId="2" borderId="66" xfId="0" applyNumberFormat="1" applyFont="1" applyFill="1" applyBorder="1" applyAlignment="1">
      <alignment horizontal="center" vertical="top"/>
    </xf>
    <xf numFmtId="49" fontId="6" fillId="10" borderId="75" xfId="0" applyNumberFormat="1" applyFont="1" applyFill="1" applyBorder="1" applyAlignment="1">
      <alignment horizontal="center" vertical="top"/>
    </xf>
    <xf numFmtId="3" fontId="6" fillId="6" borderId="66" xfId="0" applyNumberFormat="1" applyFont="1" applyFill="1" applyBorder="1" applyAlignment="1">
      <alignment horizontal="center" vertical="top"/>
    </xf>
    <xf numFmtId="3" fontId="6" fillId="6" borderId="67" xfId="0" applyNumberFormat="1" applyFont="1" applyFill="1" applyBorder="1" applyAlignment="1">
      <alignment horizontal="center" vertical="top"/>
    </xf>
    <xf numFmtId="0" fontId="4" fillId="3" borderId="34" xfId="0" applyFont="1" applyFill="1" applyBorder="1" applyAlignment="1">
      <alignment vertical="top" wrapText="1"/>
    </xf>
    <xf numFmtId="0" fontId="13" fillId="0" borderId="4" xfId="0" applyFont="1" applyFill="1" applyBorder="1" applyAlignment="1">
      <alignment horizontal="center" vertical="center" textRotation="90" wrapText="1"/>
    </xf>
    <xf numFmtId="3" fontId="45" fillId="6" borderId="7" xfId="0" applyNumberFormat="1" applyFont="1" applyFill="1" applyBorder="1" applyAlignment="1">
      <alignment vertical="top" wrapText="1"/>
    </xf>
    <xf numFmtId="3" fontId="45" fillId="6" borderId="15" xfId="0" applyNumberFormat="1" applyFont="1" applyFill="1" applyBorder="1" applyAlignment="1">
      <alignment horizontal="center" vertical="top"/>
    </xf>
    <xf numFmtId="166" fontId="20" fillId="6" borderId="19" xfId="0" applyNumberFormat="1" applyFont="1" applyFill="1" applyBorder="1" applyAlignment="1">
      <alignment horizontal="center" vertical="top" wrapText="1"/>
    </xf>
    <xf numFmtId="0" fontId="45" fillId="6" borderId="17" xfId="0" applyFont="1" applyFill="1" applyBorder="1" applyAlignment="1">
      <alignment horizontal="left" vertical="top" wrapText="1"/>
    </xf>
    <xf numFmtId="0" fontId="45" fillId="6" borderId="96" xfId="0" applyFont="1" applyFill="1" applyBorder="1" applyAlignment="1">
      <alignment horizontal="left" vertical="top" wrapText="1"/>
    </xf>
    <xf numFmtId="0" fontId="45" fillId="6" borderId="27" xfId="0" applyFont="1" applyFill="1" applyBorder="1" applyAlignment="1">
      <alignment horizontal="left" vertical="top" wrapText="1"/>
    </xf>
    <xf numFmtId="0" fontId="47" fillId="6" borderId="55" xfId="0" applyFont="1" applyFill="1" applyBorder="1" applyAlignment="1">
      <alignment horizontal="center" vertical="center" textRotation="90" wrapText="1"/>
    </xf>
    <xf numFmtId="49" fontId="48" fillId="6" borderId="16" xfId="0" applyNumberFormat="1" applyFont="1" applyFill="1" applyBorder="1" applyAlignment="1">
      <alignment horizontal="center" vertical="center" textRotation="90" wrapText="1"/>
    </xf>
    <xf numFmtId="49" fontId="46" fillId="6" borderId="78" xfId="0" applyNumberFormat="1" applyFont="1" applyFill="1" applyBorder="1" applyAlignment="1">
      <alignment horizontal="center" vertical="top"/>
    </xf>
    <xf numFmtId="49" fontId="45" fillId="6" borderId="18" xfId="0" applyNumberFormat="1" applyFont="1" applyFill="1" applyBorder="1" applyAlignment="1">
      <alignment horizontal="center" vertical="top" wrapText="1"/>
    </xf>
    <xf numFmtId="0" fontId="45" fillId="6" borderId="55" xfId="0" applyFont="1" applyFill="1" applyBorder="1" applyAlignment="1">
      <alignment horizontal="center" vertical="top"/>
    </xf>
    <xf numFmtId="166" fontId="45" fillId="6" borderId="55" xfId="0" applyNumberFormat="1" applyFont="1" applyFill="1" applyBorder="1" applyAlignment="1">
      <alignment horizontal="center" vertical="top"/>
    </xf>
    <xf numFmtId="0" fontId="45" fillId="6" borderId="32" xfId="0" applyFont="1" applyFill="1" applyBorder="1" applyAlignment="1">
      <alignment horizontal="left" vertical="top" wrapText="1"/>
    </xf>
    <xf numFmtId="49" fontId="45" fillId="6" borderId="17" xfId="0" applyNumberFormat="1" applyFont="1" applyFill="1" applyBorder="1" applyAlignment="1">
      <alignment horizontal="center" vertical="top"/>
    </xf>
    <xf numFmtId="0" fontId="47" fillId="6" borderId="33" xfId="0" applyFont="1" applyFill="1" applyBorder="1" applyAlignment="1">
      <alignment horizontal="center" vertical="center" textRotation="90" wrapText="1"/>
    </xf>
    <xf numFmtId="49" fontId="48" fillId="6" borderId="13" xfId="0" applyNumberFormat="1" applyFont="1" applyFill="1" applyBorder="1" applyAlignment="1">
      <alignment horizontal="center" vertical="center" textRotation="90" wrapText="1"/>
    </xf>
    <xf numFmtId="49" fontId="46" fillId="6" borderId="46" xfId="0" applyNumberFormat="1" applyFont="1" applyFill="1" applyBorder="1" applyAlignment="1">
      <alignment horizontal="center" vertical="top"/>
    </xf>
    <xf numFmtId="49" fontId="45" fillId="6" borderId="0" xfId="0" applyNumberFormat="1" applyFont="1" applyFill="1" applyBorder="1" applyAlignment="1">
      <alignment horizontal="center" vertical="top" wrapText="1"/>
    </xf>
    <xf numFmtId="0" fontId="45" fillId="6" borderId="33" xfId="0" applyFont="1" applyFill="1" applyBorder="1" applyAlignment="1">
      <alignment horizontal="center" vertical="top"/>
    </xf>
    <xf numFmtId="166" fontId="45" fillId="6" borderId="33" xfId="0" applyNumberFormat="1" applyFont="1" applyFill="1" applyBorder="1" applyAlignment="1">
      <alignment horizontal="center" vertical="top"/>
    </xf>
    <xf numFmtId="0" fontId="45" fillId="6" borderId="104" xfId="0" applyFont="1" applyFill="1" applyBorder="1" applyAlignment="1">
      <alignment horizontal="left" vertical="top" wrapText="1"/>
    </xf>
    <xf numFmtId="3" fontId="45" fillId="6" borderId="96" xfId="0" applyNumberFormat="1" applyFont="1" applyFill="1" applyBorder="1" applyAlignment="1">
      <alignment horizontal="center" vertical="top"/>
    </xf>
    <xf numFmtId="0" fontId="47" fillId="6" borderId="63" xfId="0" applyFont="1" applyFill="1" applyBorder="1" applyAlignment="1">
      <alignment horizontal="center" vertical="center" textRotation="90" wrapText="1"/>
    </xf>
    <xf numFmtId="49" fontId="48" fillId="6" borderId="28" xfId="0" applyNumberFormat="1" applyFont="1" applyFill="1" applyBorder="1" applyAlignment="1">
      <alignment horizontal="center" vertical="center" textRotation="90" wrapText="1"/>
    </xf>
    <xf numFmtId="49" fontId="46" fillId="6" borderId="47" xfId="0" applyNumberFormat="1" applyFont="1" applyFill="1" applyBorder="1" applyAlignment="1">
      <alignment horizontal="center" vertical="top"/>
    </xf>
    <xf numFmtId="49" fontId="45" fillId="6" borderId="64" xfId="0" applyNumberFormat="1" applyFont="1" applyFill="1" applyBorder="1" applyAlignment="1">
      <alignment horizontal="center" vertical="top" wrapText="1"/>
    </xf>
    <xf numFmtId="0" fontId="45" fillId="6" borderId="63" xfId="0" applyFont="1" applyFill="1" applyBorder="1" applyAlignment="1">
      <alignment horizontal="center" vertical="top"/>
    </xf>
    <xf numFmtId="166" fontId="45" fillId="6" borderId="63" xfId="0" applyNumberFormat="1" applyFont="1" applyFill="1" applyBorder="1" applyAlignment="1">
      <alignment horizontal="center" vertical="top"/>
    </xf>
    <xf numFmtId="0" fontId="45" fillId="6" borderId="29" xfId="0" applyFont="1" applyFill="1" applyBorder="1" applyAlignment="1">
      <alignment horizontal="left" vertical="top" wrapText="1"/>
    </xf>
    <xf numFmtId="49" fontId="45" fillId="6" borderId="27" xfId="0" applyNumberFormat="1" applyFont="1" applyFill="1" applyBorder="1" applyAlignment="1">
      <alignment horizontal="center" vertical="top"/>
    </xf>
    <xf numFmtId="166" fontId="27" fillId="8" borderId="20" xfId="0" applyNumberFormat="1" applyFont="1" applyFill="1" applyBorder="1" applyAlignment="1">
      <alignment horizontal="center" vertical="top" wrapText="1"/>
    </xf>
    <xf numFmtId="166" fontId="27" fillId="6" borderId="24" xfId="0" applyNumberFormat="1" applyFont="1" applyFill="1" applyBorder="1" applyAlignment="1">
      <alignment horizontal="center" vertical="top"/>
    </xf>
    <xf numFmtId="0" fontId="14" fillId="0" borderId="0" xfId="0" applyFont="1" applyAlignment="1">
      <alignment horizontal="center" vertical="top" wrapText="1"/>
    </xf>
    <xf numFmtId="0" fontId="15" fillId="0" borderId="0" xfId="0" applyFont="1" applyAlignment="1">
      <alignment horizontal="center" vertical="top" wrapText="1"/>
    </xf>
    <xf numFmtId="49" fontId="27" fillId="10" borderId="7" xfId="0" applyNumberFormat="1" applyFont="1" applyFill="1" applyBorder="1" applyAlignment="1">
      <alignment horizontal="center" vertical="top"/>
    </xf>
    <xf numFmtId="49" fontId="27" fillId="10" borderId="8" xfId="0" applyNumberFormat="1" applyFont="1" applyFill="1" applyBorder="1" applyAlignment="1">
      <alignment horizontal="center" vertical="top"/>
    </xf>
    <xf numFmtId="49" fontId="27" fillId="2" borderId="13" xfId="0" applyNumberFormat="1" applyFont="1" applyFill="1" applyBorder="1" applyAlignment="1">
      <alignment horizontal="center" vertical="top"/>
    </xf>
    <xf numFmtId="49" fontId="27" fillId="2" borderId="22" xfId="0" applyNumberFormat="1" applyFont="1" applyFill="1" applyBorder="1" applyAlignment="1">
      <alignment horizontal="center" vertical="top"/>
    </xf>
    <xf numFmtId="49" fontId="27" fillId="6" borderId="13" xfId="0" applyNumberFormat="1" applyFont="1" applyFill="1" applyBorder="1" applyAlignment="1">
      <alignment horizontal="center" vertical="top" wrapText="1"/>
    </xf>
    <xf numFmtId="49" fontId="27" fillId="6" borderId="22" xfId="0" applyNumberFormat="1" applyFont="1" applyFill="1" applyBorder="1" applyAlignment="1">
      <alignment horizontal="center" vertical="top" wrapText="1"/>
    </xf>
    <xf numFmtId="166" fontId="27" fillId="6" borderId="13" xfId="0" applyNumberFormat="1" applyFont="1" applyFill="1" applyBorder="1" applyAlignment="1">
      <alignment horizontal="center" vertical="top" wrapText="1"/>
    </xf>
    <xf numFmtId="166" fontId="27" fillId="6" borderId="22" xfId="0" applyNumberFormat="1" applyFont="1" applyFill="1" applyBorder="1" applyAlignment="1">
      <alignment horizontal="center" vertical="top" wrapText="1"/>
    </xf>
    <xf numFmtId="49" fontId="27" fillId="10" borderId="6" xfId="0" applyNumberFormat="1" applyFont="1" applyFill="1" applyBorder="1" applyAlignment="1">
      <alignment horizontal="center" vertical="top"/>
    </xf>
    <xf numFmtId="49" fontId="27" fillId="2" borderId="24" xfId="0" applyNumberFormat="1" applyFont="1" applyFill="1" applyBorder="1" applyAlignment="1">
      <alignment horizontal="center" vertical="top"/>
    </xf>
    <xf numFmtId="49" fontId="27" fillId="6" borderId="24" xfId="0" applyNumberFormat="1" applyFont="1" applyFill="1" applyBorder="1" applyAlignment="1">
      <alignment horizontal="center" vertical="top" wrapText="1"/>
    </xf>
    <xf numFmtId="0" fontId="20" fillId="0" borderId="0" xfId="0" applyFont="1" applyBorder="1" applyAlignment="1">
      <alignment horizontal="left" vertical="top" wrapText="1"/>
    </xf>
    <xf numFmtId="0" fontId="40" fillId="6" borderId="62" xfId="0" applyFont="1" applyFill="1" applyBorder="1" applyAlignment="1">
      <alignment horizontal="center"/>
    </xf>
    <xf numFmtId="49" fontId="20" fillId="6" borderId="4" xfId="0" applyNumberFormat="1" applyFont="1" applyFill="1" applyBorder="1" applyAlignment="1">
      <alignment horizontal="center" vertical="top" wrapText="1"/>
    </xf>
    <xf numFmtId="49" fontId="20" fillId="6" borderId="44" xfId="0" applyNumberFormat="1" applyFont="1" applyFill="1" applyBorder="1" applyAlignment="1">
      <alignment horizontal="center" vertical="top" wrapText="1"/>
    </xf>
    <xf numFmtId="49" fontId="27" fillId="0" borderId="46" xfId="0" applyNumberFormat="1" applyFont="1" applyBorder="1" applyAlignment="1">
      <alignment horizontal="center" vertical="top"/>
    </xf>
    <xf numFmtId="49" fontId="27" fillId="6" borderId="48" xfId="0" applyNumberFormat="1" applyFont="1" applyFill="1" applyBorder="1" applyAlignment="1">
      <alignment horizontal="center" vertical="top"/>
    </xf>
    <xf numFmtId="49" fontId="20" fillId="0" borderId="51" xfId="0" applyNumberFormat="1" applyFont="1" applyBorder="1" applyAlignment="1">
      <alignment horizontal="center" vertical="top" wrapText="1"/>
    </xf>
    <xf numFmtId="166" fontId="20" fillId="6" borderId="17" xfId="0" applyNumberFormat="1" applyFont="1" applyFill="1" applyBorder="1" applyAlignment="1">
      <alignment horizontal="left" vertical="top" wrapText="1"/>
    </xf>
    <xf numFmtId="166" fontId="20" fillId="6" borderId="15" xfId="0" applyNumberFormat="1" applyFont="1" applyFill="1" applyBorder="1" applyAlignment="1">
      <alignment horizontal="left" vertical="top" wrapText="1"/>
    </xf>
    <xf numFmtId="49" fontId="27" fillId="9" borderId="13" xfId="0" applyNumberFormat="1" applyFont="1" applyFill="1" applyBorder="1" applyAlignment="1">
      <alignment horizontal="center" vertical="top"/>
    </xf>
    <xf numFmtId="49" fontId="27" fillId="6" borderId="16" xfId="0" applyNumberFormat="1" applyFont="1" applyFill="1" applyBorder="1" applyAlignment="1">
      <alignment horizontal="center" vertical="top"/>
    </xf>
    <xf numFmtId="49" fontId="27" fillId="6" borderId="28" xfId="0" applyNumberFormat="1" applyFont="1" applyFill="1" applyBorder="1" applyAlignment="1">
      <alignment horizontal="center" vertical="top"/>
    </xf>
    <xf numFmtId="0" fontId="20" fillId="6" borderId="33" xfId="0" applyFont="1" applyFill="1" applyBorder="1" applyAlignment="1">
      <alignment horizontal="center" vertical="center" textRotation="90" wrapText="1"/>
    </xf>
    <xf numFmtId="49" fontId="31" fillId="0" borderId="28" xfId="0" applyNumberFormat="1" applyFont="1" applyBorder="1" applyAlignment="1">
      <alignment horizontal="center" vertical="center" textRotation="90" wrapText="1"/>
    </xf>
    <xf numFmtId="49" fontId="20" fillId="6" borderId="15" xfId="0" applyNumberFormat="1" applyFont="1" applyFill="1" applyBorder="1" applyAlignment="1">
      <alignment horizontal="center" vertical="top"/>
    </xf>
    <xf numFmtId="49" fontId="20" fillId="6" borderId="33" xfId="0" applyNumberFormat="1" applyFont="1" applyFill="1" applyBorder="1" applyAlignment="1">
      <alignment horizontal="center" vertical="top" wrapText="1"/>
    </xf>
    <xf numFmtId="0" fontId="30" fillId="6" borderId="4" xfId="0" applyFont="1" applyFill="1" applyBorder="1" applyAlignment="1">
      <alignment horizontal="center" wrapText="1"/>
    </xf>
    <xf numFmtId="49" fontId="27" fillId="6" borderId="16" xfId="0" applyNumberFormat="1" applyFont="1" applyFill="1" applyBorder="1" applyAlignment="1">
      <alignment horizontal="center" vertical="top" wrapText="1"/>
    </xf>
    <xf numFmtId="49" fontId="27" fillId="6" borderId="28" xfId="0" applyNumberFormat="1" applyFont="1" applyFill="1" applyBorder="1" applyAlignment="1">
      <alignment horizontal="center" vertical="top" wrapText="1"/>
    </xf>
    <xf numFmtId="49" fontId="27" fillId="6" borderId="15" xfId="0" applyNumberFormat="1" applyFont="1" applyFill="1" applyBorder="1" applyAlignment="1">
      <alignment horizontal="center" vertical="top"/>
    </xf>
    <xf numFmtId="0" fontId="20" fillId="6" borderId="17" xfId="0" applyFont="1" applyFill="1" applyBorder="1" applyAlignment="1">
      <alignment horizontal="left" vertical="top" wrapText="1"/>
    </xf>
    <xf numFmtId="0" fontId="20" fillId="6" borderId="27" xfId="0" applyFont="1" applyFill="1" applyBorder="1" applyAlignment="1">
      <alignment horizontal="left" vertical="top" wrapText="1"/>
    </xf>
    <xf numFmtId="0" fontId="30" fillId="0" borderId="33" xfId="0" applyFont="1" applyBorder="1" applyAlignment="1">
      <alignment wrapText="1"/>
    </xf>
    <xf numFmtId="49" fontId="27" fillId="6" borderId="28" xfId="0" applyNumberFormat="1" applyFont="1" applyFill="1" applyBorder="1" applyAlignment="1">
      <alignment vertical="top"/>
    </xf>
    <xf numFmtId="49" fontId="31" fillId="0" borderId="16" xfId="0" applyNumberFormat="1" applyFont="1" applyFill="1" applyBorder="1" applyAlignment="1">
      <alignment horizontal="center" vertical="center" textRotation="90" wrapText="1"/>
    </xf>
    <xf numFmtId="0" fontId="24" fillId="0" borderId="0" xfId="0" applyFont="1" applyAlignment="1">
      <alignment vertical="top" wrapText="1"/>
    </xf>
    <xf numFmtId="166" fontId="4" fillId="6" borderId="67" xfId="0" applyNumberFormat="1" applyFont="1" applyFill="1" applyBorder="1" applyAlignment="1">
      <alignment vertical="top" wrapText="1"/>
    </xf>
    <xf numFmtId="3" fontId="4" fillId="6" borderId="73" xfId="0" applyNumberFormat="1" applyFont="1" applyFill="1" applyBorder="1" applyAlignment="1">
      <alignment horizontal="center" vertical="center" textRotation="90" wrapText="1"/>
    </xf>
    <xf numFmtId="3" fontId="4" fillId="6" borderId="68" xfId="0" applyNumberFormat="1" applyFont="1" applyFill="1" applyBorder="1" applyAlignment="1">
      <alignment horizontal="center" vertical="top"/>
    </xf>
    <xf numFmtId="3" fontId="4" fillId="6" borderId="45" xfId="0" applyNumberFormat="1" applyFont="1" applyFill="1" applyBorder="1" applyAlignment="1">
      <alignment horizontal="center" vertical="top"/>
    </xf>
    <xf numFmtId="0" fontId="0" fillId="0" borderId="8" xfId="0" applyBorder="1" applyAlignment="1">
      <alignment horizontal="left" vertical="top" wrapText="1"/>
    </xf>
    <xf numFmtId="49" fontId="6" fillId="2" borderId="13" xfId="0" applyNumberFormat="1" applyFont="1" applyFill="1" applyBorder="1" applyAlignment="1">
      <alignment horizontal="center" vertical="top"/>
    </xf>
    <xf numFmtId="0" fontId="4" fillId="6" borderId="7" xfId="0" applyFont="1" applyFill="1" applyBorder="1" applyAlignment="1">
      <alignment horizontal="left" vertical="top" wrapText="1"/>
    </xf>
    <xf numFmtId="0" fontId="20" fillId="6" borderId="6" xfId="0" applyFont="1" applyFill="1" applyBorder="1" applyAlignment="1">
      <alignment horizontal="left" vertical="top" wrapText="1"/>
    </xf>
    <xf numFmtId="3" fontId="16" fillId="6" borderId="24" xfId="0" applyNumberFormat="1" applyFont="1" applyFill="1" applyBorder="1" applyAlignment="1">
      <alignment horizontal="center" vertical="top"/>
    </xf>
    <xf numFmtId="0" fontId="16" fillId="6" borderId="7" xfId="0" applyFont="1" applyFill="1" applyBorder="1" applyAlignment="1">
      <alignment horizontal="left" vertical="top" wrapText="1"/>
    </xf>
    <xf numFmtId="3" fontId="16" fillId="6" borderId="0" xfId="0" applyNumberFormat="1" applyFont="1" applyFill="1" applyBorder="1" applyAlignment="1">
      <alignment horizontal="center" vertical="top"/>
    </xf>
    <xf numFmtId="3" fontId="16" fillId="6" borderId="13" xfId="0" applyNumberFormat="1" applyFont="1" applyFill="1" applyBorder="1" applyAlignment="1">
      <alignment horizontal="center" vertical="top"/>
    </xf>
    <xf numFmtId="0" fontId="9" fillId="6" borderId="18" xfId="0" applyFont="1" applyFill="1" applyBorder="1" applyAlignment="1">
      <alignment horizontal="center" vertical="center" textRotation="90" wrapText="1"/>
    </xf>
    <xf numFmtId="166" fontId="4" fillId="0" borderId="14" xfId="0" applyNumberFormat="1" applyFont="1" applyBorder="1" applyAlignment="1">
      <alignment horizontal="left" vertical="top" wrapText="1"/>
    </xf>
    <xf numFmtId="166" fontId="4" fillId="6" borderId="12" xfId="0" applyNumberFormat="1" applyFont="1" applyFill="1" applyBorder="1" applyAlignment="1">
      <alignment horizontal="left" vertical="top" wrapText="1"/>
    </xf>
    <xf numFmtId="166" fontId="6" fillId="4" borderId="52" xfId="0" applyNumberFormat="1" applyFont="1" applyFill="1" applyBorder="1" applyAlignment="1">
      <alignment horizontal="center" vertical="top" wrapText="1"/>
    </xf>
    <xf numFmtId="166" fontId="6" fillId="4" borderId="5" xfId="0" applyNumberFormat="1" applyFont="1" applyFill="1" applyBorder="1" applyAlignment="1">
      <alignment horizontal="center" vertical="top" wrapText="1"/>
    </xf>
    <xf numFmtId="166" fontId="6" fillId="8" borderId="63" xfId="0" applyNumberFormat="1" applyFont="1" applyFill="1" applyBorder="1" applyAlignment="1">
      <alignment horizontal="center" vertical="top" wrapText="1"/>
    </xf>
    <xf numFmtId="166" fontId="6" fillId="8" borderId="20" xfId="0" applyNumberFormat="1" applyFont="1" applyFill="1" applyBorder="1" applyAlignment="1">
      <alignment horizontal="center" vertical="top" wrapText="1"/>
    </xf>
    <xf numFmtId="166" fontId="4" fillId="6" borderId="53" xfId="0" applyNumberFormat="1" applyFont="1" applyFill="1" applyBorder="1" applyAlignment="1">
      <alignment horizontal="center" vertical="top" wrapText="1"/>
    </xf>
    <xf numFmtId="166" fontId="4" fillId="8" borderId="53" xfId="0" applyNumberFormat="1" applyFont="1" applyFill="1" applyBorder="1" applyAlignment="1">
      <alignment horizontal="center" vertical="top" wrapText="1"/>
    </xf>
    <xf numFmtId="166" fontId="4" fillId="8" borderId="20" xfId="0" applyNumberFormat="1" applyFont="1" applyFill="1" applyBorder="1" applyAlignment="1">
      <alignment horizontal="center" vertical="top"/>
    </xf>
    <xf numFmtId="166" fontId="6" fillId="4" borderId="53" xfId="0" applyNumberFormat="1" applyFont="1" applyFill="1" applyBorder="1" applyAlignment="1">
      <alignment horizontal="center" vertical="top" wrapText="1"/>
    </xf>
    <xf numFmtId="166" fontId="6" fillId="4" borderId="20" xfId="0" applyNumberFormat="1" applyFont="1" applyFill="1" applyBorder="1" applyAlignment="1">
      <alignment horizontal="center" vertical="top"/>
    </xf>
    <xf numFmtId="166" fontId="4" fillId="0" borderId="53" xfId="0" applyNumberFormat="1" applyFont="1" applyBorder="1" applyAlignment="1">
      <alignment horizontal="center" vertical="top" wrapText="1"/>
    </xf>
    <xf numFmtId="166" fontId="4" fillId="0" borderId="20" xfId="0" applyNumberFormat="1" applyFont="1" applyBorder="1" applyAlignment="1">
      <alignment horizontal="center" vertical="top"/>
    </xf>
    <xf numFmtId="166" fontId="6" fillId="8" borderId="62" xfId="0" applyNumberFormat="1" applyFont="1" applyFill="1" applyBorder="1" applyAlignment="1">
      <alignment horizontal="center" vertical="top" wrapText="1"/>
    </xf>
    <xf numFmtId="166" fontId="6" fillId="8" borderId="44" xfId="0" applyNumberFormat="1" applyFont="1" applyFill="1" applyBorder="1" applyAlignment="1">
      <alignment horizontal="center" vertical="top" wrapText="1"/>
    </xf>
    <xf numFmtId="166" fontId="16" fillId="6" borderId="93" xfId="0" applyNumberFormat="1" applyFont="1" applyFill="1" applyBorder="1" applyAlignment="1">
      <alignment horizontal="center" vertical="top"/>
    </xf>
    <xf numFmtId="166" fontId="16" fillId="6" borderId="117" xfId="0" applyNumberFormat="1" applyFont="1" applyFill="1" applyBorder="1" applyAlignment="1">
      <alignment horizontal="center" vertical="top"/>
    </xf>
    <xf numFmtId="166" fontId="16" fillId="6" borderId="48" xfId="0" applyNumberFormat="1" applyFont="1" applyFill="1" applyBorder="1" applyAlignment="1">
      <alignment horizontal="center" vertical="top"/>
    </xf>
    <xf numFmtId="166" fontId="4" fillId="6" borderId="6" xfId="0" applyNumberFormat="1" applyFont="1" applyFill="1" applyBorder="1" applyAlignment="1">
      <alignment horizontal="center" vertical="top"/>
    </xf>
    <xf numFmtId="166" fontId="16" fillId="6" borderId="24" xfId="0" applyNumberFormat="1" applyFont="1" applyFill="1" applyBorder="1" applyAlignment="1">
      <alignment horizontal="center" vertical="top"/>
    </xf>
    <xf numFmtId="166" fontId="4" fillId="6" borderId="29" xfId="0" applyNumberFormat="1" applyFont="1" applyFill="1" applyBorder="1" applyAlignment="1">
      <alignment horizontal="center" vertical="top"/>
    </xf>
    <xf numFmtId="49" fontId="6" fillId="10" borderId="7" xfId="0" applyNumberFormat="1" applyFont="1" applyFill="1" applyBorder="1" applyAlignment="1">
      <alignment horizontal="center" vertical="top"/>
    </xf>
    <xf numFmtId="49" fontId="6" fillId="2" borderId="13" xfId="0" applyNumberFormat="1" applyFont="1" applyFill="1" applyBorder="1" applyAlignment="1">
      <alignment horizontal="center" vertical="top"/>
    </xf>
    <xf numFmtId="49" fontId="6" fillId="6" borderId="13" xfId="0" applyNumberFormat="1" applyFont="1" applyFill="1" applyBorder="1" applyAlignment="1">
      <alignment horizontal="center" vertical="top" wrapText="1"/>
    </xf>
    <xf numFmtId="0" fontId="4" fillId="6" borderId="37" xfId="0" applyFont="1" applyFill="1" applyBorder="1" applyAlignment="1">
      <alignment horizontal="left" vertical="top" wrapText="1"/>
    </xf>
    <xf numFmtId="49" fontId="6" fillId="6" borderId="13" xfId="0" applyNumberFormat="1" applyFont="1" applyFill="1" applyBorder="1" applyAlignment="1">
      <alignment horizontal="center" vertical="top"/>
    </xf>
    <xf numFmtId="49" fontId="6" fillId="6" borderId="15" xfId="0" applyNumberFormat="1" applyFont="1" applyFill="1" applyBorder="1" applyAlignment="1">
      <alignment horizontal="center" vertical="top"/>
    </xf>
    <xf numFmtId="0" fontId="0" fillId="0" borderId="8" xfId="0" applyBorder="1" applyAlignment="1">
      <alignment vertical="top"/>
    </xf>
    <xf numFmtId="49" fontId="51" fillId="6" borderId="94" xfId="0" applyNumberFormat="1" applyFont="1" applyFill="1" applyBorder="1" applyAlignment="1">
      <alignment horizontal="center" vertical="top" wrapText="1"/>
    </xf>
    <xf numFmtId="49" fontId="52" fillId="6" borderId="94" xfId="0" applyNumberFormat="1" applyFont="1" applyFill="1" applyBorder="1" applyAlignment="1">
      <alignment horizontal="center" vertical="top" wrapText="1"/>
    </xf>
    <xf numFmtId="49" fontId="51" fillId="6" borderId="93" xfId="0" applyNumberFormat="1" applyFont="1" applyFill="1" applyBorder="1" applyAlignment="1">
      <alignment horizontal="center" vertical="top" wrapText="1"/>
    </xf>
    <xf numFmtId="166" fontId="4" fillId="6" borderId="117" xfId="0" applyNumberFormat="1" applyFont="1" applyFill="1" applyBorder="1" applyAlignment="1">
      <alignment horizontal="center" vertical="top"/>
    </xf>
    <xf numFmtId="166" fontId="4" fillId="0" borderId="0" xfId="0" applyNumberFormat="1" applyFont="1" applyBorder="1" applyAlignment="1">
      <alignment horizontal="center" vertical="top"/>
    </xf>
    <xf numFmtId="166" fontId="16" fillId="6" borderId="0" xfId="0" applyNumberFormat="1" applyFont="1" applyFill="1" applyBorder="1" applyAlignment="1">
      <alignment horizontal="center" vertical="top"/>
    </xf>
    <xf numFmtId="0" fontId="6" fillId="0" borderId="3" xfId="0" applyFont="1" applyBorder="1" applyAlignment="1">
      <alignment horizontal="center" vertical="center" textRotation="90" wrapText="1"/>
    </xf>
    <xf numFmtId="0" fontId="6" fillId="0" borderId="60" xfId="0" applyFont="1" applyBorder="1" applyAlignment="1">
      <alignment horizontal="center" vertical="center" textRotation="90" wrapText="1"/>
    </xf>
    <xf numFmtId="166" fontId="4" fillId="0" borderId="48" xfId="0" applyNumberFormat="1" applyFont="1" applyBorder="1" applyAlignment="1">
      <alignment horizontal="center" vertical="top"/>
    </xf>
    <xf numFmtId="166" fontId="16" fillId="6" borderId="71" xfId="0" applyNumberFormat="1" applyFont="1" applyFill="1" applyBorder="1" applyAlignment="1">
      <alignment horizontal="center" vertical="top"/>
    </xf>
    <xf numFmtId="0" fontId="53" fillId="6" borderId="33" xfId="0" applyNumberFormat="1" applyFont="1" applyFill="1" applyBorder="1" applyAlignment="1">
      <alignment horizontal="center" vertical="top"/>
    </xf>
    <xf numFmtId="3" fontId="16" fillId="6" borderId="71" xfId="0" applyNumberFormat="1" applyFont="1" applyFill="1" applyBorder="1" applyAlignment="1">
      <alignment horizontal="center" vertical="top" wrapText="1"/>
    </xf>
    <xf numFmtId="3" fontId="6" fillId="8" borderId="77" xfId="0" applyNumberFormat="1" applyFont="1" applyFill="1" applyBorder="1" applyAlignment="1">
      <alignment horizontal="center" vertical="top"/>
    </xf>
    <xf numFmtId="166" fontId="6" fillId="8" borderId="2" xfId="0" applyNumberFormat="1" applyFont="1" applyFill="1" applyBorder="1" applyAlignment="1">
      <alignment horizontal="center" vertical="top"/>
    </xf>
    <xf numFmtId="166" fontId="4" fillId="8" borderId="23" xfId="0" applyNumberFormat="1" applyFont="1" applyFill="1" applyBorder="1" applyAlignment="1">
      <alignment horizontal="center" vertical="top"/>
    </xf>
    <xf numFmtId="166" fontId="4" fillId="6" borderId="51" xfId="0" applyNumberFormat="1" applyFont="1" applyFill="1" applyBorder="1" applyAlignment="1">
      <alignment horizontal="center" vertical="top" wrapText="1"/>
    </xf>
    <xf numFmtId="166" fontId="4" fillId="6" borderId="51" xfId="0" applyNumberFormat="1" applyFont="1" applyFill="1" applyBorder="1" applyAlignment="1">
      <alignment horizontal="right" vertical="top" wrapText="1"/>
    </xf>
    <xf numFmtId="166" fontId="4" fillId="6" borderId="20" xfId="0" applyNumberFormat="1" applyFont="1" applyFill="1" applyBorder="1" applyAlignment="1">
      <alignment horizontal="right" vertical="top" wrapText="1"/>
    </xf>
    <xf numFmtId="166" fontId="4" fillId="6" borderId="63" xfId="0" applyNumberFormat="1" applyFont="1" applyFill="1" applyBorder="1" applyAlignment="1">
      <alignment horizontal="right" vertical="top" wrapText="1"/>
    </xf>
    <xf numFmtId="0" fontId="4" fillId="6" borderId="104" xfId="0" applyFont="1" applyFill="1" applyBorder="1" applyAlignment="1">
      <alignment horizontal="left" vertical="top" wrapText="1"/>
    </xf>
    <xf numFmtId="49" fontId="51" fillId="6" borderId="66" xfId="0" applyNumberFormat="1" applyFont="1" applyFill="1" applyBorder="1" applyAlignment="1">
      <alignment horizontal="center" vertical="top"/>
    </xf>
    <xf numFmtId="49" fontId="51" fillId="6" borderId="80" xfId="0" applyNumberFormat="1" applyFont="1" applyFill="1" applyBorder="1" applyAlignment="1">
      <alignment horizontal="center" vertical="top"/>
    </xf>
    <xf numFmtId="49" fontId="16" fillId="6" borderId="13" xfId="0" applyNumberFormat="1" applyFont="1" applyFill="1" applyBorder="1" applyAlignment="1">
      <alignment horizontal="center" vertical="top"/>
    </xf>
    <xf numFmtId="49" fontId="4" fillId="6" borderId="13" xfId="0" applyNumberFormat="1" applyFont="1" applyFill="1" applyBorder="1" applyAlignment="1">
      <alignment horizontal="center" vertical="top"/>
    </xf>
    <xf numFmtId="49" fontId="22" fillId="6" borderId="100" xfId="0" applyNumberFormat="1" applyFont="1" applyFill="1" applyBorder="1" applyAlignment="1">
      <alignment horizontal="center" vertical="top"/>
    </xf>
    <xf numFmtId="49" fontId="22" fillId="6" borderId="101" xfId="0" applyNumberFormat="1" applyFont="1" applyFill="1" applyBorder="1" applyAlignment="1">
      <alignment horizontal="center" vertical="top"/>
    </xf>
    <xf numFmtId="49" fontId="22" fillId="6" borderId="66" xfId="0" applyNumberFormat="1" applyFont="1" applyFill="1" applyBorder="1" applyAlignment="1">
      <alignment horizontal="center" vertical="top"/>
    </xf>
    <xf numFmtId="49" fontId="22" fillId="6" borderId="80" xfId="0" applyNumberFormat="1" applyFont="1" applyFill="1" applyBorder="1" applyAlignment="1">
      <alignment horizontal="center" vertical="top"/>
    </xf>
    <xf numFmtId="164" fontId="4" fillId="6" borderId="63" xfId="2" applyFont="1" applyFill="1" applyBorder="1" applyAlignment="1">
      <alignment horizontal="center" vertical="top"/>
    </xf>
    <xf numFmtId="164" fontId="4" fillId="6" borderId="33" xfId="2" applyFont="1" applyFill="1" applyBorder="1" applyAlignment="1">
      <alignment horizontal="center" vertical="top"/>
    </xf>
    <xf numFmtId="166" fontId="4" fillId="8" borderId="54" xfId="0" applyNumberFormat="1" applyFont="1" applyFill="1" applyBorder="1" applyAlignment="1">
      <alignment horizontal="center" vertical="top"/>
    </xf>
    <xf numFmtId="166" fontId="16" fillId="6" borderId="123" xfId="0" applyNumberFormat="1" applyFont="1" applyFill="1" applyBorder="1" applyAlignment="1">
      <alignment horizontal="center" vertical="top"/>
    </xf>
    <xf numFmtId="166" fontId="6" fillId="8" borderId="83" xfId="0" applyNumberFormat="1" applyFont="1" applyFill="1" applyBorder="1" applyAlignment="1">
      <alignment horizontal="center" vertical="top"/>
    </xf>
    <xf numFmtId="166" fontId="4" fillId="6" borderId="95" xfId="0" applyNumberFormat="1" applyFont="1" applyFill="1" applyBorder="1" applyAlignment="1">
      <alignment horizontal="center" vertical="top"/>
    </xf>
    <xf numFmtId="166" fontId="6" fillId="8" borderId="38" xfId="0" applyNumberFormat="1" applyFont="1" applyFill="1" applyBorder="1" applyAlignment="1">
      <alignment horizontal="center" vertical="top"/>
    </xf>
    <xf numFmtId="3" fontId="6" fillId="8" borderId="42" xfId="0" applyNumberFormat="1" applyFont="1" applyFill="1" applyBorder="1" applyAlignment="1">
      <alignment horizontal="right" vertical="top"/>
    </xf>
    <xf numFmtId="166" fontId="4" fillId="6" borderId="13" xfId="0" applyNumberFormat="1" applyFont="1" applyFill="1" applyBorder="1" applyAlignment="1">
      <alignment horizontal="center" vertical="center"/>
    </xf>
    <xf numFmtId="166" fontId="4" fillId="6" borderId="0" xfId="0" applyNumberFormat="1" applyFont="1" applyFill="1" applyBorder="1" applyAlignment="1">
      <alignment horizontal="center" vertical="center"/>
    </xf>
    <xf numFmtId="0" fontId="4" fillId="6" borderId="14" xfId="0" applyFont="1" applyFill="1" applyBorder="1" applyAlignment="1">
      <alignment vertical="top" wrapText="1"/>
    </xf>
    <xf numFmtId="49" fontId="6" fillId="10" borderId="7" xfId="0" applyNumberFormat="1" applyFont="1" applyFill="1" applyBorder="1" applyAlignment="1">
      <alignment horizontal="center" vertical="top"/>
    </xf>
    <xf numFmtId="49" fontId="6" fillId="2" borderId="13" xfId="0" applyNumberFormat="1" applyFont="1" applyFill="1" applyBorder="1" applyAlignment="1">
      <alignment horizontal="center" vertical="top"/>
    </xf>
    <xf numFmtId="0" fontId="4" fillId="6" borderId="0" xfId="0" applyFont="1" applyFill="1" applyBorder="1" applyAlignment="1">
      <alignment vertical="top"/>
    </xf>
    <xf numFmtId="0" fontId="4" fillId="6" borderId="105" xfId="0" applyFont="1" applyFill="1" applyBorder="1" applyAlignment="1">
      <alignment vertical="top" wrapText="1"/>
    </xf>
    <xf numFmtId="166" fontId="6" fillId="4" borderId="10" xfId="0" applyNumberFormat="1" applyFont="1" applyFill="1" applyBorder="1" applyAlignment="1">
      <alignment horizontal="center" vertical="top" wrapText="1"/>
    </xf>
    <xf numFmtId="166" fontId="6" fillId="4" borderId="59" xfId="0" applyNumberFormat="1" applyFont="1" applyFill="1" applyBorder="1" applyAlignment="1">
      <alignment horizontal="center" vertical="top" wrapText="1"/>
    </xf>
    <xf numFmtId="166" fontId="6" fillId="8" borderId="28" xfId="0" applyNumberFormat="1" applyFont="1" applyFill="1" applyBorder="1" applyAlignment="1">
      <alignment horizontal="center" vertical="top" wrapText="1"/>
    </xf>
    <xf numFmtId="166" fontId="6" fillId="8" borderId="64" xfId="0" applyNumberFormat="1" applyFont="1" applyFill="1" applyBorder="1" applyAlignment="1">
      <alignment horizontal="center" vertical="top" wrapText="1"/>
    </xf>
    <xf numFmtId="166" fontId="4" fillId="6" borderId="1" xfId="0" applyNumberFormat="1" applyFont="1" applyFill="1" applyBorder="1" applyAlignment="1">
      <alignment horizontal="center" vertical="top" wrapText="1"/>
    </xf>
    <xf numFmtId="166" fontId="4" fillId="6" borderId="58" xfId="0" applyNumberFormat="1" applyFont="1" applyFill="1" applyBorder="1" applyAlignment="1">
      <alignment horizontal="center" vertical="top" wrapText="1"/>
    </xf>
    <xf numFmtId="166" fontId="4" fillId="6" borderId="53" xfId="0" applyNumberFormat="1" applyFont="1" applyFill="1" applyBorder="1" applyAlignment="1">
      <alignment horizontal="center" vertical="top"/>
    </xf>
    <xf numFmtId="166" fontId="4" fillId="6" borderId="40" xfId="0" applyNumberFormat="1" applyFont="1" applyFill="1" applyBorder="1" applyAlignment="1">
      <alignment horizontal="center" vertical="top" wrapText="1"/>
    </xf>
    <xf numFmtId="166" fontId="4" fillId="8" borderId="1" xfId="0" applyNumberFormat="1" applyFont="1" applyFill="1" applyBorder="1" applyAlignment="1">
      <alignment horizontal="center" vertical="top" wrapText="1"/>
    </xf>
    <xf numFmtId="166" fontId="4" fillId="8" borderId="58" xfId="0" applyNumberFormat="1" applyFont="1" applyFill="1" applyBorder="1" applyAlignment="1">
      <alignment horizontal="center" vertical="top" wrapText="1"/>
    </xf>
    <xf numFmtId="166" fontId="4" fillId="8" borderId="53" xfId="0" applyNumberFormat="1" applyFont="1" applyFill="1" applyBorder="1" applyAlignment="1">
      <alignment horizontal="center" vertical="top"/>
    </xf>
    <xf numFmtId="166" fontId="6" fillId="4" borderId="1" xfId="0" applyNumberFormat="1" applyFont="1" applyFill="1" applyBorder="1" applyAlignment="1">
      <alignment horizontal="center" vertical="top" wrapText="1"/>
    </xf>
    <xf numFmtId="166" fontId="6" fillId="4" borderId="58" xfId="0" applyNumberFormat="1" applyFont="1" applyFill="1" applyBorder="1" applyAlignment="1">
      <alignment horizontal="center" vertical="top" wrapText="1"/>
    </xf>
    <xf numFmtId="166" fontId="6" fillId="4" borderId="19" xfId="0" applyNumberFormat="1" applyFont="1" applyFill="1" applyBorder="1" applyAlignment="1">
      <alignment horizontal="center" vertical="top" wrapText="1"/>
    </xf>
    <xf numFmtId="166" fontId="6" fillId="8" borderId="22" xfId="0" applyNumberFormat="1" applyFont="1" applyFill="1" applyBorder="1" applyAlignment="1">
      <alignment horizontal="center" vertical="top" wrapText="1"/>
    </xf>
    <xf numFmtId="166" fontId="6" fillId="8" borderId="26" xfId="0" applyNumberFormat="1" applyFont="1" applyFill="1" applyBorder="1" applyAlignment="1">
      <alignment horizontal="center" vertical="top" wrapText="1"/>
    </xf>
    <xf numFmtId="166" fontId="4" fillId="0" borderId="7" xfId="0" applyNumberFormat="1" applyFont="1" applyFill="1" applyBorder="1" applyAlignment="1">
      <alignment horizontal="left" vertical="top" wrapText="1"/>
    </xf>
    <xf numFmtId="0" fontId="0" fillId="0" borderId="0" xfId="0" applyFill="1" applyAlignment="1"/>
    <xf numFmtId="0" fontId="7" fillId="0" borderId="0" xfId="0" applyFont="1" applyFill="1"/>
    <xf numFmtId="0" fontId="0" fillId="0" borderId="0" xfId="0" applyFill="1" applyAlignment="1">
      <alignment vertical="top"/>
    </xf>
    <xf numFmtId="0" fontId="4" fillId="0" borderId="0" xfId="0" applyFont="1" applyFill="1" applyBorder="1" applyAlignment="1">
      <alignment horizontal="left" vertical="top"/>
    </xf>
    <xf numFmtId="166" fontId="4" fillId="0" borderId="0" xfId="0" applyNumberFormat="1" applyFont="1" applyFill="1" applyBorder="1" applyAlignment="1">
      <alignment vertical="top"/>
    </xf>
    <xf numFmtId="0" fontId="0" fillId="0" borderId="0" xfId="0" applyFill="1" applyBorder="1" applyAlignment="1">
      <alignment vertical="top"/>
    </xf>
    <xf numFmtId="0" fontId="4" fillId="6" borderId="37" xfId="0" applyFont="1" applyFill="1" applyBorder="1" applyAlignment="1">
      <alignment vertical="top" wrapText="1"/>
    </xf>
    <xf numFmtId="166" fontId="4" fillId="6" borderId="90" xfId="0" applyNumberFormat="1" applyFont="1" applyFill="1" applyBorder="1" applyAlignment="1">
      <alignment vertical="top" wrapText="1"/>
    </xf>
    <xf numFmtId="49" fontId="6" fillId="10" borderId="68" xfId="0" applyNumberFormat="1" applyFont="1" applyFill="1" applyBorder="1" applyAlignment="1">
      <alignment horizontal="center" vertical="top"/>
    </xf>
    <xf numFmtId="49" fontId="6" fillId="6" borderId="89" xfId="0" applyNumberFormat="1" applyFont="1" applyFill="1" applyBorder="1" applyAlignment="1">
      <alignment horizontal="center" vertical="top" wrapText="1"/>
    </xf>
    <xf numFmtId="0" fontId="4" fillId="6" borderId="115" xfId="0" applyFont="1" applyFill="1" applyBorder="1" applyAlignment="1">
      <alignment horizontal="left" vertical="top" wrapText="1"/>
    </xf>
    <xf numFmtId="0" fontId="9" fillId="6" borderId="65" xfId="0" applyFont="1" applyFill="1" applyBorder="1" applyAlignment="1">
      <alignment horizontal="center" vertical="center" textRotation="90" wrapText="1"/>
    </xf>
    <xf numFmtId="49" fontId="6" fillId="6" borderId="65" xfId="0" applyNumberFormat="1" applyFont="1" applyFill="1" applyBorder="1" applyAlignment="1">
      <alignment horizontal="center" vertical="top"/>
    </xf>
    <xf numFmtId="0" fontId="4" fillId="6" borderId="65" xfId="0" applyFont="1" applyFill="1" applyBorder="1" applyAlignment="1">
      <alignment horizontal="center" vertical="top"/>
    </xf>
    <xf numFmtId="0" fontId="4" fillId="6" borderId="114" xfId="0" applyFont="1" applyFill="1" applyBorder="1" applyAlignment="1">
      <alignment horizontal="left" vertical="top" wrapText="1"/>
    </xf>
    <xf numFmtId="3" fontId="4" fillId="6" borderId="112" xfId="0" applyNumberFormat="1" applyFont="1" applyFill="1" applyBorder="1" applyAlignment="1">
      <alignment horizontal="center" vertical="top"/>
    </xf>
    <xf numFmtId="3" fontId="4" fillId="6" borderId="113" xfId="0" applyNumberFormat="1" applyFont="1" applyFill="1" applyBorder="1" applyAlignment="1">
      <alignment horizontal="center" vertical="top"/>
    </xf>
    <xf numFmtId="0" fontId="4" fillId="6" borderId="65" xfId="0" applyFont="1" applyFill="1" applyBorder="1" applyAlignment="1">
      <alignment horizontal="left" vertical="top"/>
    </xf>
    <xf numFmtId="0" fontId="4" fillId="6" borderId="67" xfId="0" applyFont="1" applyFill="1" applyBorder="1" applyAlignment="1">
      <alignment horizontal="left" vertical="top" wrapText="1"/>
    </xf>
    <xf numFmtId="0" fontId="4" fillId="6" borderId="68" xfId="0" applyFont="1" applyFill="1" applyBorder="1" applyAlignment="1">
      <alignment horizontal="center" vertical="top" wrapText="1"/>
    </xf>
    <xf numFmtId="0" fontId="4" fillId="0" borderId="75" xfId="0" applyFont="1" applyBorder="1" applyAlignment="1">
      <alignment vertical="top" wrapText="1"/>
    </xf>
    <xf numFmtId="1" fontId="4" fillId="0" borderId="66" xfId="0" applyNumberFormat="1" applyFont="1" applyFill="1" applyBorder="1" applyAlignment="1">
      <alignment horizontal="center" vertical="top" wrapText="1"/>
    </xf>
    <xf numFmtId="1" fontId="4" fillId="0" borderId="80" xfId="0" applyNumberFormat="1" applyFont="1" applyFill="1" applyBorder="1" applyAlignment="1">
      <alignment horizontal="center" vertical="top" wrapText="1"/>
    </xf>
    <xf numFmtId="0" fontId="4" fillId="6" borderId="65" xfId="0" applyFont="1" applyFill="1" applyBorder="1" applyAlignment="1">
      <alignment vertical="top"/>
    </xf>
    <xf numFmtId="3" fontId="4" fillId="6" borderId="15" xfId="0" applyNumberFormat="1" applyFont="1" applyFill="1" applyBorder="1" applyAlignment="1">
      <alignment horizontal="left" vertical="top" wrapText="1"/>
    </xf>
    <xf numFmtId="3" fontId="4" fillId="6" borderId="23" xfId="0" applyNumberFormat="1" applyFont="1" applyFill="1" applyBorder="1" applyAlignment="1">
      <alignment horizontal="left" vertical="top" wrapText="1"/>
    </xf>
    <xf numFmtId="3" fontId="4" fillId="6" borderId="7" xfId="0" applyNumberFormat="1" applyFont="1" applyFill="1" applyBorder="1" applyAlignment="1">
      <alignment horizontal="center" vertical="center" textRotation="90" wrapText="1"/>
    </xf>
    <xf numFmtId="0" fontId="7" fillId="0" borderId="8" xfId="0" applyFont="1" applyBorder="1" applyAlignment="1">
      <alignment horizontal="center" vertical="center" textRotation="90" wrapText="1"/>
    </xf>
    <xf numFmtId="0" fontId="7" fillId="0" borderId="29" xfId="0" applyFont="1" applyBorder="1" applyAlignment="1">
      <alignment horizontal="center" vertical="center" textRotation="90" wrapText="1"/>
    </xf>
    <xf numFmtId="0" fontId="4" fillId="6" borderId="32" xfId="0" applyFont="1" applyFill="1" applyBorder="1" applyAlignment="1">
      <alignment horizontal="left" vertical="top" wrapText="1"/>
    </xf>
    <xf numFmtId="0" fontId="0" fillId="0" borderId="7" xfId="0" applyBorder="1" applyAlignment="1">
      <alignment vertical="top" wrapText="1"/>
    </xf>
    <xf numFmtId="0" fontId="4" fillId="2" borderId="36" xfId="0" applyFont="1" applyFill="1" applyBorder="1" applyAlignment="1">
      <alignment horizontal="center" vertical="top" wrapText="1"/>
    </xf>
    <xf numFmtId="0" fontId="4" fillId="2" borderId="50" xfId="0" applyFont="1" applyFill="1" applyBorder="1" applyAlignment="1">
      <alignment horizontal="center" vertical="top" wrapText="1"/>
    </xf>
    <xf numFmtId="0" fontId="4" fillId="2" borderId="60" xfId="0" applyFont="1" applyFill="1" applyBorder="1" applyAlignment="1">
      <alignment horizontal="center" vertical="top" wrapText="1"/>
    </xf>
    <xf numFmtId="0" fontId="6" fillId="2" borderId="49" xfId="0" applyFont="1" applyFill="1" applyBorder="1" applyAlignment="1">
      <alignment horizontal="left" vertical="top" wrapText="1"/>
    </xf>
    <xf numFmtId="0" fontId="6" fillId="2" borderId="50" xfId="0" applyFont="1" applyFill="1" applyBorder="1" applyAlignment="1">
      <alignment horizontal="left" vertical="top" wrapText="1"/>
    </xf>
    <xf numFmtId="0" fontId="6" fillId="2" borderId="117" xfId="0" applyFont="1" applyFill="1" applyBorder="1" applyAlignment="1">
      <alignment horizontal="left" vertical="top" wrapText="1"/>
    </xf>
    <xf numFmtId="0" fontId="6" fillId="2" borderId="60" xfId="0" applyFont="1" applyFill="1" applyBorder="1" applyAlignment="1">
      <alignment horizontal="left" vertical="top" wrapText="1"/>
    </xf>
    <xf numFmtId="0" fontId="4" fillId="6" borderId="33" xfId="0" applyFont="1" applyFill="1" applyBorder="1" applyAlignment="1">
      <alignment horizontal="center" vertical="center" textRotation="90" wrapText="1"/>
    </xf>
    <xf numFmtId="49" fontId="4" fillId="6" borderId="17" xfId="0" applyNumberFormat="1" applyFont="1" applyFill="1" applyBorder="1" applyAlignment="1">
      <alignment horizontal="center" vertical="top"/>
    </xf>
    <xf numFmtId="49" fontId="4" fillId="6" borderId="15" xfId="0" applyNumberFormat="1" applyFont="1" applyFill="1" applyBorder="1" applyAlignment="1">
      <alignment horizontal="center" vertical="top"/>
    </xf>
    <xf numFmtId="49" fontId="6" fillId="6" borderId="13" xfId="0" applyNumberFormat="1" applyFont="1" applyFill="1" applyBorder="1" applyAlignment="1">
      <alignment horizontal="center" vertical="top"/>
    </xf>
    <xf numFmtId="0" fontId="4" fillId="6" borderId="63" xfId="0" applyFont="1" applyFill="1" applyBorder="1" applyAlignment="1">
      <alignment horizontal="center" vertical="center" textRotation="90" wrapText="1"/>
    </xf>
    <xf numFmtId="49" fontId="4" fillId="6" borderId="27" xfId="0" applyNumberFormat="1" applyFont="1" applyFill="1" applyBorder="1" applyAlignment="1">
      <alignment horizontal="center" vertical="top"/>
    </xf>
    <xf numFmtId="0" fontId="4" fillId="6" borderId="15" xfId="0" applyFont="1" applyFill="1" applyBorder="1" applyAlignment="1">
      <alignment vertical="top" wrapText="1"/>
    </xf>
    <xf numFmtId="0" fontId="0" fillId="0" borderId="23" xfId="0" applyBorder="1" applyAlignment="1">
      <alignment vertical="top" wrapText="1"/>
    </xf>
    <xf numFmtId="0" fontId="14" fillId="0" borderId="0" xfId="0" applyFont="1" applyAlignment="1">
      <alignment horizontal="center" vertical="top" wrapText="1"/>
    </xf>
    <xf numFmtId="0" fontId="15" fillId="0" borderId="0" xfId="0" applyFont="1" applyAlignment="1">
      <alignment horizontal="center" vertical="top" wrapText="1"/>
    </xf>
    <xf numFmtId="0" fontId="14" fillId="0" borderId="0" xfId="0" applyFont="1" applyAlignment="1">
      <alignment horizontal="center" vertical="top"/>
    </xf>
    <xf numFmtId="0" fontId="4" fillId="0" borderId="26" xfId="0" applyFont="1" applyBorder="1" applyAlignment="1">
      <alignment horizontal="right" vertical="top"/>
    </xf>
    <xf numFmtId="0" fontId="0" fillId="0" borderId="26" xfId="0" applyFont="1" applyBorder="1" applyAlignment="1">
      <alignment horizontal="right" vertical="top"/>
    </xf>
    <xf numFmtId="0" fontId="4" fillId="0" borderId="6" xfId="0" applyFont="1" applyBorder="1" applyAlignment="1">
      <alignment horizontal="center" vertical="center" textRotation="90" shrinkToFit="1"/>
    </xf>
    <xf numFmtId="0" fontId="4" fillId="0" borderId="7" xfId="0" applyFont="1" applyBorder="1" applyAlignment="1">
      <alignment horizontal="center" vertical="center" textRotation="90" shrinkToFit="1"/>
    </xf>
    <xf numFmtId="0" fontId="4" fillId="0" borderId="8" xfId="0" applyFont="1" applyBorder="1" applyAlignment="1">
      <alignment horizontal="center" vertical="center" textRotation="90" shrinkToFit="1"/>
    </xf>
    <xf numFmtId="0" fontId="4" fillId="0" borderId="24" xfId="0" applyFont="1" applyBorder="1" applyAlignment="1">
      <alignment horizontal="center" vertical="center" textRotation="90" shrinkToFit="1"/>
    </xf>
    <xf numFmtId="0" fontId="4" fillId="0" borderId="13" xfId="0" applyFont="1" applyBorder="1" applyAlignment="1">
      <alignment horizontal="center" vertical="center" textRotation="90" shrinkToFit="1"/>
    </xf>
    <xf numFmtId="0" fontId="4" fillId="0" borderId="22" xfId="0" applyFont="1" applyBorder="1" applyAlignment="1">
      <alignment horizontal="center" vertical="center" textRotation="90" shrinkToFit="1"/>
    </xf>
    <xf numFmtId="0" fontId="4" fillId="0" borderId="45"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54" xfId="0" applyFont="1" applyBorder="1" applyAlignment="1">
      <alignment horizontal="center" vertical="center" shrinkToFit="1"/>
    </xf>
    <xf numFmtId="0" fontId="6" fillId="0" borderId="52" xfId="0" applyFont="1" applyBorder="1" applyAlignment="1">
      <alignment horizontal="center" vertical="center"/>
    </xf>
    <xf numFmtId="0" fontId="6" fillId="0" borderId="59" xfId="0" applyFont="1" applyBorder="1" applyAlignment="1">
      <alignment horizontal="center" vertical="center"/>
    </xf>
    <xf numFmtId="0" fontId="6" fillId="0" borderId="61" xfId="0" applyFont="1" applyBorder="1" applyAlignment="1">
      <alignment horizontal="center" vertical="center"/>
    </xf>
    <xf numFmtId="49" fontId="6" fillId="6" borderId="15" xfId="0" applyNumberFormat="1" applyFont="1" applyFill="1" applyBorder="1" applyAlignment="1">
      <alignment horizontal="center" vertical="top"/>
    </xf>
    <xf numFmtId="49" fontId="6" fillId="10" borderId="7" xfId="0" applyNumberFormat="1" applyFont="1" applyFill="1" applyBorder="1" applyAlignment="1">
      <alignment horizontal="center" vertical="top"/>
    </xf>
    <xf numFmtId="49" fontId="6" fillId="2" borderId="13" xfId="0" applyNumberFormat="1" applyFont="1" applyFill="1" applyBorder="1" applyAlignment="1">
      <alignment horizontal="center" vertical="top"/>
    </xf>
    <xf numFmtId="0" fontId="4" fillId="6" borderId="17" xfId="0" applyFont="1" applyFill="1" applyBorder="1" applyAlignment="1">
      <alignment horizontal="left" vertical="top" wrapText="1"/>
    </xf>
    <xf numFmtId="0" fontId="4" fillId="6" borderId="27" xfId="0" applyFont="1" applyFill="1" applyBorder="1" applyAlignment="1">
      <alignment horizontal="left" vertical="top" wrapText="1"/>
    </xf>
    <xf numFmtId="0" fontId="4" fillId="6" borderId="7" xfId="0" applyFont="1" applyFill="1" applyBorder="1" applyAlignment="1">
      <alignment horizontal="center" vertical="center" textRotation="90" wrapText="1"/>
    </xf>
    <xf numFmtId="0" fontId="4" fillId="0" borderId="3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8" xfId="0" applyFont="1" applyBorder="1" applyAlignment="1">
      <alignment horizontal="center" vertical="center"/>
    </xf>
    <xf numFmtId="0" fontId="4" fillId="0" borderId="57" xfId="0" applyFont="1" applyBorder="1" applyAlignment="1">
      <alignment horizontal="center" vertical="center"/>
    </xf>
    <xf numFmtId="0" fontId="4" fillId="0" borderId="48" xfId="0" applyNumberFormat="1" applyFont="1" applyBorder="1" applyAlignment="1">
      <alignment horizontal="center" vertical="center" textRotation="90" shrinkToFit="1"/>
    </xf>
    <xf numFmtId="0" fontId="4" fillId="0" borderId="46" xfId="0" applyNumberFormat="1" applyFont="1" applyBorder="1" applyAlignment="1">
      <alignment horizontal="center" vertical="center" textRotation="90" shrinkToFit="1"/>
    </xf>
    <xf numFmtId="0" fontId="4" fillId="0" borderId="31" xfId="0" applyNumberFormat="1" applyFont="1" applyBorder="1" applyAlignment="1">
      <alignment horizontal="center" vertical="center" textRotation="90" shrinkToFit="1"/>
    </xf>
    <xf numFmtId="0" fontId="4" fillId="0" borderId="51" xfId="0" applyFont="1" applyBorder="1" applyAlignment="1">
      <alignment horizontal="center" vertical="center" textRotation="90" shrinkToFit="1"/>
    </xf>
    <xf numFmtId="0" fontId="4" fillId="0" borderId="4" xfId="0" applyFont="1" applyBorder="1" applyAlignment="1">
      <alignment horizontal="center" vertical="center" textRotation="90" shrinkToFit="1"/>
    </xf>
    <xf numFmtId="0" fontId="4" fillId="0" borderId="44" xfId="0" applyFont="1" applyBorder="1" applyAlignment="1">
      <alignment horizontal="center" vertical="center" textRotation="90" shrinkToFit="1"/>
    </xf>
    <xf numFmtId="0" fontId="6" fillId="0" borderId="17" xfId="0" applyFont="1" applyFill="1" applyBorder="1" applyAlignment="1">
      <alignment vertical="top" wrapText="1"/>
    </xf>
    <xf numFmtId="0" fontId="6" fillId="0" borderId="15" xfId="0" applyFont="1" applyFill="1" applyBorder="1" applyAlignment="1">
      <alignment vertical="top" wrapText="1"/>
    </xf>
    <xf numFmtId="0" fontId="0" fillId="0" borderId="27" xfId="0" applyBorder="1" applyAlignment="1">
      <alignment vertical="top" wrapText="1"/>
    </xf>
    <xf numFmtId="0" fontId="6" fillId="0" borderId="32" xfId="0" applyFont="1" applyFill="1" applyBorder="1" applyAlignment="1">
      <alignment vertical="top" wrapText="1"/>
    </xf>
    <xf numFmtId="0" fontId="6" fillId="0" borderId="7" xfId="0" applyFont="1" applyFill="1" applyBorder="1" applyAlignment="1">
      <alignment vertical="top" wrapText="1"/>
    </xf>
    <xf numFmtId="0" fontId="0" fillId="0" borderId="29" xfId="0" applyBorder="1" applyAlignment="1">
      <alignment vertical="top" wrapText="1"/>
    </xf>
    <xf numFmtId="166" fontId="4" fillId="6" borderId="32" xfId="0" applyNumberFormat="1" applyFont="1" applyFill="1" applyBorder="1" applyAlignment="1">
      <alignment vertical="top" wrapText="1"/>
    </xf>
    <xf numFmtId="0" fontId="0" fillId="6" borderId="75" xfId="0" applyFill="1" applyBorder="1" applyAlignment="1">
      <alignment vertical="top" wrapText="1"/>
    </xf>
    <xf numFmtId="0" fontId="4" fillId="3" borderId="14" xfId="0" applyFont="1" applyFill="1" applyBorder="1" applyAlignment="1">
      <alignment vertical="top" wrapText="1"/>
    </xf>
    <xf numFmtId="0" fontId="7" fillId="0" borderId="14" xfId="0" applyFont="1" applyBorder="1" applyAlignment="1">
      <alignment vertical="top" wrapText="1"/>
    </xf>
    <xf numFmtId="0" fontId="4" fillId="0" borderId="7" xfId="0" applyFont="1" applyFill="1" applyBorder="1" applyAlignment="1">
      <alignment vertical="center" textRotation="90" wrapText="1"/>
    </xf>
    <xf numFmtId="0" fontId="7" fillId="0" borderId="7" xfId="0" applyFont="1" applyBorder="1" applyAlignment="1">
      <alignment vertical="center" textRotation="90" wrapText="1"/>
    </xf>
    <xf numFmtId="0" fontId="9" fillId="0" borderId="7" xfId="0" applyFont="1" applyFill="1" applyBorder="1" applyAlignment="1">
      <alignment horizontal="center" vertical="center" textRotation="90" wrapText="1"/>
    </xf>
    <xf numFmtId="49" fontId="6" fillId="6" borderId="37" xfId="0" applyNumberFormat="1" applyFont="1" applyFill="1" applyBorder="1" applyAlignment="1">
      <alignment horizontal="center" vertical="top"/>
    </xf>
    <xf numFmtId="0" fontId="4" fillId="3" borderId="17" xfId="0" applyFont="1" applyFill="1" applyBorder="1" applyAlignment="1">
      <alignment vertical="top" wrapText="1"/>
    </xf>
    <xf numFmtId="0" fontId="4" fillId="3" borderId="27" xfId="0" applyFont="1" applyFill="1" applyBorder="1" applyAlignment="1">
      <alignment vertical="top" wrapText="1"/>
    </xf>
    <xf numFmtId="0" fontId="6" fillId="3" borderId="25" xfId="0" applyFont="1" applyFill="1" applyBorder="1" applyAlignment="1">
      <alignment horizontal="left" vertical="top" wrapText="1"/>
    </xf>
    <xf numFmtId="0" fontId="0" fillId="0" borderId="27" xfId="0" applyBorder="1" applyAlignment="1">
      <alignment wrapText="1"/>
    </xf>
    <xf numFmtId="0" fontId="9" fillId="0" borderId="51" xfId="0" applyFont="1" applyFill="1" applyBorder="1" applyAlignment="1">
      <alignment horizontal="center" vertical="center" textRotation="90" wrapText="1"/>
    </xf>
    <xf numFmtId="0" fontId="0" fillId="0" borderId="20" xfId="0" applyBorder="1" applyAlignment="1">
      <alignment wrapText="1"/>
    </xf>
    <xf numFmtId="0" fontId="4" fillId="0" borderId="0" xfId="0" applyFont="1" applyBorder="1" applyAlignment="1">
      <alignment vertical="top" wrapText="1"/>
    </xf>
    <xf numFmtId="0" fontId="0" fillId="0" borderId="0" xfId="0" applyAlignment="1">
      <alignment vertical="top" wrapText="1"/>
    </xf>
    <xf numFmtId="49" fontId="6" fillId="10" borderId="6" xfId="0" applyNumberFormat="1" applyFont="1" applyFill="1" applyBorder="1" applyAlignment="1">
      <alignment horizontal="center" vertical="top"/>
    </xf>
    <xf numFmtId="49" fontId="6" fillId="2" borderId="24" xfId="0" applyNumberFormat="1" applyFont="1" applyFill="1" applyBorder="1" applyAlignment="1">
      <alignment horizontal="center" vertical="top"/>
    </xf>
    <xf numFmtId="49" fontId="6" fillId="6" borderId="24" xfId="0" applyNumberFormat="1" applyFont="1" applyFill="1" applyBorder="1" applyAlignment="1">
      <alignment horizontal="center" vertical="top"/>
    </xf>
    <xf numFmtId="3" fontId="6" fillId="6" borderId="25" xfId="0" applyNumberFormat="1" applyFont="1" applyFill="1" applyBorder="1" applyAlignment="1">
      <alignment horizontal="left" vertical="top" wrapText="1"/>
    </xf>
    <xf numFmtId="0" fontId="0" fillId="0" borderId="27" xfId="0" applyBorder="1" applyAlignment="1">
      <alignment horizontal="left" vertical="top" wrapText="1"/>
    </xf>
    <xf numFmtId="0" fontId="7" fillId="0" borderId="27" xfId="0" applyFont="1" applyBorder="1" applyAlignment="1">
      <alignment vertical="top" wrapText="1"/>
    </xf>
    <xf numFmtId="49" fontId="6" fillId="2" borderId="50" xfId="0" applyNumberFormat="1" applyFont="1" applyFill="1" applyBorder="1" applyAlignment="1">
      <alignment horizontal="right" vertical="top"/>
    </xf>
    <xf numFmtId="49" fontId="6" fillId="2" borderId="49" xfId="0" applyNumberFormat="1" applyFont="1" applyFill="1" applyBorder="1" applyAlignment="1">
      <alignment horizontal="left" vertical="top"/>
    </xf>
    <xf numFmtId="49" fontId="6" fillId="2" borderId="50" xfId="0" applyNumberFormat="1" applyFont="1" applyFill="1" applyBorder="1" applyAlignment="1">
      <alignment horizontal="left" vertical="top"/>
    </xf>
    <xf numFmtId="49" fontId="6" fillId="2" borderId="60" xfId="0" applyNumberFormat="1" applyFont="1" applyFill="1" applyBorder="1" applyAlignment="1">
      <alignment horizontal="left" vertical="top"/>
    </xf>
    <xf numFmtId="0" fontId="4" fillId="0" borderId="0" xfId="0" applyFont="1" applyFill="1" applyBorder="1" applyAlignment="1">
      <alignment vertical="top" wrapText="1"/>
    </xf>
    <xf numFmtId="0" fontId="4" fillId="6" borderId="45" xfId="0" applyFont="1" applyFill="1" applyBorder="1" applyAlignment="1">
      <alignment horizontal="left" vertical="top" wrapText="1"/>
    </xf>
    <xf numFmtId="0" fontId="4" fillId="6" borderId="37" xfId="0" applyFont="1" applyFill="1" applyBorder="1" applyAlignment="1">
      <alignment horizontal="left" vertical="top" wrapText="1"/>
    </xf>
    <xf numFmtId="166" fontId="9" fillId="6" borderId="71" xfId="0" applyNumberFormat="1" applyFont="1" applyFill="1" applyBorder="1" applyAlignment="1">
      <alignment horizontal="center" vertical="center" textRotation="90" wrapText="1"/>
    </xf>
    <xf numFmtId="166" fontId="9" fillId="6" borderId="33" xfId="0" applyNumberFormat="1" applyFont="1" applyFill="1" applyBorder="1" applyAlignment="1">
      <alignment horizontal="center" vertical="center" textRotation="90" wrapText="1"/>
    </xf>
    <xf numFmtId="166" fontId="17" fillId="6" borderId="33" xfId="0" applyNumberFormat="1" applyFont="1" applyFill="1" applyBorder="1" applyAlignment="1">
      <alignment horizontal="center"/>
    </xf>
    <xf numFmtId="0" fontId="17" fillId="6" borderId="62" xfId="0" applyFont="1" applyFill="1" applyBorder="1" applyAlignment="1">
      <alignment horizontal="center"/>
    </xf>
    <xf numFmtId="49" fontId="6" fillId="10" borderId="8" xfId="0" applyNumberFormat="1" applyFont="1" applyFill="1" applyBorder="1" applyAlignment="1">
      <alignment horizontal="center" vertical="top"/>
    </xf>
    <xf numFmtId="49" fontId="6" fillId="2" borderId="22" xfId="0" applyNumberFormat="1" applyFont="1" applyFill="1" applyBorder="1" applyAlignment="1">
      <alignment horizontal="center" vertical="top"/>
    </xf>
    <xf numFmtId="49" fontId="6" fillId="6" borderId="13" xfId="0" applyNumberFormat="1" applyFont="1" applyFill="1" applyBorder="1" applyAlignment="1">
      <alignment horizontal="center" vertical="top" wrapText="1"/>
    </xf>
    <xf numFmtId="49" fontId="6" fillId="6" borderId="22" xfId="0" applyNumberFormat="1" applyFont="1" applyFill="1" applyBorder="1" applyAlignment="1">
      <alignment horizontal="center" vertical="top" wrapText="1"/>
    </xf>
    <xf numFmtId="166" fontId="9" fillId="0" borderId="4" xfId="0" applyNumberFormat="1" applyFont="1" applyFill="1" applyBorder="1" applyAlignment="1">
      <alignment horizontal="center" vertical="center" textRotation="90" wrapText="1"/>
    </xf>
    <xf numFmtId="166" fontId="9" fillId="0" borderId="44" xfId="0" applyNumberFormat="1" applyFont="1" applyFill="1" applyBorder="1" applyAlignment="1">
      <alignment horizontal="center" vertical="center" textRotation="90" wrapText="1"/>
    </xf>
    <xf numFmtId="166" fontId="4" fillId="6" borderId="37" xfId="0" applyNumberFormat="1" applyFont="1" applyFill="1" applyBorder="1" applyAlignment="1">
      <alignment horizontal="left" vertical="top" wrapText="1"/>
    </xf>
    <xf numFmtId="0" fontId="4" fillId="6" borderId="102" xfId="0" applyFont="1" applyFill="1" applyBorder="1" applyAlignment="1">
      <alignment vertical="top" wrapText="1"/>
    </xf>
    <xf numFmtId="0" fontId="4" fillId="6" borderId="7" xfId="0" applyFont="1" applyFill="1" applyBorder="1" applyAlignment="1">
      <alignment vertical="top" wrapText="1"/>
    </xf>
    <xf numFmtId="0" fontId="0" fillId="0" borderId="8" xfId="0" applyBorder="1" applyAlignment="1">
      <alignment vertical="top" wrapText="1"/>
    </xf>
    <xf numFmtId="166" fontId="4" fillId="0" borderId="7" xfId="0" applyNumberFormat="1" applyFont="1" applyFill="1" applyBorder="1" applyAlignment="1">
      <alignment horizontal="left" vertical="top" wrapText="1"/>
    </xf>
    <xf numFmtId="0" fontId="0" fillId="0" borderId="75" xfId="0" applyBorder="1" applyAlignment="1">
      <alignment horizontal="left" vertical="top" wrapText="1"/>
    </xf>
    <xf numFmtId="0" fontId="4" fillId="6" borderId="102" xfId="0" applyFont="1" applyFill="1" applyBorder="1" applyAlignment="1">
      <alignment horizontal="left" vertical="top" wrapText="1"/>
    </xf>
    <xf numFmtId="0" fontId="4" fillId="6" borderId="75" xfId="0" applyFont="1" applyFill="1" applyBorder="1" applyAlignment="1">
      <alignment horizontal="left" vertical="top" wrapText="1"/>
    </xf>
    <xf numFmtId="0" fontId="4" fillId="0" borderId="0" xfId="0" applyFont="1" applyBorder="1" applyAlignment="1">
      <alignment horizontal="left" vertical="top" wrapText="1"/>
    </xf>
    <xf numFmtId="0" fontId="0" fillId="0" borderId="8" xfId="0" applyBorder="1" applyAlignment="1">
      <alignment vertical="top"/>
    </xf>
    <xf numFmtId="0" fontId="6" fillId="0" borderId="36"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60" xfId="0" applyFont="1" applyBorder="1" applyAlignment="1">
      <alignment horizontal="center" vertical="center" wrapText="1"/>
    </xf>
    <xf numFmtId="49" fontId="6" fillId="0" borderId="25" xfId="0" applyNumberFormat="1" applyFont="1" applyBorder="1" applyAlignment="1">
      <alignment horizontal="center" vertical="top"/>
    </xf>
    <xf numFmtId="49" fontId="6" fillId="0" borderId="23" xfId="0" applyNumberFormat="1" applyFont="1" applyBorder="1" applyAlignment="1">
      <alignment horizontal="center" vertical="top"/>
    </xf>
    <xf numFmtId="166" fontId="4" fillId="0" borderId="6" xfId="0" applyNumberFormat="1" applyFont="1" applyFill="1" applyBorder="1" applyAlignment="1">
      <alignment horizontal="left" vertical="top" wrapText="1"/>
    </xf>
    <xf numFmtId="0" fontId="0" fillId="0" borderId="8" xfId="0" applyBorder="1" applyAlignment="1">
      <alignment horizontal="left" vertical="top" wrapText="1"/>
    </xf>
    <xf numFmtId="49" fontId="6" fillId="2" borderId="49" xfId="0" applyNumberFormat="1" applyFont="1" applyFill="1" applyBorder="1" applyAlignment="1">
      <alignment horizontal="right" vertical="top"/>
    </xf>
    <xf numFmtId="49" fontId="6" fillId="10" borderId="49" xfId="0" applyNumberFormat="1" applyFont="1" applyFill="1" applyBorder="1" applyAlignment="1">
      <alignment horizontal="right" vertical="top"/>
    </xf>
    <xf numFmtId="49" fontId="6" fillId="10" borderId="50" xfId="0" applyNumberFormat="1" applyFont="1" applyFill="1" applyBorder="1" applyAlignment="1">
      <alignment horizontal="right" vertical="top"/>
    </xf>
    <xf numFmtId="0" fontId="4" fillId="10" borderId="50" xfId="0" applyFont="1" applyFill="1" applyBorder="1" applyAlignment="1">
      <alignment horizontal="center" vertical="top"/>
    </xf>
    <xf numFmtId="0" fontId="4" fillId="10" borderId="60" xfId="0" applyFont="1" applyFill="1" applyBorder="1" applyAlignment="1">
      <alignment horizontal="center" vertical="top"/>
    </xf>
    <xf numFmtId="49" fontId="6" fillId="6" borderId="24" xfId="0" applyNumberFormat="1" applyFont="1" applyFill="1" applyBorder="1" applyAlignment="1">
      <alignment horizontal="center" vertical="top" wrapText="1"/>
    </xf>
    <xf numFmtId="0" fontId="4" fillId="6" borderId="25" xfId="0" applyFont="1" applyFill="1" applyBorder="1" applyAlignment="1">
      <alignment horizontal="left" vertical="top" wrapText="1"/>
    </xf>
    <xf numFmtId="0" fontId="7" fillId="6" borderId="15" xfId="0" applyFont="1" applyFill="1" applyBorder="1" applyAlignment="1">
      <alignment horizontal="left" vertical="top" wrapText="1"/>
    </xf>
    <xf numFmtId="0" fontId="7" fillId="0" borderId="23" xfId="0" applyFont="1" applyBorder="1" applyAlignment="1">
      <alignment horizontal="left" vertical="top" wrapText="1"/>
    </xf>
    <xf numFmtId="0" fontId="6" fillId="8" borderId="62" xfId="0" applyFont="1" applyFill="1" applyBorder="1" applyAlignment="1">
      <alignment horizontal="right" vertical="top" wrapText="1"/>
    </xf>
    <xf numFmtId="0" fontId="6" fillId="8" borderId="26" xfId="0" applyFont="1" applyFill="1" applyBorder="1" applyAlignment="1">
      <alignment horizontal="right" vertical="top" wrapText="1"/>
    </xf>
    <xf numFmtId="0" fontId="6" fillId="8" borderId="31" xfId="0" applyFont="1" applyFill="1" applyBorder="1" applyAlignment="1">
      <alignment horizontal="right" vertical="top" wrapText="1"/>
    </xf>
    <xf numFmtId="166" fontId="4" fillId="0" borderId="51" xfId="0" applyNumberFormat="1"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44" xfId="0" applyFont="1" applyBorder="1" applyAlignment="1">
      <alignment horizontal="center" vertical="center" textRotation="90" wrapText="1"/>
    </xf>
    <xf numFmtId="0" fontId="4" fillId="3" borderId="53" xfId="0" applyFont="1" applyFill="1" applyBorder="1" applyAlignment="1">
      <alignment horizontal="left" vertical="top" wrapText="1"/>
    </xf>
    <xf numFmtId="0" fontId="0" fillId="0" borderId="58" xfId="0" applyFont="1" applyBorder="1" applyAlignment="1">
      <alignment horizontal="left" vertical="top" wrapText="1"/>
    </xf>
    <xf numFmtId="0" fontId="0" fillId="0" borderId="57" xfId="0" applyFont="1" applyBorder="1" applyAlignment="1">
      <alignment horizontal="left" vertical="top" wrapText="1"/>
    </xf>
    <xf numFmtId="0" fontId="4" fillId="0" borderId="53" xfId="0" applyFont="1" applyBorder="1" applyAlignment="1">
      <alignment horizontal="left" vertical="top" wrapText="1"/>
    </xf>
    <xf numFmtId="0" fontId="4" fillId="0" borderId="58" xfId="0" applyFont="1" applyBorder="1" applyAlignment="1">
      <alignment horizontal="left" vertical="top" wrapText="1"/>
    </xf>
    <xf numFmtId="0" fontId="4" fillId="0" borderId="57" xfId="0" applyFont="1" applyBorder="1" applyAlignment="1">
      <alignment horizontal="left" vertical="top" wrapText="1"/>
    </xf>
    <xf numFmtId="0" fontId="4" fillId="6" borderId="63" xfId="0" applyFont="1" applyFill="1" applyBorder="1" applyAlignment="1">
      <alignment horizontal="left" vertical="top" wrapText="1"/>
    </xf>
    <xf numFmtId="0" fontId="4" fillId="6" borderId="64" xfId="0" applyFont="1" applyFill="1" applyBorder="1" applyAlignment="1">
      <alignment horizontal="left" vertical="top" wrapText="1"/>
    </xf>
    <xf numFmtId="0" fontId="4" fillId="6" borderId="47" xfId="0" applyFont="1" applyFill="1" applyBorder="1" applyAlignment="1">
      <alignment horizontal="left" vertical="top" wrapText="1"/>
    </xf>
    <xf numFmtId="0" fontId="4" fillId="8" borderId="53" xfId="0" applyFont="1" applyFill="1" applyBorder="1" applyAlignment="1">
      <alignment horizontal="left" vertical="top" wrapText="1"/>
    </xf>
    <xf numFmtId="0" fontId="4" fillId="8" borderId="58" xfId="0" applyFont="1" applyFill="1" applyBorder="1" applyAlignment="1">
      <alignment horizontal="left" vertical="top" wrapText="1"/>
    </xf>
    <xf numFmtId="0" fontId="4" fillId="8" borderId="57" xfId="0" applyFont="1" applyFill="1" applyBorder="1" applyAlignment="1">
      <alignment horizontal="left" vertical="top" wrapText="1"/>
    </xf>
    <xf numFmtId="0" fontId="6" fillId="4" borderId="53" xfId="0" applyFont="1" applyFill="1" applyBorder="1" applyAlignment="1">
      <alignment horizontal="right" vertical="top" wrapText="1"/>
    </xf>
    <xf numFmtId="0" fontId="6" fillId="4" borderId="58" xfId="0" applyFont="1" applyFill="1" applyBorder="1" applyAlignment="1">
      <alignment horizontal="right" vertical="top" wrapText="1"/>
    </xf>
    <xf numFmtId="0" fontId="6" fillId="4" borderId="57" xfId="0" applyFont="1" applyFill="1" applyBorder="1" applyAlignment="1">
      <alignment horizontal="right" vertical="top" wrapText="1"/>
    </xf>
    <xf numFmtId="0" fontId="6" fillId="4" borderId="52" xfId="0" applyFont="1" applyFill="1" applyBorder="1" applyAlignment="1">
      <alignment horizontal="right" vertical="top" wrapText="1"/>
    </xf>
    <xf numFmtId="0" fontId="6" fillId="4" borderId="59" xfId="0" applyFont="1" applyFill="1" applyBorder="1" applyAlignment="1">
      <alignment horizontal="right" vertical="top" wrapText="1"/>
    </xf>
    <xf numFmtId="0" fontId="6" fillId="4" borderId="61" xfId="0" applyFont="1" applyFill="1" applyBorder="1" applyAlignment="1">
      <alignment horizontal="right" vertical="top" wrapText="1"/>
    </xf>
    <xf numFmtId="49" fontId="6" fillId="4" borderId="49" xfId="0" applyNumberFormat="1" applyFont="1" applyFill="1" applyBorder="1" applyAlignment="1">
      <alignment horizontal="right" vertical="top"/>
    </xf>
    <xf numFmtId="49" fontId="6" fillId="4" borderId="50" xfId="0" applyNumberFormat="1" applyFont="1" applyFill="1" applyBorder="1" applyAlignment="1">
      <alignment horizontal="right" vertical="top"/>
    </xf>
    <xf numFmtId="49" fontId="6" fillId="0" borderId="15" xfId="0" applyNumberFormat="1" applyFont="1" applyBorder="1" applyAlignment="1">
      <alignment horizontal="center" vertical="top"/>
    </xf>
    <xf numFmtId="3" fontId="6" fillId="6" borderId="17" xfId="0" applyNumberFormat="1" applyFont="1" applyFill="1" applyBorder="1" applyAlignment="1">
      <alignment vertical="top" wrapText="1"/>
    </xf>
    <xf numFmtId="3" fontId="6" fillId="6" borderId="27" xfId="0" applyNumberFormat="1" applyFont="1" applyFill="1" applyBorder="1" applyAlignment="1">
      <alignment vertical="top" wrapText="1"/>
    </xf>
    <xf numFmtId="49" fontId="8" fillId="5" borderId="52" xfId="0" applyNumberFormat="1" applyFont="1" applyFill="1" applyBorder="1" applyAlignment="1">
      <alignment horizontal="left" vertical="top" wrapText="1"/>
    </xf>
    <xf numFmtId="49" fontId="8" fillId="5" borderId="59" xfId="0" applyNumberFormat="1" applyFont="1" applyFill="1" applyBorder="1" applyAlignment="1">
      <alignment horizontal="left" vertical="top" wrapText="1"/>
    </xf>
    <xf numFmtId="49" fontId="8" fillId="5" borderId="61" xfId="0" applyNumberFormat="1" applyFont="1" applyFill="1" applyBorder="1" applyAlignment="1">
      <alignment horizontal="left" vertical="top" wrapText="1"/>
    </xf>
    <xf numFmtId="0" fontId="8" fillId="7" borderId="53" xfId="0" applyFont="1" applyFill="1" applyBorder="1" applyAlignment="1">
      <alignment horizontal="left" vertical="top" wrapText="1"/>
    </xf>
    <xf numFmtId="0" fontId="8" fillId="7" borderId="58" xfId="0" applyFont="1" applyFill="1" applyBorder="1" applyAlignment="1">
      <alignment horizontal="left" vertical="top" wrapText="1"/>
    </xf>
    <xf numFmtId="0" fontId="8" fillId="7" borderId="57" xfId="0" applyFont="1" applyFill="1" applyBorder="1" applyAlignment="1">
      <alignment horizontal="left" vertical="top" wrapText="1"/>
    </xf>
    <xf numFmtId="0" fontId="6" fillId="10" borderId="40" xfId="0" applyFont="1" applyFill="1" applyBorder="1" applyAlignment="1">
      <alignment horizontal="left" vertical="top"/>
    </xf>
    <xf numFmtId="0" fontId="6" fillId="10" borderId="58" xfId="0" applyFont="1" applyFill="1" applyBorder="1" applyAlignment="1">
      <alignment horizontal="left" vertical="top"/>
    </xf>
    <xf numFmtId="0" fontId="6" fillId="10" borderId="57" xfId="0" applyFont="1" applyFill="1" applyBorder="1" applyAlignment="1">
      <alignment horizontal="left" vertical="top"/>
    </xf>
    <xf numFmtId="0" fontId="6" fillId="2" borderId="40" xfId="0" applyFont="1" applyFill="1" applyBorder="1" applyAlignment="1">
      <alignment horizontal="left" vertical="top" wrapText="1"/>
    </xf>
    <xf numFmtId="0" fontId="6" fillId="2" borderId="58" xfId="0" applyFont="1" applyFill="1" applyBorder="1" applyAlignment="1">
      <alignment horizontal="left" vertical="top" wrapText="1"/>
    </xf>
    <xf numFmtId="0" fontId="6" fillId="2" borderId="57" xfId="0" applyFont="1" applyFill="1" applyBorder="1" applyAlignment="1">
      <alignment horizontal="left" vertical="top" wrapText="1"/>
    </xf>
    <xf numFmtId="3" fontId="4" fillId="6" borderId="17" xfId="0" applyNumberFormat="1" applyFont="1" applyFill="1" applyBorder="1" applyAlignment="1">
      <alignment horizontal="justify" vertical="top" wrapText="1"/>
    </xf>
    <xf numFmtId="0" fontId="0" fillId="0" borderId="27" xfId="0" applyBorder="1" applyAlignment="1">
      <alignment horizontal="justify" vertical="top" wrapText="1"/>
    </xf>
    <xf numFmtId="166" fontId="4" fillId="3" borderId="32" xfId="0" applyNumberFormat="1" applyFont="1" applyFill="1" applyBorder="1" applyAlignment="1">
      <alignment horizontal="left" vertical="top" wrapText="1"/>
    </xf>
    <xf numFmtId="0" fontId="0" fillId="0" borderId="29" xfId="0" applyBorder="1" applyAlignment="1">
      <alignment horizontal="left" vertical="top" wrapText="1"/>
    </xf>
    <xf numFmtId="0" fontId="4" fillId="0" borderId="51"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4" fillId="0" borderId="44" xfId="0" applyFont="1" applyBorder="1" applyAlignment="1">
      <alignment horizontal="center" vertical="center" textRotation="90" wrapText="1"/>
    </xf>
    <xf numFmtId="0" fontId="4" fillId="6" borderId="53" xfId="0" applyFont="1" applyFill="1" applyBorder="1" applyAlignment="1">
      <alignment horizontal="left" vertical="top" wrapText="1"/>
    </xf>
    <xf numFmtId="0" fontId="4" fillId="6" borderId="58" xfId="0" applyFont="1" applyFill="1" applyBorder="1" applyAlignment="1">
      <alignment horizontal="left" vertical="top" wrapText="1"/>
    </xf>
    <xf numFmtId="0" fontId="4" fillId="6" borderId="57" xfId="0" applyFont="1" applyFill="1" applyBorder="1" applyAlignment="1">
      <alignment horizontal="left" vertical="top" wrapText="1"/>
    </xf>
    <xf numFmtId="0" fontId="6" fillId="8" borderId="53" xfId="0" applyFont="1" applyFill="1" applyBorder="1" applyAlignment="1">
      <alignment horizontal="right" vertical="top" wrapText="1"/>
    </xf>
    <xf numFmtId="0" fontId="0" fillId="8" borderId="58" xfId="0" applyFill="1" applyBorder="1" applyAlignment="1">
      <alignment horizontal="right" vertical="top" wrapText="1"/>
    </xf>
    <xf numFmtId="0" fontId="0" fillId="8" borderId="57" xfId="0" applyFill="1" applyBorder="1" applyAlignment="1">
      <alignment horizontal="right" vertical="top" wrapText="1"/>
    </xf>
    <xf numFmtId="0" fontId="5" fillId="0" borderId="0" xfId="0" applyFont="1" applyAlignment="1">
      <alignment vertical="center" wrapText="1"/>
    </xf>
    <xf numFmtId="0" fontId="0" fillId="0" borderId="0" xfId="0" applyAlignment="1"/>
    <xf numFmtId="0" fontId="4" fillId="0" borderId="0" xfId="0" applyFont="1" applyAlignment="1">
      <alignment vertical="center" wrapText="1"/>
    </xf>
    <xf numFmtId="0" fontId="7" fillId="0" borderId="0" xfId="0" applyFont="1" applyAlignment="1"/>
    <xf numFmtId="166" fontId="4" fillId="3" borderId="37" xfId="0" applyNumberFormat="1" applyFont="1" applyFill="1" applyBorder="1" applyAlignment="1">
      <alignment horizontal="left" vertical="top" wrapText="1"/>
    </xf>
    <xf numFmtId="166" fontId="4" fillId="3" borderId="54" xfId="0" applyNumberFormat="1" applyFont="1" applyFill="1" applyBorder="1" applyAlignment="1">
      <alignment horizontal="left" vertical="top" wrapText="1"/>
    </xf>
    <xf numFmtId="166" fontId="9" fillId="0" borderId="33" xfId="0" applyNumberFormat="1" applyFont="1" applyFill="1" applyBorder="1" applyAlignment="1">
      <alignment horizontal="center" vertical="center" textRotation="90" wrapText="1"/>
    </xf>
    <xf numFmtId="166" fontId="9" fillId="0" borderId="62" xfId="0" applyNumberFormat="1" applyFont="1" applyFill="1" applyBorder="1" applyAlignment="1">
      <alignment horizontal="center" vertical="center" textRotation="90" wrapText="1"/>
    </xf>
    <xf numFmtId="49" fontId="6" fillId="6" borderId="25" xfId="0" applyNumberFormat="1" applyFont="1" applyFill="1" applyBorder="1" applyAlignment="1">
      <alignment horizontal="center" vertical="top"/>
    </xf>
    <xf numFmtId="0" fontId="18" fillId="6" borderId="15" xfId="0" applyFont="1" applyFill="1" applyBorder="1" applyAlignment="1">
      <alignment horizontal="center"/>
    </xf>
    <xf numFmtId="166" fontId="4" fillId="0" borderId="90" xfId="0" applyNumberFormat="1" applyFont="1" applyFill="1" applyBorder="1" applyAlignment="1">
      <alignment horizontal="left" vertical="top" wrapText="1"/>
    </xf>
    <xf numFmtId="166" fontId="4" fillId="0" borderId="91" xfId="0" applyNumberFormat="1" applyFont="1" applyFill="1" applyBorder="1" applyAlignment="1">
      <alignment horizontal="left" vertical="top" wrapText="1"/>
    </xf>
    <xf numFmtId="0" fontId="9" fillId="6" borderId="71" xfId="0" applyFont="1" applyFill="1" applyBorder="1" applyAlignment="1">
      <alignment horizontal="center" vertical="center" textRotation="90" wrapText="1"/>
    </xf>
    <xf numFmtId="0" fontId="17" fillId="6" borderId="33" xfId="0" applyFont="1" applyFill="1" applyBorder="1" applyAlignment="1">
      <alignment horizontal="center"/>
    </xf>
    <xf numFmtId="0" fontId="4" fillId="4" borderId="50" xfId="0" applyFont="1" applyFill="1" applyBorder="1" applyAlignment="1">
      <alignment horizontal="center" vertical="top"/>
    </xf>
    <xf numFmtId="0" fontId="4" fillId="4" borderId="60" xfId="0" applyFont="1" applyFill="1" applyBorder="1" applyAlignment="1">
      <alignment horizontal="center" vertical="top"/>
    </xf>
    <xf numFmtId="0" fontId="4" fillId="0" borderId="0" xfId="0" applyNumberFormat="1" applyFont="1" applyFill="1" applyBorder="1" applyAlignment="1">
      <alignment horizontal="left" vertical="top" wrapText="1"/>
    </xf>
    <xf numFmtId="49" fontId="6" fillId="0" borderId="26" xfId="0" applyNumberFormat="1" applyFont="1" applyFill="1" applyBorder="1" applyAlignment="1">
      <alignment horizontal="center" vertical="top" wrapText="1"/>
    </xf>
    <xf numFmtId="0" fontId="4" fillId="6" borderId="51" xfId="0" applyFont="1" applyFill="1" applyBorder="1" applyAlignment="1">
      <alignment horizontal="left" vertical="top" wrapText="1"/>
    </xf>
    <xf numFmtId="0" fontId="0" fillId="0" borderId="4" xfId="0" applyBorder="1" applyAlignment="1">
      <alignment horizontal="left" vertical="top" wrapText="1"/>
    </xf>
    <xf numFmtId="166" fontId="4" fillId="0" borderId="71" xfId="0" applyNumberFormat="1" applyFont="1" applyBorder="1" applyAlignment="1">
      <alignment horizontal="center" vertical="center" textRotation="90" wrapText="1"/>
    </xf>
    <xf numFmtId="0" fontId="7" fillId="0" borderId="33" xfId="0" applyFont="1" applyBorder="1" applyAlignment="1">
      <alignment horizontal="center" vertical="center" textRotation="90" wrapText="1"/>
    </xf>
    <xf numFmtId="0" fontId="7" fillId="0" borderId="62" xfId="0" applyFont="1" applyBorder="1" applyAlignment="1">
      <alignment horizontal="center" vertical="center" textRotation="90" wrapText="1"/>
    </xf>
    <xf numFmtId="49" fontId="6" fillId="10" borderId="75" xfId="0" applyNumberFormat="1" applyFont="1" applyFill="1" applyBorder="1" applyAlignment="1">
      <alignment horizontal="center" vertical="top"/>
    </xf>
    <xf numFmtId="49" fontId="6" fillId="2" borderId="66" xfId="0" applyNumberFormat="1" applyFont="1" applyFill="1" applyBorder="1" applyAlignment="1">
      <alignment horizontal="center" vertical="top"/>
    </xf>
    <xf numFmtId="49" fontId="6" fillId="6" borderId="66" xfId="0" applyNumberFormat="1" applyFont="1" applyFill="1" applyBorder="1" applyAlignment="1">
      <alignment horizontal="center" vertical="top"/>
    </xf>
    <xf numFmtId="0" fontId="4" fillId="6" borderId="75" xfId="0" applyFont="1" applyFill="1" applyBorder="1" applyAlignment="1">
      <alignment horizontal="center" vertical="center" textRotation="90" wrapText="1"/>
    </xf>
    <xf numFmtId="49" fontId="6" fillId="6" borderId="67" xfId="0" applyNumberFormat="1" applyFont="1" applyFill="1" applyBorder="1" applyAlignment="1">
      <alignment horizontal="center" vertical="top"/>
    </xf>
    <xf numFmtId="3" fontId="6" fillId="6" borderId="67" xfId="0" applyNumberFormat="1" applyFont="1" applyFill="1" applyBorder="1" applyAlignment="1">
      <alignment vertical="top" wrapText="1"/>
    </xf>
    <xf numFmtId="3" fontId="6" fillId="6" borderId="15" xfId="0" applyNumberFormat="1" applyFont="1" applyFill="1" applyBorder="1" applyAlignment="1">
      <alignment horizontal="left" vertical="top" wrapText="1"/>
    </xf>
    <xf numFmtId="0" fontId="0" fillId="0" borderId="23" xfId="0" applyBorder="1" applyAlignment="1">
      <alignment horizontal="left" vertical="top" wrapText="1"/>
    </xf>
    <xf numFmtId="0" fontId="4" fillId="6" borderId="24" xfId="0" applyFont="1" applyFill="1" applyBorder="1" applyAlignment="1">
      <alignment horizontal="center" vertical="center" textRotation="90" wrapText="1" shrinkToFit="1"/>
    </xf>
    <xf numFmtId="0" fontId="4" fillId="6" borderId="13" xfId="0" applyFont="1" applyFill="1" applyBorder="1" applyAlignment="1">
      <alignment horizontal="center" vertical="center" textRotation="90" wrapText="1" shrinkToFit="1"/>
    </xf>
    <xf numFmtId="0" fontId="4" fillId="6" borderId="22" xfId="0" applyFont="1" applyFill="1" applyBorder="1" applyAlignment="1">
      <alignment horizontal="center" vertical="center" textRotation="90" wrapText="1" shrinkToFit="1"/>
    </xf>
    <xf numFmtId="0" fontId="6" fillId="0" borderId="48" xfId="0" applyFont="1" applyBorder="1" applyAlignment="1">
      <alignment horizontal="center" vertical="center" textRotation="90" shrinkToFit="1"/>
    </xf>
    <xf numFmtId="0" fontId="6" fillId="0" borderId="46" xfId="0" applyFont="1" applyBorder="1" applyAlignment="1">
      <alignment horizontal="center" vertical="center" textRotation="90" shrinkToFit="1"/>
    </xf>
    <xf numFmtId="0" fontId="6" fillId="0" borderId="31" xfId="0" applyFont="1" applyBorder="1" applyAlignment="1">
      <alignment horizontal="center" vertical="center" textRotation="90" shrinkToFit="1"/>
    </xf>
    <xf numFmtId="0" fontId="4" fillId="6" borderId="51" xfId="0" applyFont="1" applyFill="1" applyBorder="1" applyAlignment="1">
      <alignment vertical="top" wrapText="1"/>
    </xf>
    <xf numFmtId="0" fontId="0" fillId="0" borderId="65" xfId="0" applyBorder="1" applyAlignment="1">
      <alignment vertical="top" wrapText="1"/>
    </xf>
    <xf numFmtId="0" fontId="4" fillId="0" borderId="99" xfId="0" applyFont="1" applyBorder="1" applyAlignment="1">
      <alignment vertical="top" wrapText="1"/>
    </xf>
    <xf numFmtId="0" fontId="0" fillId="0" borderId="44" xfId="0" applyBorder="1" applyAlignment="1">
      <alignment vertical="top" wrapText="1"/>
    </xf>
    <xf numFmtId="0" fontId="4" fillId="0" borderId="4" xfId="0" applyFont="1" applyBorder="1" applyAlignment="1">
      <alignment horizontal="left" vertical="top" wrapText="1"/>
    </xf>
    <xf numFmtId="0" fontId="0" fillId="0" borderId="44" xfId="0" applyBorder="1" applyAlignment="1">
      <alignment horizontal="left" vertical="top" wrapText="1"/>
    </xf>
    <xf numFmtId="166" fontId="16" fillId="6" borderId="18" xfId="0" applyNumberFormat="1" applyFont="1" applyFill="1" applyBorder="1" applyAlignment="1">
      <alignment vertical="top" wrapText="1"/>
    </xf>
    <xf numFmtId="0" fontId="43" fillId="6" borderId="4" xfId="0" applyFont="1" applyFill="1" applyBorder="1" applyAlignment="1">
      <alignment vertical="top" wrapText="1"/>
    </xf>
    <xf numFmtId="166" fontId="4" fillId="3" borderId="45" xfId="0" applyNumberFormat="1" applyFont="1" applyFill="1" applyBorder="1" applyAlignment="1">
      <alignment horizontal="left" vertical="top" wrapText="1"/>
    </xf>
    <xf numFmtId="166" fontId="9" fillId="0" borderId="71" xfId="0" applyNumberFormat="1" applyFont="1" applyFill="1" applyBorder="1" applyAlignment="1">
      <alignment horizontal="center" vertical="center" textRotation="90" wrapText="1"/>
    </xf>
    <xf numFmtId="166" fontId="4" fillId="0" borderId="119" xfId="0" applyNumberFormat="1" applyFont="1" applyFill="1" applyBorder="1" applyAlignment="1">
      <alignment horizontal="left" vertical="top" wrapText="1"/>
    </xf>
    <xf numFmtId="0" fontId="4" fillId="0" borderId="0" xfId="0" applyFont="1" applyAlignment="1">
      <alignment vertical="top" wrapText="1"/>
    </xf>
    <xf numFmtId="0" fontId="0" fillId="0" borderId="0" xfId="0" applyAlignment="1">
      <alignment vertical="top"/>
    </xf>
    <xf numFmtId="0" fontId="20" fillId="0" borderId="53" xfId="0" applyFont="1" applyBorder="1" applyAlignment="1">
      <alignment horizontal="left" vertical="top" wrapText="1"/>
    </xf>
    <xf numFmtId="0" fontId="20" fillId="0" borderId="58" xfId="0" applyFont="1" applyBorder="1" applyAlignment="1">
      <alignment horizontal="left" vertical="top" wrapText="1"/>
    </xf>
    <xf numFmtId="0" fontId="20" fillId="0" borderId="57" xfId="0" applyFont="1" applyBorder="1" applyAlignment="1">
      <alignment horizontal="left" vertical="top" wrapText="1"/>
    </xf>
    <xf numFmtId="0" fontId="27" fillId="8" borderId="62" xfId="0" applyFont="1" applyFill="1" applyBorder="1" applyAlignment="1">
      <alignment horizontal="right" vertical="top" wrapText="1"/>
    </xf>
    <xf numFmtId="0" fontId="27" fillId="8" borderId="26" xfId="0" applyFont="1" applyFill="1" applyBorder="1" applyAlignment="1">
      <alignment horizontal="right" vertical="top" wrapText="1"/>
    </xf>
    <xf numFmtId="0" fontId="27" fillId="8" borderId="31" xfId="0" applyFont="1" applyFill="1" applyBorder="1" applyAlignment="1">
      <alignment horizontal="right" vertical="top" wrapText="1"/>
    </xf>
    <xf numFmtId="0" fontId="27" fillId="4" borderId="53" xfId="0" applyFont="1" applyFill="1" applyBorder="1" applyAlignment="1">
      <alignment horizontal="right" vertical="top" wrapText="1"/>
    </xf>
    <xf numFmtId="0" fontId="27" fillId="4" borderId="58" xfId="0" applyFont="1" applyFill="1" applyBorder="1" applyAlignment="1">
      <alignment horizontal="right" vertical="top" wrapText="1"/>
    </xf>
    <xf numFmtId="0" fontId="27" fillId="4" borderId="57" xfId="0" applyFont="1" applyFill="1" applyBorder="1" applyAlignment="1">
      <alignment horizontal="right" vertical="top" wrapText="1"/>
    </xf>
    <xf numFmtId="0" fontId="20" fillId="3" borderId="53" xfId="0" applyFont="1" applyFill="1" applyBorder="1" applyAlignment="1">
      <alignment horizontal="left" vertical="top" wrapText="1"/>
    </xf>
    <xf numFmtId="0" fontId="24" fillId="0" borderId="58" xfId="0" applyFont="1" applyBorder="1" applyAlignment="1">
      <alignment horizontal="left" vertical="top" wrapText="1"/>
    </xf>
    <xf numFmtId="0" fontId="24" fillId="0" borderId="57" xfId="0" applyFont="1" applyBorder="1" applyAlignment="1">
      <alignment horizontal="left" vertical="top" wrapText="1"/>
    </xf>
    <xf numFmtId="0" fontId="20" fillId="3" borderId="63" xfId="0" applyFont="1" applyFill="1" applyBorder="1" applyAlignment="1">
      <alignment horizontal="left" vertical="top" wrapText="1"/>
    </xf>
    <xf numFmtId="0" fontId="20" fillId="3" borderId="64" xfId="0" applyFont="1" applyFill="1" applyBorder="1" applyAlignment="1">
      <alignment horizontal="left" vertical="top" wrapText="1"/>
    </xf>
    <xf numFmtId="0" fontId="20" fillId="3" borderId="47" xfId="0" applyFont="1" applyFill="1" applyBorder="1" applyAlignment="1">
      <alignment horizontal="left" vertical="top" wrapText="1"/>
    </xf>
    <xf numFmtId="0" fontId="20" fillId="8" borderId="53" xfId="0" applyFont="1" applyFill="1" applyBorder="1" applyAlignment="1">
      <alignment horizontal="left" vertical="top" wrapText="1"/>
    </xf>
    <xf numFmtId="0" fontId="20" fillId="8" borderId="58" xfId="0" applyFont="1" applyFill="1" applyBorder="1" applyAlignment="1">
      <alignment horizontal="left" vertical="top" wrapText="1"/>
    </xf>
    <xf numFmtId="0" fontId="20" fillId="8" borderId="57" xfId="0" applyFont="1" applyFill="1" applyBorder="1" applyAlignment="1">
      <alignment horizontal="left" vertical="top" wrapText="1"/>
    </xf>
    <xf numFmtId="0" fontId="27" fillId="0" borderId="36" xfId="0" applyFont="1" applyBorder="1" applyAlignment="1">
      <alignment horizontal="center" vertical="center" wrapText="1"/>
    </xf>
    <xf numFmtId="0" fontId="27" fillId="0" borderId="50" xfId="0" applyFont="1" applyBorder="1" applyAlignment="1">
      <alignment horizontal="center" vertical="center" wrapText="1"/>
    </xf>
    <xf numFmtId="0" fontId="27" fillId="0" borderId="60" xfId="0" applyFont="1" applyBorder="1" applyAlignment="1">
      <alignment horizontal="center" vertical="center" wrapText="1"/>
    </xf>
    <xf numFmtId="0" fontId="27" fillId="4" borderId="52" xfId="0" applyFont="1" applyFill="1" applyBorder="1" applyAlignment="1">
      <alignment horizontal="right" vertical="top" wrapText="1"/>
    </xf>
    <xf numFmtId="0" fontId="27" fillId="4" borderId="59" xfId="0" applyFont="1" applyFill="1" applyBorder="1" applyAlignment="1">
      <alignment horizontal="right" vertical="top" wrapText="1"/>
    </xf>
    <xf numFmtId="0" fontId="27" fillId="4" borderId="61" xfId="0" applyFont="1" applyFill="1" applyBorder="1" applyAlignment="1">
      <alignment horizontal="right" vertical="top" wrapText="1"/>
    </xf>
    <xf numFmtId="0" fontId="20" fillId="0" borderId="63" xfId="0" applyFont="1" applyBorder="1" applyAlignment="1">
      <alignment horizontal="left" vertical="top" wrapText="1"/>
    </xf>
    <xf numFmtId="0" fontId="20" fillId="0" borderId="64" xfId="0" applyFont="1" applyBorder="1" applyAlignment="1">
      <alignment horizontal="left" vertical="top" wrapText="1"/>
    </xf>
    <xf numFmtId="0" fontId="20" fillId="0" borderId="47" xfId="0" applyFont="1" applyBorder="1" applyAlignment="1">
      <alignment horizontal="left" vertical="top" wrapText="1"/>
    </xf>
    <xf numFmtId="49" fontId="27" fillId="4" borderId="49" xfId="0" applyNumberFormat="1" applyFont="1" applyFill="1" applyBorder="1" applyAlignment="1">
      <alignment horizontal="right" vertical="top"/>
    </xf>
    <xf numFmtId="49" fontId="27" fillId="4" borderId="50" xfId="0" applyNumberFormat="1" applyFont="1" applyFill="1" applyBorder="1" applyAlignment="1">
      <alignment horizontal="right" vertical="top"/>
    </xf>
    <xf numFmtId="0" fontId="20" fillId="4" borderId="36" xfId="0" applyFont="1" applyFill="1" applyBorder="1" applyAlignment="1">
      <alignment horizontal="center" vertical="top"/>
    </xf>
    <xf numFmtId="0" fontId="20" fillId="4" borderId="60" xfId="0" applyFont="1" applyFill="1" applyBorder="1" applyAlignment="1">
      <alignment horizontal="center" vertical="top"/>
    </xf>
    <xf numFmtId="3" fontId="4" fillId="0" borderId="0" xfId="0" applyNumberFormat="1" applyFont="1" applyFill="1" applyBorder="1" applyAlignment="1">
      <alignment horizontal="left" vertical="top" wrapText="1"/>
    </xf>
    <xf numFmtId="0" fontId="20" fillId="0" borderId="0" xfId="0" applyNumberFormat="1" applyFont="1" applyFill="1" applyBorder="1" applyAlignment="1">
      <alignment horizontal="left" vertical="top" wrapText="1"/>
    </xf>
    <xf numFmtId="49" fontId="27" fillId="0" borderId="26" xfId="0" applyNumberFormat="1" applyFont="1" applyFill="1" applyBorder="1" applyAlignment="1">
      <alignment horizontal="center" vertical="top" wrapText="1"/>
    </xf>
    <xf numFmtId="49" fontId="27" fillId="2" borderId="49" xfId="0" applyNumberFormat="1" applyFont="1" applyFill="1" applyBorder="1" applyAlignment="1">
      <alignment horizontal="right" vertical="top"/>
    </xf>
    <xf numFmtId="49" fontId="27" fillId="2" borderId="50" xfId="0" applyNumberFormat="1" applyFont="1" applyFill="1" applyBorder="1" applyAlignment="1">
      <alignment horizontal="right" vertical="top"/>
    </xf>
    <xf numFmtId="0" fontId="20" fillId="2" borderId="36" xfId="0" applyFont="1" applyFill="1" applyBorder="1" applyAlignment="1">
      <alignment horizontal="center" vertical="top" wrapText="1"/>
    </xf>
    <xf numFmtId="0" fontId="20" fillId="2" borderId="60" xfId="0" applyFont="1" applyFill="1" applyBorder="1" applyAlignment="1">
      <alignment horizontal="center" vertical="top" wrapText="1"/>
    </xf>
    <xf numFmtId="49" fontId="27" fillId="10" borderId="49" xfId="0" applyNumberFormat="1" applyFont="1" applyFill="1" applyBorder="1" applyAlignment="1">
      <alignment horizontal="right" vertical="top"/>
    </xf>
    <xf numFmtId="49" fontId="27" fillId="10" borderId="50" xfId="0" applyNumberFormat="1" applyFont="1" applyFill="1" applyBorder="1" applyAlignment="1">
      <alignment horizontal="right" vertical="top"/>
    </xf>
    <xf numFmtId="49" fontId="27" fillId="10" borderId="7" xfId="0" applyNumberFormat="1" applyFont="1" applyFill="1" applyBorder="1" applyAlignment="1">
      <alignment horizontal="center" vertical="top"/>
    </xf>
    <xf numFmtId="49" fontId="27" fillId="10" borderId="8" xfId="0" applyNumberFormat="1" applyFont="1" applyFill="1" applyBorder="1" applyAlignment="1">
      <alignment horizontal="center" vertical="top"/>
    </xf>
    <xf numFmtId="49" fontId="27" fillId="2" borderId="13" xfId="0" applyNumberFormat="1" applyFont="1" applyFill="1" applyBorder="1" applyAlignment="1">
      <alignment horizontal="center" vertical="top"/>
    </xf>
    <xf numFmtId="49" fontId="27" fillId="2" borderId="22" xfId="0" applyNumberFormat="1" applyFont="1" applyFill="1" applyBorder="1" applyAlignment="1">
      <alignment horizontal="center" vertical="top"/>
    </xf>
    <xf numFmtId="49" fontId="27" fillId="6" borderId="13" xfId="0" applyNumberFormat="1" applyFont="1" applyFill="1" applyBorder="1" applyAlignment="1">
      <alignment horizontal="center" vertical="top" wrapText="1"/>
    </xf>
    <xf numFmtId="49" fontId="27" fillId="6" borderId="22" xfId="0" applyNumberFormat="1" applyFont="1" applyFill="1" applyBorder="1" applyAlignment="1">
      <alignment horizontal="center" vertical="top" wrapText="1"/>
    </xf>
    <xf numFmtId="166" fontId="27" fillId="6" borderId="13" xfId="0" applyNumberFormat="1" applyFont="1" applyFill="1" applyBorder="1" applyAlignment="1">
      <alignment horizontal="center" vertical="top" wrapText="1"/>
    </xf>
    <xf numFmtId="166" fontId="27" fillId="6" borderId="22" xfId="0" applyNumberFormat="1" applyFont="1" applyFill="1" applyBorder="1" applyAlignment="1">
      <alignment horizontal="center" vertical="top" wrapText="1"/>
    </xf>
    <xf numFmtId="166" fontId="20" fillId="6" borderId="13" xfId="0" applyNumberFormat="1" applyFont="1" applyFill="1" applyBorder="1" applyAlignment="1">
      <alignment horizontal="left" vertical="top" wrapText="1"/>
    </xf>
    <xf numFmtId="166" fontId="20" fillId="6" borderId="22" xfId="0" applyNumberFormat="1" applyFont="1" applyFill="1" applyBorder="1" applyAlignment="1">
      <alignment horizontal="left" vertical="top" wrapText="1"/>
    </xf>
    <xf numFmtId="166" fontId="28" fillId="0" borderId="33" xfId="0" applyNumberFormat="1" applyFont="1" applyFill="1" applyBorder="1" applyAlignment="1">
      <alignment horizontal="center" vertical="center" textRotation="90" wrapText="1"/>
    </xf>
    <xf numFmtId="166" fontId="28" fillId="0" borderId="62" xfId="0" applyNumberFormat="1" applyFont="1" applyFill="1" applyBorder="1" applyAlignment="1">
      <alignment horizontal="center" vertical="center" textRotation="90" wrapText="1"/>
    </xf>
    <xf numFmtId="166" fontId="27" fillId="0" borderId="13" xfId="0" applyNumberFormat="1" applyFont="1" applyBorder="1" applyAlignment="1">
      <alignment horizontal="center" vertical="top"/>
    </xf>
    <xf numFmtId="166" fontId="27" fillId="0" borderId="22" xfId="0" applyNumberFormat="1" applyFont="1" applyBorder="1" applyAlignment="1">
      <alignment horizontal="center" vertical="top"/>
    </xf>
    <xf numFmtId="49" fontId="27" fillId="10" borderId="6" xfId="0" applyNumberFormat="1" applyFont="1" applyFill="1" applyBorder="1" applyAlignment="1">
      <alignment horizontal="center" vertical="top"/>
    </xf>
    <xf numFmtId="49" fontId="27" fillId="2" borderId="24" xfId="0" applyNumberFormat="1" applyFont="1" applyFill="1" applyBorder="1" applyAlignment="1">
      <alignment horizontal="center" vertical="top"/>
    </xf>
    <xf numFmtId="49" fontId="27" fillId="6" borderId="24" xfId="0" applyNumberFormat="1" applyFont="1" applyFill="1" applyBorder="1" applyAlignment="1">
      <alignment horizontal="center" vertical="top" wrapText="1"/>
    </xf>
    <xf numFmtId="0" fontId="20" fillId="6" borderId="45" xfId="0" applyFont="1" applyFill="1" applyBorder="1" applyAlignment="1">
      <alignment horizontal="left" vertical="top" wrapText="1"/>
    </xf>
    <xf numFmtId="0" fontId="30" fillId="6" borderId="37" xfId="0" applyFont="1" applyFill="1" applyBorder="1" applyAlignment="1">
      <alignment horizontal="left" vertical="top" wrapText="1"/>
    </xf>
    <xf numFmtId="0" fontId="28" fillId="6" borderId="71" xfId="0" applyFont="1" applyFill="1" applyBorder="1" applyAlignment="1">
      <alignment horizontal="center" vertical="center" textRotation="90" wrapText="1"/>
    </xf>
    <xf numFmtId="0" fontId="40" fillId="6" borderId="33" xfId="0" applyFont="1" applyFill="1" applyBorder="1" applyAlignment="1">
      <alignment horizontal="center"/>
    </xf>
    <xf numFmtId="49" fontId="27" fillId="6" borderId="24" xfId="0" applyNumberFormat="1" applyFont="1" applyFill="1" applyBorder="1" applyAlignment="1">
      <alignment horizontal="center" vertical="top"/>
    </xf>
    <xf numFmtId="0" fontId="37" fillId="6" borderId="13" xfId="0" applyFont="1" applyFill="1" applyBorder="1" applyAlignment="1">
      <alignment horizontal="center"/>
    </xf>
    <xf numFmtId="0" fontId="20" fillId="0" borderId="0" xfId="0" applyFont="1" applyBorder="1" applyAlignment="1">
      <alignment horizontal="left" vertical="top" wrapText="1"/>
    </xf>
    <xf numFmtId="0" fontId="20" fillId="6" borderId="102" xfId="0" applyFont="1" applyFill="1" applyBorder="1" applyAlignment="1">
      <alignment vertical="top" wrapText="1"/>
    </xf>
    <xf numFmtId="0" fontId="20" fillId="0" borderId="0" xfId="0" applyFont="1" applyFill="1" applyBorder="1" applyAlignment="1">
      <alignment vertical="top" wrapText="1"/>
    </xf>
    <xf numFmtId="0" fontId="20" fillId="6" borderId="24" xfId="0" applyFont="1" applyFill="1" applyBorder="1" applyAlignment="1">
      <alignment horizontal="left" vertical="top" wrapText="1"/>
    </xf>
    <xf numFmtId="0" fontId="20" fillId="6" borderId="13" xfId="0" applyFont="1" applyFill="1" applyBorder="1" applyAlignment="1">
      <alignment horizontal="left" vertical="top" wrapText="1"/>
    </xf>
    <xf numFmtId="166" fontId="28" fillId="6" borderId="71" xfId="0" applyNumberFormat="1" applyFont="1" applyFill="1" applyBorder="1" applyAlignment="1">
      <alignment horizontal="center" vertical="center" textRotation="90" wrapText="1"/>
    </xf>
    <xf numFmtId="166" fontId="28" fillId="6" borderId="33" xfId="0" applyNumberFormat="1" applyFont="1" applyFill="1" applyBorder="1" applyAlignment="1">
      <alignment horizontal="center" vertical="center" textRotation="90" wrapText="1"/>
    </xf>
    <xf numFmtId="0" fontId="40" fillId="6" borderId="62" xfId="0" applyFont="1" applyFill="1" applyBorder="1" applyAlignment="1">
      <alignment horizontal="center"/>
    </xf>
    <xf numFmtId="49" fontId="20" fillId="6" borderId="51" xfId="0" applyNumberFormat="1" applyFont="1" applyFill="1" applyBorder="1" applyAlignment="1">
      <alignment horizontal="center" vertical="top" wrapText="1"/>
    </xf>
    <xf numFmtId="49" fontId="20" fillId="6" borderId="4" xfId="0" applyNumberFormat="1" applyFont="1" applyFill="1" applyBorder="1" applyAlignment="1">
      <alignment horizontal="center" vertical="top" wrapText="1"/>
    </xf>
    <xf numFmtId="49" fontId="20" fillId="6" borderId="44" xfId="0" applyNumberFormat="1" applyFont="1" applyFill="1" applyBorder="1" applyAlignment="1">
      <alignment horizontal="center" vertical="top" wrapText="1"/>
    </xf>
    <xf numFmtId="0" fontId="20" fillId="0" borderId="7" xfId="0" applyFont="1" applyBorder="1" applyAlignment="1">
      <alignment horizontal="left" vertical="top" wrapText="1"/>
    </xf>
    <xf numFmtId="0" fontId="20" fillId="0" borderId="8" xfId="0" applyFont="1" applyBorder="1" applyAlignment="1">
      <alignment horizontal="left" vertical="top" wrapText="1"/>
    </xf>
    <xf numFmtId="0" fontId="20" fillId="10" borderId="36" xfId="0" applyFont="1" applyFill="1" applyBorder="1" applyAlignment="1">
      <alignment horizontal="center" vertical="top"/>
    </xf>
    <xf numFmtId="0" fontId="20" fillId="10" borderId="60" xfId="0" applyFont="1" applyFill="1" applyBorder="1" applyAlignment="1">
      <alignment horizontal="center" vertical="top"/>
    </xf>
    <xf numFmtId="49" fontId="27" fillId="0" borderId="46" xfId="0" applyNumberFormat="1" applyFont="1" applyBorder="1" applyAlignment="1">
      <alignment horizontal="center" vertical="top"/>
    </xf>
    <xf numFmtId="49" fontId="27" fillId="0" borderId="31" xfId="0" applyNumberFormat="1" applyFont="1" applyBorder="1" applyAlignment="1">
      <alignment horizontal="center" vertical="top"/>
    </xf>
    <xf numFmtId="49" fontId="20" fillId="0" borderId="4" xfId="0" applyNumberFormat="1" applyFont="1" applyBorder="1" applyAlignment="1">
      <alignment horizontal="center" vertical="top" wrapText="1"/>
    </xf>
    <xf numFmtId="49" fontId="20" fillId="0" borderId="44" xfId="0" applyNumberFormat="1" applyFont="1" applyBorder="1" applyAlignment="1">
      <alignment horizontal="center" vertical="top" wrapText="1"/>
    </xf>
    <xf numFmtId="166" fontId="20" fillId="0" borderId="7" xfId="0" applyNumberFormat="1" applyFont="1" applyFill="1" applyBorder="1" applyAlignment="1">
      <alignment horizontal="left" vertical="top" wrapText="1"/>
    </xf>
    <xf numFmtId="166" fontId="20" fillId="0" borderId="8" xfId="0" applyNumberFormat="1" applyFont="1" applyFill="1" applyBorder="1" applyAlignment="1">
      <alignment horizontal="left" vertical="top" wrapText="1"/>
    </xf>
    <xf numFmtId="49" fontId="27" fillId="6" borderId="48" xfId="0" applyNumberFormat="1" applyFont="1" applyFill="1" applyBorder="1" applyAlignment="1">
      <alignment horizontal="center" vertical="top"/>
    </xf>
    <xf numFmtId="0" fontId="37" fillId="6" borderId="46" xfId="0" applyFont="1" applyFill="1" applyBorder="1" applyAlignment="1">
      <alignment horizontal="center"/>
    </xf>
    <xf numFmtId="49" fontId="20" fillId="0" borderId="51" xfId="0" applyNumberFormat="1" applyFont="1" applyBorder="1" applyAlignment="1">
      <alignment horizontal="center" vertical="top" wrapText="1"/>
    </xf>
    <xf numFmtId="0" fontId="24" fillId="0" borderId="4" xfId="0" applyFont="1" applyBorder="1" applyAlignment="1">
      <alignment horizontal="center" vertical="top" wrapText="1"/>
    </xf>
    <xf numFmtId="0" fontId="24" fillId="0" borderId="44" xfId="0" applyFont="1" applyBorder="1" applyAlignment="1">
      <alignment horizontal="center" vertical="top" wrapText="1"/>
    </xf>
    <xf numFmtId="0" fontId="20" fillId="6" borderId="6" xfId="0" applyFont="1" applyFill="1" applyBorder="1" applyAlignment="1">
      <alignment horizontal="left" vertical="top" wrapText="1"/>
    </xf>
    <xf numFmtId="0" fontId="24" fillId="0" borderId="7" xfId="0" applyFont="1" applyBorder="1" applyAlignment="1">
      <alignment horizontal="left" vertical="top" wrapText="1"/>
    </xf>
    <xf numFmtId="0" fontId="24" fillId="0" borderId="8" xfId="0" applyFont="1" applyBorder="1" applyAlignment="1">
      <alignment horizontal="left" vertical="top" wrapText="1"/>
    </xf>
    <xf numFmtId="0" fontId="26" fillId="9" borderId="26" xfId="0" applyFont="1" applyFill="1" applyBorder="1" applyAlignment="1">
      <alignment horizontal="right" vertical="top"/>
    </xf>
    <xf numFmtId="166" fontId="28" fillId="0" borderId="71" xfId="0" applyNumberFormat="1" applyFont="1" applyFill="1" applyBorder="1" applyAlignment="1">
      <alignment horizontal="center" vertical="center" textRotation="90" wrapText="1"/>
    </xf>
    <xf numFmtId="166" fontId="20" fillId="6" borderId="17" xfId="0" applyNumberFormat="1" applyFont="1" applyFill="1" applyBorder="1" applyAlignment="1">
      <alignment horizontal="left" vertical="top" wrapText="1"/>
    </xf>
    <xf numFmtId="166" fontId="20" fillId="6" borderId="15" xfId="0" applyNumberFormat="1" applyFont="1" applyFill="1" applyBorder="1" applyAlignment="1">
      <alignment horizontal="left" vertical="top" wrapText="1"/>
    </xf>
    <xf numFmtId="0" fontId="27" fillId="2" borderId="49" xfId="0" applyFont="1" applyFill="1" applyBorder="1" applyAlignment="1">
      <alignment horizontal="left" vertical="top" wrapText="1"/>
    </xf>
    <xf numFmtId="0" fontId="27" fillId="2" borderId="50" xfId="0" applyFont="1" applyFill="1" applyBorder="1" applyAlignment="1">
      <alignment horizontal="left" vertical="top" wrapText="1"/>
    </xf>
    <xf numFmtId="0" fontId="27" fillId="2" borderId="60" xfId="0" applyFont="1" applyFill="1" applyBorder="1" applyAlignment="1">
      <alignment horizontal="left" vertical="top" wrapText="1"/>
    </xf>
    <xf numFmtId="49" fontId="20" fillId="6" borderId="20" xfId="0" applyNumberFormat="1" applyFont="1" applyFill="1" applyBorder="1" applyAlignment="1">
      <alignment horizontal="center" vertical="top" wrapText="1"/>
    </xf>
    <xf numFmtId="49" fontId="31" fillId="0" borderId="16" xfId="0" applyNumberFormat="1" applyFont="1" applyBorder="1" applyAlignment="1">
      <alignment horizontal="center" vertical="center" textRotation="90" wrapText="1"/>
    </xf>
    <xf numFmtId="0" fontId="30" fillId="0" borderId="13" xfId="0" applyFont="1" applyBorder="1" applyAlignment="1">
      <alignment horizontal="center" vertical="center" wrapText="1"/>
    </xf>
    <xf numFmtId="0" fontId="30" fillId="0" borderId="28" xfId="0" applyFont="1" applyBorder="1" applyAlignment="1">
      <alignment horizontal="center" vertical="center" wrapText="1"/>
    </xf>
    <xf numFmtId="49" fontId="27" fillId="2" borderId="49" xfId="0" applyNumberFormat="1" applyFont="1" applyFill="1" applyBorder="1" applyAlignment="1">
      <alignment horizontal="left" vertical="top"/>
    </xf>
    <xf numFmtId="49" fontId="27" fillId="2" borderId="50" xfId="0" applyNumberFormat="1" applyFont="1" applyFill="1" applyBorder="1" applyAlignment="1">
      <alignment horizontal="left" vertical="top"/>
    </xf>
    <xf numFmtId="49" fontId="27" fillId="2" borderId="60" xfId="0" applyNumberFormat="1" applyFont="1" applyFill="1" applyBorder="1" applyAlignment="1">
      <alignment horizontal="left" vertical="top"/>
    </xf>
    <xf numFmtId="49" fontId="27" fillId="9" borderId="13" xfId="0" applyNumberFormat="1" applyFont="1" applyFill="1" applyBorder="1" applyAlignment="1">
      <alignment horizontal="center" vertical="top"/>
    </xf>
    <xf numFmtId="49" fontId="27" fillId="6" borderId="16" xfId="0" applyNumberFormat="1" applyFont="1" applyFill="1" applyBorder="1" applyAlignment="1">
      <alignment horizontal="center" vertical="top"/>
    </xf>
    <xf numFmtId="49" fontId="27" fillId="6" borderId="28" xfId="0" applyNumberFormat="1" applyFont="1" applyFill="1" applyBorder="1" applyAlignment="1">
      <alignment horizontal="center" vertical="top"/>
    </xf>
    <xf numFmtId="0" fontId="20" fillId="3" borderId="41" xfId="0" applyFont="1" applyFill="1" applyBorder="1" applyAlignment="1">
      <alignment vertical="top" wrapText="1"/>
    </xf>
    <xf numFmtId="0" fontId="20" fillId="3" borderId="34" xfId="0" applyFont="1" applyFill="1" applyBorder="1" applyAlignment="1">
      <alignment vertical="top" wrapText="1"/>
    </xf>
    <xf numFmtId="0" fontId="20" fillId="6" borderId="33" xfId="0" applyFont="1" applyFill="1" applyBorder="1" applyAlignment="1">
      <alignment horizontal="center" vertical="center" textRotation="90" wrapText="1"/>
    </xf>
    <xf numFmtId="49" fontId="31" fillId="0" borderId="13" xfId="0" applyNumberFormat="1" applyFont="1" applyBorder="1" applyAlignment="1">
      <alignment horizontal="center" vertical="center" textRotation="90" wrapText="1"/>
    </xf>
    <xf numFmtId="49" fontId="31" fillId="0" borderId="28" xfId="0" applyNumberFormat="1" applyFont="1" applyBorder="1" applyAlignment="1">
      <alignment horizontal="center" vertical="center" textRotation="90" wrapText="1"/>
    </xf>
    <xf numFmtId="49" fontId="20" fillId="6" borderId="17" xfId="0" applyNumberFormat="1" applyFont="1" applyFill="1" applyBorder="1" applyAlignment="1">
      <alignment horizontal="center" vertical="top"/>
    </xf>
    <xf numFmtId="49" fontId="20" fillId="6" borderId="15" xfId="0" applyNumberFormat="1" applyFont="1" applyFill="1" applyBorder="1" applyAlignment="1">
      <alignment horizontal="center" vertical="top"/>
    </xf>
    <xf numFmtId="49" fontId="20" fillId="6" borderId="33" xfId="0" applyNumberFormat="1" applyFont="1" applyFill="1" applyBorder="1" applyAlignment="1">
      <alignment horizontal="center" vertical="top" wrapText="1"/>
    </xf>
    <xf numFmtId="3" fontId="26" fillId="9" borderId="26" xfId="0" applyNumberFormat="1" applyFont="1" applyFill="1" applyBorder="1" applyAlignment="1">
      <alignment horizontal="right" vertical="top"/>
    </xf>
    <xf numFmtId="49" fontId="27" fillId="9" borderId="24" xfId="0" applyNumberFormat="1" applyFont="1" applyFill="1" applyBorder="1" applyAlignment="1">
      <alignment horizontal="center" vertical="top"/>
    </xf>
    <xf numFmtId="3" fontId="20" fillId="6" borderId="17" xfId="0" applyNumberFormat="1" applyFont="1" applyFill="1" applyBorder="1" applyAlignment="1">
      <alignment horizontal="left" vertical="top" wrapText="1"/>
    </xf>
    <xf numFmtId="3" fontId="20" fillId="6" borderId="27" xfId="0" applyNumberFormat="1" applyFont="1" applyFill="1" applyBorder="1" applyAlignment="1">
      <alignment horizontal="left" vertical="top" wrapText="1"/>
    </xf>
    <xf numFmtId="3" fontId="20" fillId="6" borderId="32" xfId="0" applyNumberFormat="1" applyFont="1" applyFill="1" applyBorder="1" applyAlignment="1">
      <alignment horizontal="center" vertical="center" textRotation="90" wrapText="1"/>
    </xf>
    <xf numFmtId="0" fontId="30" fillId="0" borderId="29" xfId="0" applyFont="1" applyBorder="1" applyAlignment="1">
      <alignment horizontal="center" vertical="center" textRotation="90" wrapText="1"/>
    </xf>
    <xf numFmtId="49" fontId="31" fillId="6" borderId="16" xfId="0" applyNumberFormat="1" applyFont="1" applyFill="1" applyBorder="1" applyAlignment="1">
      <alignment horizontal="center" vertical="center" textRotation="90" wrapText="1"/>
    </xf>
    <xf numFmtId="0" fontId="33" fillId="0" borderId="28" xfId="0" applyFont="1" applyBorder="1" applyAlignment="1">
      <alignment horizontal="center" vertical="center" textRotation="90" wrapText="1"/>
    </xf>
    <xf numFmtId="3" fontId="20" fillId="6" borderId="4" xfId="0" applyNumberFormat="1" applyFont="1" applyFill="1" applyBorder="1" applyAlignment="1">
      <alignment horizontal="center" vertical="top" wrapText="1"/>
    </xf>
    <xf numFmtId="0" fontId="30" fillId="6" borderId="4" xfId="0" applyFont="1" applyFill="1" applyBorder="1" applyAlignment="1">
      <alignment horizontal="center" wrapText="1"/>
    </xf>
    <xf numFmtId="3" fontId="20" fillId="3" borderId="102" xfId="0" applyNumberFormat="1" applyFont="1" applyFill="1" applyBorder="1" applyAlignment="1">
      <alignment horizontal="left" vertical="top" wrapText="1"/>
    </xf>
    <xf numFmtId="0" fontId="0" fillId="0" borderId="7" xfId="0" applyBorder="1" applyAlignment="1">
      <alignment horizontal="left" vertical="top" wrapText="1"/>
    </xf>
    <xf numFmtId="49" fontId="27" fillId="6" borderId="16" xfId="0" applyNumberFormat="1" applyFont="1" applyFill="1" applyBorder="1" applyAlignment="1">
      <alignment horizontal="center" vertical="top" wrapText="1"/>
    </xf>
    <xf numFmtId="49" fontId="27" fillId="6" borderId="28" xfId="0" applyNumberFormat="1" applyFont="1" applyFill="1" applyBorder="1" applyAlignment="1">
      <alignment horizontal="center" vertical="top" wrapText="1"/>
    </xf>
    <xf numFmtId="0" fontId="20" fillId="6" borderId="32" xfId="0" applyFont="1" applyFill="1" applyBorder="1" applyAlignment="1">
      <alignment horizontal="center" vertical="center" textRotation="90" wrapText="1"/>
    </xf>
    <xf numFmtId="0" fontId="20" fillId="6" borderId="7" xfId="0" applyFont="1" applyFill="1" applyBorder="1" applyAlignment="1">
      <alignment horizontal="center" vertical="center" textRotation="90" wrapText="1"/>
    </xf>
    <xf numFmtId="0" fontId="20" fillId="6" borderId="29" xfId="0" applyFont="1" applyFill="1" applyBorder="1" applyAlignment="1">
      <alignment horizontal="center" vertical="center" textRotation="90" wrapText="1"/>
    </xf>
    <xf numFmtId="49" fontId="31" fillId="6" borderId="16" xfId="0" applyNumberFormat="1" applyFont="1" applyFill="1" applyBorder="1" applyAlignment="1">
      <alignment horizontal="center" vertical="top" textRotation="90" wrapText="1"/>
    </xf>
    <xf numFmtId="49" fontId="31" fillId="6" borderId="13" xfId="0" applyNumberFormat="1" applyFont="1" applyFill="1" applyBorder="1" applyAlignment="1">
      <alignment horizontal="center" vertical="top" textRotation="90" wrapText="1"/>
    </xf>
    <xf numFmtId="0" fontId="33" fillId="0" borderId="28" xfId="0" applyFont="1" applyBorder="1" applyAlignment="1">
      <alignment horizontal="center" vertical="top" textRotation="90" wrapText="1"/>
    </xf>
    <xf numFmtId="49" fontId="27" fillId="6" borderId="15" xfId="0" applyNumberFormat="1" applyFont="1" applyFill="1" applyBorder="1" applyAlignment="1">
      <alignment horizontal="center" vertical="top"/>
    </xf>
    <xf numFmtId="0" fontId="27" fillId="6" borderId="72" xfId="0" applyFont="1" applyFill="1" applyBorder="1" applyAlignment="1">
      <alignment vertical="top" wrapText="1"/>
    </xf>
    <xf numFmtId="0" fontId="0" fillId="0" borderId="15" xfId="0" applyBorder="1" applyAlignment="1">
      <alignment vertical="top" wrapText="1"/>
    </xf>
    <xf numFmtId="3" fontId="45" fillId="6" borderId="17" xfId="0" applyNumberFormat="1" applyFont="1" applyFill="1" applyBorder="1" applyAlignment="1">
      <alignment horizontal="left" vertical="top" wrapText="1"/>
    </xf>
    <xf numFmtId="3" fontId="45" fillId="6" borderId="27" xfId="0" applyNumberFormat="1" applyFont="1" applyFill="1" applyBorder="1" applyAlignment="1">
      <alignment horizontal="left" vertical="top" wrapText="1"/>
    </xf>
    <xf numFmtId="0" fontId="20" fillId="6" borderId="17" xfId="0" applyFont="1" applyFill="1" applyBorder="1" applyAlignment="1">
      <alignment horizontal="left" vertical="top" wrapText="1"/>
    </xf>
    <xf numFmtId="0" fontId="20" fillId="6" borderId="27" xfId="0" applyFont="1" applyFill="1" applyBorder="1" applyAlignment="1">
      <alignment horizontal="left" vertical="top" wrapText="1"/>
    </xf>
    <xf numFmtId="0" fontId="30" fillId="6" borderId="4" xfId="0" applyFont="1" applyFill="1" applyBorder="1" applyAlignment="1">
      <alignment wrapText="1"/>
    </xf>
    <xf numFmtId="49" fontId="29" fillId="5" borderId="52" xfId="0" applyNumberFormat="1" applyFont="1" applyFill="1" applyBorder="1" applyAlignment="1">
      <alignment horizontal="left" vertical="top" wrapText="1"/>
    </xf>
    <xf numFmtId="49" fontId="29" fillId="5" borderId="59" xfId="0" applyNumberFormat="1" applyFont="1" applyFill="1" applyBorder="1" applyAlignment="1">
      <alignment horizontal="left" vertical="top" wrapText="1"/>
    </xf>
    <xf numFmtId="49" fontId="29" fillId="5" borderId="61" xfId="0" applyNumberFormat="1" applyFont="1" applyFill="1" applyBorder="1" applyAlignment="1">
      <alignment horizontal="left" vertical="top" wrapText="1"/>
    </xf>
    <xf numFmtId="0" fontId="29" fillId="7" borderId="53" xfId="0" applyFont="1" applyFill="1" applyBorder="1" applyAlignment="1">
      <alignment horizontal="left" vertical="top" wrapText="1"/>
    </xf>
    <xf numFmtId="0" fontId="29" fillId="7" borderId="58" xfId="0" applyFont="1" applyFill="1" applyBorder="1" applyAlignment="1">
      <alignment horizontal="left" vertical="top" wrapText="1"/>
    </xf>
    <xf numFmtId="0" fontId="29" fillId="7" borderId="57" xfId="0" applyFont="1" applyFill="1" applyBorder="1" applyAlignment="1">
      <alignment horizontal="left" vertical="top" wrapText="1"/>
    </xf>
    <xf numFmtId="0" fontId="27" fillId="10" borderId="40" xfId="0" applyFont="1" applyFill="1" applyBorder="1" applyAlignment="1">
      <alignment horizontal="left" vertical="top"/>
    </xf>
    <xf numFmtId="0" fontId="27" fillId="10" borderId="58" xfId="0" applyFont="1" applyFill="1" applyBorder="1" applyAlignment="1">
      <alignment horizontal="left" vertical="top"/>
    </xf>
    <xf numFmtId="0" fontId="27" fillId="10" borderId="57" xfId="0" applyFont="1" applyFill="1" applyBorder="1" applyAlignment="1">
      <alignment horizontal="left" vertical="top"/>
    </xf>
    <xf numFmtId="0" fontId="27" fillId="2" borderId="40" xfId="0" applyFont="1" applyFill="1" applyBorder="1" applyAlignment="1">
      <alignment horizontal="left" vertical="top" wrapText="1"/>
    </xf>
    <xf numFmtId="0" fontId="27" fillId="2" borderId="58" xfId="0" applyFont="1" applyFill="1" applyBorder="1" applyAlignment="1">
      <alignment horizontal="left" vertical="top" wrapText="1"/>
    </xf>
    <xf numFmtId="0" fontId="27" fillId="2" borderId="57" xfId="0" applyFont="1" applyFill="1" applyBorder="1" applyAlignment="1">
      <alignment horizontal="left" vertical="top" wrapText="1"/>
    </xf>
    <xf numFmtId="3" fontId="20" fillId="6" borderId="17" xfId="0" applyNumberFormat="1" applyFont="1" applyFill="1" applyBorder="1" applyAlignment="1">
      <alignment horizontal="justify" vertical="top" wrapText="1"/>
    </xf>
    <xf numFmtId="0" fontId="24" fillId="0" borderId="27" xfId="0" applyFont="1" applyBorder="1" applyAlignment="1">
      <alignment horizontal="justify" vertical="top" wrapText="1"/>
    </xf>
    <xf numFmtId="0" fontId="24" fillId="6" borderId="28" xfId="0" applyFont="1" applyFill="1" applyBorder="1" applyAlignment="1">
      <alignment horizontal="center" vertical="center" textRotation="90" wrapText="1"/>
    </xf>
    <xf numFmtId="0" fontId="30" fillId="0" borderId="33" xfId="0" applyFont="1" applyBorder="1" applyAlignment="1">
      <alignment wrapText="1"/>
    </xf>
    <xf numFmtId="166" fontId="20" fillId="3" borderId="32" xfId="0" applyNumberFormat="1" applyFont="1" applyFill="1" applyBorder="1" applyAlignment="1">
      <alignment horizontal="left" vertical="top" wrapText="1"/>
    </xf>
    <xf numFmtId="0" fontId="24" fillId="0" borderId="29" xfId="0" applyFont="1" applyBorder="1" applyAlignment="1">
      <alignment horizontal="left" vertical="top" wrapText="1"/>
    </xf>
    <xf numFmtId="0" fontId="20" fillId="0" borderId="7" xfId="0" applyFont="1" applyFill="1" applyBorder="1" applyAlignment="1">
      <alignment horizontal="center" vertical="center" textRotation="90" wrapText="1"/>
    </xf>
    <xf numFmtId="0" fontId="20" fillId="6" borderId="63" xfId="0" applyFont="1" applyFill="1" applyBorder="1" applyAlignment="1">
      <alignment horizontal="left" vertical="top" wrapText="1"/>
    </xf>
    <xf numFmtId="0" fontId="20" fillId="6" borderId="64" xfId="0" applyFont="1" applyFill="1" applyBorder="1" applyAlignment="1">
      <alignment horizontal="left" vertical="top" wrapText="1"/>
    </xf>
    <xf numFmtId="0" fontId="20" fillId="6" borderId="47" xfId="0" applyFont="1" applyFill="1" applyBorder="1" applyAlignment="1">
      <alignment horizontal="left" vertical="top" wrapText="1"/>
    </xf>
    <xf numFmtId="0" fontId="27" fillId="8" borderId="53" xfId="0" applyFont="1" applyFill="1" applyBorder="1" applyAlignment="1">
      <alignment horizontal="right" vertical="top" wrapText="1"/>
    </xf>
    <xf numFmtId="0" fontId="18" fillId="8" borderId="58" xfId="0" applyFont="1" applyFill="1" applyBorder="1" applyAlignment="1">
      <alignment horizontal="right" vertical="top" wrapText="1"/>
    </xf>
    <xf numFmtId="0" fontId="18" fillId="8" borderId="57" xfId="0" applyFont="1" applyFill="1" applyBorder="1" applyAlignment="1">
      <alignment horizontal="right" vertical="top" wrapText="1"/>
    </xf>
    <xf numFmtId="0" fontId="0" fillId="0" borderId="0" xfId="0" applyAlignment="1">
      <alignment horizontal="center" vertical="top" wrapText="1"/>
    </xf>
    <xf numFmtId="0" fontId="20" fillId="0" borderId="24" xfId="0" applyFont="1" applyBorder="1" applyAlignment="1">
      <alignment horizontal="center" vertical="center" textRotation="90" shrinkToFit="1"/>
    </xf>
    <xf numFmtId="0" fontId="20" fillId="0" borderId="13" xfId="0" applyFont="1" applyBorder="1" applyAlignment="1">
      <alignment horizontal="center" vertical="center" textRotation="90" shrinkToFit="1"/>
    </xf>
    <xf numFmtId="0" fontId="20" fillId="0" borderId="22" xfId="0" applyFont="1" applyBorder="1" applyAlignment="1">
      <alignment horizontal="center" vertical="center" textRotation="90" shrinkToFit="1"/>
    </xf>
    <xf numFmtId="0" fontId="24" fillId="0" borderId="13" xfId="0" applyFont="1" applyBorder="1" applyAlignment="1">
      <alignment horizontal="center" vertical="center" textRotation="90" shrinkToFit="1"/>
    </xf>
    <xf numFmtId="0" fontId="24" fillId="0" borderId="22" xfId="0" applyFont="1" applyBorder="1" applyAlignment="1">
      <alignment horizontal="center" vertical="center" textRotation="90" shrinkToFit="1"/>
    </xf>
    <xf numFmtId="0" fontId="20" fillId="0" borderId="48" xfId="0" applyNumberFormat="1" applyFont="1" applyBorder="1" applyAlignment="1">
      <alignment horizontal="center" vertical="center" textRotation="90" shrinkToFit="1"/>
    </xf>
    <xf numFmtId="0" fontId="20" fillId="0" borderId="46" xfId="0" applyNumberFormat="1" applyFont="1" applyBorder="1" applyAlignment="1">
      <alignment horizontal="center" vertical="center" textRotation="90" shrinkToFit="1"/>
    </xf>
    <xf numFmtId="0" fontId="20" fillId="0" borderId="31" xfId="0" applyNumberFormat="1" applyFont="1" applyBorder="1" applyAlignment="1">
      <alignment horizontal="center" vertical="center" textRotation="90" shrinkToFit="1"/>
    </xf>
    <xf numFmtId="0" fontId="4" fillId="0" borderId="51" xfId="0" applyNumberFormat="1" applyFont="1" applyFill="1" applyBorder="1" applyAlignment="1">
      <alignment horizontal="center" vertical="center" textRotation="90" shrinkToFit="1"/>
    </xf>
    <xf numFmtId="0" fontId="4" fillId="0" borderId="4" xfId="0" applyNumberFormat="1" applyFont="1" applyFill="1" applyBorder="1" applyAlignment="1">
      <alignment horizontal="center" vertical="center" textRotation="90" shrinkToFit="1"/>
    </xf>
    <xf numFmtId="0" fontId="4" fillId="0" borderId="44" xfId="0" applyNumberFormat="1" applyFont="1" applyFill="1" applyBorder="1" applyAlignment="1">
      <alignment horizontal="center" vertical="center" textRotation="90" shrinkToFit="1"/>
    </xf>
    <xf numFmtId="0" fontId="20" fillId="0" borderId="26" xfId="0" applyFont="1" applyBorder="1" applyAlignment="1">
      <alignment horizontal="right" vertical="top"/>
    </xf>
    <xf numFmtId="0" fontId="20" fillId="0" borderId="6" xfId="0" applyFont="1" applyBorder="1" applyAlignment="1">
      <alignment horizontal="center" vertical="center" textRotation="90" shrinkToFit="1"/>
    </xf>
    <xf numFmtId="0" fontId="20" fillId="0" borderId="7" xfId="0" applyFont="1" applyBorder="1" applyAlignment="1">
      <alignment horizontal="center" vertical="center" textRotation="90" shrinkToFit="1"/>
    </xf>
    <xf numFmtId="0" fontId="20" fillId="0" borderId="8" xfId="0" applyFont="1" applyBorder="1" applyAlignment="1">
      <alignment horizontal="center" vertical="center" textRotation="90" shrinkToFit="1"/>
    </xf>
    <xf numFmtId="0" fontId="20" fillId="0" borderId="45" xfId="0" applyFont="1" applyBorder="1" applyAlignment="1">
      <alignment horizontal="center" vertical="center" shrinkToFit="1"/>
    </xf>
    <xf numFmtId="0" fontId="20" fillId="0" borderId="37" xfId="0" applyFont="1" applyBorder="1" applyAlignment="1">
      <alignment horizontal="center" vertical="center" shrinkToFit="1"/>
    </xf>
    <xf numFmtId="0" fontId="20" fillId="0" borderId="54" xfId="0" applyFont="1" applyBorder="1" applyAlignment="1">
      <alignment horizontal="center" vertical="center" shrinkToFit="1"/>
    </xf>
    <xf numFmtId="166" fontId="20" fillId="6" borderId="32" xfId="0" applyNumberFormat="1" applyFont="1" applyFill="1" applyBorder="1" applyAlignment="1">
      <alignment vertical="top" wrapText="1"/>
    </xf>
    <xf numFmtId="0" fontId="24" fillId="6" borderId="75" xfId="0" applyFont="1" applyFill="1" applyBorder="1" applyAlignment="1">
      <alignment vertical="top" wrapText="1"/>
    </xf>
    <xf numFmtId="49" fontId="27" fillId="6" borderId="16" xfId="0" applyNumberFormat="1" applyFont="1" applyFill="1" applyBorder="1" applyAlignment="1">
      <alignment vertical="top"/>
    </xf>
    <xf numFmtId="49" fontId="27" fillId="6" borderId="28" xfId="0" applyNumberFormat="1" applyFont="1" applyFill="1" applyBorder="1" applyAlignment="1">
      <alignment vertical="top"/>
    </xf>
    <xf numFmtId="0" fontId="20" fillId="6" borderId="14" xfId="0" applyFont="1" applyFill="1" applyBorder="1" applyAlignment="1">
      <alignment vertical="top" wrapText="1"/>
    </xf>
    <xf numFmtId="0" fontId="30" fillId="6" borderId="14" xfId="0" applyFont="1" applyFill="1" applyBorder="1" applyAlignment="1">
      <alignment vertical="top" wrapText="1"/>
    </xf>
    <xf numFmtId="0" fontId="20" fillId="0" borderId="32" xfId="0" applyFont="1" applyFill="1" applyBorder="1" applyAlignment="1">
      <alignment vertical="center" textRotation="90" wrapText="1"/>
    </xf>
    <xf numFmtId="0" fontId="30" fillId="0" borderId="29" xfId="0" applyFont="1" applyBorder="1" applyAlignment="1">
      <alignment vertical="center" textRotation="90" wrapText="1"/>
    </xf>
    <xf numFmtId="49" fontId="31" fillId="6" borderId="16" xfId="0" applyNumberFormat="1" applyFont="1" applyFill="1" applyBorder="1" applyAlignment="1">
      <alignment vertical="top" textRotation="90" wrapText="1" shrinkToFit="1"/>
    </xf>
    <xf numFmtId="0" fontId="33" fillId="0" borderId="28" xfId="0" applyFont="1" applyBorder="1" applyAlignment="1">
      <alignment vertical="top" wrapText="1"/>
    </xf>
    <xf numFmtId="0" fontId="49" fillId="0" borderId="0" xfId="0" applyFont="1" applyAlignment="1">
      <alignment horizontal="right" vertical="top" wrapText="1"/>
    </xf>
    <xf numFmtId="0" fontId="50" fillId="0" borderId="0" xfId="0" applyFont="1" applyAlignment="1">
      <alignment horizontal="right" vertical="top" wrapText="1"/>
    </xf>
    <xf numFmtId="166" fontId="20" fillId="0" borderId="53" xfId="0" applyNumberFormat="1" applyFont="1" applyBorder="1" applyAlignment="1">
      <alignment horizontal="center" vertical="top" wrapText="1"/>
    </xf>
    <xf numFmtId="166" fontId="20" fillId="0" borderId="58" xfId="0" applyNumberFormat="1" applyFont="1" applyBorder="1" applyAlignment="1">
      <alignment horizontal="center" vertical="top" wrapText="1"/>
    </xf>
    <xf numFmtId="166" fontId="20" fillId="0" borderId="57" xfId="0" applyNumberFormat="1" applyFont="1" applyBorder="1" applyAlignment="1">
      <alignment horizontal="center" vertical="top" wrapText="1"/>
    </xf>
    <xf numFmtId="0" fontId="20" fillId="2" borderId="50" xfId="0" applyFont="1" applyFill="1" applyBorder="1" applyAlignment="1">
      <alignment horizontal="center" vertical="top" wrapText="1"/>
    </xf>
    <xf numFmtId="3" fontId="27" fillId="6" borderId="17" xfId="0" applyNumberFormat="1" applyFont="1" applyFill="1" applyBorder="1" applyAlignment="1">
      <alignment vertical="top" wrapText="1"/>
    </xf>
    <xf numFmtId="3" fontId="27" fillId="6" borderId="67" xfId="0" applyNumberFormat="1" applyFont="1" applyFill="1" applyBorder="1" applyAlignment="1">
      <alignment vertical="top" wrapText="1"/>
    </xf>
    <xf numFmtId="0" fontId="20" fillId="6" borderId="32" xfId="0" applyFont="1" applyFill="1" applyBorder="1" applyAlignment="1">
      <alignment horizontal="left" wrapText="1"/>
    </xf>
    <xf numFmtId="0" fontId="20" fillId="6" borderId="7" xfId="0" applyFont="1" applyFill="1" applyBorder="1" applyAlignment="1">
      <alignment horizontal="left" wrapText="1"/>
    </xf>
    <xf numFmtId="3" fontId="26" fillId="9" borderId="38" xfId="0" applyNumberFormat="1" applyFont="1" applyFill="1" applyBorder="1" applyAlignment="1">
      <alignment horizontal="right" vertical="top"/>
    </xf>
    <xf numFmtId="49" fontId="27" fillId="10" borderId="75" xfId="0" applyNumberFormat="1" applyFont="1" applyFill="1" applyBorder="1" applyAlignment="1">
      <alignment horizontal="center" vertical="top"/>
    </xf>
    <xf numFmtId="0" fontId="23" fillId="0" borderId="0" xfId="0" applyFont="1" applyAlignment="1">
      <alignment horizontal="right" wrapText="1"/>
    </xf>
    <xf numFmtId="0" fontId="24" fillId="0" borderId="0" xfId="0" applyFont="1" applyAlignment="1">
      <alignment horizontal="right"/>
    </xf>
    <xf numFmtId="0" fontId="23" fillId="0" borderId="0" xfId="0" applyFont="1" applyAlignment="1">
      <alignment horizontal="center" vertical="top" wrapText="1"/>
    </xf>
    <xf numFmtId="0" fontId="28" fillId="0" borderId="17" xfId="0" applyFont="1" applyFill="1" applyBorder="1" applyAlignment="1">
      <alignment horizontal="center" vertical="center" textRotation="90" wrapText="1"/>
    </xf>
    <xf numFmtId="0" fontId="28" fillId="0" borderId="23" xfId="0" applyFont="1" applyFill="1" applyBorder="1" applyAlignment="1">
      <alignment horizontal="center" vertical="center" textRotation="90" wrapText="1"/>
    </xf>
    <xf numFmtId="0" fontId="20" fillId="4" borderId="50" xfId="0" applyFont="1" applyFill="1" applyBorder="1" applyAlignment="1">
      <alignment horizontal="center" vertical="top"/>
    </xf>
    <xf numFmtId="0" fontId="25" fillId="0" borderId="0" xfId="0" applyFont="1" applyAlignment="1">
      <alignment horizontal="center" vertical="top" wrapText="1"/>
    </xf>
    <xf numFmtId="0" fontId="23" fillId="0" borderId="0" xfId="0" applyFont="1" applyAlignment="1">
      <alignment horizontal="center" vertical="top"/>
    </xf>
    <xf numFmtId="0" fontId="24" fillId="0" borderId="26" xfId="0" applyFont="1" applyBorder="1" applyAlignment="1">
      <alignment horizontal="right" vertical="top"/>
    </xf>
    <xf numFmtId="0" fontId="27" fillId="0" borderId="51" xfId="0" applyFont="1" applyBorder="1" applyAlignment="1">
      <alignment horizontal="center" vertical="center" textRotation="90" wrapText="1"/>
    </xf>
    <xf numFmtId="0" fontId="27" fillId="0" borderId="4" xfId="0" applyFont="1" applyBorder="1" applyAlignment="1">
      <alignment horizontal="center" vertical="center" textRotation="90" wrapText="1"/>
    </xf>
    <xf numFmtId="0" fontId="27" fillId="0" borderId="44" xfId="0" applyFont="1" applyBorder="1" applyAlignment="1">
      <alignment horizontal="center" vertical="center" textRotation="90" wrapText="1"/>
    </xf>
    <xf numFmtId="0" fontId="20" fillId="0" borderId="40" xfId="0" applyFont="1" applyBorder="1" applyAlignment="1">
      <alignment horizontal="center" vertical="center"/>
    </xf>
    <xf numFmtId="0" fontId="20" fillId="0" borderId="58" xfId="0" applyFont="1" applyBorder="1" applyAlignment="1">
      <alignment horizontal="center" vertical="center"/>
    </xf>
    <xf numFmtId="0" fontId="20" fillId="0" borderId="57" xfId="0" applyFont="1" applyBorder="1" applyAlignment="1">
      <alignment horizontal="center" vertical="center"/>
    </xf>
    <xf numFmtId="0" fontId="27" fillId="0" borderId="52"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61" xfId="0" applyFont="1" applyBorder="1" applyAlignment="1">
      <alignment horizontal="center" vertical="center" wrapText="1"/>
    </xf>
    <xf numFmtId="0" fontId="20" fillId="0" borderId="51" xfId="0" applyNumberFormat="1" applyFont="1" applyFill="1" applyBorder="1" applyAlignment="1">
      <alignment horizontal="center" vertical="center" textRotation="90" shrinkToFit="1"/>
    </xf>
    <xf numFmtId="0" fontId="20" fillId="0" borderId="4" xfId="0" applyNumberFormat="1" applyFont="1" applyFill="1" applyBorder="1" applyAlignment="1">
      <alignment horizontal="center" vertical="center" textRotation="90" shrinkToFit="1"/>
    </xf>
    <xf numFmtId="0" fontId="20" fillId="0" borderId="44" xfId="0" applyNumberFormat="1" applyFont="1" applyFill="1" applyBorder="1" applyAlignment="1">
      <alignment horizontal="center" vertical="center" textRotation="90" shrinkToFit="1"/>
    </xf>
    <xf numFmtId="0" fontId="20" fillId="0" borderId="51" xfId="0" applyFont="1" applyBorder="1" applyAlignment="1">
      <alignment horizontal="center" vertical="center" textRotation="90" shrinkToFit="1"/>
    </xf>
    <xf numFmtId="0" fontId="20" fillId="0" borderId="4" xfId="0" applyFont="1" applyBorder="1" applyAlignment="1">
      <alignment horizontal="center" vertical="center" textRotation="90" shrinkToFit="1"/>
    </xf>
    <xf numFmtId="0" fontId="20" fillId="0" borderId="44" xfId="0" applyFont="1" applyBorder="1" applyAlignment="1">
      <alignment horizontal="center" vertical="center" textRotation="90" shrinkToFit="1"/>
    </xf>
    <xf numFmtId="0" fontId="20" fillId="0" borderId="32" xfId="0" applyFont="1" applyBorder="1" applyAlignment="1">
      <alignment horizontal="center" vertical="center" wrapText="1"/>
    </xf>
    <xf numFmtId="0" fontId="20" fillId="0" borderId="8" xfId="0" applyFont="1" applyBorder="1" applyAlignment="1">
      <alignment horizontal="center" vertical="center" wrapText="1"/>
    </xf>
    <xf numFmtId="0" fontId="27" fillId="0" borderId="52" xfId="0" applyFont="1" applyBorder="1" applyAlignment="1">
      <alignment horizontal="center" vertical="center"/>
    </xf>
    <xf numFmtId="0" fontId="27" fillId="0" borderId="59" xfId="0" applyFont="1" applyBorder="1" applyAlignment="1">
      <alignment horizontal="center" vertical="center"/>
    </xf>
    <xf numFmtId="0" fontId="27" fillId="0" borderId="61" xfId="0" applyFont="1" applyBorder="1" applyAlignment="1">
      <alignment horizontal="center" vertical="center"/>
    </xf>
    <xf numFmtId="3" fontId="22" fillId="0" borderId="6" xfId="0" applyNumberFormat="1" applyFont="1" applyBorder="1" applyAlignment="1">
      <alignment horizontal="center" vertical="center" wrapText="1"/>
    </xf>
    <xf numFmtId="3" fontId="22" fillId="0" borderId="7" xfId="0" applyNumberFormat="1" applyFont="1" applyBorder="1" applyAlignment="1">
      <alignment horizontal="center" vertical="center" wrapText="1"/>
    </xf>
    <xf numFmtId="3" fontId="22" fillId="0" borderId="117" xfId="0" applyNumberFormat="1" applyFont="1" applyBorder="1" applyAlignment="1">
      <alignment horizontal="center" vertical="center" wrapText="1"/>
    </xf>
    <xf numFmtId="3" fontId="22" fillId="0" borderId="0" xfId="0" applyNumberFormat="1" applyFont="1" applyBorder="1" applyAlignment="1">
      <alignment horizontal="center" vertical="center" wrapText="1"/>
    </xf>
    <xf numFmtId="0" fontId="20" fillId="0" borderId="30" xfId="0" applyFont="1" applyBorder="1" applyAlignment="1">
      <alignment horizontal="center" vertical="center"/>
    </xf>
    <xf numFmtId="0" fontId="20" fillId="0" borderId="32" xfId="0" applyFont="1" applyBorder="1" applyAlignment="1">
      <alignment horizontal="center" vertical="center" textRotation="90" wrapText="1"/>
    </xf>
    <xf numFmtId="0" fontId="20" fillId="0" borderId="8" xfId="0" applyFont="1" applyBorder="1" applyAlignment="1">
      <alignment horizontal="center" vertical="center" textRotation="90" wrapText="1"/>
    </xf>
    <xf numFmtId="49" fontId="31" fillId="0" borderId="16" xfId="0" applyNumberFormat="1" applyFont="1" applyFill="1" applyBorder="1" applyAlignment="1">
      <alignment horizontal="center" vertical="center" textRotation="90" wrapText="1"/>
    </xf>
    <xf numFmtId="49" fontId="33" fillId="0" borderId="28" xfId="0" applyNumberFormat="1" applyFont="1" applyBorder="1" applyAlignment="1">
      <alignment horizontal="center" vertical="center" textRotation="90" wrapText="1"/>
    </xf>
    <xf numFmtId="49" fontId="28" fillId="6" borderId="46" xfId="0" applyNumberFormat="1" applyFont="1" applyFill="1" applyBorder="1" applyAlignment="1">
      <alignment horizontal="center" vertical="top" wrapText="1"/>
    </xf>
    <xf numFmtId="0" fontId="20" fillId="3" borderId="17" xfId="0" applyFont="1" applyFill="1" applyBorder="1" applyAlignment="1">
      <alignment vertical="top" wrapText="1"/>
    </xf>
    <xf numFmtId="0" fontId="30" fillId="0" borderId="27" xfId="0" applyFont="1" applyBorder="1" applyAlignment="1">
      <alignment vertical="top" wrapText="1"/>
    </xf>
    <xf numFmtId="0" fontId="20" fillId="6" borderId="7" xfId="0" applyFont="1" applyFill="1" applyBorder="1" applyAlignment="1">
      <alignment vertical="top" wrapText="1"/>
    </xf>
    <xf numFmtId="166" fontId="27" fillId="8" borderId="62" xfId="0" applyNumberFormat="1" applyFont="1" applyFill="1" applyBorder="1" applyAlignment="1">
      <alignment horizontal="center" vertical="top" wrapText="1"/>
    </xf>
    <xf numFmtId="166" fontId="27" fillId="8" borderId="26" xfId="0" applyNumberFormat="1" applyFont="1" applyFill="1" applyBorder="1" applyAlignment="1">
      <alignment horizontal="center" vertical="top" wrapText="1"/>
    </xf>
    <xf numFmtId="166" fontId="27" fillId="8" borderId="31" xfId="0" applyNumberFormat="1" applyFont="1" applyFill="1" applyBorder="1" applyAlignment="1">
      <alignment horizontal="center" vertical="top" wrapText="1"/>
    </xf>
    <xf numFmtId="0" fontId="24" fillId="0" borderId="50" xfId="0" applyFont="1" applyBorder="1" applyAlignment="1">
      <alignment horizontal="center" vertical="center" wrapText="1"/>
    </xf>
    <xf numFmtId="0" fontId="24" fillId="0" borderId="60" xfId="0" applyFont="1" applyBorder="1" applyAlignment="1">
      <alignment horizontal="center" vertical="center" wrapText="1"/>
    </xf>
    <xf numFmtId="166" fontId="27" fillId="4" borderId="52" xfId="0" applyNumberFormat="1" applyFont="1" applyFill="1" applyBorder="1" applyAlignment="1">
      <alignment horizontal="center" vertical="top" wrapText="1"/>
    </xf>
    <xf numFmtId="166" fontId="27" fillId="4" borderId="59" xfId="0" applyNumberFormat="1" applyFont="1" applyFill="1" applyBorder="1" applyAlignment="1">
      <alignment horizontal="center" vertical="top" wrapText="1"/>
    </xf>
    <xf numFmtId="166" fontId="27" fillId="4" borderId="61" xfId="0" applyNumberFormat="1" applyFont="1" applyFill="1" applyBorder="1" applyAlignment="1">
      <alignment horizontal="center" vertical="top" wrapText="1"/>
    </xf>
    <xf numFmtId="166" fontId="20" fillId="8" borderId="53" xfId="0" applyNumberFormat="1" applyFont="1" applyFill="1" applyBorder="1" applyAlignment="1">
      <alignment horizontal="center" vertical="top" wrapText="1"/>
    </xf>
    <xf numFmtId="166" fontId="20" fillId="8" borderId="58" xfId="0" applyNumberFormat="1" applyFont="1" applyFill="1" applyBorder="1" applyAlignment="1">
      <alignment horizontal="center" vertical="top" wrapText="1"/>
    </xf>
    <xf numFmtId="166" fontId="20" fillId="8" borderId="57" xfId="0" applyNumberFormat="1" applyFont="1" applyFill="1" applyBorder="1" applyAlignment="1">
      <alignment horizontal="center" vertical="top" wrapText="1"/>
    </xf>
    <xf numFmtId="166" fontId="27" fillId="4" borderId="53" xfId="0" applyNumberFormat="1" applyFont="1" applyFill="1" applyBorder="1" applyAlignment="1">
      <alignment horizontal="center" vertical="top" wrapText="1"/>
    </xf>
    <xf numFmtId="166" fontId="27" fillId="4" borderId="58" xfId="0" applyNumberFormat="1" applyFont="1" applyFill="1" applyBorder="1" applyAlignment="1">
      <alignment horizontal="center" vertical="top" wrapText="1"/>
    </xf>
    <xf numFmtId="166" fontId="27" fillId="4" borderId="57" xfId="0" applyNumberFormat="1" applyFont="1" applyFill="1" applyBorder="1" applyAlignment="1">
      <alignment horizontal="center" vertical="top" wrapText="1"/>
    </xf>
    <xf numFmtId="49" fontId="27" fillId="6" borderId="67" xfId="0" applyNumberFormat="1" applyFont="1" applyFill="1" applyBorder="1" applyAlignment="1">
      <alignment horizontal="center" vertical="top"/>
    </xf>
    <xf numFmtId="49" fontId="20" fillId="6" borderId="65" xfId="0" applyNumberFormat="1" applyFont="1" applyFill="1" applyBorder="1" applyAlignment="1">
      <alignment horizontal="center" vertical="top" wrapText="1"/>
    </xf>
    <xf numFmtId="49" fontId="27" fillId="6" borderId="25" xfId="0" applyNumberFormat="1" applyFont="1" applyFill="1" applyBorder="1" applyAlignment="1">
      <alignment horizontal="center" vertical="top"/>
    </xf>
    <xf numFmtId="0" fontId="37" fillId="6" borderId="15" xfId="0" applyFont="1" applyFill="1" applyBorder="1" applyAlignment="1">
      <alignment horizontal="center"/>
    </xf>
    <xf numFmtId="49" fontId="27" fillId="2" borderId="66" xfId="0" applyNumberFormat="1" applyFont="1" applyFill="1" applyBorder="1" applyAlignment="1">
      <alignment horizontal="center" vertical="top"/>
    </xf>
    <xf numFmtId="49" fontId="27" fillId="9" borderId="66" xfId="0" applyNumberFormat="1" applyFont="1" applyFill="1" applyBorder="1" applyAlignment="1">
      <alignment horizontal="center" vertical="top"/>
    </xf>
    <xf numFmtId="49" fontId="27" fillId="6" borderId="66" xfId="0" applyNumberFormat="1" applyFont="1" applyFill="1" applyBorder="1" applyAlignment="1">
      <alignment horizontal="center" vertical="top" wrapText="1"/>
    </xf>
    <xf numFmtId="0" fontId="20" fillId="6" borderId="75" xfId="0" applyFont="1" applyFill="1" applyBorder="1" applyAlignment="1">
      <alignment horizontal="center" vertical="center" textRotation="90" wrapText="1"/>
    </xf>
    <xf numFmtId="0" fontId="33" fillId="0" borderId="66" xfId="0" applyFont="1" applyBorder="1" applyAlignment="1">
      <alignment horizontal="center" vertical="top" textRotation="90" wrapText="1"/>
    </xf>
    <xf numFmtId="0" fontId="20" fillId="10" borderId="50" xfId="0" applyFont="1" applyFill="1" applyBorder="1" applyAlignment="1">
      <alignment horizontal="center" vertical="top"/>
    </xf>
    <xf numFmtId="0" fontId="20" fillId="0" borderId="33" xfId="0" applyFont="1" applyBorder="1" applyAlignment="1">
      <alignment horizontal="left" vertical="top" wrapText="1"/>
    </xf>
    <xf numFmtId="0" fontId="20" fillId="0" borderId="33" xfId="0" applyFont="1" applyFill="1" applyBorder="1" applyAlignment="1">
      <alignment vertical="top" wrapText="1"/>
    </xf>
    <xf numFmtId="166" fontId="20" fillId="0" borderId="6" xfId="0" applyNumberFormat="1" applyFont="1" applyFill="1" applyBorder="1" applyAlignment="1">
      <alignment horizontal="left" vertical="top" wrapText="1"/>
    </xf>
    <xf numFmtId="166" fontId="40" fillId="6" borderId="33" xfId="0" applyNumberFormat="1" applyFont="1" applyFill="1" applyBorder="1" applyAlignment="1">
      <alignment horizontal="center"/>
    </xf>
    <xf numFmtId="49" fontId="27" fillId="0" borderId="15" xfId="0" applyNumberFormat="1" applyFont="1" applyBorder="1" applyAlignment="1">
      <alignment horizontal="center" vertical="top"/>
    </xf>
    <xf numFmtId="49" fontId="27" fillId="0" borderId="23" xfId="0" applyNumberFormat="1" applyFont="1" applyBorder="1" applyAlignment="1">
      <alignment horizontal="center" vertical="top"/>
    </xf>
    <xf numFmtId="165" fontId="20" fillId="0" borderId="33" xfId="0" applyNumberFormat="1" applyFont="1" applyBorder="1" applyAlignment="1">
      <alignment vertical="top" wrapText="1"/>
    </xf>
    <xf numFmtId="0" fontId="24" fillId="0" borderId="0" xfId="0" applyFont="1" applyAlignment="1">
      <alignment vertical="top" wrapText="1"/>
    </xf>
    <xf numFmtId="0" fontId="20" fillId="0" borderId="33" xfId="0" applyFont="1" applyBorder="1" applyAlignment="1">
      <alignment vertical="top" wrapText="1"/>
    </xf>
    <xf numFmtId="166" fontId="20" fillId="0" borderId="90" xfId="0" applyNumberFormat="1" applyFont="1" applyFill="1" applyBorder="1" applyAlignment="1">
      <alignment horizontal="left" vertical="top" wrapText="1"/>
    </xf>
    <xf numFmtId="166" fontId="20" fillId="0" borderId="91" xfId="0" applyNumberFormat="1" applyFont="1" applyFill="1" applyBorder="1" applyAlignment="1">
      <alignment horizontal="left" vertical="top" wrapText="1"/>
    </xf>
    <xf numFmtId="49" fontId="20" fillId="6" borderId="16" xfId="0" applyNumberFormat="1" applyFont="1" applyFill="1" applyBorder="1" applyAlignment="1">
      <alignment horizontal="center" vertical="center" textRotation="90" wrapText="1"/>
    </xf>
    <xf numFmtId="0" fontId="24" fillId="6" borderId="13" xfId="0" applyFont="1" applyFill="1" applyBorder="1" applyAlignment="1">
      <alignment horizontal="center" vertical="center" textRotation="90" wrapText="1"/>
    </xf>
    <xf numFmtId="166" fontId="20" fillId="3" borderId="13" xfId="0" applyNumberFormat="1" applyFont="1" applyFill="1" applyBorder="1" applyAlignment="1">
      <alignment horizontal="left" vertical="top" wrapText="1"/>
    </xf>
    <xf numFmtId="166" fontId="20" fillId="3" borderId="22" xfId="0" applyNumberFormat="1" applyFont="1" applyFill="1" applyBorder="1" applyAlignment="1">
      <alignment horizontal="left" vertical="top" wrapText="1"/>
    </xf>
    <xf numFmtId="166" fontId="27" fillId="0" borderId="15" xfId="0" applyNumberFormat="1" applyFont="1" applyBorder="1" applyAlignment="1">
      <alignment horizontal="center" vertical="top"/>
    </xf>
    <xf numFmtId="166" fontId="27" fillId="0" borderId="23" xfId="0" applyNumberFormat="1" applyFont="1" applyBorder="1" applyAlignment="1">
      <alignment horizontal="center" vertical="top"/>
    </xf>
    <xf numFmtId="49" fontId="27" fillId="0" borderId="25" xfId="0" applyNumberFormat="1" applyFont="1" applyBorder="1" applyAlignment="1">
      <alignment horizontal="center" vertical="top"/>
    </xf>
    <xf numFmtId="0" fontId="20" fillId="0" borderId="102" xfId="0" applyFont="1" applyBorder="1" applyAlignment="1">
      <alignment horizontal="left" vertical="top" wrapText="1"/>
    </xf>
    <xf numFmtId="0" fontId="5" fillId="0" borderId="1" xfId="0" applyFont="1" applyBorder="1" applyAlignment="1">
      <alignment horizontal="center" vertical="center"/>
    </xf>
    <xf numFmtId="0" fontId="4" fillId="0" borderId="0" xfId="0" applyFont="1" applyFill="1" applyBorder="1" applyAlignment="1">
      <alignment horizontal="left" vertical="top" wrapText="1"/>
    </xf>
    <xf numFmtId="3" fontId="10" fillId="8" borderId="77" xfId="0" applyNumberFormat="1" applyFont="1" applyFill="1" applyBorder="1" applyAlignment="1">
      <alignment horizontal="right" vertical="top"/>
    </xf>
    <xf numFmtId="0" fontId="4" fillId="6" borderId="8" xfId="0" applyFont="1" applyFill="1" applyBorder="1" applyAlignment="1">
      <alignment horizontal="left" vertical="top" wrapText="1"/>
    </xf>
    <xf numFmtId="0" fontId="4" fillId="6" borderId="23" xfId="0" applyFont="1" applyFill="1" applyBorder="1" applyAlignment="1">
      <alignment horizontal="left" vertical="top" wrapText="1"/>
    </xf>
    <xf numFmtId="166" fontId="4" fillId="6" borderId="15" xfId="0" applyNumberFormat="1" applyFont="1" applyFill="1" applyBorder="1" applyAlignment="1">
      <alignment horizontal="left" vertical="top" wrapText="1"/>
    </xf>
    <xf numFmtId="166" fontId="4" fillId="6" borderId="23" xfId="0" applyNumberFormat="1" applyFont="1" applyFill="1" applyBorder="1" applyAlignment="1">
      <alignment horizontal="left" vertical="top" wrapText="1"/>
    </xf>
    <xf numFmtId="0" fontId="10" fillId="8" borderId="77" xfId="0" applyFont="1" applyFill="1" applyBorder="1" applyAlignment="1">
      <alignment horizontal="center" vertical="top"/>
    </xf>
  </cellXfs>
  <cellStyles count="3">
    <cellStyle name="Įprastas" xfId="0" builtinId="0"/>
    <cellStyle name="Įprastas 2" xfId="1"/>
    <cellStyle name="Kablelis" xfId="2" builtinId="3"/>
  </cellStyles>
  <dxfs count="0"/>
  <tableStyles count="0" defaultTableStyle="TableStyleMedium2" defaultPivotStyle="PivotStyleLight16"/>
  <colors>
    <mruColors>
      <color rgb="FFFFFFCC"/>
      <color rgb="FFCCFFCC"/>
      <color rgb="FFFFCCFF"/>
      <color rgb="FFFFCCCC"/>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16"/>
  <sheetViews>
    <sheetView tabSelected="1" zoomScaleNormal="100" zoomScaleSheetLayoutView="100" workbookViewId="0"/>
  </sheetViews>
  <sheetFormatPr defaultColWidth="9.140625" defaultRowHeight="12.75" x14ac:dyDescent="0.2"/>
  <cols>
    <col min="1" max="3" width="2.85546875" style="7" customWidth="1"/>
    <col min="4" max="4" width="37.42578125" style="7" customWidth="1"/>
    <col min="5" max="5" width="2.7109375" style="15" customWidth="1"/>
    <col min="6" max="6" width="3.28515625" style="8" customWidth="1"/>
    <col min="7" max="7" width="7" style="9" customWidth="1"/>
    <col min="8" max="8" width="8.140625" style="7" customWidth="1"/>
    <col min="9" max="9" width="7.140625" style="7" customWidth="1"/>
    <col min="10" max="10" width="8.140625" style="7" customWidth="1"/>
    <col min="11" max="11" width="28.140625" style="7" customWidth="1"/>
    <col min="12" max="12" width="5.42578125" style="7" customWidth="1"/>
    <col min="13" max="14" width="5" style="7" customWidth="1"/>
    <col min="15" max="15" width="9.140625" style="6"/>
    <col min="16" max="16" width="37.140625" style="6" customWidth="1"/>
    <col min="17" max="16384" width="9.140625" style="6"/>
  </cols>
  <sheetData>
    <row r="1" spans="1:19" ht="29.25" customHeight="1" x14ac:dyDescent="0.2">
      <c r="K1" s="1636" t="s">
        <v>250</v>
      </c>
      <c r="L1" s="1637"/>
      <c r="M1" s="1637"/>
      <c r="N1" s="1637"/>
    </row>
    <row r="2" spans="1:19" ht="14.25" customHeight="1" x14ac:dyDescent="0.2">
      <c r="K2" s="1052"/>
      <c r="L2" s="1053"/>
      <c r="M2" s="1053"/>
      <c r="N2" s="1053"/>
    </row>
    <row r="3" spans="1:19" ht="15.75" customHeight="1" x14ac:dyDescent="0.2">
      <c r="K3" s="1052"/>
      <c r="L3" s="1053"/>
      <c r="M3" s="1053"/>
      <c r="N3" s="1053"/>
    </row>
    <row r="4" spans="1:19" s="7" customFormat="1" ht="15" customHeight="1" x14ac:dyDescent="0.2">
      <c r="A4" s="214"/>
      <c r="B4" s="214"/>
      <c r="C4" s="214"/>
      <c r="D4" s="1476" t="s">
        <v>244</v>
      </c>
      <c r="E4" s="1476"/>
      <c r="F4" s="1476"/>
      <c r="G4" s="1476"/>
      <c r="H4" s="1476"/>
      <c r="I4" s="1476"/>
      <c r="J4" s="1476"/>
      <c r="K4" s="1476"/>
      <c r="L4" s="214"/>
      <c r="M4" s="214"/>
      <c r="N4" s="214"/>
      <c r="P4" s="1634"/>
      <c r="Q4" s="1635"/>
      <c r="R4" s="1635"/>
      <c r="S4" s="1635"/>
    </row>
    <row r="5" spans="1:19" ht="15.75" x14ac:dyDescent="0.2">
      <c r="A5" s="1477" t="s">
        <v>44</v>
      </c>
      <c r="B5" s="1477"/>
      <c r="C5" s="1477"/>
      <c r="D5" s="1477"/>
      <c r="E5" s="1477"/>
      <c r="F5" s="1477"/>
      <c r="G5" s="1477"/>
      <c r="H5" s="1477"/>
      <c r="I5" s="1477"/>
      <c r="J5" s="1477"/>
      <c r="K5" s="1477"/>
      <c r="L5" s="1477"/>
      <c r="M5" s="1477"/>
      <c r="N5" s="1477"/>
      <c r="P5" s="1634"/>
      <c r="Q5" s="1635"/>
      <c r="R5" s="1635"/>
      <c r="S5" s="1635"/>
    </row>
    <row r="6" spans="1:19" ht="15.75" x14ac:dyDescent="0.2">
      <c r="A6" s="1478" t="s">
        <v>32</v>
      </c>
      <c r="B6" s="1478"/>
      <c r="C6" s="1478"/>
      <c r="D6" s="1478"/>
      <c r="E6" s="1478"/>
      <c r="F6" s="1478"/>
      <c r="G6" s="1478"/>
      <c r="H6" s="1478"/>
      <c r="I6" s="1478"/>
      <c r="J6" s="1478"/>
      <c r="K6" s="1478"/>
      <c r="L6" s="1478"/>
      <c r="M6" s="1478"/>
      <c r="N6" s="1478"/>
      <c r="O6" s="4"/>
      <c r="P6" s="1634"/>
      <c r="Q6" s="1635"/>
      <c r="R6" s="1635"/>
      <c r="S6" s="1635"/>
    </row>
    <row r="7" spans="1:19" ht="15.75" customHeight="1" thickBot="1" x14ac:dyDescent="0.25">
      <c r="K7" s="1479" t="s">
        <v>116</v>
      </c>
      <c r="L7" s="1479"/>
      <c r="M7" s="1479"/>
      <c r="N7" s="1480"/>
      <c r="P7" s="1634"/>
      <c r="Q7" s="1635"/>
      <c r="R7" s="1635"/>
      <c r="S7" s="1635"/>
    </row>
    <row r="8" spans="1:19" ht="23.25" customHeight="1" x14ac:dyDescent="0.2">
      <c r="A8" s="1481" t="s">
        <v>33</v>
      </c>
      <c r="B8" s="1484" t="s">
        <v>0</v>
      </c>
      <c r="C8" s="1484" t="s">
        <v>1</v>
      </c>
      <c r="D8" s="1487" t="s">
        <v>12</v>
      </c>
      <c r="E8" s="1484" t="s">
        <v>2</v>
      </c>
      <c r="F8" s="1503" t="s">
        <v>3</v>
      </c>
      <c r="G8" s="1506" t="s">
        <v>4</v>
      </c>
      <c r="H8" s="1583" t="s">
        <v>182</v>
      </c>
      <c r="I8" s="1625" t="s">
        <v>163</v>
      </c>
      <c r="J8" s="1625" t="s">
        <v>165</v>
      </c>
      <c r="K8" s="1490" t="s">
        <v>11</v>
      </c>
      <c r="L8" s="1491"/>
      <c r="M8" s="1491"/>
      <c r="N8" s="1492"/>
      <c r="P8" s="1051"/>
    </row>
    <row r="9" spans="1:19" ht="21.75" customHeight="1" x14ac:dyDescent="0.2">
      <c r="A9" s="1482"/>
      <c r="B9" s="1485"/>
      <c r="C9" s="1485"/>
      <c r="D9" s="1488"/>
      <c r="E9" s="1485"/>
      <c r="F9" s="1504"/>
      <c r="G9" s="1507"/>
      <c r="H9" s="1584"/>
      <c r="I9" s="1626"/>
      <c r="J9" s="1626"/>
      <c r="K9" s="1499" t="s">
        <v>12</v>
      </c>
      <c r="L9" s="1501" t="s">
        <v>92</v>
      </c>
      <c r="M9" s="1501"/>
      <c r="N9" s="1502"/>
    </row>
    <row r="10" spans="1:19" ht="63" customHeight="1" thickBot="1" x14ac:dyDescent="0.25">
      <c r="A10" s="1483"/>
      <c r="B10" s="1486"/>
      <c r="C10" s="1486"/>
      <c r="D10" s="1489"/>
      <c r="E10" s="1486"/>
      <c r="F10" s="1505"/>
      <c r="G10" s="1508"/>
      <c r="H10" s="1585"/>
      <c r="I10" s="1627"/>
      <c r="J10" s="1627"/>
      <c r="K10" s="1500"/>
      <c r="L10" s="75" t="s">
        <v>166</v>
      </c>
      <c r="M10" s="253" t="s">
        <v>167</v>
      </c>
      <c r="N10" s="254" t="s">
        <v>168</v>
      </c>
    </row>
    <row r="11" spans="1:19" s="14" customFormat="1" ht="15" customHeight="1" x14ac:dyDescent="0.2">
      <c r="A11" s="1609" t="s">
        <v>62</v>
      </c>
      <c r="B11" s="1610"/>
      <c r="C11" s="1610"/>
      <c r="D11" s="1610"/>
      <c r="E11" s="1610"/>
      <c r="F11" s="1610"/>
      <c r="G11" s="1610"/>
      <c r="H11" s="1610"/>
      <c r="I11" s="1610"/>
      <c r="J11" s="1610"/>
      <c r="K11" s="1610"/>
      <c r="L11" s="1610"/>
      <c r="M11" s="1610"/>
      <c r="N11" s="1611"/>
    </row>
    <row r="12" spans="1:19" s="14" customFormat="1" ht="13.5" customHeight="1" x14ac:dyDescent="0.2">
      <c r="A12" s="1612" t="s">
        <v>45</v>
      </c>
      <c r="B12" s="1613"/>
      <c r="C12" s="1613"/>
      <c r="D12" s="1613"/>
      <c r="E12" s="1613"/>
      <c r="F12" s="1613"/>
      <c r="G12" s="1613"/>
      <c r="H12" s="1613"/>
      <c r="I12" s="1613"/>
      <c r="J12" s="1613"/>
      <c r="K12" s="1613"/>
      <c r="L12" s="1613"/>
      <c r="M12" s="1613"/>
      <c r="N12" s="1614"/>
    </row>
    <row r="13" spans="1:19" ht="14.25" customHeight="1" x14ac:dyDescent="0.2">
      <c r="A13" s="20" t="s">
        <v>5</v>
      </c>
      <c r="B13" s="1615" t="s">
        <v>46</v>
      </c>
      <c r="C13" s="1616"/>
      <c r="D13" s="1616"/>
      <c r="E13" s="1616"/>
      <c r="F13" s="1616"/>
      <c r="G13" s="1616"/>
      <c r="H13" s="1616"/>
      <c r="I13" s="1616"/>
      <c r="J13" s="1616"/>
      <c r="K13" s="1616"/>
      <c r="L13" s="1616"/>
      <c r="M13" s="1616"/>
      <c r="N13" s="1617"/>
    </row>
    <row r="14" spans="1:19" ht="15" customHeight="1" x14ac:dyDescent="0.2">
      <c r="A14" s="42" t="s">
        <v>5</v>
      </c>
      <c r="B14" s="43" t="s">
        <v>5</v>
      </c>
      <c r="C14" s="1618" t="s">
        <v>47</v>
      </c>
      <c r="D14" s="1619"/>
      <c r="E14" s="1619"/>
      <c r="F14" s="1619"/>
      <c r="G14" s="1619"/>
      <c r="H14" s="1619"/>
      <c r="I14" s="1619"/>
      <c r="J14" s="1619"/>
      <c r="K14" s="1619"/>
      <c r="L14" s="1619"/>
      <c r="M14" s="1619"/>
      <c r="N14" s="1620"/>
    </row>
    <row r="15" spans="1:19" ht="13.5" customHeight="1" x14ac:dyDescent="0.2">
      <c r="A15" s="271" t="s">
        <v>5</v>
      </c>
      <c r="B15" s="269" t="s">
        <v>5</v>
      </c>
      <c r="C15" s="279" t="s">
        <v>5</v>
      </c>
      <c r="D15" s="1509" t="s">
        <v>98</v>
      </c>
      <c r="E15" s="138"/>
      <c r="F15" s="244" t="s">
        <v>48</v>
      </c>
      <c r="G15" s="31" t="s">
        <v>38</v>
      </c>
      <c r="H15" s="81">
        <v>257.89999999999998</v>
      </c>
      <c r="I15" s="45">
        <v>206.8</v>
      </c>
      <c r="J15" s="78">
        <v>191.9</v>
      </c>
      <c r="K15" s="1512"/>
      <c r="L15" s="247"/>
      <c r="M15" s="247"/>
      <c r="N15" s="283"/>
    </row>
    <row r="16" spans="1:19" ht="12.75" customHeight="1" x14ac:dyDescent="0.2">
      <c r="A16" s="1201"/>
      <c r="B16" s="1202"/>
      <c r="C16" s="1203"/>
      <c r="D16" s="1510"/>
      <c r="E16" s="1209"/>
      <c r="F16" s="1204"/>
      <c r="G16" s="220" t="s">
        <v>273</v>
      </c>
      <c r="H16" s="68">
        <v>71.7</v>
      </c>
      <c r="I16" s="41"/>
      <c r="J16" s="77"/>
      <c r="K16" s="1513"/>
      <c r="L16" s="248"/>
      <c r="M16" s="248"/>
      <c r="N16" s="284"/>
    </row>
    <row r="17" spans="1:20" ht="15.75" customHeight="1" x14ac:dyDescent="0.2">
      <c r="A17" s="271"/>
      <c r="B17" s="269"/>
      <c r="C17" s="279"/>
      <c r="D17" s="1511"/>
      <c r="E17" s="140"/>
      <c r="F17" s="243"/>
      <c r="G17" s="29" t="s">
        <v>183</v>
      </c>
      <c r="H17" s="67">
        <v>17.399999999999999</v>
      </c>
      <c r="I17" s="44"/>
      <c r="J17" s="76"/>
      <c r="K17" s="1514"/>
      <c r="L17" s="248"/>
      <c r="M17" s="248"/>
      <c r="N17" s="284"/>
    </row>
    <row r="18" spans="1:20" ht="12.75" customHeight="1" x14ac:dyDescent="0.2">
      <c r="A18" s="271"/>
      <c r="B18" s="269"/>
      <c r="C18" s="231"/>
      <c r="D18" s="1621" t="s">
        <v>66</v>
      </c>
      <c r="E18" s="242" t="s">
        <v>49</v>
      </c>
      <c r="F18" s="139"/>
      <c r="G18" s="275"/>
      <c r="H18" s="68"/>
      <c r="I18" s="41"/>
      <c r="J18" s="77"/>
      <c r="K18" s="1623" t="s">
        <v>121</v>
      </c>
      <c r="L18" s="82">
        <v>1</v>
      </c>
      <c r="M18" s="85"/>
      <c r="N18" s="245"/>
    </row>
    <row r="19" spans="1:20" ht="16.5" customHeight="1" x14ac:dyDescent="0.2">
      <c r="A19" s="271"/>
      <c r="B19" s="269"/>
      <c r="C19" s="231"/>
      <c r="D19" s="1622"/>
      <c r="E19" s="140"/>
      <c r="F19" s="139"/>
      <c r="G19" s="275"/>
      <c r="H19" s="68"/>
      <c r="I19" s="41"/>
      <c r="J19" s="77"/>
      <c r="K19" s="1624"/>
      <c r="L19" s="121"/>
      <c r="M19" s="120"/>
      <c r="N19" s="246"/>
    </row>
    <row r="20" spans="1:20" ht="17.25" customHeight="1" x14ac:dyDescent="0.2">
      <c r="A20" s="271"/>
      <c r="B20" s="269"/>
      <c r="C20" s="231"/>
      <c r="D20" s="273" t="s">
        <v>184</v>
      </c>
      <c r="E20" s="1521" t="s">
        <v>215</v>
      </c>
      <c r="F20" s="59"/>
      <c r="G20" s="275"/>
      <c r="H20" s="41"/>
      <c r="I20" s="41"/>
      <c r="J20" s="77"/>
      <c r="K20" s="1515" t="s">
        <v>234</v>
      </c>
      <c r="L20" s="124">
        <v>1</v>
      </c>
      <c r="M20" s="124"/>
      <c r="N20" s="125"/>
      <c r="O20" s="52"/>
      <c r="P20" s="52"/>
      <c r="Q20" s="52"/>
    </row>
    <row r="21" spans="1:20" ht="15.75" customHeight="1" x14ac:dyDescent="0.2">
      <c r="A21" s="271"/>
      <c r="B21" s="269"/>
      <c r="C21" s="231"/>
      <c r="D21" s="274"/>
      <c r="E21" s="1521"/>
      <c r="F21" s="59"/>
      <c r="G21" s="275"/>
      <c r="H21" s="68"/>
      <c r="I21" s="41"/>
      <c r="J21" s="77"/>
      <c r="K21" s="1516"/>
      <c r="L21" s="126"/>
      <c r="M21" s="126"/>
      <c r="N21" s="127"/>
      <c r="O21" s="52"/>
      <c r="P21" s="52"/>
      <c r="Q21" s="52"/>
    </row>
    <row r="22" spans="1:20" ht="54.75" customHeight="1" x14ac:dyDescent="0.2">
      <c r="A22" s="271"/>
      <c r="B22" s="269"/>
      <c r="C22" s="279"/>
      <c r="D22" s="28" t="s">
        <v>186</v>
      </c>
      <c r="E22" s="219"/>
      <c r="F22" s="137"/>
      <c r="G22" s="249"/>
      <c r="H22" s="68"/>
      <c r="I22" s="226"/>
      <c r="J22" s="227"/>
      <c r="K22" s="66" t="s">
        <v>188</v>
      </c>
      <c r="L22" s="88">
        <v>1</v>
      </c>
      <c r="M22" s="134"/>
      <c r="N22" s="135"/>
      <c r="O22" s="26"/>
      <c r="P22" s="26"/>
      <c r="Q22" s="26"/>
      <c r="R22" s="26"/>
      <c r="S22" s="26"/>
      <c r="T22" s="26"/>
    </row>
    <row r="23" spans="1:20" ht="26.25" customHeight="1" x14ac:dyDescent="0.2">
      <c r="A23" s="271"/>
      <c r="B23" s="269"/>
      <c r="C23" s="279"/>
      <c r="D23" s="1517" t="s">
        <v>77</v>
      </c>
      <c r="E23" s="1519"/>
      <c r="F23" s="276"/>
      <c r="G23" s="220"/>
      <c r="H23" s="68"/>
      <c r="I23" s="41"/>
      <c r="J23" s="77"/>
      <c r="K23" s="159" t="s">
        <v>50</v>
      </c>
      <c r="L23" s="160">
        <v>1</v>
      </c>
      <c r="M23" s="129"/>
      <c r="N23" s="130"/>
      <c r="P23" s="911"/>
      <c r="Q23" s="911"/>
      <c r="R23" s="911"/>
      <c r="S23" s="911"/>
      <c r="T23" s="911"/>
    </row>
    <row r="24" spans="1:20" ht="16.5" customHeight="1" x14ac:dyDescent="0.2">
      <c r="A24" s="271"/>
      <c r="B24" s="269"/>
      <c r="C24" s="279"/>
      <c r="D24" s="1518"/>
      <c r="E24" s="1520"/>
      <c r="F24" s="276"/>
      <c r="G24" s="220"/>
      <c r="H24" s="68"/>
      <c r="I24" s="41"/>
      <c r="J24" s="77"/>
      <c r="K24" s="131"/>
      <c r="L24" s="132"/>
      <c r="M24" s="132"/>
      <c r="N24" s="133"/>
      <c r="O24" s="912"/>
      <c r="P24" s="911"/>
      <c r="Q24" s="911"/>
      <c r="R24" s="911"/>
      <c r="S24" s="911"/>
      <c r="T24" s="911"/>
    </row>
    <row r="25" spans="1:20" ht="23.25" customHeight="1" x14ac:dyDescent="0.2">
      <c r="A25" s="1494"/>
      <c r="B25" s="1495"/>
      <c r="C25" s="1471"/>
      <c r="D25" s="1496" t="s">
        <v>245</v>
      </c>
      <c r="E25" s="1498"/>
      <c r="F25" s="1493"/>
      <c r="G25" s="196"/>
      <c r="H25" s="68"/>
      <c r="I25" s="41"/>
      <c r="J25" s="77"/>
      <c r="K25" s="136" t="s">
        <v>50</v>
      </c>
      <c r="L25" s="128">
        <v>1</v>
      </c>
      <c r="M25" s="124"/>
      <c r="N25" s="125"/>
      <c r="O25" s="912"/>
      <c r="P25" s="911"/>
      <c r="Q25" s="911"/>
      <c r="R25" s="911"/>
      <c r="S25" s="911"/>
      <c r="T25" s="911"/>
    </row>
    <row r="26" spans="1:20" ht="29.25" customHeight="1" x14ac:dyDescent="0.2">
      <c r="A26" s="1494"/>
      <c r="B26" s="1495"/>
      <c r="C26" s="1471"/>
      <c r="D26" s="1497"/>
      <c r="E26" s="1498"/>
      <c r="F26" s="1493"/>
      <c r="G26" s="196"/>
      <c r="H26" s="68"/>
      <c r="I26" s="41"/>
      <c r="J26" s="41"/>
      <c r="K26" s="144"/>
      <c r="L26" s="122"/>
      <c r="M26" s="122"/>
      <c r="N26" s="910"/>
      <c r="O26" s="162"/>
      <c r="P26" s="206"/>
      <c r="Q26" s="206"/>
      <c r="R26" s="206"/>
      <c r="S26" s="206"/>
      <c r="T26" s="206"/>
    </row>
    <row r="27" spans="1:20" ht="27" customHeight="1" x14ac:dyDescent="0.2">
      <c r="A27" s="271"/>
      <c r="B27" s="269"/>
      <c r="C27" s="279"/>
      <c r="D27" s="89" t="s">
        <v>169</v>
      </c>
      <c r="E27" s="221"/>
      <c r="F27" s="276"/>
      <c r="G27" s="220"/>
      <c r="H27" s="68"/>
      <c r="I27" s="41"/>
      <c r="J27" s="77"/>
      <c r="K27" s="141" t="s">
        <v>206</v>
      </c>
      <c r="L27" s="142"/>
      <c r="M27" s="143">
        <v>3</v>
      </c>
      <c r="N27" s="61">
        <v>3</v>
      </c>
      <c r="O27" s="162"/>
      <c r="P27" s="206"/>
      <c r="Q27" s="206"/>
      <c r="R27" s="206"/>
      <c r="S27" s="206"/>
      <c r="T27" s="206"/>
    </row>
    <row r="28" spans="1:20" ht="20.25" customHeight="1" x14ac:dyDescent="0.2">
      <c r="A28" s="1494"/>
      <c r="B28" s="1495"/>
      <c r="C28" s="1471"/>
      <c r="D28" s="1496" t="s">
        <v>52</v>
      </c>
      <c r="E28" s="1498"/>
      <c r="F28" s="1470"/>
      <c r="G28" s="196"/>
      <c r="H28" s="68"/>
      <c r="I28" s="41"/>
      <c r="J28" s="77"/>
      <c r="K28" s="64" t="s">
        <v>59</v>
      </c>
      <c r="L28" s="83">
        <v>100</v>
      </c>
      <c r="M28" s="83">
        <v>100</v>
      </c>
      <c r="N28" s="87">
        <v>100</v>
      </c>
      <c r="O28" s="162"/>
      <c r="P28" s="206"/>
      <c r="Q28" s="206"/>
      <c r="R28" s="206"/>
      <c r="S28" s="206"/>
      <c r="T28" s="206"/>
    </row>
    <row r="29" spans="1:20" ht="21" customHeight="1" x14ac:dyDescent="0.2">
      <c r="A29" s="1494"/>
      <c r="B29" s="1495"/>
      <c r="C29" s="1471"/>
      <c r="D29" s="1497"/>
      <c r="E29" s="1498"/>
      <c r="F29" s="1470"/>
      <c r="G29" s="196"/>
      <c r="H29" s="68"/>
      <c r="I29" s="41"/>
      <c r="J29" s="77"/>
      <c r="K29" s="65" t="s">
        <v>76</v>
      </c>
      <c r="L29" s="84">
        <v>1</v>
      </c>
      <c r="M29" s="84">
        <v>1</v>
      </c>
      <c r="N29" s="86">
        <v>1</v>
      </c>
    </row>
    <row r="30" spans="1:20" ht="29.25" customHeight="1" x14ac:dyDescent="0.2">
      <c r="A30" s="271"/>
      <c r="B30" s="269"/>
      <c r="C30" s="279"/>
      <c r="D30" s="28" t="s">
        <v>108</v>
      </c>
      <c r="E30" s="222"/>
      <c r="F30" s="223"/>
      <c r="G30" s="224"/>
      <c r="H30" s="225"/>
      <c r="I30" s="226"/>
      <c r="J30" s="227"/>
      <c r="K30" s="66" t="s">
        <v>71</v>
      </c>
      <c r="L30" s="134">
        <v>1</v>
      </c>
      <c r="M30" s="134"/>
      <c r="N30" s="135"/>
      <c r="O30" s="26"/>
      <c r="P30" s="26"/>
      <c r="Q30" s="26"/>
      <c r="R30" s="26"/>
      <c r="S30" s="26"/>
      <c r="T30" s="26"/>
    </row>
    <row r="31" spans="1:20" ht="38.25" customHeight="1" x14ac:dyDescent="0.2">
      <c r="A31" s="1494"/>
      <c r="B31" s="1495"/>
      <c r="C31" s="1471"/>
      <c r="D31" s="277" t="s">
        <v>199</v>
      </c>
      <c r="E31" s="1498"/>
      <c r="F31" s="1493"/>
      <c r="G31" s="196"/>
      <c r="H31" s="68"/>
      <c r="I31" s="41"/>
      <c r="J31" s="77"/>
      <c r="K31" s="64" t="s">
        <v>246</v>
      </c>
      <c r="L31" s="83">
        <v>4</v>
      </c>
      <c r="M31" s="83">
        <v>2</v>
      </c>
      <c r="N31" s="87"/>
      <c r="O31" s="19"/>
      <c r="P31" s="911"/>
      <c r="Q31" s="911"/>
      <c r="R31" s="911"/>
      <c r="S31" s="911"/>
      <c r="T31" s="911"/>
    </row>
    <row r="32" spans="1:20" ht="29.25" customHeight="1" x14ac:dyDescent="0.2">
      <c r="A32" s="1494"/>
      <c r="B32" s="1495"/>
      <c r="C32" s="1471"/>
      <c r="D32" s="195"/>
      <c r="E32" s="1498"/>
      <c r="F32" s="1493"/>
      <c r="G32" s="196"/>
      <c r="H32" s="68"/>
      <c r="I32" s="41"/>
      <c r="J32" s="77"/>
      <c r="K32" s="197" t="s">
        <v>214</v>
      </c>
      <c r="L32" s="198">
        <v>2</v>
      </c>
      <c r="M32" s="198">
        <v>2</v>
      </c>
      <c r="N32" s="199">
        <v>2</v>
      </c>
      <c r="O32" s="282"/>
      <c r="P32" s="206"/>
      <c r="Q32" s="206"/>
      <c r="R32" s="206"/>
      <c r="S32" s="206"/>
      <c r="T32" s="206"/>
    </row>
    <row r="33" spans="1:20" ht="16.5" customHeight="1" x14ac:dyDescent="0.2">
      <c r="A33" s="1494"/>
      <c r="B33" s="1495"/>
      <c r="C33" s="1471"/>
      <c r="D33" s="278"/>
      <c r="E33" s="1498"/>
      <c r="F33" s="1493"/>
      <c r="G33" s="196"/>
      <c r="H33" s="68"/>
      <c r="I33" s="41"/>
      <c r="J33" s="77"/>
      <c r="K33" s="145" t="s">
        <v>192</v>
      </c>
      <c r="L33" s="142">
        <v>5</v>
      </c>
      <c r="M33" s="142">
        <v>5</v>
      </c>
      <c r="N33" s="174">
        <v>5</v>
      </c>
      <c r="O33" s="1529"/>
      <c r="P33" s="1530"/>
      <c r="Q33" s="1530"/>
      <c r="R33" s="1530"/>
      <c r="S33" s="1530"/>
      <c r="T33" s="1530"/>
    </row>
    <row r="34" spans="1:20" ht="52.5" customHeight="1" x14ac:dyDescent="0.2">
      <c r="A34" s="271"/>
      <c r="B34" s="269"/>
      <c r="C34" s="279"/>
      <c r="D34" s="171" t="s">
        <v>123</v>
      </c>
      <c r="E34" s="221"/>
      <c r="F34" s="276"/>
      <c r="G34" s="220" t="s">
        <v>86</v>
      </c>
      <c r="H34" s="68"/>
      <c r="I34" s="41"/>
      <c r="J34" s="77"/>
      <c r="K34" s="173" t="s">
        <v>50</v>
      </c>
      <c r="L34" s="122">
        <v>1</v>
      </c>
      <c r="M34" s="122"/>
      <c r="N34" s="123"/>
      <c r="O34" s="19"/>
    </row>
    <row r="35" spans="1:20" ht="19.5" customHeight="1" x14ac:dyDescent="0.2">
      <c r="A35" s="271"/>
      <c r="B35" s="269"/>
      <c r="C35" s="279"/>
      <c r="D35" s="1454" t="s">
        <v>189</v>
      </c>
      <c r="E35" s="1456" t="s">
        <v>67</v>
      </c>
      <c r="F35" s="59"/>
      <c r="G35" s="37"/>
      <c r="H35" s="68"/>
      <c r="I35" s="41"/>
      <c r="J35" s="77"/>
      <c r="K35" s="62" t="s">
        <v>208</v>
      </c>
      <c r="L35" s="97"/>
      <c r="M35" s="97">
        <v>1</v>
      </c>
      <c r="N35" s="91"/>
      <c r="O35" s="11"/>
      <c r="P35" s="19"/>
    </row>
    <row r="36" spans="1:20" ht="16.5" customHeight="1" thickBot="1" x14ac:dyDescent="0.25">
      <c r="A36" s="272"/>
      <c r="B36" s="270"/>
      <c r="C36" s="285"/>
      <c r="D36" s="1455"/>
      <c r="E36" s="1457"/>
      <c r="F36" s="286"/>
      <c r="G36" s="1982" t="s">
        <v>6</v>
      </c>
      <c r="H36" s="1234">
        <f>SUM(H15:H35)</f>
        <v>347</v>
      </c>
      <c r="I36" s="1234">
        <f>SUM(I15:I35)</f>
        <v>206.8</v>
      </c>
      <c r="J36" s="54">
        <f>SUM(J15:J35)</f>
        <v>191.9</v>
      </c>
      <c r="K36" s="287"/>
      <c r="L36" s="110"/>
      <c r="M36" s="110"/>
      <c r="N36" s="109"/>
      <c r="O36" s="11"/>
    </row>
    <row r="37" spans="1:20" ht="15.75" customHeight="1" x14ac:dyDescent="0.2">
      <c r="A37" s="1531" t="s">
        <v>5</v>
      </c>
      <c r="B37" s="1532" t="s">
        <v>5</v>
      </c>
      <c r="C37" s="1533" t="s">
        <v>7</v>
      </c>
      <c r="D37" s="1534" t="s">
        <v>99</v>
      </c>
      <c r="E37" s="233"/>
      <c r="F37" s="234" t="s">
        <v>48</v>
      </c>
      <c r="G37" s="237" t="s">
        <v>38</v>
      </c>
      <c r="H37" s="1360">
        <f>761.7-5.5</f>
        <v>756.2</v>
      </c>
      <c r="I37" s="183">
        <v>60</v>
      </c>
      <c r="J37" s="238">
        <v>40</v>
      </c>
      <c r="K37" s="235"/>
      <c r="L37" s="185"/>
      <c r="M37" s="185"/>
      <c r="N37" s="113"/>
      <c r="O37" s="11"/>
      <c r="P37" s="19"/>
    </row>
    <row r="38" spans="1:20" ht="18.75" customHeight="1" x14ac:dyDescent="0.2">
      <c r="A38" s="1494"/>
      <c r="B38" s="1495"/>
      <c r="C38" s="1471"/>
      <c r="D38" s="1535"/>
      <c r="E38" s="232"/>
      <c r="F38" s="38"/>
      <c r="G38" s="36" t="s">
        <v>94</v>
      </c>
      <c r="H38" s="67">
        <v>105.7</v>
      </c>
      <c r="I38" s="79"/>
      <c r="J38" s="76"/>
      <c r="K38" s="33"/>
      <c r="L38" s="98"/>
      <c r="M38" s="98"/>
      <c r="N38" s="92"/>
      <c r="O38" s="11"/>
      <c r="P38" s="19"/>
    </row>
    <row r="39" spans="1:20" ht="28.5" customHeight="1" x14ac:dyDescent="0.2">
      <c r="A39" s="1494"/>
      <c r="B39" s="1495"/>
      <c r="C39" s="1471"/>
      <c r="D39" s="262" t="s">
        <v>154</v>
      </c>
      <c r="E39" s="57"/>
      <c r="F39" s="59"/>
      <c r="G39" s="32"/>
      <c r="H39" s="69"/>
      <c r="I39" s="81"/>
      <c r="J39" s="78"/>
      <c r="K39" s="62" t="s">
        <v>51</v>
      </c>
      <c r="L39" s="97">
        <v>50</v>
      </c>
      <c r="M39" s="97">
        <v>50</v>
      </c>
      <c r="N39" s="91">
        <v>50</v>
      </c>
      <c r="O39" s="11"/>
      <c r="P39" s="19"/>
    </row>
    <row r="40" spans="1:20" ht="13.5" customHeight="1" x14ac:dyDescent="0.2">
      <c r="A40" s="212"/>
      <c r="B40" s="207"/>
      <c r="C40" s="231"/>
      <c r="D40" s="1607" t="s">
        <v>263</v>
      </c>
      <c r="E40" s="57"/>
      <c r="F40" s="59"/>
      <c r="G40" s="37"/>
      <c r="H40" s="68"/>
      <c r="I40" s="80"/>
      <c r="J40" s="77"/>
      <c r="K40" s="118"/>
      <c r="L40" s="99"/>
      <c r="M40" s="99"/>
      <c r="N40" s="93"/>
      <c r="O40" s="11"/>
    </row>
    <row r="41" spans="1:20" ht="29.25" customHeight="1" x14ac:dyDescent="0.2">
      <c r="A41" s="212"/>
      <c r="B41" s="207"/>
      <c r="C41" s="231"/>
      <c r="D41" s="1608"/>
      <c r="E41" s="57"/>
      <c r="F41" s="59"/>
      <c r="G41" s="37"/>
      <c r="H41" s="68"/>
      <c r="I41" s="80"/>
      <c r="J41" s="239"/>
      <c r="K41" s="74"/>
      <c r="L41" s="100"/>
      <c r="M41" s="100"/>
      <c r="N41" s="94"/>
      <c r="O41" s="11"/>
    </row>
    <row r="42" spans="1:20" ht="105.75" customHeight="1" x14ac:dyDescent="0.2">
      <c r="A42" s="1253"/>
      <c r="B42" s="1252"/>
      <c r="C42" s="1254"/>
      <c r="D42" s="1329" t="s">
        <v>216</v>
      </c>
      <c r="E42" s="1330"/>
      <c r="F42" s="1255"/>
      <c r="G42" s="1331"/>
      <c r="H42" s="1211"/>
      <c r="I42" s="1244"/>
      <c r="J42" s="1233"/>
      <c r="K42" s="119" t="s">
        <v>54</v>
      </c>
      <c r="L42" s="101">
        <v>5</v>
      </c>
      <c r="M42" s="101"/>
      <c r="N42" s="95"/>
      <c r="O42" s="11"/>
      <c r="P42" s="236"/>
    </row>
    <row r="43" spans="1:20" ht="39.75" customHeight="1" x14ac:dyDescent="0.2">
      <c r="A43" s="1049"/>
      <c r="B43" s="1050"/>
      <c r="C43" s="231"/>
      <c r="D43" s="1077" t="s">
        <v>242</v>
      </c>
      <c r="E43" s="58"/>
      <c r="F43" s="59"/>
      <c r="G43" s="1073"/>
      <c r="H43" s="1074"/>
      <c r="I43" s="1078"/>
      <c r="J43" s="1076"/>
      <c r="K43" s="74" t="s">
        <v>217</v>
      </c>
      <c r="L43" s="100">
        <v>5</v>
      </c>
      <c r="M43" s="100"/>
      <c r="N43" s="94"/>
      <c r="O43" s="40"/>
    </row>
    <row r="44" spans="1:20" ht="12.75" customHeight="1" x14ac:dyDescent="0.2">
      <c r="A44" s="1013"/>
      <c r="B44" s="1014"/>
      <c r="C44" s="231"/>
      <c r="D44" s="34" t="s">
        <v>243</v>
      </c>
      <c r="E44" s="58"/>
      <c r="F44" s="59"/>
      <c r="G44" s="37"/>
      <c r="H44" s="68"/>
      <c r="I44" s="80"/>
      <c r="J44" s="77"/>
      <c r="K44" s="63"/>
      <c r="L44" s="100"/>
      <c r="M44" s="100"/>
      <c r="N44" s="94"/>
      <c r="O44" s="11"/>
    </row>
    <row r="45" spans="1:20" ht="14.25" customHeight="1" x14ac:dyDescent="0.2">
      <c r="A45" s="1013"/>
      <c r="B45" s="1014"/>
      <c r="C45" s="231"/>
      <c r="D45" s="146" t="s">
        <v>124</v>
      </c>
      <c r="E45" s="58"/>
      <c r="F45" s="59"/>
      <c r="G45" s="37"/>
      <c r="H45" s="68"/>
      <c r="I45" s="80"/>
      <c r="J45" s="77"/>
      <c r="K45" s="63"/>
      <c r="L45" s="100"/>
      <c r="M45" s="100"/>
      <c r="N45" s="94"/>
      <c r="O45" s="11"/>
    </row>
    <row r="46" spans="1:20" ht="13.5" customHeight="1" x14ac:dyDescent="0.2">
      <c r="A46" s="1013"/>
      <c r="B46" s="1014"/>
      <c r="C46" s="231"/>
      <c r="D46" s="73" t="s">
        <v>157</v>
      </c>
      <c r="E46" s="58"/>
      <c r="F46" s="59"/>
      <c r="G46" s="37"/>
      <c r="H46" s="68"/>
      <c r="I46" s="80"/>
      <c r="J46" s="77"/>
      <c r="K46" s="63"/>
      <c r="L46" s="100"/>
      <c r="M46" s="100"/>
      <c r="N46" s="94"/>
      <c r="O46" s="11"/>
    </row>
    <row r="47" spans="1:20" ht="16.5" customHeight="1" x14ac:dyDescent="0.2">
      <c r="A47" s="1013"/>
      <c r="B47" s="1014"/>
      <c r="C47" s="231"/>
      <c r="D47" s="146" t="s">
        <v>194</v>
      </c>
      <c r="E47" s="58"/>
      <c r="F47" s="59"/>
      <c r="G47" s="37"/>
      <c r="H47" s="240"/>
      <c r="I47" s="80"/>
      <c r="J47" s="77"/>
      <c r="K47" s="63"/>
      <c r="L47" s="97"/>
      <c r="M47" s="100"/>
      <c r="N47" s="94"/>
      <c r="O47" s="11"/>
    </row>
    <row r="48" spans="1:20" ht="16.5" customHeight="1" x14ac:dyDescent="0.2">
      <c r="A48" s="1013"/>
      <c r="B48" s="1014"/>
      <c r="C48" s="231"/>
      <c r="D48" s="228" t="s">
        <v>203</v>
      </c>
      <c r="E48" s="58"/>
      <c r="F48" s="59"/>
      <c r="G48" s="35"/>
      <c r="H48" s="148"/>
      <c r="I48" s="1021"/>
      <c r="J48" s="1022"/>
      <c r="K48" s="1023"/>
      <c r="L48" s="98"/>
      <c r="M48" s="991"/>
      <c r="N48" s="992"/>
      <c r="O48" s="11"/>
    </row>
    <row r="49" spans="1:16" ht="27.75" customHeight="1" x14ac:dyDescent="0.2">
      <c r="A49" s="1494"/>
      <c r="B49" s="1495"/>
      <c r="C49" s="1471"/>
      <c r="D49" s="908" t="s">
        <v>112</v>
      </c>
      <c r="E49" s="1468"/>
      <c r="F49" s="1470"/>
      <c r="G49" s="35"/>
      <c r="H49" s="68"/>
      <c r="I49" s="259"/>
      <c r="J49" s="239"/>
      <c r="K49" s="217" t="s">
        <v>84</v>
      </c>
      <c r="L49" s="102"/>
      <c r="M49" s="102">
        <v>0.8</v>
      </c>
      <c r="N49" s="96"/>
      <c r="O49" s="11"/>
    </row>
    <row r="50" spans="1:16" ht="15.75" customHeight="1" x14ac:dyDescent="0.2">
      <c r="A50" s="1494"/>
      <c r="B50" s="1495"/>
      <c r="C50" s="1471"/>
      <c r="D50" s="1474" t="s">
        <v>119</v>
      </c>
      <c r="E50" s="1468"/>
      <c r="F50" s="1470"/>
      <c r="G50" s="154"/>
      <c r="H50" s="67"/>
      <c r="I50" s="172"/>
      <c r="J50" s="194"/>
      <c r="K50" s="217"/>
      <c r="L50" s="102"/>
      <c r="M50" s="102"/>
      <c r="N50" s="96"/>
      <c r="O50" s="11"/>
    </row>
    <row r="51" spans="1:16" ht="15.75" customHeight="1" thickBot="1" x14ac:dyDescent="0.25">
      <c r="A51" s="1494"/>
      <c r="B51" s="1495"/>
      <c r="C51" s="1471"/>
      <c r="D51" s="1475"/>
      <c r="E51" s="1472"/>
      <c r="F51" s="1473"/>
      <c r="G51" s="256" t="s">
        <v>6</v>
      </c>
      <c r="H51" s="257">
        <f>SUM(H37:H49)</f>
        <v>861.9</v>
      </c>
      <c r="I51" s="257">
        <f>SUM(I37:I49)</f>
        <v>60</v>
      </c>
      <c r="J51" s="168">
        <f>SUM(J37:J49)</f>
        <v>40</v>
      </c>
      <c r="K51" s="258"/>
      <c r="L51" s="229"/>
      <c r="M51" s="229"/>
      <c r="N51" s="230"/>
      <c r="O51" s="11"/>
    </row>
    <row r="52" spans="1:16" ht="13.5" thickBot="1" x14ac:dyDescent="0.25">
      <c r="A52" s="202" t="s">
        <v>5</v>
      </c>
      <c r="B52" s="39" t="s">
        <v>5</v>
      </c>
      <c r="C52" s="1537" t="s">
        <v>8</v>
      </c>
      <c r="D52" s="1537"/>
      <c r="E52" s="1537"/>
      <c r="F52" s="1537"/>
      <c r="G52" s="1537"/>
      <c r="H52" s="70">
        <f>H51+H36</f>
        <v>1208.9000000000001</v>
      </c>
      <c r="I52" s="70">
        <f>I51+I36</f>
        <v>266.8</v>
      </c>
      <c r="J52" s="1207">
        <f>J51+J36</f>
        <v>231.9</v>
      </c>
      <c r="K52" s="1461"/>
      <c r="L52" s="1462"/>
      <c r="M52" s="1462"/>
      <c r="N52" s="1463"/>
    </row>
    <row r="53" spans="1:16" ht="17.25" customHeight="1" thickBot="1" x14ac:dyDescent="0.25">
      <c r="A53" s="22" t="s">
        <v>5</v>
      </c>
      <c r="B53" s="10" t="s">
        <v>7</v>
      </c>
      <c r="C53" s="1538" t="s">
        <v>53</v>
      </c>
      <c r="D53" s="1539"/>
      <c r="E53" s="1539"/>
      <c r="F53" s="1539"/>
      <c r="G53" s="1539"/>
      <c r="H53" s="1539"/>
      <c r="I53" s="1539"/>
      <c r="J53" s="1539"/>
      <c r="K53" s="1539"/>
      <c r="L53" s="1539"/>
      <c r="M53" s="1539"/>
      <c r="N53" s="1540"/>
    </row>
    <row r="54" spans="1:16" ht="25.5" customHeight="1" x14ac:dyDescent="0.2">
      <c r="A54" s="212" t="s">
        <v>5</v>
      </c>
      <c r="B54" s="207" t="s">
        <v>7</v>
      </c>
      <c r="C54" s="260" t="s">
        <v>5</v>
      </c>
      <c r="D54" s="24" t="s">
        <v>80</v>
      </c>
      <c r="E54" s="60"/>
      <c r="F54" s="48" t="s">
        <v>48</v>
      </c>
      <c r="G54" s="156" t="s">
        <v>38</v>
      </c>
      <c r="H54" s="250">
        <v>72.7</v>
      </c>
      <c r="I54" s="251">
        <v>60.5</v>
      </c>
      <c r="J54" s="251">
        <v>60.5</v>
      </c>
      <c r="K54" s="25"/>
      <c r="L54" s="106"/>
      <c r="M54" s="106"/>
      <c r="N54" s="104"/>
    </row>
    <row r="55" spans="1:16" ht="27" customHeight="1" x14ac:dyDescent="0.2">
      <c r="A55" s="1494"/>
      <c r="B55" s="1495"/>
      <c r="C55" s="1522"/>
      <c r="D55" s="1523" t="s">
        <v>55</v>
      </c>
      <c r="E55" s="1468" t="s">
        <v>69</v>
      </c>
      <c r="F55" s="1469"/>
      <c r="G55" s="1210"/>
      <c r="H55" s="69"/>
      <c r="I55" s="45"/>
      <c r="J55" s="45"/>
      <c r="K55" s="116" t="s">
        <v>141</v>
      </c>
      <c r="L55" s="107">
        <v>80</v>
      </c>
      <c r="M55" s="107">
        <v>80</v>
      </c>
      <c r="N55" s="105">
        <v>80</v>
      </c>
      <c r="O55" s="11"/>
    </row>
    <row r="56" spans="1:16" ht="21" customHeight="1" x14ac:dyDescent="0.2">
      <c r="A56" s="1494"/>
      <c r="B56" s="1495"/>
      <c r="C56" s="1522"/>
      <c r="D56" s="1524"/>
      <c r="E56" s="1468"/>
      <c r="F56" s="1470"/>
      <c r="G56" s="249"/>
      <c r="H56" s="68"/>
      <c r="I56" s="41"/>
      <c r="J56" s="41"/>
      <c r="K56" s="117" t="s">
        <v>56</v>
      </c>
      <c r="L56" s="98">
        <v>5</v>
      </c>
      <c r="M56" s="98">
        <v>5</v>
      </c>
      <c r="N56" s="92">
        <v>5</v>
      </c>
      <c r="O56" s="11"/>
    </row>
    <row r="57" spans="1:16" ht="65.25" customHeight="1" x14ac:dyDescent="0.2">
      <c r="A57" s="212"/>
      <c r="B57" s="207"/>
      <c r="C57" s="241"/>
      <c r="D57" s="261" t="s">
        <v>125</v>
      </c>
      <c r="E57" s="213"/>
      <c r="F57" s="210"/>
      <c r="G57" s="249"/>
      <c r="H57" s="68"/>
      <c r="I57" s="41"/>
      <c r="J57" s="41"/>
      <c r="K57" s="117" t="s">
        <v>146</v>
      </c>
      <c r="L57" s="98">
        <v>2</v>
      </c>
      <c r="M57" s="98">
        <v>2</v>
      </c>
      <c r="N57" s="92">
        <v>2</v>
      </c>
      <c r="O57" s="11"/>
    </row>
    <row r="58" spans="1:16" ht="33.75" customHeight="1" x14ac:dyDescent="0.2">
      <c r="A58" s="212"/>
      <c r="B58" s="207"/>
      <c r="C58" s="241"/>
      <c r="D58" s="215" t="s">
        <v>100</v>
      </c>
      <c r="E58" s="50"/>
      <c r="F58" s="49"/>
      <c r="G58" s="252"/>
      <c r="H58" s="68"/>
      <c r="I58" s="41"/>
      <c r="J58" s="41"/>
      <c r="K58" s="117" t="s">
        <v>101</v>
      </c>
      <c r="L58" s="98">
        <v>100</v>
      </c>
      <c r="M58" s="98"/>
      <c r="N58" s="92"/>
      <c r="O58" s="11"/>
    </row>
    <row r="59" spans="1:16" ht="17.25" customHeight="1" x14ac:dyDescent="0.2">
      <c r="A59" s="1494"/>
      <c r="B59" s="1495"/>
      <c r="C59" s="1522"/>
      <c r="D59" s="1523" t="s">
        <v>115</v>
      </c>
      <c r="E59" s="213"/>
      <c r="F59" s="210"/>
      <c r="G59" s="249"/>
      <c r="H59" s="68"/>
      <c r="I59" s="41"/>
      <c r="J59" s="41"/>
      <c r="K59" s="157" t="s">
        <v>142</v>
      </c>
      <c r="L59" s="107"/>
      <c r="M59" s="107">
        <v>20</v>
      </c>
      <c r="N59" s="105">
        <v>20</v>
      </c>
      <c r="O59" s="11"/>
    </row>
    <row r="60" spans="1:16" ht="25.5" customHeight="1" x14ac:dyDescent="0.2">
      <c r="A60" s="1494"/>
      <c r="B60" s="1495"/>
      <c r="C60" s="1522"/>
      <c r="D60" s="1536"/>
      <c r="E60" s="213"/>
      <c r="F60" s="210"/>
      <c r="G60" s="252"/>
      <c r="H60" s="68"/>
      <c r="I60" s="41"/>
      <c r="J60" s="41"/>
      <c r="K60" s="158"/>
      <c r="L60" s="98"/>
      <c r="M60" s="98"/>
      <c r="N60" s="92"/>
      <c r="O60" s="155"/>
    </row>
    <row r="61" spans="1:16" ht="25.5" customHeight="1" x14ac:dyDescent="0.2">
      <c r="A61" s="218"/>
      <c r="B61" s="216"/>
      <c r="C61" s="241"/>
      <c r="D61" s="1454" t="s">
        <v>170</v>
      </c>
      <c r="E61" s="1456" t="s">
        <v>67</v>
      </c>
      <c r="F61" s="59"/>
      <c r="G61" s="37"/>
      <c r="H61" s="68"/>
      <c r="I61" s="41"/>
      <c r="J61" s="77"/>
      <c r="K61" s="1459" t="s">
        <v>198</v>
      </c>
      <c r="L61" s="107"/>
      <c r="M61" s="107">
        <v>100</v>
      </c>
      <c r="N61" s="105">
        <v>100</v>
      </c>
      <c r="O61" s="11"/>
      <c r="P61" s="19"/>
    </row>
    <row r="62" spans="1:16" ht="16.5" customHeight="1" thickBot="1" x14ac:dyDescent="0.25">
      <c r="A62" s="218"/>
      <c r="B62" s="216"/>
      <c r="C62" s="241"/>
      <c r="D62" s="1455"/>
      <c r="E62" s="1458"/>
      <c r="F62" s="59"/>
      <c r="G62" s="1982" t="s">
        <v>6</v>
      </c>
      <c r="H62" s="1234">
        <f>SUM(H54:H61)</f>
        <v>72.7</v>
      </c>
      <c r="I62" s="1234">
        <f>SUM(I54:I61)</f>
        <v>60.5</v>
      </c>
      <c r="J62" s="54">
        <f>SUM(J54:J61)</f>
        <v>60.5</v>
      </c>
      <c r="K62" s="1983"/>
      <c r="L62" s="98"/>
      <c r="M62" s="98"/>
      <c r="N62" s="92"/>
      <c r="O62" s="11"/>
    </row>
    <row r="63" spans="1:16" ht="13.5" thickBot="1" x14ac:dyDescent="0.25">
      <c r="A63" s="21" t="s">
        <v>5</v>
      </c>
      <c r="B63" s="10" t="s">
        <v>7</v>
      </c>
      <c r="C63" s="1537" t="s">
        <v>8</v>
      </c>
      <c r="D63" s="1537"/>
      <c r="E63" s="1537"/>
      <c r="F63" s="1537"/>
      <c r="G63" s="1537"/>
      <c r="H63" s="71">
        <f>H62</f>
        <v>72.7</v>
      </c>
      <c r="I63" s="71">
        <f t="shared" ref="I63:J63" si="0">I62</f>
        <v>60.5</v>
      </c>
      <c r="J63" s="71">
        <f t="shared" si="0"/>
        <v>60.5</v>
      </c>
      <c r="K63" s="1461"/>
      <c r="L63" s="1462"/>
      <c r="M63" s="1462"/>
      <c r="N63" s="1463"/>
    </row>
    <row r="64" spans="1:16" ht="17.25" customHeight="1" thickBot="1" x14ac:dyDescent="0.25">
      <c r="A64" s="22" t="s">
        <v>5</v>
      </c>
      <c r="B64" s="10" t="s">
        <v>40</v>
      </c>
      <c r="C64" s="1464" t="s">
        <v>89</v>
      </c>
      <c r="D64" s="1465"/>
      <c r="E64" s="1466"/>
      <c r="F64" s="1466"/>
      <c r="G64" s="1465"/>
      <c r="H64" s="1465"/>
      <c r="I64" s="1465"/>
      <c r="J64" s="1465"/>
      <c r="K64" s="1465"/>
      <c r="L64" s="1465"/>
      <c r="M64" s="1465"/>
      <c r="N64" s="1467"/>
    </row>
    <row r="65" spans="1:31" ht="21" customHeight="1" x14ac:dyDescent="0.2">
      <c r="A65" s="969" t="s">
        <v>5</v>
      </c>
      <c r="B65" s="956" t="s">
        <v>40</v>
      </c>
      <c r="C65" s="958" t="s">
        <v>5</v>
      </c>
      <c r="D65" s="1525" t="s">
        <v>90</v>
      </c>
      <c r="E65" s="1527"/>
      <c r="F65" s="1079" t="s">
        <v>48</v>
      </c>
      <c r="G65" s="1080" t="s">
        <v>38</v>
      </c>
      <c r="H65" s="183">
        <f>58.5+1.5+5.5</f>
        <v>65.5</v>
      </c>
      <c r="I65" s="181">
        <v>45.5</v>
      </c>
      <c r="J65" s="181">
        <v>26.8</v>
      </c>
      <c r="K65" s="1081"/>
      <c r="L65" s="185"/>
      <c r="M65" s="185"/>
      <c r="N65" s="113"/>
      <c r="O65" s="11"/>
    </row>
    <row r="66" spans="1:31" ht="18.75" customHeight="1" x14ac:dyDescent="0.2">
      <c r="A66" s="970"/>
      <c r="B66" s="985"/>
      <c r="C66" s="987"/>
      <c r="D66" s="1526"/>
      <c r="E66" s="1528"/>
      <c r="F66" s="990" t="s">
        <v>173</v>
      </c>
      <c r="G66" s="954" t="s">
        <v>38</v>
      </c>
      <c r="H66" s="67">
        <v>20</v>
      </c>
      <c r="I66" s="44"/>
      <c r="J66" s="44"/>
      <c r="K66" s="1082"/>
      <c r="L66" s="98"/>
      <c r="M66" s="98"/>
      <c r="N66" s="92"/>
      <c r="O66" s="11"/>
    </row>
    <row r="67" spans="1:31" ht="39.75" customHeight="1" x14ac:dyDescent="0.2">
      <c r="A67" s="970"/>
      <c r="B67" s="959"/>
      <c r="C67" s="960"/>
      <c r="D67" s="263" t="s">
        <v>57</v>
      </c>
      <c r="E67" s="935"/>
      <c r="F67" s="952"/>
      <c r="G67" s="249"/>
      <c r="H67" s="68"/>
      <c r="I67" s="41"/>
      <c r="J67" s="41"/>
      <c r="K67" s="946" t="s">
        <v>60</v>
      </c>
      <c r="L67" s="100">
        <v>2</v>
      </c>
      <c r="M67" s="100">
        <v>2</v>
      </c>
      <c r="N67" s="94">
        <v>2</v>
      </c>
      <c r="O67" s="11"/>
    </row>
    <row r="68" spans="1:31" ht="41.25" customHeight="1" x14ac:dyDescent="0.2">
      <c r="A68" s="970"/>
      <c r="B68" s="959"/>
      <c r="C68" s="268"/>
      <c r="D68" s="108" t="s">
        <v>171</v>
      </c>
      <c r="E68" s="936"/>
      <c r="F68" s="952"/>
      <c r="G68" s="249"/>
      <c r="H68" s="68"/>
      <c r="I68" s="41"/>
      <c r="J68" s="41"/>
      <c r="K68" s="947" t="s">
        <v>61</v>
      </c>
      <c r="L68" s="115">
        <v>1</v>
      </c>
      <c r="M68" s="115"/>
      <c r="N68" s="112"/>
      <c r="O68" s="11"/>
    </row>
    <row r="69" spans="1:31" ht="30" customHeight="1" x14ac:dyDescent="0.2">
      <c r="A69" s="970"/>
      <c r="B69" s="959"/>
      <c r="C69" s="960"/>
      <c r="D69" s="264" t="s">
        <v>102</v>
      </c>
      <c r="E69" s="939" t="s">
        <v>83</v>
      </c>
      <c r="F69" s="952"/>
      <c r="G69" s="249"/>
      <c r="H69" s="68"/>
      <c r="I69" s="41"/>
      <c r="J69" s="41"/>
      <c r="K69" s="948" t="s">
        <v>61</v>
      </c>
      <c r="L69" s="114">
        <v>1</v>
      </c>
      <c r="M69" s="114"/>
      <c r="N69" s="111"/>
      <c r="O69" s="11"/>
    </row>
    <row r="70" spans="1:31" ht="12.75" customHeight="1" x14ac:dyDescent="0.2">
      <c r="A70" s="970"/>
      <c r="B70" s="959"/>
      <c r="C70" s="960"/>
      <c r="D70" s="265" t="s">
        <v>105</v>
      </c>
      <c r="E70" s="940"/>
      <c r="F70" s="952"/>
      <c r="G70" s="249"/>
      <c r="H70" s="68"/>
      <c r="I70" s="41"/>
      <c r="J70" s="41"/>
      <c r="K70" s="946"/>
      <c r="L70" s="100"/>
      <c r="M70" s="100"/>
      <c r="N70" s="94"/>
      <c r="O70" s="11"/>
    </row>
    <row r="71" spans="1:31" ht="25.5" customHeight="1" x14ac:dyDescent="0.2">
      <c r="A71" s="970"/>
      <c r="B71" s="959"/>
      <c r="C71" s="268"/>
      <c r="D71" s="265" t="s">
        <v>107</v>
      </c>
      <c r="E71" s="940"/>
      <c r="F71" s="952"/>
      <c r="G71" s="249"/>
      <c r="H71" s="68"/>
      <c r="I71" s="41"/>
      <c r="J71" s="41"/>
      <c r="K71" s="949" t="s">
        <v>106</v>
      </c>
      <c r="L71" s="97">
        <v>1</v>
      </c>
      <c r="M71" s="97">
        <v>1</v>
      </c>
      <c r="N71" s="91"/>
      <c r="O71" s="11"/>
    </row>
    <row r="72" spans="1:31" ht="27.75" customHeight="1" x14ac:dyDescent="0.2">
      <c r="A72" s="970"/>
      <c r="B72" s="959"/>
      <c r="C72" s="268"/>
      <c r="D72" s="265" t="s">
        <v>58</v>
      </c>
      <c r="E72" s="940"/>
      <c r="F72" s="952"/>
      <c r="G72" s="249"/>
      <c r="H72" s="68"/>
      <c r="I72" s="41"/>
      <c r="J72" s="41"/>
      <c r="K72" s="946" t="s">
        <v>59</v>
      </c>
      <c r="L72" s="100"/>
      <c r="M72" s="100">
        <v>200</v>
      </c>
      <c r="N72" s="94"/>
      <c r="O72" s="11"/>
    </row>
    <row r="73" spans="1:31" ht="33" customHeight="1" x14ac:dyDescent="0.2">
      <c r="A73" s="970"/>
      <c r="B73" s="959"/>
      <c r="C73" s="268"/>
      <c r="D73" s="266" t="s">
        <v>111</v>
      </c>
      <c r="E73" s="989"/>
      <c r="F73" s="990"/>
      <c r="G73" s="249"/>
      <c r="H73" s="68"/>
      <c r="I73" s="41"/>
      <c r="J73" s="41"/>
      <c r="K73" s="948" t="s">
        <v>144</v>
      </c>
      <c r="L73" s="115">
        <v>1</v>
      </c>
      <c r="M73" s="115">
        <v>1</v>
      </c>
      <c r="N73" s="112">
        <v>1</v>
      </c>
      <c r="O73" s="11"/>
    </row>
    <row r="74" spans="1:31" ht="30" customHeight="1" x14ac:dyDescent="0.2">
      <c r="A74" s="970"/>
      <c r="B74" s="959"/>
      <c r="C74" s="268"/>
      <c r="D74" s="923" t="s">
        <v>238</v>
      </c>
      <c r="E74" s="989"/>
      <c r="F74" s="990" t="s">
        <v>173</v>
      </c>
      <c r="G74" s="249"/>
      <c r="H74" s="68"/>
      <c r="I74" s="41"/>
      <c r="J74" s="41"/>
      <c r="K74" s="951" t="s">
        <v>237</v>
      </c>
      <c r="L74" s="107">
        <v>1</v>
      </c>
      <c r="M74" s="107"/>
      <c r="N74" s="105"/>
      <c r="O74" s="988"/>
    </row>
    <row r="75" spans="1:31" ht="43.5" customHeight="1" x14ac:dyDescent="0.2">
      <c r="A75" s="970"/>
      <c r="B75" s="959"/>
      <c r="C75" s="268"/>
      <c r="D75" s="266" t="s">
        <v>172</v>
      </c>
      <c r="E75" s="940"/>
      <c r="F75" s="952"/>
      <c r="G75" s="249"/>
      <c r="H75" s="68"/>
      <c r="I75" s="41"/>
      <c r="J75" s="41"/>
      <c r="K75" s="950" t="s">
        <v>61</v>
      </c>
      <c r="L75" s="115"/>
      <c r="M75" s="115">
        <v>1</v>
      </c>
      <c r="N75" s="112"/>
      <c r="O75" s="11"/>
    </row>
    <row r="76" spans="1:31" ht="31.5" customHeight="1" x14ac:dyDescent="0.2">
      <c r="A76" s="970"/>
      <c r="B76" s="959"/>
      <c r="C76" s="268"/>
      <c r="D76" s="1496" t="s">
        <v>247</v>
      </c>
      <c r="E76" s="941"/>
      <c r="F76" s="953"/>
      <c r="G76" s="954"/>
      <c r="H76" s="67"/>
      <c r="I76" s="44"/>
      <c r="J76" s="44"/>
      <c r="K76" s="951" t="s">
        <v>61</v>
      </c>
      <c r="L76" s="107"/>
      <c r="M76" s="107"/>
      <c r="N76" s="105">
        <v>1</v>
      </c>
      <c r="O76" s="11"/>
    </row>
    <row r="77" spans="1:31" ht="13.5" thickBot="1" x14ac:dyDescent="0.25">
      <c r="A77" s="971"/>
      <c r="B77" s="957"/>
      <c r="C77" s="255"/>
      <c r="D77" s="1984"/>
      <c r="E77" s="973"/>
      <c r="F77" s="961"/>
      <c r="G77" s="955" t="s">
        <v>6</v>
      </c>
      <c r="H77" s="54">
        <f>SUM(H65:H76)</f>
        <v>85.5</v>
      </c>
      <c r="I77" s="54">
        <f>SUM(I65:I76)</f>
        <v>45.5</v>
      </c>
      <c r="J77" s="54">
        <f>SUM(J65:J76)</f>
        <v>26.8</v>
      </c>
      <c r="K77" s="974"/>
      <c r="L77" s="975"/>
      <c r="M77" s="975"/>
      <c r="N77" s="976"/>
    </row>
    <row r="78" spans="1:31" ht="15" customHeight="1" x14ac:dyDescent="0.2">
      <c r="A78" s="1531" t="s">
        <v>5</v>
      </c>
      <c r="B78" s="1495" t="s">
        <v>40</v>
      </c>
      <c r="C78" s="1550" t="s">
        <v>7</v>
      </c>
      <c r="D78" s="924" t="s">
        <v>236</v>
      </c>
      <c r="E78" s="1552" t="s">
        <v>83</v>
      </c>
      <c r="F78" s="937" t="s">
        <v>70</v>
      </c>
      <c r="G78" s="943" t="s">
        <v>38</v>
      </c>
      <c r="H78" s="944">
        <v>113.7</v>
      </c>
      <c r="I78" s="944"/>
      <c r="J78" s="945"/>
      <c r="K78" s="1558" t="s">
        <v>202</v>
      </c>
      <c r="L78" s="97">
        <v>50</v>
      </c>
      <c r="M78" s="97"/>
      <c r="N78" s="91"/>
      <c r="O78" s="921"/>
      <c r="P78" s="206"/>
      <c r="Q78" s="206"/>
      <c r="R78" s="206"/>
      <c r="S78" s="209"/>
      <c r="T78" s="162"/>
      <c r="U78" s="162"/>
      <c r="V78" s="206"/>
      <c r="W78" s="206"/>
      <c r="X78" s="206"/>
      <c r="Y78" s="206"/>
      <c r="Z78" s="206"/>
      <c r="AA78" s="206"/>
      <c r="AB78" s="206"/>
      <c r="AC78" s="206"/>
      <c r="AD78" s="206"/>
      <c r="AE78" s="206"/>
    </row>
    <row r="79" spans="1:31" ht="26.25" customHeight="1" x14ac:dyDescent="0.2">
      <c r="A79" s="1494"/>
      <c r="B79" s="1495"/>
      <c r="C79" s="1550"/>
      <c r="D79" s="1985" t="s">
        <v>207</v>
      </c>
      <c r="E79" s="1552"/>
      <c r="F79" s="942"/>
      <c r="G79" s="5"/>
      <c r="H79" s="41"/>
      <c r="I79" s="41"/>
      <c r="J79" s="68"/>
      <c r="K79" s="1559"/>
      <c r="L79" s="909"/>
      <c r="M79" s="909"/>
      <c r="N79" s="913"/>
      <c r="O79" s="1562"/>
      <c r="P79" s="1562"/>
      <c r="Q79" s="1562"/>
      <c r="R79" s="1562"/>
      <c r="S79" s="209"/>
      <c r="T79" s="162"/>
      <c r="U79" s="162"/>
      <c r="V79" s="206"/>
      <c r="W79" s="206"/>
      <c r="X79" s="206"/>
      <c r="Y79" s="206"/>
      <c r="Z79" s="206"/>
      <c r="AA79" s="206"/>
      <c r="AB79" s="206"/>
      <c r="AC79" s="206"/>
      <c r="AD79" s="206"/>
      <c r="AE79" s="206"/>
    </row>
    <row r="80" spans="1:31" s="7" customFormat="1" ht="25.5" customHeight="1" x14ac:dyDescent="0.2">
      <c r="A80" s="1494"/>
      <c r="B80" s="1495"/>
      <c r="C80" s="1550"/>
      <c r="D80" s="1985"/>
      <c r="E80" s="1552"/>
      <c r="F80" s="937"/>
      <c r="G80" s="927"/>
      <c r="H80" s="163"/>
      <c r="I80" s="163"/>
      <c r="J80" s="933"/>
      <c r="K80" s="1555" t="s">
        <v>248</v>
      </c>
      <c r="L80" s="164">
        <v>100</v>
      </c>
      <c r="M80" s="165"/>
      <c r="N80" s="166"/>
      <c r="O80" s="1541"/>
      <c r="P80" s="1541"/>
      <c r="Q80" s="1541"/>
      <c r="R80" s="1541"/>
    </row>
    <row r="81" spans="1:18" ht="17.25" customHeight="1" thickBot="1" x14ac:dyDescent="0.25">
      <c r="A81" s="1548"/>
      <c r="B81" s="1549"/>
      <c r="C81" s="1551"/>
      <c r="D81" s="1986"/>
      <c r="E81" s="1553"/>
      <c r="F81" s="938"/>
      <c r="G81" s="1987" t="s">
        <v>6</v>
      </c>
      <c r="H81" s="54">
        <f>SUM(H78:H80)</f>
        <v>113.7</v>
      </c>
      <c r="I81" s="54">
        <f>SUM(I78:I80)</f>
        <v>0</v>
      </c>
      <c r="J81" s="1228">
        <f>SUM(J78:J80)</f>
        <v>0</v>
      </c>
      <c r="K81" s="1557"/>
      <c r="L81" s="110"/>
      <c r="M81" s="110"/>
      <c r="N81" s="109"/>
      <c r="O81" s="1541"/>
      <c r="P81" s="1541"/>
      <c r="Q81" s="1541"/>
      <c r="R81" s="1541"/>
    </row>
    <row r="82" spans="1:18" ht="16.5" customHeight="1" x14ac:dyDescent="0.2">
      <c r="A82" s="201" t="s">
        <v>5</v>
      </c>
      <c r="B82" s="175" t="s">
        <v>40</v>
      </c>
      <c r="C82" s="204" t="s">
        <v>40</v>
      </c>
      <c r="D82" s="1542" t="s">
        <v>249</v>
      </c>
      <c r="E82" s="1544"/>
      <c r="F82" s="920" t="s">
        <v>173</v>
      </c>
      <c r="G82" s="929" t="s">
        <v>38</v>
      </c>
      <c r="H82" s="181">
        <f>97.5-30-47.5</f>
        <v>20</v>
      </c>
      <c r="I82" s="181">
        <v>420.4</v>
      </c>
      <c r="J82" s="181">
        <v>559.5</v>
      </c>
      <c r="K82" s="1003" t="s">
        <v>61</v>
      </c>
      <c r="L82" s="1004"/>
      <c r="M82" s="1004">
        <v>1</v>
      </c>
      <c r="N82" s="1005"/>
    </row>
    <row r="83" spans="1:18" ht="17.25" customHeight="1" x14ac:dyDescent="0.2">
      <c r="A83" s="281"/>
      <c r="B83" s="177"/>
      <c r="C83" s="280"/>
      <c r="D83" s="1543"/>
      <c r="E83" s="1545"/>
      <c r="F83" s="922"/>
      <c r="G83" s="147"/>
      <c r="H83" s="41"/>
      <c r="I83" s="41"/>
      <c r="J83" s="41"/>
      <c r="K83" s="1560" t="s">
        <v>235</v>
      </c>
      <c r="L83" s="1394"/>
      <c r="M83" s="1394"/>
      <c r="N83" s="1395" t="s">
        <v>209</v>
      </c>
    </row>
    <row r="84" spans="1:18" ht="23.25" customHeight="1" x14ac:dyDescent="0.2">
      <c r="A84" s="212"/>
      <c r="B84" s="177"/>
      <c r="C84" s="208"/>
      <c r="D84" s="1543"/>
      <c r="E84" s="1546"/>
      <c r="F84" s="922"/>
      <c r="G84" s="1399"/>
      <c r="H84" s="41"/>
      <c r="I84" s="41"/>
      <c r="J84" s="41"/>
      <c r="K84" s="1561"/>
      <c r="L84" s="1396"/>
      <c r="M84" s="1396"/>
      <c r="N84" s="1397"/>
    </row>
    <row r="85" spans="1:18" ht="19.5" customHeight="1" x14ac:dyDescent="0.2">
      <c r="A85" s="1363"/>
      <c r="B85" s="177"/>
      <c r="C85" s="1365"/>
      <c r="D85" s="1366"/>
      <c r="E85" s="1546"/>
      <c r="F85" s="1368"/>
      <c r="G85" s="1398"/>
      <c r="H85" s="44"/>
      <c r="I85" s="44"/>
      <c r="J85" s="44"/>
      <c r="K85" s="1560" t="s">
        <v>292</v>
      </c>
      <c r="L85" s="1393" t="s">
        <v>70</v>
      </c>
      <c r="M85" s="178"/>
      <c r="N85" s="179"/>
    </row>
    <row r="86" spans="1:18" ht="18.75" customHeight="1" thickBot="1" x14ac:dyDescent="0.25">
      <c r="A86" s="202"/>
      <c r="B86" s="176"/>
      <c r="C86" s="205"/>
      <c r="D86" s="926"/>
      <c r="E86" s="1547"/>
      <c r="F86" s="161"/>
      <c r="G86" s="23" t="s">
        <v>6</v>
      </c>
      <c r="H86" s="168">
        <f t="shared" ref="H86:J86" si="1">SUM(H82:H84)</f>
        <v>20</v>
      </c>
      <c r="I86" s="168">
        <f t="shared" si="1"/>
        <v>420.4</v>
      </c>
      <c r="J86" s="168">
        <f t="shared" si="1"/>
        <v>559.5</v>
      </c>
      <c r="K86" s="1563"/>
      <c r="L86" s="1001"/>
      <c r="M86" s="1001"/>
      <c r="N86" s="1002"/>
    </row>
    <row r="87" spans="1:18" ht="17.25" customHeight="1" x14ac:dyDescent="0.2">
      <c r="A87" s="1531" t="s">
        <v>5</v>
      </c>
      <c r="B87" s="1532" t="s">
        <v>40</v>
      </c>
      <c r="C87" s="1576" t="s">
        <v>41</v>
      </c>
      <c r="D87" s="1577" t="s">
        <v>291</v>
      </c>
      <c r="E87" s="1646" t="s">
        <v>211</v>
      </c>
      <c r="F87" s="1642" t="s">
        <v>173</v>
      </c>
      <c r="G87" s="929" t="s">
        <v>38</v>
      </c>
      <c r="H87" s="181">
        <f>3-0.3</f>
        <v>2.7</v>
      </c>
      <c r="I87" s="1385">
        <v>30</v>
      </c>
      <c r="J87" s="1386"/>
      <c r="K87" s="1336" t="s">
        <v>233</v>
      </c>
      <c r="L87" s="185">
        <v>1</v>
      </c>
      <c r="M87" s="1337"/>
      <c r="N87" s="186"/>
      <c r="O87" s="11"/>
    </row>
    <row r="88" spans="1:18" ht="21" customHeight="1" x14ac:dyDescent="0.2">
      <c r="A88" s="1494"/>
      <c r="B88" s="1495"/>
      <c r="C88" s="1550"/>
      <c r="D88" s="1578"/>
      <c r="E88" s="1647"/>
      <c r="F88" s="1643"/>
      <c r="G88" s="931"/>
      <c r="H88" s="44"/>
      <c r="I88" s="1387"/>
      <c r="J88" s="1388"/>
      <c r="K88" s="1335" t="s">
        <v>286</v>
      </c>
      <c r="L88" s="927"/>
      <c r="M88" s="97">
        <v>1</v>
      </c>
      <c r="N88" s="189"/>
      <c r="O88" s="11"/>
    </row>
    <row r="89" spans="1:18" ht="17.25" customHeight="1" thickBot="1" x14ac:dyDescent="0.25">
      <c r="A89" s="202"/>
      <c r="B89" s="203"/>
      <c r="C89" s="205"/>
      <c r="D89" s="1579"/>
      <c r="E89" s="192"/>
      <c r="F89" s="193"/>
      <c r="G89" s="23" t="s">
        <v>6</v>
      </c>
      <c r="H89" s="168">
        <f>H87</f>
        <v>2.7</v>
      </c>
      <c r="I89" s="168">
        <f t="shared" ref="I89:J89" si="2">I87</f>
        <v>30</v>
      </c>
      <c r="J89" s="168">
        <f t="shared" si="2"/>
        <v>0</v>
      </c>
      <c r="K89" s="1333"/>
      <c r="L89" s="190"/>
      <c r="M89" s="110"/>
      <c r="N89" s="191"/>
      <c r="O89" s="200"/>
    </row>
    <row r="90" spans="1:18" ht="32.25" customHeight="1" x14ac:dyDescent="0.2">
      <c r="A90" s="1494" t="s">
        <v>5</v>
      </c>
      <c r="B90" s="1495" t="s">
        <v>40</v>
      </c>
      <c r="C90" s="1550" t="s">
        <v>42</v>
      </c>
      <c r="D90" s="1638" t="s">
        <v>174</v>
      </c>
      <c r="E90" s="1640" t="s">
        <v>175</v>
      </c>
      <c r="F90" s="1606" t="s">
        <v>48</v>
      </c>
      <c r="G90" s="932" t="s">
        <v>38</v>
      </c>
      <c r="H90" s="46">
        <v>13</v>
      </c>
      <c r="I90" s="46"/>
      <c r="J90" s="46"/>
      <c r="K90" s="1644" t="s">
        <v>176</v>
      </c>
      <c r="L90" s="90">
        <v>2</v>
      </c>
      <c r="M90" s="97"/>
      <c r="N90" s="91"/>
      <c r="O90" s="11"/>
    </row>
    <row r="91" spans="1:18" ht="18.75" customHeight="1" thickBot="1" x14ac:dyDescent="0.25">
      <c r="A91" s="1548"/>
      <c r="B91" s="1549"/>
      <c r="C91" s="1551"/>
      <c r="D91" s="1639"/>
      <c r="E91" s="1641"/>
      <c r="F91" s="1568"/>
      <c r="G91" s="23" t="s">
        <v>6</v>
      </c>
      <c r="H91" s="54">
        <f t="shared" ref="H91:J93" si="3">H90</f>
        <v>13</v>
      </c>
      <c r="I91" s="54">
        <f t="shared" si="3"/>
        <v>0</v>
      </c>
      <c r="J91" s="54">
        <f t="shared" si="3"/>
        <v>0</v>
      </c>
      <c r="K91" s="1645"/>
      <c r="L91" s="110"/>
      <c r="M91" s="110"/>
      <c r="N91" s="109"/>
      <c r="O91" s="11"/>
    </row>
    <row r="92" spans="1:18" ht="27.75" customHeight="1" x14ac:dyDescent="0.2">
      <c r="A92" s="1531" t="s">
        <v>5</v>
      </c>
      <c r="B92" s="1532" t="s">
        <v>40</v>
      </c>
      <c r="C92" s="1576" t="s">
        <v>43</v>
      </c>
      <c r="D92" s="1638" t="s">
        <v>204</v>
      </c>
      <c r="E92" s="1640" t="s">
        <v>175</v>
      </c>
      <c r="F92" s="1567" t="s">
        <v>48</v>
      </c>
      <c r="G92" s="267" t="s">
        <v>38</v>
      </c>
      <c r="H92" s="53"/>
      <c r="I92" s="53"/>
      <c r="J92" s="53"/>
      <c r="K92" s="1569" t="s">
        <v>277</v>
      </c>
      <c r="L92" s="97"/>
      <c r="M92" s="97">
        <v>2</v>
      </c>
      <c r="N92" s="113">
        <v>2</v>
      </c>
      <c r="O92" s="11"/>
    </row>
    <row r="93" spans="1:18" ht="16.5" customHeight="1" thickBot="1" x14ac:dyDescent="0.25">
      <c r="A93" s="1548"/>
      <c r="B93" s="1549"/>
      <c r="C93" s="1551"/>
      <c r="D93" s="1639"/>
      <c r="E93" s="1641"/>
      <c r="F93" s="1568"/>
      <c r="G93" s="23" t="s">
        <v>6</v>
      </c>
      <c r="H93" s="54">
        <f t="shared" si="3"/>
        <v>0</v>
      </c>
      <c r="I93" s="54">
        <f t="shared" si="3"/>
        <v>0</v>
      </c>
      <c r="J93" s="54">
        <f t="shared" si="3"/>
        <v>0</v>
      </c>
      <c r="K93" s="1570"/>
      <c r="L93" s="110"/>
      <c r="M93" s="110"/>
      <c r="N93" s="109"/>
      <c r="O93" s="11"/>
    </row>
    <row r="94" spans="1:18" ht="14.25" customHeight="1" thickBot="1" x14ac:dyDescent="0.25">
      <c r="A94" s="21" t="s">
        <v>5</v>
      </c>
      <c r="B94" s="10" t="s">
        <v>40</v>
      </c>
      <c r="C94" s="1571" t="s">
        <v>8</v>
      </c>
      <c r="D94" s="1537"/>
      <c r="E94" s="1537"/>
      <c r="F94" s="1537"/>
      <c r="G94" s="1537"/>
      <c r="H94" s="47">
        <f>H81+H77+H86+H91+H93+H89</f>
        <v>234.9</v>
      </c>
      <c r="I94" s="47">
        <f>I81+I77+I86+I91+I93+I89</f>
        <v>495.9</v>
      </c>
      <c r="J94" s="47">
        <f>J81+J77+J86+J91+J93+J89</f>
        <v>586.29999999999995</v>
      </c>
      <c r="K94" s="1462"/>
      <c r="L94" s="1462"/>
      <c r="M94" s="1462"/>
      <c r="N94" s="1463"/>
      <c r="R94" s="19"/>
    </row>
    <row r="95" spans="1:18" ht="14.25" customHeight="1" thickBot="1" x14ac:dyDescent="0.25">
      <c r="A95" s="22" t="s">
        <v>5</v>
      </c>
      <c r="B95" s="1572" t="s">
        <v>9</v>
      </c>
      <c r="C95" s="1573"/>
      <c r="D95" s="1573"/>
      <c r="E95" s="1573"/>
      <c r="F95" s="1573"/>
      <c r="G95" s="1573"/>
      <c r="H95" s="55">
        <f>H94+H63+H52</f>
        <v>1516.5</v>
      </c>
      <c r="I95" s="55">
        <f>I94+I63+I52</f>
        <v>823.2</v>
      </c>
      <c r="J95" s="55">
        <f>J94+J63+J52</f>
        <v>878.7</v>
      </c>
      <c r="K95" s="1574"/>
      <c r="L95" s="1574"/>
      <c r="M95" s="1574"/>
      <c r="N95" s="1575"/>
    </row>
    <row r="96" spans="1:18" ht="14.25" customHeight="1" thickBot="1" x14ac:dyDescent="0.25">
      <c r="A96" s="16" t="s">
        <v>5</v>
      </c>
      <c r="B96" s="1604" t="s">
        <v>31</v>
      </c>
      <c r="C96" s="1605"/>
      <c r="D96" s="1605"/>
      <c r="E96" s="1605"/>
      <c r="F96" s="1605"/>
      <c r="G96" s="1605"/>
      <c r="H96" s="56">
        <f t="shared" ref="H96:J96" si="4">H95</f>
        <v>1516.5</v>
      </c>
      <c r="I96" s="56">
        <f t="shared" si="4"/>
        <v>823.2</v>
      </c>
      <c r="J96" s="56">
        <f t="shared" si="4"/>
        <v>878.7</v>
      </c>
      <c r="K96" s="1648"/>
      <c r="L96" s="1648"/>
      <c r="M96" s="1648"/>
      <c r="N96" s="1649"/>
    </row>
    <row r="97" spans="1:32" s="13" customFormat="1" ht="17.25" customHeight="1" x14ac:dyDescent="0.2">
      <c r="A97" s="1650"/>
      <c r="B97" s="1650"/>
      <c r="C97" s="1650"/>
      <c r="D97" s="1650"/>
      <c r="E97" s="1650"/>
      <c r="F97" s="1650"/>
      <c r="G97" s="1650"/>
      <c r="H97" s="1650"/>
      <c r="I97" s="1650"/>
      <c r="J97" s="1650"/>
      <c r="K97" s="1650"/>
      <c r="L97" s="1650"/>
      <c r="M97" s="1650"/>
      <c r="N97" s="1650"/>
      <c r="O97" s="12"/>
      <c r="P97" s="12"/>
      <c r="Q97" s="12"/>
      <c r="R97" s="12"/>
      <c r="S97" s="12"/>
      <c r="T97" s="12"/>
      <c r="U97" s="12"/>
      <c r="V97" s="12"/>
      <c r="W97" s="12"/>
      <c r="X97" s="12"/>
      <c r="Y97" s="12"/>
      <c r="Z97" s="12"/>
      <c r="AA97" s="12"/>
      <c r="AB97" s="12"/>
      <c r="AC97" s="12"/>
      <c r="AD97" s="12"/>
      <c r="AE97" s="12"/>
      <c r="AF97" s="12"/>
    </row>
    <row r="98" spans="1:32" s="13" customFormat="1" ht="14.25" customHeight="1" thickBot="1" x14ac:dyDescent="0.25">
      <c r="A98" s="1651" t="s">
        <v>13</v>
      </c>
      <c r="B98" s="1651"/>
      <c r="C98" s="1651"/>
      <c r="D98" s="1651"/>
      <c r="E98" s="1651"/>
      <c r="F98" s="1651"/>
      <c r="G98" s="1651"/>
      <c r="H98" s="72"/>
      <c r="I98" s="72"/>
      <c r="J98" s="72"/>
      <c r="K98" s="5"/>
      <c r="L98" s="5"/>
      <c r="M98" s="5"/>
      <c r="N98" s="5"/>
      <c r="O98" s="12"/>
      <c r="P98" s="12"/>
      <c r="Q98" s="12"/>
      <c r="R98" s="12"/>
      <c r="S98" s="12"/>
      <c r="T98" s="12"/>
      <c r="U98" s="12"/>
      <c r="V98" s="12"/>
      <c r="W98" s="12"/>
      <c r="X98" s="12"/>
      <c r="Y98" s="12"/>
      <c r="Z98" s="12"/>
      <c r="AA98" s="12"/>
      <c r="AB98" s="12"/>
      <c r="AC98" s="12"/>
      <c r="AD98" s="12"/>
      <c r="AE98" s="12"/>
      <c r="AF98" s="12"/>
    </row>
    <row r="99" spans="1:32" ht="85.5" customHeight="1" thickBot="1" x14ac:dyDescent="0.25">
      <c r="A99" s="1564" t="s">
        <v>10</v>
      </c>
      <c r="B99" s="1565"/>
      <c r="C99" s="1565"/>
      <c r="D99" s="1565"/>
      <c r="E99" s="1565"/>
      <c r="F99" s="1565"/>
      <c r="G99" s="1566"/>
      <c r="H99" s="211" t="s">
        <v>182</v>
      </c>
      <c r="I99" s="51" t="s">
        <v>163</v>
      </c>
      <c r="J99" s="51" t="s">
        <v>165</v>
      </c>
    </row>
    <row r="100" spans="1:32" ht="14.25" customHeight="1" x14ac:dyDescent="0.2">
      <c r="A100" s="1601" t="s">
        <v>14</v>
      </c>
      <c r="B100" s="1602"/>
      <c r="C100" s="1602"/>
      <c r="D100" s="1602"/>
      <c r="E100" s="1602"/>
      <c r="F100" s="1602"/>
      <c r="G100" s="1603"/>
      <c r="H100" s="1344">
        <f>H101+H104+H105</f>
        <v>1499.1</v>
      </c>
      <c r="I100" s="1344">
        <f t="shared" ref="I100:J100" si="5">I101+I104+I105</f>
        <v>823.2</v>
      </c>
      <c r="J100" s="1345">
        <f t="shared" si="5"/>
        <v>878.7</v>
      </c>
    </row>
    <row r="101" spans="1:32" ht="14.25" customHeight="1" x14ac:dyDescent="0.2">
      <c r="A101" s="1631" t="s">
        <v>276</v>
      </c>
      <c r="B101" s="1632"/>
      <c r="C101" s="1632"/>
      <c r="D101" s="1632"/>
      <c r="E101" s="1632"/>
      <c r="F101" s="1632"/>
      <c r="G101" s="1633"/>
      <c r="H101" s="1346">
        <f>H102+H103</f>
        <v>1393.4</v>
      </c>
      <c r="I101" s="1346">
        <f t="shared" ref="I101:J101" si="6">I102+I103</f>
        <v>823.2</v>
      </c>
      <c r="J101" s="1347">
        <f t="shared" si="6"/>
        <v>878.7</v>
      </c>
    </row>
    <row r="102" spans="1:32" ht="14.25" customHeight="1" x14ac:dyDescent="0.2">
      <c r="A102" s="1592" t="s">
        <v>36</v>
      </c>
      <c r="B102" s="1593"/>
      <c r="C102" s="1593"/>
      <c r="D102" s="1593"/>
      <c r="E102" s="1593"/>
      <c r="F102" s="1593"/>
      <c r="G102" s="1594"/>
      <c r="H102" s="1348">
        <f>SUMIF(G5:G96,"SB",H5:H96)</f>
        <v>1321.7</v>
      </c>
      <c r="I102" s="44">
        <f>SUMIF(G15:G96,"SB",I15:I96)</f>
        <v>823.2</v>
      </c>
      <c r="J102" s="44">
        <f>SUMIF(G15:G96,"SB",J15:J96)</f>
        <v>878.7</v>
      </c>
      <c r="K102" s="17"/>
    </row>
    <row r="103" spans="1:32" ht="28.5" customHeight="1" x14ac:dyDescent="0.2">
      <c r="A103" s="1592" t="s">
        <v>274</v>
      </c>
      <c r="B103" s="1593"/>
      <c r="C103" s="1593"/>
      <c r="D103" s="1593"/>
      <c r="E103" s="1593"/>
      <c r="F103" s="1593"/>
      <c r="G103" s="1594"/>
      <c r="H103" s="1348">
        <f>SUMIF(G6:G97,"SB(ES)",H6:H97)</f>
        <v>71.7</v>
      </c>
      <c r="I103" s="44">
        <f>SUMIF(G7:G97,"SB(ES)",I7:I97)</f>
        <v>0</v>
      </c>
      <c r="J103" s="44">
        <f>SUMIF(G7:G97,"SB(ES)",J7:J97)</f>
        <v>0</v>
      </c>
    </row>
    <row r="104" spans="1:32" ht="14.25" customHeight="1" x14ac:dyDescent="0.2">
      <c r="A104" s="1595" t="s">
        <v>65</v>
      </c>
      <c r="B104" s="1596"/>
      <c r="C104" s="1596"/>
      <c r="D104" s="1596"/>
      <c r="E104" s="1596"/>
      <c r="F104" s="1596"/>
      <c r="G104" s="1597"/>
      <c r="H104" s="1349">
        <f>SUMIF(G7:G96,"SB(L)",H7:H96)</f>
        <v>0</v>
      </c>
      <c r="I104" s="1350">
        <f>SUMIF(G8:G98,"SB(L)",I8:I98)</f>
        <v>0</v>
      </c>
      <c r="J104" s="1350">
        <f>SUMIF(G8:G98,"SB(L)",J8:J98)</f>
        <v>0</v>
      </c>
      <c r="K104" s="18"/>
    </row>
    <row r="105" spans="1:32" ht="14.25" customHeight="1" x14ac:dyDescent="0.2">
      <c r="A105" s="1595" t="s">
        <v>95</v>
      </c>
      <c r="B105" s="1596"/>
      <c r="C105" s="1596"/>
      <c r="D105" s="1596"/>
      <c r="E105" s="1596"/>
      <c r="F105" s="1596"/>
      <c r="G105" s="1597"/>
      <c r="H105" s="1349">
        <f>SUMIF(G5:G96,"SB(ŽPL)",H5:H96)</f>
        <v>105.7</v>
      </c>
      <c r="I105" s="1350">
        <f>SUMIF(G6:G97,"SB(ŽPL)",I6:I97)</f>
        <v>0</v>
      </c>
      <c r="J105" s="1350">
        <f>SUMIF(G5:G96,"SB(ŽPL)",J5:J96)</f>
        <v>0</v>
      </c>
      <c r="K105" s="18"/>
    </row>
    <row r="106" spans="1:32" ht="14.25" customHeight="1" x14ac:dyDescent="0.2">
      <c r="A106" s="1598" t="s">
        <v>15</v>
      </c>
      <c r="B106" s="1599"/>
      <c r="C106" s="1599"/>
      <c r="D106" s="1599"/>
      <c r="E106" s="1599"/>
      <c r="F106" s="1599"/>
      <c r="G106" s="1600"/>
      <c r="H106" s="1351">
        <f>SUM(H107:H110)</f>
        <v>17.399999999999999</v>
      </c>
      <c r="I106" s="1352">
        <f>SUM(I107:I110)</f>
        <v>0</v>
      </c>
      <c r="J106" s="1352">
        <f>SUM(J107:J110)</f>
        <v>0</v>
      </c>
    </row>
    <row r="107" spans="1:32" ht="14.25" customHeight="1" x14ac:dyDescent="0.2">
      <c r="A107" s="1628" t="s">
        <v>275</v>
      </c>
      <c r="B107" s="1629"/>
      <c r="C107" s="1629"/>
      <c r="D107" s="1629"/>
      <c r="E107" s="1629"/>
      <c r="F107" s="1629"/>
      <c r="G107" s="1630"/>
      <c r="H107" s="1348">
        <f>SUMIF(G8:G96,"ES",H8:H96)</f>
        <v>17.399999999999999</v>
      </c>
      <c r="I107" s="44">
        <f>SUMIF(G9:G100,"ES",I9:I100)</f>
        <v>0</v>
      </c>
      <c r="J107" s="44">
        <f>SUMIF(G8:G99,"ES",J8:J99)</f>
        <v>0</v>
      </c>
      <c r="K107" s="18"/>
    </row>
    <row r="108" spans="1:32" ht="14.25" customHeight="1" x14ac:dyDescent="0.2">
      <c r="A108" s="1586" t="s">
        <v>85</v>
      </c>
      <c r="B108" s="1587"/>
      <c r="C108" s="1587"/>
      <c r="D108" s="1587"/>
      <c r="E108" s="1587"/>
      <c r="F108" s="1587"/>
      <c r="G108" s="1588"/>
      <c r="H108" s="1353">
        <f>SUMIF(G5:G96,"KVJUD",H5:H96)</f>
        <v>0</v>
      </c>
      <c r="I108" s="1354">
        <f>SUMIF(G5:G96,"KVJUD",I5:I96)</f>
        <v>0</v>
      </c>
      <c r="J108" s="1354">
        <f>SUMIF(G5:G96,"KVJUD",J5:J96)</f>
        <v>0</v>
      </c>
    </row>
    <row r="109" spans="1:32" ht="14.25" customHeight="1" x14ac:dyDescent="0.2">
      <c r="A109" s="1586" t="s">
        <v>87</v>
      </c>
      <c r="B109" s="1587"/>
      <c r="C109" s="1587"/>
      <c r="D109" s="1587"/>
      <c r="E109" s="1587"/>
      <c r="F109" s="1587"/>
      <c r="G109" s="1588"/>
      <c r="H109" s="1353">
        <f>SUMIF(G5:G96,"Kt",H5:H96)</f>
        <v>0</v>
      </c>
      <c r="I109" s="1354">
        <f>SUMIF(G5:G96,"Kt",I5:I96)</f>
        <v>0</v>
      </c>
      <c r="J109" s="1354">
        <f>SUMIF(G5:G96,"Kt",J5:J96)</f>
        <v>0</v>
      </c>
    </row>
    <row r="110" spans="1:32" ht="14.25" customHeight="1" x14ac:dyDescent="0.2">
      <c r="A110" s="1589" t="s">
        <v>37</v>
      </c>
      <c r="B110" s="1590"/>
      <c r="C110" s="1590"/>
      <c r="D110" s="1590"/>
      <c r="E110" s="1590"/>
      <c r="F110" s="1590"/>
      <c r="G110" s="1591"/>
      <c r="H110" s="1353">
        <f>SUMIF(G5:G96,"LRVB",H5:H96)</f>
        <v>0</v>
      </c>
      <c r="I110" s="1354">
        <f>SUMIF(G5:G96,"LRVB",I5:I96)</f>
        <v>0</v>
      </c>
      <c r="J110" s="1354">
        <f>SUMIF(G5:G96,"LRVB",J5:J96)</f>
        <v>0</v>
      </c>
    </row>
    <row r="111" spans="1:32" ht="14.25" customHeight="1" thickBot="1" x14ac:dyDescent="0.25">
      <c r="A111" s="1580" t="s">
        <v>16</v>
      </c>
      <c r="B111" s="1581"/>
      <c r="C111" s="1581"/>
      <c r="D111" s="1581"/>
      <c r="E111" s="1581"/>
      <c r="F111" s="1581"/>
      <c r="G111" s="1582"/>
      <c r="H111" s="1355">
        <f>H106+H100</f>
        <v>1516.5</v>
      </c>
      <c r="I111" s="1355">
        <f t="shared" ref="I111:J111" si="7">I106+I100</f>
        <v>823.2</v>
      </c>
      <c r="J111" s="1356">
        <f t="shared" si="7"/>
        <v>878.7</v>
      </c>
      <c r="K111" s="6"/>
      <c r="L111" s="6"/>
      <c r="M111" s="6"/>
      <c r="N111" s="6"/>
    </row>
    <row r="112" spans="1:32" x14ac:dyDescent="0.2">
      <c r="A112" s="6"/>
      <c r="B112" s="6"/>
      <c r="C112" s="6"/>
      <c r="D112" s="6"/>
      <c r="E112" s="6"/>
      <c r="F112" s="6"/>
      <c r="G112" s="6"/>
      <c r="H112" s="27"/>
      <c r="I112" s="27"/>
      <c r="J112" s="27"/>
      <c r="K112" s="6"/>
      <c r="L112" s="6"/>
      <c r="M112" s="6"/>
      <c r="N112" s="6"/>
    </row>
    <row r="113" spans="8:11" x14ac:dyDescent="0.2">
      <c r="K113" s="17"/>
    </row>
    <row r="114" spans="8:11" x14ac:dyDescent="0.2">
      <c r="H114" s="18"/>
      <c r="I114" s="18"/>
      <c r="J114" s="18"/>
    </row>
    <row r="115" spans="8:11" x14ac:dyDescent="0.2">
      <c r="J115" s="18"/>
    </row>
    <row r="116" spans="8:11" x14ac:dyDescent="0.2">
      <c r="H116" s="30"/>
      <c r="I116" s="30"/>
      <c r="J116" s="30"/>
    </row>
  </sheetData>
  <mergeCells count="142">
    <mergeCell ref="D76:D77"/>
    <mergeCell ref="D79:D81"/>
    <mergeCell ref="A104:G104"/>
    <mergeCell ref="P4:S4"/>
    <mergeCell ref="P5:S5"/>
    <mergeCell ref="P6:S6"/>
    <mergeCell ref="P7:S7"/>
    <mergeCell ref="K1:N1"/>
    <mergeCell ref="B92:B93"/>
    <mergeCell ref="C92:C93"/>
    <mergeCell ref="D92:D93"/>
    <mergeCell ref="E92:E93"/>
    <mergeCell ref="F87:F88"/>
    <mergeCell ref="A90:A91"/>
    <mergeCell ref="B90:B91"/>
    <mergeCell ref="C90:C91"/>
    <mergeCell ref="D90:D91"/>
    <mergeCell ref="E90:E91"/>
    <mergeCell ref="A87:A88"/>
    <mergeCell ref="B87:B88"/>
    <mergeCell ref="K90:K91"/>
    <mergeCell ref="A92:A93"/>
    <mergeCell ref="E87:E88"/>
    <mergeCell ref="K96:N96"/>
    <mergeCell ref="A97:N97"/>
    <mergeCell ref="A98:G98"/>
    <mergeCell ref="A111:G111"/>
    <mergeCell ref="H8:H10"/>
    <mergeCell ref="A108:G108"/>
    <mergeCell ref="A109:G109"/>
    <mergeCell ref="A110:G110"/>
    <mergeCell ref="A103:G103"/>
    <mergeCell ref="A105:G105"/>
    <mergeCell ref="A106:G106"/>
    <mergeCell ref="A100:G100"/>
    <mergeCell ref="A102:G102"/>
    <mergeCell ref="B96:G96"/>
    <mergeCell ref="F90:F91"/>
    <mergeCell ref="C63:G63"/>
    <mergeCell ref="D40:D41"/>
    <mergeCell ref="A11:N11"/>
    <mergeCell ref="A12:N12"/>
    <mergeCell ref="B13:N13"/>
    <mergeCell ref="C14:N14"/>
    <mergeCell ref="D18:D19"/>
    <mergeCell ref="K18:K19"/>
    <mergeCell ref="I8:I10"/>
    <mergeCell ref="J8:J10"/>
    <mergeCell ref="A107:G107"/>
    <mergeCell ref="A101:G101"/>
    <mergeCell ref="A99:G99"/>
    <mergeCell ref="F92:F93"/>
    <mergeCell ref="K92:K93"/>
    <mergeCell ref="C94:G94"/>
    <mergeCell ref="K94:N94"/>
    <mergeCell ref="B95:G95"/>
    <mergeCell ref="K95:N95"/>
    <mergeCell ref="C87:C88"/>
    <mergeCell ref="D87:D89"/>
    <mergeCell ref="O81:R81"/>
    <mergeCell ref="D82:D84"/>
    <mergeCell ref="E82:E86"/>
    <mergeCell ref="A78:A81"/>
    <mergeCell ref="B78:B81"/>
    <mergeCell ref="C78:C81"/>
    <mergeCell ref="E78:E81"/>
    <mergeCell ref="K80:K81"/>
    <mergeCell ref="K78:K79"/>
    <mergeCell ref="K83:K84"/>
    <mergeCell ref="O79:R79"/>
    <mergeCell ref="O80:R80"/>
    <mergeCell ref="K85:K86"/>
    <mergeCell ref="B55:B56"/>
    <mergeCell ref="C55:C56"/>
    <mergeCell ref="D55:D56"/>
    <mergeCell ref="D65:D66"/>
    <mergeCell ref="E65:E66"/>
    <mergeCell ref="O33:T33"/>
    <mergeCell ref="A37:A39"/>
    <mergeCell ref="B37:B39"/>
    <mergeCell ref="C37:C39"/>
    <mergeCell ref="D37:D38"/>
    <mergeCell ref="A49:A51"/>
    <mergeCell ref="B49:B51"/>
    <mergeCell ref="A59:A60"/>
    <mergeCell ref="B59:B60"/>
    <mergeCell ref="C59:C60"/>
    <mergeCell ref="D59:D60"/>
    <mergeCell ref="C52:G52"/>
    <mergeCell ref="K52:N52"/>
    <mergeCell ref="C53:N53"/>
    <mergeCell ref="A55:A56"/>
    <mergeCell ref="A31:A33"/>
    <mergeCell ref="B31:B33"/>
    <mergeCell ref="C31:C33"/>
    <mergeCell ref="E31:E33"/>
    <mergeCell ref="F31:F33"/>
    <mergeCell ref="A28:A29"/>
    <mergeCell ref="B28:B29"/>
    <mergeCell ref="C28:C29"/>
    <mergeCell ref="D28:D29"/>
    <mergeCell ref="E28:E29"/>
    <mergeCell ref="K9:K10"/>
    <mergeCell ref="L9:N9"/>
    <mergeCell ref="E8:E10"/>
    <mergeCell ref="F8:F10"/>
    <mergeCell ref="G8:G10"/>
    <mergeCell ref="D15:D17"/>
    <mergeCell ref="K15:K17"/>
    <mergeCell ref="F28:F29"/>
    <mergeCell ref="A25:A26"/>
    <mergeCell ref="B25:B26"/>
    <mergeCell ref="C25:C26"/>
    <mergeCell ref="D25:D26"/>
    <mergeCell ref="E25:E26"/>
    <mergeCell ref="F25:F26"/>
    <mergeCell ref="K20:K21"/>
    <mergeCell ref="D23:D24"/>
    <mergeCell ref="E23:E24"/>
    <mergeCell ref="E20:E21"/>
    <mergeCell ref="D4:K4"/>
    <mergeCell ref="A5:N5"/>
    <mergeCell ref="A6:N6"/>
    <mergeCell ref="K7:N7"/>
    <mergeCell ref="A8:A10"/>
    <mergeCell ref="B8:B10"/>
    <mergeCell ref="C8:C10"/>
    <mergeCell ref="D8:D10"/>
    <mergeCell ref="K8:N8"/>
    <mergeCell ref="D35:D36"/>
    <mergeCell ref="E35:E36"/>
    <mergeCell ref="D61:D62"/>
    <mergeCell ref="E61:E62"/>
    <mergeCell ref="K63:N63"/>
    <mergeCell ref="C64:N64"/>
    <mergeCell ref="E55:E56"/>
    <mergeCell ref="F55:F56"/>
    <mergeCell ref="C49:C51"/>
    <mergeCell ref="E49:E51"/>
    <mergeCell ref="F49:F51"/>
    <mergeCell ref="D50:D51"/>
    <mergeCell ref="K61:K62"/>
  </mergeCells>
  <printOptions horizontalCentered="1"/>
  <pageMargins left="0.59055118110236227" right="0" top="0.59055118110236227" bottom="0" header="0" footer="0"/>
  <pageSetup paperSize="9" scale="76" orientation="portrait" r:id="rId1"/>
  <rowBreaks count="1" manualBreakCount="1">
    <brk id="77"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17"/>
  <sheetViews>
    <sheetView zoomScaleNormal="100" zoomScaleSheetLayoutView="100" workbookViewId="0">
      <selection activeCell="W20" sqref="W20"/>
    </sheetView>
  </sheetViews>
  <sheetFormatPr defaultColWidth="9.140625" defaultRowHeight="12.75" x14ac:dyDescent="0.2"/>
  <cols>
    <col min="1" max="3" width="2.85546875" style="7" customWidth="1"/>
    <col min="4" max="4" width="37.42578125" style="7" customWidth="1"/>
    <col min="5" max="5" width="2.7109375" style="15" customWidth="1"/>
    <col min="6" max="6" width="3.28515625" style="8" customWidth="1"/>
    <col min="7" max="7" width="7" style="9" customWidth="1"/>
    <col min="8" max="9" width="8.140625" style="7" customWidth="1"/>
    <col min="10" max="10" width="7.5703125" style="7" customWidth="1"/>
    <col min="11" max="11" width="7.140625" style="7" customWidth="1"/>
    <col min="12" max="12" width="8.140625" style="7" customWidth="1"/>
    <col min="13" max="13" width="7.5703125" style="7" customWidth="1"/>
    <col min="14" max="14" width="8.140625" style="7" customWidth="1"/>
    <col min="15" max="15" width="28.140625" style="7" customWidth="1"/>
    <col min="16" max="16" width="5.42578125" style="7" customWidth="1"/>
    <col min="17" max="18" width="5" style="7" customWidth="1"/>
    <col min="19" max="19" width="35" style="6" customWidth="1"/>
    <col min="20" max="21" width="9.140625" style="26"/>
    <col min="22" max="16384" width="9.140625" style="6"/>
  </cols>
  <sheetData>
    <row r="1" spans="1:21" ht="14.25" customHeight="1" x14ac:dyDescent="0.2">
      <c r="O1" s="1052"/>
      <c r="P1" s="1053"/>
      <c r="Q1" s="1053"/>
      <c r="R1" s="1053"/>
      <c r="S1" s="1125" t="s">
        <v>251</v>
      </c>
    </row>
    <row r="2" spans="1:21" ht="15.75" customHeight="1" x14ac:dyDescent="0.2">
      <c r="O2" s="1052"/>
      <c r="P2" s="1053"/>
      <c r="Q2" s="1053"/>
      <c r="R2" s="1053"/>
    </row>
    <row r="3" spans="1:21" s="7" customFormat="1" ht="15" customHeight="1" x14ac:dyDescent="0.2">
      <c r="A3" s="1045"/>
      <c r="B3" s="1045"/>
      <c r="C3" s="1045"/>
      <c r="D3" s="1476" t="s">
        <v>244</v>
      </c>
      <c r="E3" s="1476"/>
      <c r="F3" s="1476"/>
      <c r="G3" s="1476"/>
      <c r="H3" s="1476"/>
      <c r="I3" s="1476"/>
      <c r="J3" s="1476"/>
      <c r="K3" s="1476"/>
      <c r="L3" s="1476"/>
      <c r="M3" s="1476"/>
      <c r="N3" s="1476"/>
      <c r="O3" s="1476"/>
      <c r="P3" s="1045"/>
      <c r="Q3" s="1045"/>
      <c r="R3" s="1045"/>
      <c r="T3" s="1430"/>
      <c r="U3" s="12"/>
    </row>
    <row r="4" spans="1:21" ht="14.25" x14ac:dyDescent="0.2">
      <c r="A4" s="1477" t="s">
        <v>44</v>
      </c>
      <c r="B4" s="1477"/>
      <c r="C4" s="1477"/>
      <c r="D4" s="1477"/>
      <c r="E4" s="1477"/>
      <c r="F4" s="1477"/>
      <c r="G4" s="1477"/>
      <c r="H4" s="1477"/>
      <c r="I4" s="1477"/>
      <c r="J4" s="1477"/>
      <c r="K4" s="1477"/>
      <c r="L4" s="1477"/>
      <c r="M4" s="1477"/>
      <c r="N4" s="1477"/>
      <c r="O4" s="1477"/>
      <c r="P4" s="1477"/>
      <c r="Q4" s="1477"/>
      <c r="R4" s="1477"/>
      <c r="T4" s="1430"/>
    </row>
    <row r="5" spans="1:21" ht="15" x14ac:dyDescent="0.2">
      <c r="A5" s="1478" t="s">
        <v>32</v>
      </c>
      <c r="B5" s="1478"/>
      <c r="C5" s="1478"/>
      <c r="D5" s="1478"/>
      <c r="E5" s="1478"/>
      <c r="F5" s="1478"/>
      <c r="G5" s="1478"/>
      <c r="H5" s="1478"/>
      <c r="I5" s="1478"/>
      <c r="J5" s="1478"/>
      <c r="K5" s="1478"/>
      <c r="L5" s="1478"/>
      <c r="M5" s="1478"/>
      <c r="N5" s="1478"/>
      <c r="O5" s="1478"/>
      <c r="P5" s="1478"/>
      <c r="Q5" s="1478"/>
      <c r="R5" s="1478"/>
      <c r="S5" s="4"/>
      <c r="T5" s="1430"/>
    </row>
    <row r="6" spans="1:21" ht="15.75" customHeight="1" thickBot="1" x14ac:dyDescent="0.25">
      <c r="O6" s="1479" t="s">
        <v>116</v>
      </c>
      <c r="P6" s="1479"/>
      <c r="Q6" s="1479"/>
      <c r="R6" s="1480"/>
      <c r="T6" s="1430"/>
    </row>
    <row r="7" spans="1:21" ht="23.25" customHeight="1" x14ac:dyDescent="0.2">
      <c r="A7" s="1481" t="s">
        <v>33</v>
      </c>
      <c r="B7" s="1484" t="s">
        <v>0</v>
      </c>
      <c r="C7" s="1484" t="s">
        <v>1</v>
      </c>
      <c r="D7" s="1487" t="s">
        <v>12</v>
      </c>
      <c r="E7" s="1484" t="s">
        <v>2</v>
      </c>
      <c r="F7" s="1503" t="s">
        <v>3</v>
      </c>
      <c r="G7" s="1506" t="s">
        <v>4</v>
      </c>
      <c r="H7" s="1654" t="s">
        <v>182</v>
      </c>
      <c r="I7" s="1665" t="s">
        <v>254</v>
      </c>
      <c r="J7" s="1668" t="s">
        <v>252</v>
      </c>
      <c r="K7" s="1654" t="s">
        <v>163</v>
      </c>
      <c r="L7" s="1665" t="s">
        <v>288</v>
      </c>
      <c r="M7" s="1668" t="s">
        <v>252</v>
      </c>
      <c r="N7" s="1625" t="s">
        <v>165</v>
      </c>
      <c r="O7" s="1490" t="s">
        <v>11</v>
      </c>
      <c r="P7" s="1491"/>
      <c r="Q7" s="1491"/>
      <c r="R7" s="1492"/>
      <c r="S7" s="1056"/>
    </row>
    <row r="8" spans="1:21" ht="19.5" customHeight="1" x14ac:dyDescent="0.2">
      <c r="A8" s="1482"/>
      <c r="B8" s="1485"/>
      <c r="C8" s="1485"/>
      <c r="D8" s="1488"/>
      <c r="E8" s="1485"/>
      <c r="F8" s="1504"/>
      <c r="G8" s="1507"/>
      <c r="H8" s="1655"/>
      <c r="I8" s="1666"/>
      <c r="J8" s="1669"/>
      <c r="K8" s="1655"/>
      <c r="L8" s="1666"/>
      <c r="M8" s="1669"/>
      <c r="N8" s="1626"/>
      <c r="O8" s="1499" t="s">
        <v>12</v>
      </c>
      <c r="P8" s="1501" t="s">
        <v>92</v>
      </c>
      <c r="Q8" s="1501"/>
      <c r="R8" s="1502"/>
      <c r="S8" s="1057" t="s">
        <v>253</v>
      </c>
    </row>
    <row r="9" spans="1:21" ht="75.75" customHeight="1" thickBot="1" x14ac:dyDescent="0.25">
      <c r="A9" s="1483"/>
      <c r="B9" s="1486"/>
      <c r="C9" s="1486"/>
      <c r="D9" s="1489"/>
      <c r="E9" s="1486"/>
      <c r="F9" s="1505"/>
      <c r="G9" s="1508"/>
      <c r="H9" s="1656"/>
      <c r="I9" s="1667"/>
      <c r="J9" s="1670"/>
      <c r="K9" s="1656"/>
      <c r="L9" s="1667"/>
      <c r="M9" s="1670"/>
      <c r="N9" s="1627"/>
      <c r="O9" s="1500"/>
      <c r="P9" s="75" t="s">
        <v>166</v>
      </c>
      <c r="Q9" s="253" t="s">
        <v>167</v>
      </c>
      <c r="R9" s="254" t="s">
        <v>168</v>
      </c>
      <c r="S9" s="1058"/>
    </row>
    <row r="10" spans="1:21" s="14" customFormat="1" ht="15" customHeight="1" x14ac:dyDescent="0.2">
      <c r="A10" s="1609" t="s">
        <v>62</v>
      </c>
      <c r="B10" s="1610"/>
      <c r="C10" s="1610"/>
      <c r="D10" s="1610"/>
      <c r="E10" s="1610"/>
      <c r="F10" s="1610"/>
      <c r="G10" s="1610"/>
      <c r="H10" s="1610"/>
      <c r="I10" s="1610"/>
      <c r="J10" s="1610"/>
      <c r="K10" s="1610"/>
      <c r="L10" s="1610"/>
      <c r="M10" s="1610"/>
      <c r="N10" s="1610"/>
      <c r="O10" s="1610"/>
      <c r="P10" s="1610"/>
      <c r="Q10" s="1610"/>
      <c r="R10" s="1610"/>
      <c r="S10" s="1059"/>
      <c r="T10" s="1431"/>
      <c r="U10" s="1431"/>
    </row>
    <row r="11" spans="1:21" s="14" customFormat="1" ht="13.5" customHeight="1" x14ac:dyDescent="0.2">
      <c r="A11" s="1612" t="s">
        <v>45</v>
      </c>
      <c r="B11" s="1613"/>
      <c r="C11" s="1613"/>
      <c r="D11" s="1613"/>
      <c r="E11" s="1613"/>
      <c r="F11" s="1613"/>
      <c r="G11" s="1613"/>
      <c r="H11" s="1613"/>
      <c r="I11" s="1613"/>
      <c r="J11" s="1613"/>
      <c r="K11" s="1613"/>
      <c r="L11" s="1613"/>
      <c r="M11" s="1613"/>
      <c r="N11" s="1613"/>
      <c r="O11" s="1613"/>
      <c r="P11" s="1613"/>
      <c r="Q11" s="1613"/>
      <c r="R11" s="1613"/>
      <c r="S11" s="1060"/>
      <c r="T11" s="1431"/>
      <c r="U11" s="1431"/>
    </row>
    <row r="12" spans="1:21" ht="14.25" customHeight="1" x14ac:dyDescent="0.2">
      <c r="A12" s="20" t="s">
        <v>5</v>
      </c>
      <c r="B12" s="1615" t="s">
        <v>46</v>
      </c>
      <c r="C12" s="1616"/>
      <c r="D12" s="1616"/>
      <c r="E12" s="1616"/>
      <c r="F12" s="1616"/>
      <c r="G12" s="1616"/>
      <c r="H12" s="1616"/>
      <c r="I12" s="1616"/>
      <c r="J12" s="1616"/>
      <c r="K12" s="1616"/>
      <c r="L12" s="1616"/>
      <c r="M12" s="1616"/>
      <c r="N12" s="1616"/>
      <c r="O12" s="1616"/>
      <c r="P12" s="1616"/>
      <c r="Q12" s="1616"/>
      <c r="R12" s="1616"/>
      <c r="S12" s="1061"/>
    </row>
    <row r="13" spans="1:21" ht="15" customHeight="1" x14ac:dyDescent="0.2">
      <c r="A13" s="42" t="s">
        <v>5</v>
      </c>
      <c r="B13" s="43" t="s">
        <v>5</v>
      </c>
      <c r="C13" s="1618" t="s">
        <v>47</v>
      </c>
      <c r="D13" s="1619"/>
      <c r="E13" s="1619"/>
      <c r="F13" s="1619"/>
      <c r="G13" s="1619"/>
      <c r="H13" s="1619"/>
      <c r="I13" s="1619"/>
      <c r="J13" s="1619"/>
      <c r="K13" s="1619"/>
      <c r="L13" s="1619"/>
      <c r="M13" s="1619"/>
      <c r="N13" s="1619"/>
      <c r="O13" s="1619"/>
      <c r="P13" s="1619"/>
      <c r="Q13" s="1619"/>
      <c r="R13" s="1619"/>
      <c r="S13" s="1062"/>
    </row>
    <row r="14" spans="1:21" ht="15.75" customHeight="1" x14ac:dyDescent="0.2">
      <c r="A14" s="1031" t="s">
        <v>5</v>
      </c>
      <c r="B14" s="1032" t="s">
        <v>5</v>
      </c>
      <c r="C14" s="1035" t="s">
        <v>5</v>
      </c>
      <c r="D14" s="1510" t="s">
        <v>98</v>
      </c>
      <c r="E14" s="1209"/>
      <c r="F14" s="1368" t="s">
        <v>48</v>
      </c>
      <c r="G14" s="220" t="s">
        <v>38</v>
      </c>
      <c r="H14" s="80">
        <v>257.89999999999998</v>
      </c>
      <c r="I14" s="80">
        <v>257.89999999999998</v>
      </c>
      <c r="J14" s="1055"/>
      <c r="K14" s="68">
        <v>206.8</v>
      </c>
      <c r="L14" s="80">
        <v>206.8</v>
      </c>
      <c r="M14" s="1375"/>
      <c r="N14" s="41">
        <v>191.9</v>
      </c>
      <c r="O14" s="1513"/>
      <c r="P14" s="248"/>
      <c r="Q14" s="248"/>
      <c r="R14" s="284"/>
      <c r="S14" s="1677"/>
    </row>
    <row r="15" spans="1:21" ht="15.75" customHeight="1" x14ac:dyDescent="0.2">
      <c r="A15" s="1201"/>
      <c r="B15" s="1202"/>
      <c r="C15" s="1203"/>
      <c r="D15" s="1510"/>
      <c r="E15" s="1209"/>
      <c r="F15" s="1204"/>
      <c r="G15" s="220" t="s">
        <v>273</v>
      </c>
      <c r="H15" s="80">
        <v>71.7</v>
      </c>
      <c r="I15" s="80">
        <v>71.7</v>
      </c>
      <c r="J15" s="77"/>
      <c r="K15" s="68"/>
      <c r="L15" s="80"/>
      <c r="M15" s="1055"/>
      <c r="N15" s="41"/>
      <c r="O15" s="1513"/>
      <c r="P15" s="248"/>
      <c r="Q15" s="248"/>
      <c r="R15" s="284"/>
      <c r="S15" s="1678"/>
    </row>
    <row r="16" spans="1:21" ht="14.25" customHeight="1" x14ac:dyDescent="0.2">
      <c r="A16" s="1031"/>
      <c r="B16" s="1032"/>
      <c r="C16" s="1035"/>
      <c r="D16" s="1511"/>
      <c r="E16" s="140"/>
      <c r="F16" s="243"/>
      <c r="G16" s="29" t="s">
        <v>183</v>
      </c>
      <c r="H16" s="79">
        <v>17.399999999999999</v>
      </c>
      <c r="I16" s="79">
        <v>17.399999999999999</v>
      </c>
      <c r="J16" s="1054"/>
      <c r="K16" s="67"/>
      <c r="L16" s="79"/>
      <c r="M16" s="1054"/>
      <c r="N16" s="44"/>
      <c r="O16" s="1514"/>
      <c r="P16" s="248"/>
      <c r="Q16" s="248"/>
      <c r="R16" s="284"/>
      <c r="S16" s="1678"/>
    </row>
    <row r="17" spans="1:21" ht="11.25" customHeight="1" x14ac:dyDescent="0.2">
      <c r="A17" s="1031"/>
      <c r="B17" s="1032"/>
      <c r="C17" s="231"/>
      <c r="D17" s="1621" t="s">
        <v>66</v>
      </c>
      <c r="E17" s="242" t="s">
        <v>49</v>
      </c>
      <c r="F17" s="139"/>
      <c r="G17" s="275"/>
      <c r="H17" s="68"/>
      <c r="I17" s="80"/>
      <c r="J17" s="1055"/>
      <c r="K17" s="68"/>
      <c r="L17" s="80"/>
      <c r="M17" s="1055"/>
      <c r="N17" s="41"/>
      <c r="O17" s="1623" t="s">
        <v>121</v>
      </c>
      <c r="P17" s="82">
        <v>1</v>
      </c>
      <c r="Q17" s="85"/>
      <c r="R17" s="245"/>
      <c r="S17" s="1678"/>
    </row>
    <row r="18" spans="1:21" ht="16.5" customHeight="1" x14ac:dyDescent="0.2">
      <c r="A18" s="1031"/>
      <c r="B18" s="1032"/>
      <c r="C18" s="231"/>
      <c r="D18" s="1622"/>
      <c r="E18" s="140"/>
      <c r="F18" s="139"/>
      <c r="G18" s="275"/>
      <c r="H18" s="68"/>
      <c r="I18" s="80"/>
      <c r="J18" s="1055"/>
      <c r="K18" s="68"/>
      <c r="L18" s="80"/>
      <c r="M18" s="1055"/>
      <c r="N18" s="41"/>
      <c r="O18" s="1624"/>
      <c r="P18" s="121"/>
      <c r="Q18" s="120"/>
      <c r="R18" s="246"/>
      <c r="S18" s="1678"/>
    </row>
    <row r="19" spans="1:21" ht="12.75" customHeight="1" x14ac:dyDescent="0.2">
      <c r="A19" s="1031"/>
      <c r="B19" s="1032"/>
      <c r="C19" s="231"/>
      <c r="D19" s="273" t="s">
        <v>184</v>
      </c>
      <c r="E19" s="1521" t="s">
        <v>215</v>
      </c>
      <c r="F19" s="59"/>
      <c r="G19" s="275"/>
      <c r="H19" s="68"/>
      <c r="I19" s="80"/>
      <c r="J19" s="77"/>
      <c r="K19" s="68"/>
      <c r="L19" s="80"/>
      <c r="M19" s="1055"/>
      <c r="N19" s="41"/>
      <c r="O19" s="1515" t="s">
        <v>234</v>
      </c>
      <c r="P19" s="124">
        <v>1</v>
      </c>
      <c r="Q19" s="124"/>
      <c r="R19" s="125"/>
      <c r="S19" s="1678"/>
    </row>
    <row r="20" spans="1:21" ht="15.75" customHeight="1" x14ac:dyDescent="0.2">
      <c r="A20" s="1031"/>
      <c r="B20" s="1032"/>
      <c r="C20" s="231"/>
      <c r="D20" s="274"/>
      <c r="E20" s="1521"/>
      <c r="F20" s="59"/>
      <c r="G20" s="275"/>
      <c r="H20" s="68"/>
      <c r="I20" s="80"/>
      <c r="J20" s="1055"/>
      <c r="K20" s="68"/>
      <c r="L20" s="80"/>
      <c r="M20" s="1055"/>
      <c r="N20" s="41"/>
      <c r="O20" s="1516"/>
      <c r="P20" s="126"/>
      <c r="Q20" s="126"/>
      <c r="R20" s="127"/>
      <c r="S20" s="1678"/>
    </row>
    <row r="21" spans="1:21" ht="54.75" customHeight="1" x14ac:dyDescent="0.2">
      <c r="A21" s="1031"/>
      <c r="B21" s="1032"/>
      <c r="C21" s="1035"/>
      <c r="D21" s="28" t="s">
        <v>186</v>
      </c>
      <c r="E21" s="219"/>
      <c r="F21" s="137"/>
      <c r="G21" s="249"/>
      <c r="H21" s="68"/>
      <c r="I21" s="80"/>
      <c r="J21" s="1055"/>
      <c r="K21" s="225"/>
      <c r="L21" s="80"/>
      <c r="M21" s="1055"/>
      <c r="N21" s="226"/>
      <c r="O21" s="66" t="s">
        <v>188</v>
      </c>
      <c r="P21" s="88">
        <v>1</v>
      </c>
      <c r="Q21" s="134"/>
      <c r="R21" s="135"/>
      <c r="S21" s="1064"/>
    </row>
    <row r="22" spans="1:21" ht="26.25" customHeight="1" x14ac:dyDescent="0.2">
      <c r="A22" s="1031"/>
      <c r="B22" s="1032"/>
      <c r="C22" s="1035"/>
      <c r="D22" s="1517" t="s">
        <v>77</v>
      </c>
      <c r="E22" s="1519"/>
      <c r="F22" s="1043"/>
      <c r="G22" s="220"/>
      <c r="H22" s="68"/>
      <c r="I22" s="80"/>
      <c r="J22" s="1055"/>
      <c r="K22" s="68"/>
      <c r="L22" s="80"/>
      <c r="M22" s="1055"/>
      <c r="N22" s="41"/>
      <c r="O22" s="159" t="s">
        <v>50</v>
      </c>
      <c r="P22" s="160">
        <v>1</v>
      </c>
      <c r="Q22" s="129"/>
      <c r="R22" s="130"/>
      <c r="S22" s="1064"/>
      <c r="T22" s="1432"/>
      <c r="U22" s="1432"/>
    </row>
    <row r="23" spans="1:21" ht="16.5" customHeight="1" x14ac:dyDescent="0.2">
      <c r="A23" s="1031"/>
      <c r="B23" s="1032"/>
      <c r="C23" s="1035"/>
      <c r="D23" s="1518"/>
      <c r="E23" s="1520"/>
      <c r="F23" s="1043"/>
      <c r="G23" s="220"/>
      <c r="H23" s="68"/>
      <c r="I23" s="80"/>
      <c r="J23" s="1055"/>
      <c r="K23" s="68"/>
      <c r="L23" s="80"/>
      <c r="M23" s="1055"/>
      <c r="N23" s="41"/>
      <c r="O23" s="131"/>
      <c r="P23" s="132"/>
      <c r="Q23" s="132"/>
      <c r="R23" s="133"/>
      <c r="S23" s="1083"/>
      <c r="T23" s="1432"/>
      <c r="U23" s="1432"/>
    </row>
    <row r="24" spans="1:21" ht="23.25" customHeight="1" x14ac:dyDescent="0.2">
      <c r="A24" s="1494"/>
      <c r="B24" s="1495"/>
      <c r="C24" s="1471"/>
      <c r="D24" s="1496" t="s">
        <v>245</v>
      </c>
      <c r="E24" s="1498"/>
      <c r="F24" s="1493"/>
      <c r="G24" s="196"/>
      <c r="H24" s="68"/>
      <c r="I24" s="80"/>
      <c r="J24" s="1055"/>
      <c r="K24" s="68"/>
      <c r="L24" s="80"/>
      <c r="M24" s="1055"/>
      <c r="N24" s="41"/>
      <c r="O24" s="136" t="s">
        <v>50</v>
      </c>
      <c r="P24" s="128">
        <v>1</v>
      </c>
      <c r="Q24" s="124"/>
      <c r="R24" s="125"/>
      <c r="S24" s="1083"/>
      <c r="T24" s="1432"/>
      <c r="U24" s="1432"/>
    </row>
    <row r="25" spans="1:21" ht="29.25" customHeight="1" x14ac:dyDescent="0.2">
      <c r="A25" s="1494"/>
      <c r="B25" s="1495"/>
      <c r="C25" s="1471"/>
      <c r="D25" s="1497"/>
      <c r="E25" s="1498"/>
      <c r="F25" s="1493"/>
      <c r="G25" s="196"/>
      <c r="H25" s="68"/>
      <c r="I25" s="80"/>
      <c r="J25" s="1055"/>
      <c r="K25" s="68"/>
      <c r="L25" s="80"/>
      <c r="M25" s="1055"/>
      <c r="N25" s="41"/>
      <c r="O25" s="144"/>
      <c r="P25" s="122"/>
      <c r="Q25" s="122"/>
      <c r="R25" s="910"/>
      <c r="S25" s="1083"/>
      <c r="T25" s="1432"/>
      <c r="U25" s="1432"/>
    </row>
    <row r="26" spans="1:21" ht="27" customHeight="1" x14ac:dyDescent="0.2">
      <c r="A26" s="1031"/>
      <c r="B26" s="1032"/>
      <c r="C26" s="1035"/>
      <c r="D26" s="89" t="s">
        <v>169</v>
      </c>
      <c r="E26" s="221"/>
      <c r="F26" s="1043"/>
      <c r="G26" s="220"/>
      <c r="H26" s="68"/>
      <c r="I26" s="80"/>
      <c r="J26" s="1055"/>
      <c r="K26" s="68"/>
      <c r="L26" s="80"/>
      <c r="M26" s="1055"/>
      <c r="N26" s="41"/>
      <c r="O26" s="141" t="s">
        <v>206</v>
      </c>
      <c r="P26" s="142"/>
      <c r="Q26" s="143">
        <v>3</v>
      </c>
      <c r="R26" s="61">
        <v>3</v>
      </c>
      <c r="S26" s="1083"/>
      <c r="T26" s="1432"/>
      <c r="U26" s="1432"/>
    </row>
    <row r="27" spans="1:21" ht="20.25" customHeight="1" x14ac:dyDescent="0.2">
      <c r="A27" s="1494"/>
      <c r="B27" s="1495"/>
      <c r="C27" s="1471"/>
      <c r="D27" s="1496" t="s">
        <v>52</v>
      </c>
      <c r="E27" s="1498"/>
      <c r="F27" s="1470"/>
      <c r="G27" s="196"/>
      <c r="H27" s="68"/>
      <c r="I27" s="80"/>
      <c r="J27" s="1055"/>
      <c r="K27" s="68"/>
      <c r="L27" s="80"/>
      <c r="M27" s="1055"/>
      <c r="N27" s="41"/>
      <c r="O27" s="64" t="s">
        <v>59</v>
      </c>
      <c r="P27" s="83">
        <v>100</v>
      </c>
      <c r="Q27" s="83">
        <v>100</v>
      </c>
      <c r="R27" s="87">
        <v>100</v>
      </c>
      <c r="S27" s="1083"/>
      <c r="T27" s="1432"/>
      <c r="U27" s="1432"/>
    </row>
    <row r="28" spans="1:21" ht="21" customHeight="1" x14ac:dyDescent="0.2">
      <c r="A28" s="1494"/>
      <c r="B28" s="1495"/>
      <c r="C28" s="1471"/>
      <c r="D28" s="1497"/>
      <c r="E28" s="1498"/>
      <c r="F28" s="1470"/>
      <c r="G28" s="196"/>
      <c r="H28" s="68"/>
      <c r="I28" s="80"/>
      <c r="J28" s="1055"/>
      <c r="K28" s="68"/>
      <c r="L28" s="80"/>
      <c r="M28" s="1055"/>
      <c r="N28" s="41"/>
      <c r="O28" s="65" t="s">
        <v>76</v>
      </c>
      <c r="P28" s="84">
        <v>1</v>
      </c>
      <c r="Q28" s="84">
        <v>1</v>
      </c>
      <c r="R28" s="86">
        <v>1</v>
      </c>
      <c r="S28" s="1064"/>
    </row>
    <row r="29" spans="1:21" ht="29.25" customHeight="1" x14ac:dyDescent="0.2">
      <c r="A29" s="1363"/>
      <c r="B29" s="1364"/>
      <c r="C29" s="1367"/>
      <c r="D29" s="1408" t="s">
        <v>108</v>
      </c>
      <c r="E29" s="222"/>
      <c r="F29" s="223"/>
      <c r="G29" s="224"/>
      <c r="H29" s="225"/>
      <c r="I29" s="1406"/>
      <c r="J29" s="1407"/>
      <c r="K29" s="225"/>
      <c r="L29" s="1406"/>
      <c r="M29" s="1407"/>
      <c r="N29" s="226"/>
      <c r="O29" s="66" t="s">
        <v>71</v>
      </c>
      <c r="P29" s="134">
        <v>1</v>
      </c>
      <c r="Q29" s="134"/>
      <c r="R29" s="135"/>
      <c r="S29" s="1064"/>
    </row>
    <row r="30" spans="1:21" ht="38.25" customHeight="1" x14ac:dyDescent="0.2">
      <c r="A30" s="1494"/>
      <c r="B30" s="1495"/>
      <c r="C30" s="1471"/>
      <c r="D30" s="195" t="s">
        <v>199</v>
      </c>
      <c r="E30" s="1498"/>
      <c r="F30" s="1493"/>
      <c r="G30" s="196"/>
      <c r="H30" s="68"/>
      <c r="I30" s="80"/>
      <c r="J30" s="1055"/>
      <c r="K30" s="68"/>
      <c r="L30" s="80"/>
      <c r="M30" s="1055"/>
      <c r="N30" s="41"/>
      <c r="O30" s="1429" t="s">
        <v>246</v>
      </c>
      <c r="P30" s="84">
        <v>4</v>
      </c>
      <c r="Q30" s="84">
        <v>2</v>
      </c>
      <c r="R30" s="86"/>
      <c r="S30" s="1084"/>
      <c r="T30" s="1432"/>
      <c r="U30" s="1432"/>
    </row>
    <row r="31" spans="1:21" ht="29.25" customHeight="1" x14ac:dyDescent="0.2">
      <c r="A31" s="1494"/>
      <c r="B31" s="1495"/>
      <c r="C31" s="1471"/>
      <c r="D31" s="195"/>
      <c r="E31" s="1498"/>
      <c r="F31" s="1493"/>
      <c r="G31" s="196"/>
      <c r="H31" s="68"/>
      <c r="I31" s="80"/>
      <c r="J31" s="1055"/>
      <c r="K31" s="68"/>
      <c r="L31" s="80"/>
      <c r="M31" s="1055"/>
      <c r="N31" s="41"/>
      <c r="O31" s="197" t="s">
        <v>214</v>
      </c>
      <c r="P31" s="198">
        <v>2</v>
      </c>
      <c r="Q31" s="198">
        <v>2</v>
      </c>
      <c r="R31" s="199">
        <v>2</v>
      </c>
      <c r="S31" s="1084"/>
      <c r="T31" s="1432"/>
      <c r="U31" s="1432"/>
    </row>
    <row r="32" spans="1:21" ht="19.5" customHeight="1" x14ac:dyDescent="0.2">
      <c r="A32" s="1657"/>
      <c r="B32" s="1658"/>
      <c r="C32" s="1659"/>
      <c r="D32" s="1448"/>
      <c r="E32" s="1660"/>
      <c r="F32" s="1661"/>
      <c r="G32" s="1449"/>
      <c r="H32" s="1211"/>
      <c r="I32" s="1244"/>
      <c r="J32" s="1403"/>
      <c r="K32" s="1211"/>
      <c r="L32" s="1244"/>
      <c r="M32" s="1403"/>
      <c r="N32" s="46"/>
      <c r="O32" s="1450" t="s">
        <v>192</v>
      </c>
      <c r="P32" s="1451">
        <v>5</v>
      </c>
      <c r="Q32" s="1451">
        <v>5</v>
      </c>
      <c r="R32" s="1452">
        <v>5</v>
      </c>
      <c r="S32" s="1453"/>
      <c r="T32" s="1432"/>
      <c r="U32" s="1432"/>
    </row>
    <row r="33" spans="1:19" ht="52.5" customHeight="1" x14ac:dyDescent="0.2">
      <c r="A33" s="1031"/>
      <c r="B33" s="1032"/>
      <c r="C33" s="1035"/>
      <c r="D33" s="171" t="s">
        <v>123</v>
      </c>
      <c r="E33" s="221"/>
      <c r="F33" s="1043"/>
      <c r="G33" s="220" t="s">
        <v>86</v>
      </c>
      <c r="H33" s="68"/>
      <c r="I33" s="80"/>
      <c r="J33" s="1055"/>
      <c r="K33" s="68"/>
      <c r="L33" s="80"/>
      <c r="M33" s="1055"/>
      <c r="N33" s="41"/>
      <c r="O33" s="173" t="s">
        <v>50</v>
      </c>
      <c r="P33" s="122">
        <v>1</v>
      </c>
      <c r="Q33" s="122"/>
      <c r="R33" s="123"/>
      <c r="S33" s="1084"/>
    </row>
    <row r="34" spans="1:19" ht="19.5" customHeight="1" x14ac:dyDescent="0.2">
      <c r="A34" s="1031"/>
      <c r="B34" s="1032"/>
      <c r="C34" s="1035"/>
      <c r="D34" s="1454" t="s">
        <v>189</v>
      </c>
      <c r="E34" s="1456" t="s">
        <v>67</v>
      </c>
      <c r="F34" s="59"/>
      <c r="G34" s="37"/>
      <c r="H34" s="68"/>
      <c r="I34" s="80"/>
      <c r="J34" s="1055"/>
      <c r="K34" s="68"/>
      <c r="L34" s="80"/>
      <c r="M34" s="1055"/>
      <c r="N34" s="41"/>
      <c r="O34" s="62" t="s">
        <v>208</v>
      </c>
      <c r="P34" s="97"/>
      <c r="Q34" s="97">
        <v>1</v>
      </c>
      <c r="R34" s="91"/>
      <c r="S34" s="1085"/>
    </row>
    <row r="35" spans="1:19" ht="19.5" customHeight="1" x14ac:dyDescent="0.2">
      <c r="A35" s="1031"/>
      <c r="B35" s="1032"/>
      <c r="C35" s="1035"/>
      <c r="D35" s="1454"/>
      <c r="E35" s="1456"/>
      <c r="F35" s="59"/>
      <c r="G35" s="36"/>
      <c r="H35" s="67"/>
      <c r="I35" s="79"/>
      <c r="J35" s="1054"/>
      <c r="K35" s="67"/>
      <c r="L35" s="79"/>
      <c r="M35" s="1054"/>
      <c r="N35" s="44"/>
      <c r="O35" s="62"/>
      <c r="P35" s="97"/>
      <c r="Q35" s="97"/>
      <c r="R35" s="91"/>
      <c r="S35" s="1085"/>
    </row>
    <row r="36" spans="1:19" ht="19.5" customHeight="1" thickBot="1" x14ac:dyDescent="0.25">
      <c r="A36" s="1025"/>
      <c r="B36" s="1027"/>
      <c r="C36" s="285"/>
      <c r="D36" s="1455"/>
      <c r="E36" s="1457"/>
      <c r="F36" s="286"/>
      <c r="G36" s="256" t="s">
        <v>6</v>
      </c>
      <c r="H36" s="257">
        <f>SUM(H14:H35)</f>
        <v>347</v>
      </c>
      <c r="I36" s="1212">
        <f>SUM(I14:I35)</f>
        <v>347</v>
      </c>
      <c r="J36" s="167">
        <f>SUM(J14:J35)</f>
        <v>0</v>
      </c>
      <c r="K36" s="257">
        <f t="shared" ref="K36:N36" si="0">SUM(K14:K35)</f>
        <v>206.8</v>
      </c>
      <c r="L36" s="1212">
        <f>SUM(L14:L35)</f>
        <v>206.8</v>
      </c>
      <c r="M36" s="167">
        <f>SUM(M14:M35)</f>
        <v>0</v>
      </c>
      <c r="N36" s="168">
        <f t="shared" si="0"/>
        <v>191.9</v>
      </c>
      <c r="O36" s="287"/>
      <c r="P36" s="110"/>
      <c r="Q36" s="110"/>
      <c r="R36" s="109"/>
      <c r="S36" s="1086"/>
    </row>
    <row r="37" spans="1:19" ht="15.75" customHeight="1" x14ac:dyDescent="0.2">
      <c r="A37" s="1494" t="s">
        <v>5</v>
      </c>
      <c r="B37" s="1495" t="s">
        <v>5</v>
      </c>
      <c r="C37" s="1471" t="s">
        <v>7</v>
      </c>
      <c r="D37" s="1663" t="s">
        <v>99</v>
      </c>
      <c r="E37" s="1047"/>
      <c r="F37" s="59" t="s">
        <v>48</v>
      </c>
      <c r="G37" s="37" t="s">
        <v>38</v>
      </c>
      <c r="H37" s="1360">
        <v>761.7</v>
      </c>
      <c r="I37" s="1361">
        <f>761.7-5.5</f>
        <v>756.2</v>
      </c>
      <c r="J37" s="1359">
        <f>I37-H37</f>
        <v>-5.5</v>
      </c>
      <c r="K37" s="1373">
        <v>60</v>
      </c>
      <c r="L37" s="183">
        <v>60</v>
      </c>
      <c r="M37" s="1358"/>
      <c r="N37" s="181">
        <v>40</v>
      </c>
      <c r="O37" s="62"/>
      <c r="P37" s="97"/>
      <c r="Q37" s="97"/>
      <c r="R37" s="91"/>
      <c r="S37" s="1652" t="s">
        <v>294</v>
      </c>
    </row>
    <row r="38" spans="1:19" ht="14.25" customHeight="1" x14ac:dyDescent="0.2">
      <c r="A38" s="1494"/>
      <c r="B38" s="1495"/>
      <c r="C38" s="1471"/>
      <c r="D38" s="1535"/>
      <c r="E38" s="232"/>
      <c r="F38" s="38"/>
      <c r="G38" s="36" t="s">
        <v>94</v>
      </c>
      <c r="H38" s="1362">
        <v>105.7</v>
      </c>
      <c r="I38" s="79">
        <v>105.7</v>
      </c>
      <c r="J38" s="76">
        <f>I38-H38</f>
        <v>0</v>
      </c>
      <c r="K38" s="1054"/>
      <c r="L38" s="79"/>
      <c r="M38" s="1054"/>
      <c r="N38" s="44"/>
      <c r="O38" s="33"/>
      <c r="P38" s="98"/>
      <c r="Q38" s="98"/>
      <c r="R38" s="92"/>
      <c r="S38" s="1653"/>
    </row>
    <row r="39" spans="1:19" ht="28.5" customHeight="1" x14ac:dyDescent="0.2">
      <c r="A39" s="1494"/>
      <c r="B39" s="1495"/>
      <c r="C39" s="1471"/>
      <c r="D39" s="1046" t="s">
        <v>154</v>
      </c>
      <c r="E39" s="1047"/>
      <c r="F39" s="59"/>
      <c r="G39" s="32"/>
      <c r="H39" s="69"/>
      <c r="I39" s="81"/>
      <c r="J39" s="78"/>
      <c r="K39" s="1206"/>
      <c r="L39" s="81"/>
      <c r="M39" s="1206"/>
      <c r="N39" s="45"/>
      <c r="O39" s="62" t="s">
        <v>51</v>
      </c>
      <c r="P39" s="97">
        <v>50</v>
      </c>
      <c r="Q39" s="97">
        <v>50</v>
      </c>
      <c r="R39" s="91">
        <v>50</v>
      </c>
      <c r="S39" s="1653"/>
    </row>
    <row r="40" spans="1:19" ht="24" customHeight="1" x14ac:dyDescent="0.2">
      <c r="A40" s="1031"/>
      <c r="B40" s="1032"/>
      <c r="C40" s="231"/>
      <c r="D40" s="1607" t="s">
        <v>263</v>
      </c>
      <c r="E40" s="1047"/>
      <c r="F40" s="59"/>
      <c r="G40" s="37"/>
      <c r="H40" s="68"/>
      <c r="I40" s="80"/>
      <c r="J40" s="77"/>
      <c r="K40" s="1055"/>
      <c r="L40" s="80"/>
      <c r="M40" s="1055"/>
      <c r="N40" s="41"/>
      <c r="O40" s="118"/>
      <c r="P40" s="99"/>
      <c r="Q40" s="99"/>
      <c r="R40" s="93"/>
      <c r="S40" s="1653"/>
    </row>
    <row r="41" spans="1:19" ht="25.5" customHeight="1" x14ac:dyDescent="0.2">
      <c r="A41" s="1031"/>
      <c r="B41" s="1032"/>
      <c r="C41" s="231"/>
      <c r="D41" s="1662"/>
      <c r="E41" s="1047"/>
      <c r="F41" s="59"/>
      <c r="G41" s="37"/>
      <c r="H41" s="68"/>
      <c r="I41" s="80"/>
      <c r="J41" s="77"/>
      <c r="K41" s="1055"/>
      <c r="L41" s="80"/>
      <c r="M41" s="1055"/>
      <c r="N41" s="41"/>
      <c r="O41" s="119"/>
      <c r="P41" s="101"/>
      <c r="Q41" s="101"/>
      <c r="R41" s="95"/>
      <c r="S41" s="1085"/>
    </row>
    <row r="42" spans="1:19" ht="117.75" customHeight="1" x14ac:dyDescent="0.2">
      <c r="A42" s="1031"/>
      <c r="B42" s="1032"/>
      <c r="C42" s="231"/>
      <c r="D42" s="103" t="s">
        <v>216</v>
      </c>
      <c r="E42" s="58"/>
      <c r="F42" s="59"/>
      <c r="G42" s="37"/>
      <c r="H42" s="68"/>
      <c r="I42" s="80"/>
      <c r="J42" s="77"/>
      <c r="K42" s="1055"/>
      <c r="L42" s="80"/>
      <c r="M42" s="1055"/>
      <c r="N42" s="41"/>
      <c r="O42" s="74" t="s">
        <v>54</v>
      </c>
      <c r="P42" s="100">
        <v>5</v>
      </c>
      <c r="Q42" s="100"/>
      <c r="R42" s="94"/>
      <c r="S42" s="1085"/>
    </row>
    <row r="43" spans="1:19" ht="39.75" customHeight="1" x14ac:dyDescent="0.2">
      <c r="A43" s="1031"/>
      <c r="B43" s="1032"/>
      <c r="C43" s="231"/>
      <c r="D43" s="1007" t="s">
        <v>242</v>
      </c>
      <c r="E43" s="58"/>
      <c r="F43" s="59"/>
      <c r="G43" s="1073"/>
      <c r="H43" s="1074"/>
      <c r="I43" s="1078"/>
      <c r="J43" s="1076"/>
      <c r="K43" s="1374"/>
      <c r="L43" s="1078"/>
      <c r="M43" s="1374"/>
      <c r="N43" s="1075"/>
      <c r="O43" s="1018" t="s">
        <v>217</v>
      </c>
      <c r="P43" s="1019">
        <v>5</v>
      </c>
      <c r="Q43" s="1019"/>
      <c r="R43" s="1020"/>
      <c r="S43" s="1087"/>
    </row>
    <row r="44" spans="1:19" ht="12.75" customHeight="1" x14ac:dyDescent="0.2">
      <c r="A44" s="1031"/>
      <c r="B44" s="1032"/>
      <c r="C44" s="231"/>
      <c r="D44" s="1042" t="s">
        <v>243</v>
      </c>
      <c r="E44" s="58"/>
      <c r="F44" s="59"/>
      <c r="G44" s="37"/>
      <c r="H44" s="68"/>
      <c r="I44" s="80"/>
      <c r="J44" s="77"/>
      <c r="K44" s="1055"/>
      <c r="L44" s="80"/>
      <c r="M44" s="1055"/>
      <c r="N44" s="41"/>
      <c r="O44" s="63"/>
      <c r="P44" s="100"/>
      <c r="Q44" s="100"/>
      <c r="R44" s="94"/>
      <c r="S44" s="1085"/>
    </row>
    <row r="45" spans="1:19" ht="14.25" customHeight="1" x14ac:dyDescent="0.2">
      <c r="A45" s="1031"/>
      <c r="B45" s="1032"/>
      <c r="C45" s="231"/>
      <c r="D45" s="146" t="s">
        <v>124</v>
      </c>
      <c r="E45" s="58"/>
      <c r="F45" s="59"/>
      <c r="G45" s="37"/>
      <c r="H45" s="68"/>
      <c r="I45" s="80"/>
      <c r="J45" s="77"/>
      <c r="K45" s="1055"/>
      <c r="L45" s="80"/>
      <c r="M45" s="1055"/>
      <c r="N45" s="41"/>
      <c r="O45" s="63"/>
      <c r="P45" s="100"/>
      <c r="Q45" s="100"/>
      <c r="R45" s="94"/>
      <c r="S45" s="1085"/>
    </row>
    <row r="46" spans="1:19" ht="13.5" customHeight="1" x14ac:dyDescent="0.2">
      <c r="A46" s="1031"/>
      <c r="B46" s="1032"/>
      <c r="C46" s="231"/>
      <c r="D46" s="73" t="s">
        <v>157</v>
      </c>
      <c r="E46" s="58"/>
      <c r="F46" s="59"/>
      <c r="G46" s="37"/>
      <c r="H46" s="68"/>
      <c r="I46" s="80"/>
      <c r="J46" s="77"/>
      <c r="K46" s="1055"/>
      <c r="L46" s="80"/>
      <c r="M46" s="1055"/>
      <c r="N46" s="41"/>
      <c r="O46" s="63"/>
      <c r="P46" s="100"/>
      <c r="Q46" s="100"/>
      <c r="R46" s="94"/>
      <c r="S46" s="1085"/>
    </row>
    <row r="47" spans="1:19" ht="16.5" customHeight="1" x14ac:dyDescent="0.2">
      <c r="A47" s="1409"/>
      <c r="B47" s="1410"/>
      <c r="C47" s="231"/>
      <c r="D47" s="146" t="s">
        <v>194</v>
      </c>
      <c r="E47" s="58"/>
      <c r="F47" s="59"/>
      <c r="G47" s="37"/>
      <c r="H47" s="240"/>
      <c r="I47" s="344"/>
      <c r="J47" s="346"/>
      <c r="K47" s="1055"/>
      <c r="L47" s="344"/>
      <c r="M47" s="345"/>
      <c r="N47" s="41"/>
      <c r="O47" s="63"/>
      <c r="P47" s="97"/>
      <c r="Q47" s="100"/>
      <c r="R47" s="94"/>
      <c r="S47" s="1085"/>
    </row>
    <row r="48" spans="1:19" ht="16.5" customHeight="1" x14ac:dyDescent="0.2">
      <c r="A48" s="1409"/>
      <c r="B48" s="1410"/>
      <c r="C48" s="231"/>
      <c r="D48" s="1412" t="s">
        <v>203</v>
      </c>
      <c r="E48" s="58"/>
      <c r="F48" s="59"/>
      <c r="G48" s="35"/>
      <c r="H48" s="148"/>
      <c r="I48" s="149"/>
      <c r="J48" s="150"/>
      <c r="K48" s="1411"/>
      <c r="L48" s="149"/>
      <c r="M48" s="598"/>
      <c r="N48" s="1064"/>
      <c r="O48" s="1023"/>
      <c r="P48" s="98"/>
      <c r="Q48" s="991"/>
      <c r="R48" s="992"/>
      <c r="S48" s="1085"/>
    </row>
    <row r="49" spans="1:19" ht="27.75" customHeight="1" x14ac:dyDescent="0.2">
      <c r="A49" s="1494"/>
      <c r="B49" s="1495"/>
      <c r="C49" s="1471"/>
      <c r="D49" s="908" t="s">
        <v>112</v>
      </c>
      <c r="E49" s="1468"/>
      <c r="F49" s="1470"/>
      <c r="G49" s="35"/>
      <c r="H49" s="68"/>
      <c r="I49" s="80"/>
      <c r="J49" s="77"/>
      <c r="K49" s="1055"/>
      <c r="L49" s="80"/>
      <c r="M49" s="1055"/>
      <c r="N49" s="41"/>
      <c r="O49" s="217" t="s">
        <v>84</v>
      </c>
      <c r="P49" s="102"/>
      <c r="Q49" s="102">
        <v>0.8</v>
      </c>
      <c r="R49" s="96"/>
      <c r="S49" s="1085"/>
    </row>
    <row r="50" spans="1:19" ht="22.5" customHeight="1" x14ac:dyDescent="0.2">
      <c r="A50" s="1494"/>
      <c r="B50" s="1495"/>
      <c r="C50" s="1471"/>
      <c r="D50" s="1474" t="s">
        <v>119</v>
      </c>
      <c r="E50" s="1468"/>
      <c r="F50" s="1470"/>
      <c r="G50" s="154"/>
      <c r="H50" s="67"/>
      <c r="I50" s="79"/>
      <c r="J50" s="76"/>
      <c r="K50" s="1054"/>
      <c r="L50" s="79"/>
      <c r="M50" s="1054"/>
      <c r="N50" s="44"/>
      <c r="O50" s="217"/>
      <c r="P50" s="102"/>
      <c r="Q50" s="102"/>
      <c r="R50" s="96"/>
      <c r="S50" s="1085"/>
    </row>
    <row r="51" spans="1:19" ht="15" customHeight="1" thickBot="1" x14ac:dyDescent="0.25">
      <c r="A51" s="1494"/>
      <c r="B51" s="1495"/>
      <c r="C51" s="1471"/>
      <c r="D51" s="1475"/>
      <c r="E51" s="1472"/>
      <c r="F51" s="1473"/>
      <c r="G51" s="256" t="s">
        <v>6</v>
      </c>
      <c r="H51" s="257">
        <f t="shared" ref="H51:N51" si="1">SUM(H37:H49)</f>
        <v>867.4</v>
      </c>
      <c r="I51" s="1212">
        <f t="shared" si="1"/>
        <v>861.9</v>
      </c>
      <c r="J51" s="1232">
        <f t="shared" si="1"/>
        <v>-5.5</v>
      </c>
      <c r="K51" s="167">
        <f t="shared" si="1"/>
        <v>60</v>
      </c>
      <c r="L51" s="1212">
        <f t="shared" si="1"/>
        <v>60</v>
      </c>
      <c r="M51" s="167">
        <f t="shared" si="1"/>
        <v>0</v>
      </c>
      <c r="N51" s="168">
        <f t="shared" si="1"/>
        <v>40</v>
      </c>
      <c r="O51" s="258"/>
      <c r="P51" s="229"/>
      <c r="Q51" s="229"/>
      <c r="R51" s="230"/>
      <c r="S51" s="1085"/>
    </row>
    <row r="52" spans="1:19" ht="13.5" customHeight="1" thickBot="1" x14ac:dyDescent="0.25">
      <c r="A52" s="1025" t="s">
        <v>5</v>
      </c>
      <c r="B52" s="39" t="s">
        <v>5</v>
      </c>
      <c r="C52" s="1537" t="s">
        <v>8</v>
      </c>
      <c r="D52" s="1537"/>
      <c r="E52" s="1537"/>
      <c r="F52" s="1537"/>
      <c r="G52" s="1537"/>
      <c r="H52" s="70">
        <f t="shared" ref="H52:N52" si="2">H51+H36</f>
        <v>1214.4000000000001</v>
      </c>
      <c r="I52" s="1213">
        <f t="shared" si="2"/>
        <v>1208.9000000000001</v>
      </c>
      <c r="J52" s="1248">
        <f t="shared" si="2"/>
        <v>-5.5</v>
      </c>
      <c r="K52" s="70">
        <f t="shared" si="2"/>
        <v>266.8</v>
      </c>
      <c r="L52" s="1213">
        <f t="shared" si="2"/>
        <v>266.8</v>
      </c>
      <c r="M52" s="1248">
        <f t="shared" si="2"/>
        <v>0</v>
      </c>
      <c r="N52" s="1207">
        <f t="shared" si="2"/>
        <v>231.9</v>
      </c>
      <c r="O52" s="1461"/>
      <c r="P52" s="1462"/>
      <c r="Q52" s="1462"/>
      <c r="R52" s="1462"/>
      <c r="S52" s="1071"/>
    </row>
    <row r="53" spans="1:19" ht="17.25" customHeight="1" thickBot="1" x14ac:dyDescent="0.25">
      <c r="A53" s="22" t="s">
        <v>5</v>
      </c>
      <c r="B53" s="10" t="s">
        <v>7</v>
      </c>
      <c r="C53" s="1538" t="s">
        <v>53</v>
      </c>
      <c r="D53" s="1539"/>
      <c r="E53" s="1539"/>
      <c r="F53" s="1539"/>
      <c r="G53" s="1539"/>
      <c r="H53" s="1539"/>
      <c r="I53" s="1539"/>
      <c r="J53" s="1539"/>
      <c r="K53" s="1539"/>
      <c r="L53" s="1539"/>
      <c r="M53" s="1539"/>
      <c r="N53" s="1539"/>
      <c r="O53" s="1539"/>
      <c r="P53" s="1539"/>
      <c r="Q53" s="1539"/>
      <c r="R53" s="1539"/>
      <c r="S53" s="1072"/>
    </row>
    <row r="54" spans="1:19" ht="29.25" customHeight="1" x14ac:dyDescent="0.2">
      <c r="A54" s="1031" t="s">
        <v>5</v>
      </c>
      <c r="B54" s="1032" t="s">
        <v>7</v>
      </c>
      <c r="C54" s="260" t="s">
        <v>5</v>
      </c>
      <c r="D54" s="1041" t="s">
        <v>80</v>
      </c>
      <c r="E54" s="60"/>
      <c r="F54" s="48" t="s">
        <v>48</v>
      </c>
      <c r="G54" s="156" t="s">
        <v>38</v>
      </c>
      <c r="H54" s="250">
        <v>72.7</v>
      </c>
      <c r="I54" s="1226">
        <v>72.7</v>
      </c>
      <c r="J54" s="1224"/>
      <c r="K54" s="250">
        <v>60.5</v>
      </c>
      <c r="L54" s="1226">
        <v>60.5</v>
      </c>
      <c r="M54" s="1378"/>
      <c r="N54" s="1378">
        <v>60.5</v>
      </c>
      <c r="O54" s="25"/>
      <c r="P54" s="106"/>
      <c r="Q54" s="106"/>
      <c r="R54" s="104"/>
      <c r="S54" s="1064"/>
    </row>
    <row r="55" spans="1:19" ht="27" customHeight="1" x14ac:dyDescent="0.2">
      <c r="A55" s="1494"/>
      <c r="B55" s="1495"/>
      <c r="C55" s="1522"/>
      <c r="D55" s="1523" t="s">
        <v>55</v>
      </c>
      <c r="E55" s="1468" t="s">
        <v>69</v>
      </c>
      <c r="F55" s="1469"/>
      <c r="G55" s="1210"/>
      <c r="H55" s="69"/>
      <c r="I55" s="81"/>
      <c r="J55" s="1206"/>
      <c r="K55" s="69"/>
      <c r="L55" s="81"/>
      <c r="M55" s="78"/>
      <c r="N55" s="78"/>
      <c r="O55" s="1048" t="s">
        <v>141</v>
      </c>
      <c r="P55" s="107">
        <v>80</v>
      </c>
      <c r="Q55" s="107">
        <v>80</v>
      </c>
      <c r="R55" s="105">
        <v>80</v>
      </c>
      <c r="S55" s="1085"/>
    </row>
    <row r="56" spans="1:19" ht="21" customHeight="1" x14ac:dyDescent="0.2">
      <c r="A56" s="1494"/>
      <c r="B56" s="1495"/>
      <c r="C56" s="1522"/>
      <c r="D56" s="1524"/>
      <c r="E56" s="1468"/>
      <c r="F56" s="1470"/>
      <c r="G56" s="249"/>
      <c r="H56" s="68"/>
      <c r="I56" s="80"/>
      <c r="J56" s="1055"/>
      <c r="K56" s="68"/>
      <c r="L56" s="80"/>
      <c r="M56" s="77"/>
      <c r="N56" s="77"/>
      <c r="O56" s="117" t="s">
        <v>56</v>
      </c>
      <c r="P56" s="98">
        <v>5</v>
      </c>
      <c r="Q56" s="98">
        <v>5</v>
      </c>
      <c r="R56" s="92">
        <v>5</v>
      </c>
      <c r="S56" s="1085"/>
    </row>
    <row r="57" spans="1:19" ht="65.25" customHeight="1" x14ac:dyDescent="0.2">
      <c r="A57" s="1031"/>
      <c r="B57" s="1032"/>
      <c r="C57" s="1040"/>
      <c r="D57" s="261" t="s">
        <v>125</v>
      </c>
      <c r="E57" s="1036"/>
      <c r="F57" s="1038"/>
      <c r="G57" s="249"/>
      <c r="H57" s="68"/>
      <c r="I57" s="80"/>
      <c r="J57" s="1055"/>
      <c r="K57" s="68"/>
      <c r="L57" s="80"/>
      <c r="M57" s="77"/>
      <c r="N57" s="77"/>
      <c r="O57" s="117" t="s">
        <v>146</v>
      </c>
      <c r="P57" s="98">
        <v>2</v>
      </c>
      <c r="Q57" s="98">
        <v>2</v>
      </c>
      <c r="R57" s="92">
        <v>2</v>
      </c>
      <c r="S57" s="1085"/>
    </row>
    <row r="58" spans="1:19" ht="33.75" customHeight="1" x14ac:dyDescent="0.2">
      <c r="A58" s="1031"/>
      <c r="B58" s="1032"/>
      <c r="C58" s="1040"/>
      <c r="D58" s="1044" t="s">
        <v>100</v>
      </c>
      <c r="E58" s="1037"/>
      <c r="F58" s="1039"/>
      <c r="G58" s="249"/>
      <c r="H58" s="68"/>
      <c r="I58" s="80"/>
      <c r="J58" s="1055"/>
      <c r="K58" s="68"/>
      <c r="L58" s="80"/>
      <c r="M58" s="77"/>
      <c r="N58" s="77"/>
      <c r="O58" s="117" t="s">
        <v>101</v>
      </c>
      <c r="P58" s="98">
        <v>100</v>
      </c>
      <c r="Q58" s="98"/>
      <c r="R58" s="92"/>
      <c r="S58" s="1085"/>
    </row>
    <row r="59" spans="1:19" ht="17.25" customHeight="1" x14ac:dyDescent="0.2">
      <c r="A59" s="1494"/>
      <c r="B59" s="1495"/>
      <c r="C59" s="1522"/>
      <c r="D59" s="1523" t="s">
        <v>115</v>
      </c>
      <c r="E59" s="1036"/>
      <c r="F59" s="1038"/>
      <c r="G59" s="249"/>
      <c r="H59" s="68"/>
      <c r="I59" s="80"/>
      <c r="J59" s="1055"/>
      <c r="K59" s="68"/>
      <c r="L59" s="80"/>
      <c r="M59" s="77"/>
      <c r="N59" s="77"/>
      <c r="O59" s="157" t="s">
        <v>142</v>
      </c>
      <c r="P59" s="107"/>
      <c r="Q59" s="107">
        <v>20</v>
      </c>
      <c r="R59" s="105">
        <v>20</v>
      </c>
      <c r="S59" s="1085"/>
    </row>
    <row r="60" spans="1:19" ht="30" customHeight="1" x14ac:dyDescent="0.2">
      <c r="A60" s="1494"/>
      <c r="B60" s="1495"/>
      <c r="C60" s="1522"/>
      <c r="D60" s="1536"/>
      <c r="E60" s="1036"/>
      <c r="F60" s="1038"/>
      <c r="G60" s="249"/>
      <c r="H60" s="68"/>
      <c r="I60" s="80"/>
      <c r="J60" s="1055"/>
      <c r="K60" s="68"/>
      <c r="L60" s="80"/>
      <c r="M60" s="77"/>
      <c r="N60" s="77"/>
      <c r="O60" s="158"/>
      <c r="P60" s="98"/>
      <c r="Q60" s="98"/>
      <c r="R60" s="92"/>
      <c r="S60" s="1064"/>
    </row>
    <row r="61" spans="1:19" ht="19.5" customHeight="1" x14ac:dyDescent="0.2">
      <c r="A61" s="1031"/>
      <c r="B61" s="1032"/>
      <c r="C61" s="1040"/>
      <c r="D61" s="1454" t="s">
        <v>170</v>
      </c>
      <c r="E61" s="1456" t="s">
        <v>67</v>
      </c>
      <c r="F61" s="59"/>
      <c r="G61" s="37"/>
      <c r="H61" s="68"/>
      <c r="I61" s="80"/>
      <c r="J61" s="1055"/>
      <c r="K61" s="68"/>
      <c r="L61" s="80"/>
      <c r="M61" s="77"/>
      <c r="N61" s="77"/>
      <c r="O61" s="1459" t="s">
        <v>198</v>
      </c>
      <c r="P61" s="107"/>
      <c r="Q61" s="107">
        <v>100</v>
      </c>
      <c r="R61" s="105">
        <v>100</v>
      </c>
      <c r="S61" s="1085"/>
    </row>
    <row r="62" spans="1:19" ht="19.5" customHeight="1" x14ac:dyDescent="0.2">
      <c r="A62" s="1031"/>
      <c r="B62" s="1032"/>
      <c r="C62" s="1040"/>
      <c r="D62" s="1454"/>
      <c r="E62" s="1456"/>
      <c r="F62" s="59"/>
      <c r="G62" s="36"/>
      <c r="H62" s="67"/>
      <c r="I62" s="79"/>
      <c r="J62" s="1054"/>
      <c r="K62" s="67"/>
      <c r="L62" s="79"/>
      <c r="M62" s="76"/>
      <c r="N62" s="76"/>
      <c r="O62" s="1460"/>
      <c r="P62" s="97"/>
      <c r="Q62" s="97"/>
      <c r="R62" s="91"/>
      <c r="S62" s="1085"/>
    </row>
    <row r="63" spans="1:19" ht="19.5" customHeight="1" thickBot="1" x14ac:dyDescent="0.25">
      <c r="A63" s="1031"/>
      <c r="B63" s="1032"/>
      <c r="C63" s="1040"/>
      <c r="D63" s="1455"/>
      <c r="E63" s="1458"/>
      <c r="F63" s="59"/>
      <c r="G63" s="256" t="s">
        <v>6</v>
      </c>
      <c r="H63" s="257">
        <f>SUM(H54:H62)</f>
        <v>72.7</v>
      </c>
      <c r="I63" s="1212">
        <f>SUM(I54:I62)</f>
        <v>72.7</v>
      </c>
      <c r="J63" s="167"/>
      <c r="K63" s="257">
        <f t="shared" ref="K63:N63" si="3">SUM(K54:K62)</f>
        <v>60.5</v>
      </c>
      <c r="L63" s="1212">
        <f>SUM(L54:L62)</f>
        <v>60.5</v>
      </c>
      <c r="M63" s="1232"/>
      <c r="N63" s="167">
        <f t="shared" si="3"/>
        <v>60.5</v>
      </c>
      <c r="O63" s="33"/>
      <c r="P63" s="98"/>
      <c r="Q63" s="98"/>
      <c r="R63" s="92"/>
      <c r="S63" s="1085"/>
    </row>
    <row r="64" spans="1:19" ht="13.5" thickBot="1" x14ac:dyDescent="0.25">
      <c r="A64" s="21" t="s">
        <v>5</v>
      </c>
      <c r="B64" s="10" t="s">
        <v>7</v>
      </c>
      <c r="C64" s="1537" t="s">
        <v>8</v>
      </c>
      <c r="D64" s="1537"/>
      <c r="E64" s="1537"/>
      <c r="F64" s="1537"/>
      <c r="G64" s="1537"/>
      <c r="H64" s="71">
        <f>H63</f>
        <v>72.7</v>
      </c>
      <c r="I64" s="1227">
        <f>I63</f>
        <v>72.7</v>
      </c>
      <c r="J64" s="1225"/>
      <c r="K64" s="71">
        <f t="shared" ref="K64:N64" si="4">K63</f>
        <v>60.5</v>
      </c>
      <c r="L64" s="1227">
        <f>L63</f>
        <v>60.5</v>
      </c>
      <c r="M64" s="1249"/>
      <c r="N64" s="1225">
        <f t="shared" si="4"/>
        <v>60.5</v>
      </c>
      <c r="O64" s="1461"/>
      <c r="P64" s="1462"/>
      <c r="Q64" s="1462"/>
      <c r="R64" s="1462"/>
      <c r="S64" s="1071"/>
    </row>
    <row r="65" spans="1:21" ht="17.25" customHeight="1" thickBot="1" x14ac:dyDescent="0.25">
      <c r="A65" s="22" t="s">
        <v>5</v>
      </c>
      <c r="B65" s="10" t="s">
        <v>40</v>
      </c>
      <c r="C65" s="1464" t="s">
        <v>89</v>
      </c>
      <c r="D65" s="1465"/>
      <c r="E65" s="1466"/>
      <c r="F65" s="1466"/>
      <c r="G65" s="1465"/>
      <c r="H65" s="1465"/>
      <c r="I65" s="1465"/>
      <c r="J65" s="1465"/>
      <c r="K65" s="1465"/>
      <c r="L65" s="1465"/>
      <c r="M65" s="1465"/>
      <c r="N65" s="1465"/>
      <c r="O65" s="1465"/>
      <c r="P65" s="1465"/>
      <c r="Q65" s="1465"/>
      <c r="R65" s="1465"/>
      <c r="S65" s="1072"/>
    </row>
    <row r="66" spans="1:21" ht="21" customHeight="1" x14ac:dyDescent="0.2">
      <c r="A66" s="969" t="s">
        <v>5</v>
      </c>
      <c r="B66" s="1026" t="s">
        <v>40</v>
      </c>
      <c r="C66" s="1028" t="s">
        <v>5</v>
      </c>
      <c r="D66" s="1525" t="s">
        <v>90</v>
      </c>
      <c r="E66" s="1527"/>
      <c r="F66" s="1079" t="s">
        <v>48</v>
      </c>
      <c r="G66" s="1080" t="s">
        <v>38</v>
      </c>
      <c r="H66" s="182">
        <v>58.5</v>
      </c>
      <c r="I66" s="183">
        <f>58.5+1.5+5.5</f>
        <v>65.5</v>
      </c>
      <c r="J66" s="1358">
        <f>I66-H66</f>
        <v>7</v>
      </c>
      <c r="K66" s="182">
        <v>45.5</v>
      </c>
      <c r="L66" s="183">
        <v>45.5</v>
      </c>
      <c r="M66" s="1359"/>
      <c r="N66" s="181">
        <v>26.8</v>
      </c>
      <c r="O66" s="1081"/>
      <c r="P66" s="185"/>
      <c r="Q66" s="185"/>
      <c r="R66" s="113"/>
      <c r="S66" s="1652" t="s">
        <v>293</v>
      </c>
    </row>
    <row r="67" spans="1:21" ht="18.75" customHeight="1" x14ac:dyDescent="0.2">
      <c r="A67" s="970"/>
      <c r="B67" s="1032"/>
      <c r="C67" s="1033"/>
      <c r="D67" s="1526"/>
      <c r="E67" s="1528"/>
      <c r="F67" s="990" t="s">
        <v>173</v>
      </c>
      <c r="G67" s="954" t="s">
        <v>38</v>
      </c>
      <c r="H67" s="67">
        <v>20</v>
      </c>
      <c r="I67" s="79">
        <v>20</v>
      </c>
      <c r="J67" s="1054"/>
      <c r="K67" s="67"/>
      <c r="L67" s="79"/>
      <c r="M67" s="76"/>
      <c r="N67" s="44"/>
      <c r="O67" s="1082"/>
      <c r="P67" s="98"/>
      <c r="Q67" s="98"/>
      <c r="R67" s="92"/>
      <c r="S67" s="1675"/>
    </row>
    <row r="68" spans="1:21" ht="39.75" customHeight="1" x14ac:dyDescent="0.2">
      <c r="A68" s="970"/>
      <c r="B68" s="1032"/>
      <c r="C68" s="1033"/>
      <c r="D68" s="263" t="s">
        <v>57</v>
      </c>
      <c r="E68" s="935"/>
      <c r="F68" s="952"/>
      <c r="G68" s="249"/>
      <c r="H68" s="68"/>
      <c r="I68" s="80"/>
      <c r="J68" s="1055"/>
      <c r="K68" s="68"/>
      <c r="L68" s="80"/>
      <c r="M68" s="77"/>
      <c r="N68" s="41"/>
      <c r="O68" s="949" t="s">
        <v>60</v>
      </c>
      <c r="P68" s="97">
        <v>2</v>
      </c>
      <c r="Q68" s="97">
        <v>2</v>
      </c>
      <c r="R68" s="91">
        <v>2</v>
      </c>
      <c r="S68" s="1675"/>
    </row>
    <row r="69" spans="1:21" ht="37.5" customHeight="1" x14ac:dyDescent="0.2">
      <c r="A69" s="970"/>
      <c r="B69" s="1334"/>
      <c r="C69" s="268"/>
      <c r="D69" s="1342" t="s">
        <v>171</v>
      </c>
      <c r="E69" s="1341"/>
      <c r="F69" s="952"/>
      <c r="G69" s="249"/>
      <c r="H69" s="68"/>
      <c r="I69" s="80"/>
      <c r="J69" s="1055"/>
      <c r="K69" s="68"/>
      <c r="L69" s="80"/>
      <c r="M69" s="77"/>
      <c r="N69" s="41"/>
      <c r="O69" s="1343" t="s">
        <v>61</v>
      </c>
      <c r="P69" s="115">
        <v>1</v>
      </c>
      <c r="Q69" s="115"/>
      <c r="R69" s="112"/>
      <c r="S69" s="1675"/>
    </row>
    <row r="70" spans="1:21" ht="30" customHeight="1" x14ac:dyDescent="0.2">
      <c r="A70" s="970"/>
      <c r="B70" s="1032"/>
      <c r="C70" s="1033"/>
      <c r="D70" s="1256" t="s">
        <v>102</v>
      </c>
      <c r="E70" s="1257" t="s">
        <v>83</v>
      </c>
      <c r="F70" s="952"/>
      <c r="G70" s="249"/>
      <c r="H70" s="68"/>
      <c r="I70" s="80"/>
      <c r="J70" s="1055"/>
      <c r="K70" s="68"/>
      <c r="L70" s="80"/>
      <c r="M70" s="77"/>
      <c r="N70" s="41"/>
      <c r="O70" s="1082" t="s">
        <v>61</v>
      </c>
      <c r="P70" s="98">
        <v>1</v>
      </c>
      <c r="Q70" s="98"/>
      <c r="R70" s="92"/>
      <c r="S70" s="1085"/>
    </row>
    <row r="71" spans="1:21" ht="12.75" customHeight="1" x14ac:dyDescent="0.2">
      <c r="A71" s="970"/>
      <c r="B71" s="1032"/>
      <c r="C71" s="1033"/>
      <c r="D71" s="265" t="s">
        <v>105</v>
      </c>
      <c r="E71" s="940"/>
      <c r="F71" s="952"/>
      <c r="G71" s="249"/>
      <c r="H71" s="68"/>
      <c r="I71" s="80"/>
      <c r="J71" s="1055"/>
      <c r="K71" s="68"/>
      <c r="L71" s="80"/>
      <c r="M71" s="77"/>
      <c r="N71" s="41"/>
      <c r="O71" s="949"/>
      <c r="P71" s="97"/>
      <c r="Q71" s="97"/>
      <c r="R71" s="91"/>
      <c r="S71" s="1085"/>
    </row>
    <row r="72" spans="1:21" ht="25.5" customHeight="1" x14ac:dyDescent="0.2">
      <c r="A72" s="970"/>
      <c r="B72" s="1032"/>
      <c r="C72" s="268"/>
      <c r="D72" s="265" t="s">
        <v>107</v>
      </c>
      <c r="E72" s="940"/>
      <c r="F72" s="952"/>
      <c r="G72" s="249"/>
      <c r="H72" s="68"/>
      <c r="I72" s="80"/>
      <c r="J72" s="1055"/>
      <c r="K72" s="68"/>
      <c r="L72" s="80"/>
      <c r="M72" s="77"/>
      <c r="N72" s="41"/>
      <c r="O72" s="949" t="s">
        <v>106</v>
      </c>
      <c r="P72" s="97">
        <v>1</v>
      </c>
      <c r="Q72" s="97">
        <v>1</v>
      </c>
      <c r="R72" s="91"/>
      <c r="S72" s="1085"/>
    </row>
    <row r="73" spans="1:21" ht="25.5" customHeight="1" x14ac:dyDescent="0.2">
      <c r="A73" s="970"/>
      <c r="B73" s="1032"/>
      <c r="C73" s="268"/>
      <c r="D73" s="265" t="s">
        <v>58</v>
      </c>
      <c r="E73" s="940"/>
      <c r="F73" s="952"/>
      <c r="G73" s="249"/>
      <c r="H73" s="68"/>
      <c r="I73" s="80"/>
      <c r="J73" s="1055"/>
      <c r="K73" s="68"/>
      <c r="L73" s="80"/>
      <c r="M73" s="77"/>
      <c r="N73" s="41"/>
      <c r="O73" s="949" t="s">
        <v>59</v>
      </c>
      <c r="P73" s="97"/>
      <c r="Q73" s="97">
        <v>200</v>
      </c>
      <c r="R73" s="91"/>
      <c r="S73" s="1085"/>
    </row>
    <row r="74" spans="1:21" ht="33" customHeight="1" x14ac:dyDescent="0.2">
      <c r="A74" s="1438"/>
      <c r="B74" s="1252"/>
      <c r="C74" s="1439"/>
      <c r="D74" s="1440" t="s">
        <v>111</v>
      </c>
      <c r="E74" s="1441"/>
      <c r="F74" s="1442"/>
      <c r="G74" s="1443"/>
      <c r="H74" s="1211"/>
      <c r="I74" s="1244"/>
      <c r="J74" s="1403"/>
      <c r="K74" s="1211"/>
      <c r="L74" s="1244"/>
      <c r="M74" s="1233"/>
      <c r="N74" s="46"/>
      <c r="O74" s="1444" t="s">
        <v>144</v>
      </c>
      <c r="P74" s="1445">
        <v>1</v>
      </c>
      <c r="Q74" s="1445">
        <v>1</v>
      </c>
      <c r="R74" s="1446">
        <v>1</v>
      </c>
      <c r="S74" s="1447"/>
    </row>
    <row r="75" spans="1:21" ht="36" customHeight="1" x14ac:dyDescent="0.2">
      <c r="A75" s="970"/>
      <c r="B75" s="1032"/>
      <c r="C75" s="268"/>
      <c r="D75" s="1436" t="s">
        <v>238</v>
      </c>
      <c r="E75" s="989"/>
      <c r="F75" s="990" t="s">
        <v>173</v>
      </c>
      <c r="G75" s="249"/>
      <c r="H75" s="68"/>
      <c r="I75" s="80"/>
      <c r="J75" s="1055"/>
      <c r="K75" s="68"/>
      <c r="L75" s="80"/>
      <c r="M75" s="77"/>
      <c r="N75" s="41"/>
      <c r="O75" s="1437" t="s">
        <v>237</v>
      </c>
      <c r="P75" s="97">
        <v>1</v>
      </c>
      <c r="Q75" s="97"/>
      <c r="R75" s="91"/>
      <c r="S75" s="1088"/>
    </row>
    <row r="76" spans="1:21" ht="43.5" customHeight="1" x14ac:dyDescent="0.2">
      <c r="A76" s="970"/>
      <c r="B76" s="1032"/>
      <c r="C76" s="268"/>
      <c r="D76" s="266" t="s">
        <v>172</v>
      </c>
      <c r="E76" s="940"/>
      <c r="F76" s="952"/>
      <c r="G76" s="249"/>
      <c r="H76" s="68"/>
      <c r="I76" s="80"/>
      <c r="J76" s="1055"/>
      <c r="K76" s="68"/>
      <c r="L76" s="80"/>
      <c r="M76" s="77"/>
      <c r="N76" s="41"/>
      <c r="O76" s="950" t="s">
        <v>61</v>
      </c>
      <c r="P76" s="115"/>
      <c r="Q76" s="115">
        <v>1</v>
      </c>
      <c r="R76" s="112"/>
      <c r="S76" s="1085"/>
    </row>
    <row r="77" spans="1:21" ht="43.5" customHeight="1" x14ac:dyDescent="0.2">
      <c r="A77" s="970"/>
      <c r="B77" s="1032"/>
      <c r="C77" s="268"/>
      <c r="D77" s="923" t="s">
        <v>247</v>
      </c>
      <c r="E77" s="941"/>
      <c r="F77" s="953"/>
      <c r="G77" s="954"/>
      <c r="H77" s="67"/>
      <c r="I77" s="79"/>
      <c r="J77" s="1054"/>
      <c r="K77" s="67"/>
      <c r="L77" s="79"/>
      <c r="M77" s="76"/>
      <c r="N77" s="44"/>
      <c r="O77" s="951" t="s">
        <v>61</v>
      </c>
      <c r="P77" s="107"/>
      <c r="Q77" s="107"/>
      <c r="R77" s="105">
        <v>1</v>
      </c>
      <c r="S77" s="1085"/>
    </row>
    <row r="78" spans="1:21" ht="13.5" thickBot="1" x14ac:dyDescent="0.25">
      <c r="A78" s="971"/>
      <c r="B78" s="1027"/>
      <c r="C78" s="255"/>
      <c r="D78" s="972"/>
      <c r="E78" s="973"/>
      <c r="F78" s="961"/>
      <c r="G78" s="955" t="s">
        <v>6</v>
      </c>
      <c r="H78" s="1234">
        <f t="shared" ref="H78:N78" si="5">SUM(H66:H77)</f>
        <v>78.5</v>
      </c>
      <c r="I78" s="1239">
        <f t="shared" si="5"/>
        <v>85.5</v>
      </c>
      <c r="J78" s="1239">
        <f t="shared" si="5"/>
        <v>7</v>
      </c>
      <c r="K78" s="1234">
        <f t="shared" si="5"/>
        <v>45.5</v>
      </c>
      <c r="L78" s="1239">
        <f t="shared" si="5"/>
        <v>45.5</v>
      </c>
      <c r="M78" s="1383">
        <f t="shared" si="5"/>
        <v>0</v>
      </c>
      <c r="N78" s="54">
        <f t="shared" si="5"/>
        <v>26.8</v>
      </c>
      <c r="O78" s="974"/>
      <c r="P78" s="975"/>
      <c r="Q78" s="975"/>
      <c r="R78" s="976"/>
      <c r="S78" s="1063"/>
    </row>
    <row r="79" spans="1:21" ht="15" customHeight="1" x14ac:dyDescent="0.2">
      <c r="A79" s="1531" t="s">
        <v>5</v>
      </c>
      <c r="B79" s="1495" t="s">
        <v>40</v>
      </c>
      <c r="C79" s="1550" t="s">
        <v>7</v>
      </c>
      <c r="D79" s="924" t="s">
        <v>236</v>
      </c>
      <c r="E79" s="1552" t="s">
        <v>83</v>
      </c>
      <c r="F79" s="937" t="s">
        <v>70</v>
      </c>
      <c r="G79" s="943" t="s">
        <v>38</v>
      </c>
      <c r="H79" s="945">
        <v>113.7</v>
      </c>
      <c r="I79" s="1240">
        <v>113.7</v>
      </c>
      <c r="J79" s="1229"/>
      <c r="K79" s="945"/>
      <c r="L79" s="1240"/>
      <c r="M79" s="1229"/>
      <c r="N79" s="945"/>
      <c r="O79" s="1558" t="s">
        <v>202</v>
      </c>
      <c r="P79" s="97">
        <v>50</v>
      </c>
      <c r="Q79" s="97"/>
      <c r="R79" s="91"/>
      <c r="S79" s="1089"/>
      <c r="T79" s="1433"/>
      <c r="U79" s="1435"/>
    </row>
    <row r="80" spans="1:21" ht="31.5" customHeight="1" x14ac:dyDescent="0.2">
      <c r="A80" s="1494"/>
      <c r="B80" s="1495"/>
      <c r="C80" s="1550"/>
      <c r="D80" s="1554" t="s">
        <v>207</v>
      </c>
      <c r="E80" s="1552"/>
      <c r="F80" s="942"/>
      <c r="G80" s="5"/>
      <c r="H80" s="68"/>
      <c r="I80" s="80"/>
      <c r="J80" s="77"/>
      <c r="K80" s="68"/>
      <c r="L80" s="80"/>
      <c r="M80" s="77"/>
      <c r="N80" s="68"/>
      <c r="O80" s="1559"/>
      <c r="P80" s="909"/>
      <c r="Q80" s="909"/>
      <c r="R80" s="913"/>
      <c r="S80" s="1085"/>
      <c r="T80" s="1433"/>
      <c r="U80" s="1435"/>
    </row>
    <row r="81" spans="1:21" s="7" customFormat="1" ht="21.75" customHeight="1" x14ac:dyDescent="0.2">
      <c r="A81" s="1494"/>
      <c r="B81" s="1495"/>
      <c r="C81" s="1550"/>
      <c r="D81" s="1554"/>
      <c r="E81" s="1552"/>
      <c r="F81" s="937"/>
      <c r="G81" s="927"/>
      <c r="H81" s="933"/>
      <c r="I81" s="1241"/>
      <c r="J81" s="1230"/>
      <c r="K81" s="933"/>
      <c r="L81" s="1241"/>
      <c r="M81" s="1230"/>
      <c r="N81" s="933"/>
      <c r="O81" s="1555" t="s">
        <v>248</v>
      </c>
      <c r="P81" s="164">
        <v>100</v>
      </c>
      <c r="Q81" s="165"/>
      <c r="R81" s="166"/>
      <c r="S81" s="1064"/>
      <c r="T81" s="12"/>
      <c r="U81" s="12"/>
    </row>
    <row r="82" spans="1:21" s="7" customFormat="1" ht="12.75" customHeight="1" x14ac:dyDescent="0.2">
      <c r="A82" s="1494"/>
      <c r="B82" s="1495"/>
      <c r="C82" s="1550"/>
      <c r="D82" s="1554"/>
      <c r="E82" s="1552"/>
      <c r="F82" s="937"/>
      <c r="G82" s="928"/>
      <c r="H82" s="934"/>
      <c r="I82" s="1242"/>
      <c r="J82" s="1231"/>
      <c r="K82" s="934"/>
      <c r="L82" s="1242"/>
      <c r="M82" s="1231"/>
      <c r="N82" s="934"/>
      <c r="O82" s="1556"/>
      <c r="P82" s="149"/>
      <c r="Q82" s="169"/>
      <c r="R82" s="170"/>
      <c r="S82" s="1064"/>
      <c r="T82" s="12"/>
      <c r="U82" s="12"/>
    </row>
    <row r="83" spans="1:21" ht="17.25" customHeight="1" thickBot="1" x14ac:dyDescent="0.25">
      <c r="A83" s="1548"/>
      <c r="B83" s="1549"/>
      <c r="C83" s="1551"/>
      <c r="D83" s="925"/>
      <c r="E83" s="1553"/>
      <c r="F83" s="938"/>
      <c r="G83" s="23" t="s">
        <v>6</v>
      </c>
      <c r="H83" s="1234">
        <f>SUM(H79:H82)</f>
        <v>113.7</v>
      </c>
      <c r="I83" s="1239">
        <f>SUM(I79:I82)</f>
        <v>113.7</v>
      </c>
      <c r="J83" s="1232"/>
      <c r="K83" s="257">
        <f t="shared" ref="K83:N83" si="6">SUM(K79:K82)</f>
        <v>0</v>
      </c>
      <c r="L83" s="1239">
        <f>SUM(L79:L82)</f>
        <v>0</v>
      </c>
      <c r="M83" s="1232"/>
      <c r="N83" s="167">
        <f t="shared" si="6"/>
        <v>0</v>
      </c>
      <c r="O83" s="1557"/>
      <c r="P83" s="110"/>
      <c r="Q83" s="110"/>
      <c r="R83" s="109"/>
      <c r="S83" s="1090"/>
    </row>
    <row r="84" spans="1:21" ht="17.25" customHeight="1" x14ac:dyDescent="0.2">
      <c r="A84" s="1024" t="s">
        <v>5</v>
      </c>
      <c r="B84" s="175" t="s">
        <v>40</v>
      </c>
      <c r="C84" s="1028" t="s">
        <v>40</v>
      </c>
      <c r="D84" s="1542" t="s">
        <v>249</v>
      </c>
      <c r="E84" s="1544"/>
      <c r="F84" s="1030" t="s">
        <v>173</v>
      </c>
      <c r="G84" s="929" t="s">
        <v>38</v>
      </c>
      <c r="H84" s="182">
        <f>97.5-30</f>
        <v>67.5</v>
      </c>
      <c r="I84" s="1361">
        <f>97.5-30-47.5</f>
        <v>20</v>
      </c>
      <c r="J84" s="1359">
        <f>I84-H84</f>
        <v>-47.5</v>
      </c>
      <c r="K84" s="1379">
        <f>372.9</f>
        <v>372.9</v>
      </c>
      <c r="L84" s="1361">
        <f>372.9+47.5</f>
        <v>420.4</v>
      </c>
      <c r="M84" s="1359">
        <f>L84-K84</f>
        <v>47.5</v>
      </c>
      <c r="N84" s="181">
        <v>559.5</v>
      </c>
      <c r="O84" s="1003" t="s">
        <v>61</v>
      </c>
      <c r="P84" s="1370">
        <v>1</v>
      </c>
      <c r="Q84" s="1371" t="s">
        <v>70</v>
      </c>
      <c r="R84" s="1372"/>
      <c r="S84" s="1671" t="s">
        <v>296</v>
      </c>
      <c r="T84" s="1434"/>
    </row>
    <row r="85" spans="1:21" ht="147.75" customHeight="1" x14ac:dyDescent="0.2">
      <c r="A85" s="1031"/>
      <c r="B85" s="177"/>
      <c r="C85" s="1033"/>
      <c r="D85" s="1543"/>
      <c r="E85" s="1545"/>
      <c r="F85" s="1043"/>
      <c r="G85" s="147"/>
      <c r="H85" s="68"/>
      <c r="I85" s="80"/>
      <c r="J85" s="77"/>
      <c r="K85" s="1380"/>
      <c r="L85" s="80"/>
      <c r="M85" s="77"/>
      <c r="N85" s="41"/>
      <c r="O85" s="1389" t="s">
        <v>235</v>
      </c>
      <c r="P85" s="1390"/>
      <c r="Q85" s="1390" t="s">
        <v>209</v>
      </c>
      <c r="R85" s="1391" t="s">
        <v>287</v>
      </c>
      <c r="S85" s="1672"/>
    </row>
    <row r="86" spans="1:21" ht="39.75" customHeight="1" x14ac:dyDescent="0.2">
      <c r="A86" s="1031"/>
      <c r="B86" s="177"/>
      <c r="C86" s="1033"/>
      <c r="D86" s="1543"/>
      <c r="E86" s="1546"/>
      <c r="F86" s="1043"/>
      <c r="G86" s="930"/>
      <c r="H86" s="67"/>
      <c r="I86" s="79"/>
      <c r="J86" s="76"/>
      <c r="K86" s="67"/>
      <c r="L86" s="79"/>
      <c r="M86" s="76"/>
      <c r="N86" s="44"/>
      <c r="O86" s="1338" t="s">
        <v>292</v>
      </c>
      <c r="P86" s="1392" t="s">
        <v>70</v>
      </c>
      <c r="Q86" s="178"/>
      <c r="R86" s="179"/>
      <c r="S86" s="1673" t="s">
        <v>295</v>
      </c>
    </row>
    <row r="87" spans="1:21" ht="18.75" customHeight="1" thickBot="1" x14ac:dyDescent="0.25">
      <c r="A87" s="1025"/>
      <c r="B87" s="176"/>
      <c r="C87" s="1029"/>
      <c r="D87" s="926"/>
      <c r="E87" s="1547"/>
      <c r="F87" s="161"/>
      <c r="G87" s="23" t="s">
        <v>6</v>
      </c>
      <c r="H87" s="1235">
        <f t="shared" ref="H87:N87" si="7">SUM(H84:H86)</f>
        <v>67.5</v>
      </c>
      <c r="I87" s="1243">
        <f t="shared" ref="I87:J87" si="8">SUM(I84:I86)</f>
        <v>20</v>
      </c>
      <c r="J87" s="1243">
        <f t="shared" si="8"/>
        <v>-47.5</v>
      </c>
      <c r="K87" s="1235">
        <f>K84</f>
        <v>372.9</v>
      </c>
      <c r="L87" s="1243">
        <f t="shared" ref="L87:M87" si="9">SUM(L84:L86)</f>
        <v>420.4</v>
      </c>
      <c r="M87" s="1384">
        <f t="shared" si="9"/>
        <v>47.5</v>
      </c>
      <c r="N87" s="180">
        <f t="shared" si="7"/>
        <v>559.5</v>
      </c>
      <c r="O87" s="1369"/>
      <c r="P87" s="1001"/>
      <c r="Q87" s="1001"/>
      <c r="R87" s="1002"/>
      <c r="S87" s="1674"/>
    </row>
    <row r="88" spans="1:21" ht="17.25" customHeight="1" x14ac:dyDescent="0.2">
      <c r="A88" s="1531" t="s">
        <v>5</v>
      </c>
      <c r="B88" s="1532" t="s">
        <v>40</v>
      </c>
      <c r="C88" s="1576" t="s">
        <v>41</v>
      </c>
      <c r="D88" s="1577" t="s">
        <v>290</v>
      </c>
      <c r="E88" s="1646" t="s">
        <v>211</v>
      </c>
      <c r="F88" s="1642" t="s">
        <v>173</v>
      </c>
      <c r="G88" s="929" t="s">
        <v>38</v>
      </c>
      <c r="H88" s="182">
        <v>3</v>
      </c>
      <c r="I88" s="1361">
        <f>3-0.3</f>
        <v>2.7</v>
      </c>
      <c r="J88" s="1359">
        <f>I88-H88</f>
        <v>-0.3</v>
      </c>
      <c r="K88" s="1381"/>
      <c r="L88" s="1361">
        <v>30</v>
      </c>
      <c r="M88" s="1358">
        <f>L88-K89</f>
        <v>30</v>
      </c>
      <c r="N88" s="184"/>
      <c r="O88" s="1336" t="s">
        <v>233</v>
      </c>
      <c r="P88" s="185">
        <v>1</v>
      </c>
      <c r="Q88" s="1337"/>
      <c r="R88" s="186"/>
      <c r="S88" s="1652" t="s">
        <v>297</v>
      </c>
    </row>
    <row r="89" spans="1:21" ht="49.5" customHeight="1" x14ac:dyDescent="0.2">
      <c r="A89" s="1494"/>
      <c r="B89" s="1495"/>
      <c r="C89" s="1550"/>
      <c r="D89" s="1578"/>
      <c r="E89" s="1647"/>
      <c r="F89" s="1643"/>
      <c r="G89" s="931"/>
      <c r="H89" s="67"/>
      <c r="I89" s="79"/>
      <c r="J89" s="76"/>
      <c r="K89" s="188"/>
      <c r="L89" s="79"/>
      <c r="M89" s="1054"/>
      <c r="N89" s="187"/>
      <c r="O89" s="1338" t="s">
        <v>286</v>
      </c>
      <c r="P89" s="1339"/>
      <c r="Q89" s="1340">
        <v>1</v>
      </c>
      <c r="R89" s="189"/>
      <c r="S89" s="1653"/>
    </row>
    <row r="90" spans="1:21" ht="40.5" customHeight="1" thickBot="1" x14ac:dyDescent="0.25">
      <c r="A90" s="1025"/>
      <c r="B90" s="1027"/>
      <c r="C90" s="1029"/>
      <c r="D90" s="1664"/>
      <c r="E90" s="192"/>
      <c r="F90" s="193"/>
      <c r="G90" s="23" t="s">
        <v>6</v>
      </c>
      <c r="H90" s="1235">
        <f t="shared" ref="H90:M90" si="10">H88</f>
        <v>3</v>
      </c>
      <c r="I90" s="1243">
        <f t="shared" si="10"/>
        <v>2.7</v>
      </c>
      <c r="J90" s="1243">
        <f t="shared" si="10"/>
        <v>-0.3</v>
      </c>
      <c r="K90" s="1382">
        <f t="shared" si="10"/>
        <v>0</v>
      </c>
      <c r="L90" s="1243">
        <f t="shared" si="10"/>
        <v>30</v>
      </c>
      <c r="M90" s="1400">
        <f t="shared" si="10"/>
        <v>30</v>
      </c>
      <c r="N90" s="1405">
        <f>N89</f>
        <v>0</v>
      </c>
      <c r="O90" s="1333"/>
      <c r="P90" s="190"/>
      <c r="Q90" s="110"/>
      <c r="R90" s="191"/>
      <c r="S90" s="1676"/>
    </row>
    <row r="91" spans="1:21" ht="33.75" customHeight="1" x14ac:dyDescent="0.2">
      <c r="A91" s="1531" t="s">
        <v>5</v>
      </c>
      <c r="B91" s="1532" t="s">
        <v>40</v>
      </c>
      <c r="C91" s="1576" t="s">
        <v>42</v>
      </c>
      <c r="D91" s="1679" t="s">
        <v>174</v>
      </c>
      <c r="E91" s="1680" t="s">
        <v>175</v>
      </c>
      <c r="F91" s="1567" t="s">
        <v>48</v>
      </c>
      <c r="G91" s="267" t="s">
        <v>38</v>
      </c>
      <c r="H91" s="1236">
        <v>14.5</v>
      </c>
      <c r="I91" s="1245">
        <f>14.5-1.5</f>
        <v>13</v>
      </c>
      <c r="J91" s="1357">
        <f>I91-H91</f>
        <v>-1.5</v>
      </c>
      <c r="K91" s="1236"/>
      <c r="L91" s="1245"/>
      <c r="M91" s="1401"/>
      <c r="N91" s="53"/>
      <c r="O91" s="1681" t="s">
        <v>176</v>
      </c>
      <c r="P91" s="1332">
        <v>2</v>
      </c>
      <c r="Q91" s="185"/>
      <c r="R91" s="113"/>
      <c r="S91" s="1652" t="s">
        <v>298</v>
      </c>
    </row>
    <row r="92" spans="1:21" ht="18.75" customHeight="1" thickBot="1" x14ac:dyDescent="0.25">
      <c r="A92" s="1548"/>
      <c r="B92" s="1549"/>
      <c r="C92" s="1551"/>
      <c r="D92" s="1639"/>
      <c r="E92" s="1641"/>
      <c r="F92" s="1568"/>
      <c r="G92" s="23" t="s">
        <v>6</v>
      </c>
      <c r="H92" s="1234">
        <f t="shared" ref="H92:N94" si="11">H91</f>
        <v>14.5</v>
      </c>
      <c r="I92" s="1239">
        <f t="shared" ref="I92:J92" si="12">I91</f>
        <v>13</v>
      </c>
      <c r="J92" s="1239">
        <f t="shared" si="12"/>
        <v>-1.5</v>
      </c>
      <c r="K92" s="1234"/>
      <c r="L92" s="1239"/>
      <c r="M92" s="1402"/>
      <c r="N92" s="54">
        <f t="shared" si="11"/>
        <v>0</v>
      </c>
      <c r="O92" s="1645"/>
      <c r="P92" s="110"/>
      <c r="Q92" s="110"/>
      <c r="R92" s="109"/>
      <c r="S92" s="1676"/>
    </row>
    <row r="93" spans="1:21" ht="27.75" customHeight="1" x14ac:dyDescent="0.2">
      <c r="A93" s="1494" t="s">
        <v>5</v>
      </c>
      <c r="B93" s="1495" t="s">
        <v>40</v>
      </c>
      <c r="C93" s="1550" t="s">
        <v>43</v>
      </c>
      <c r="D93" s="1638" t="s">
        <v>204</v>
      </c>
      <c r="E93" s="1640" t="s">
        <v>175</v>
      </c>
      <c r="F93" s="1606" t="s">
        <v>48</v>
      </c>
      <c r="G93" s="932" t="s">
        <v>38</v>
      </c>
      <c r="H93" s="1211"/>
      <c r="I93" s="1244"/>
      <c r="J93" s="1233"/>
      <c r="K93" s="1211"/>
      <c r="L93" s="1244"/>
      <c r="M93" s="1403"/>
      <c r="N93" s="46"/>
      <c r="O93" s="1558" t="s">
        <v>277</v>
      </c>
      <c r="P93" s="97"/>
      <c r="Q93" s="97">
        <v>2</v>
      </c>
      <c r="R93" s="91">
        <v>2</v>
      </c>
      <c r="S93" s="1085"/>
    </row>
    <row r="94" spans="1:21" ht="16.5" customHeight="1" thickBot="1" x14ac:dyDescent="0.25">
      <c r="A94" s="1548"/>
      <c r="B94" s="1549"/>
      <c r="C94" s="1551"/>
      <c r="D94" s="1639"/>
      <c r="E94" s="1641"/>
      <c r="F94" s="1568"/>
      <c r="G94" s="23" t="s">
        <v>6</v>
      </c>
      <c r="H94" s="1234">
        <f t="shared" si="11"/>
        <v>0</v>
      </c>
      <c r="I94" s="1239">
        <f t="shared" ref="I94" si="13">I93</f>
        <v>0</v>
      </c>
      <c r="J94" s="1228"/>
      <c r="K94" s="1234">
        <f t="shared" si="11"/>
        <v>0</v>
      </c>
      <c r="L94" s="1239">
        <f t="shared" si="11"/>
        <v>0</v>
      </c>
      <c r="M94" s="1404"/>
      <c r="N94" s="54">
        <f t="shared" si="11"/>
        <v>0</v>
      </c>
      <c r="O94" s="1570"/>
      <c r="P94" s="110"/>
      <c r="Q94" s="110"/>
      <c r="R94" s="109"/>
      <c r="S94" s="1070"/>
    </row>
    <row r="95" spans="1:21" ht="14.25" customHeight="1" thickBot="1" x14ac:dyDescent="0.25">
      <c r="A95" s="21" t="s">
        <v>5</v>
      </c>
      <c r="B95" s="10" t="s">
        <v>40</v>
      </c>
      <c r="C95" s="1571" t="s">
        <v>8</v>
      </c>
      <c r="D95" s="1537"/>
      <c r="E95" s="1537"/>
      <c r="F95" s="1537"/>
      <c r="G95" s="1537"/>
      <c r="H95" s="71">
        <f>H83+H78+H87+H92+H94+H90</f>
        <v>277.2</v>
      </c>
      <c r="I95" s="1227">
        <f>I83+I78+I87+I92+I94+I90</f>
        <v>234.9</v>
      </c>
      <c r="J95" s="1249">
        <f>J83+J78+J87+J92+J94+J90</f>
        <v>-42.3</v>
      </c>
      <c r="K95" s="71">
        <f>K83+K78+K87+K92+K94+K90</f>
        <v>418.4</v>
      </c>
      <c r="L95" s="71">
        <f t="shared" ref="L95:M95" si="14">L83+L78+L87+L92+L94+L90</f>
        <v>495.9</v>
      </c>
      <c r="M95" s="71">
        <f t="shared" si="14"/>
        <v>77.5</v>
      </c>
      <c r="N95" s="47">
        <f t="shared" ref="N95" si="15">N83+N78+N87+N92+N94</f>
        <v>586.29999999999995</v>
      </c>
      <c r="O95" s="1462"/>
      <c r="P95" s="1462"/>
      <c r="Q95" s="1462"/>
      <c r="R95" s="1462"/>
      <c r="S95" s="1065"/>
    </row>
    <row r="96" spans="1:21" ht="14.25" customHeight="1" thickBot="1" x14ac:dyDescent="0.25">
      <c r="A96" s="22" t="s">
        <v>5</v>
      </c>
      <c r="B96" s="1572" t="s">
        <v>9</v>
      </c>
      <c r="C96" s="1573"/>
      <c r="D96" s="1573"/>
      <c r="E96" s="1573"/>
      <c r="F96" s="1573"/>
      <c r="G96" s="1573"/>
      <c r="H96" s="1237">
        <f>H95+H64+H52</f>
        <v>1564.3</v>
      </c>
      <c r="I96" s="1246">
        <f>I95+I64+I52</f>
        <v>1516.5</v>
      </c>
      <c r="J96" s="1250">
        <f>J95+J64+J52</f>
        <v>-47.8</v>
      </c>
      <c r="K96" s="1237">
        <f>K95+K64+K52</f>
        <v>745.7</v>
      </c>
      <c r="L96" s="1237">
        <f t="shared" ref="L96:M96" si="16">L95+L64+L52</f>
        <v>823.2</v>
      </c>
      <c r="M96" s="1237">
        <f t="shared" si="16"/>
        <v>77.5</v>
      </c>
      <c r="N96" s="55">
        <f>N95+N64+N52</f>
        <v>878.7</v>
      </c>
      <c r="O96" s="1574"/>
      <c r="P96" s="1574"/>
      <c r="Q96" s="1574"/>
      <c r="R96" s="1574"/>
      <c r="S96" s="1066"/>
    </row>
    <row r="97" spans="1:21" ht="14.25" customHeight="1" thickBot="1" x14ac:dyDescent="0.25">
      <c r="A97" s="16" t="s">
        <v>5</v>
      </c>
      <c r="B97" s="1604" t="s">
        <v>31</v>
      </c>
      <c r="C97" s="1605"/>
      <c r="D97" s="1605"/>
      <c r="E97" s="1605"/>
      <c r="F97" s="1605"/>
      <c r="G97" s="1605"/>
      <c r="H97" s="1238">
        <f t="shared" ref="H97:N97" si="17">H96</f>
        <v>1564.3</v>
      </c>
      <c r="I97" s="1247">
        <f t="shared" ref="I97:J97" si="18">I96</f>
        <v>1516.5</v>
      </c>
      <c r="J97" s="1251">
        <f t="shared" si="18"/>
        <v>-47.8</v>
      </c>
      <c r="K97" s="1238">
        <f t="shared" si="17"/>
        <v>745.7</v>
      </c>
      <c r="L97" s="1238">
        <f t="shared" ref="L97:M97" si="19">L96</f>
        <v>823.2</v>
      </c>
      <c r="M97" s="1238">
        <f t="shared" si="19"/>
        <v>77.5</v>
      </c>
      <c r="N97" s="56">
        <f t="shared" si="17"/>
        <v>878.7</v>
      </c>
      <c r="O97" s="1648"/>
      <c r="P97" s="1648"/>
      <c r="Q97" s="1648"/>
      <c r="R97" s="1648"/>
      <c r="S97" s="1067"/>
    </row>
    <row r="98" spans="1:21" s="13" customFormat="1" ht="17.25" customHeight="1" x14ac:dyDescent="0.2">
      <c r="A98" s="1650"/>
      <c r="B98" s="1650"/>
      <c r="C98" s="1650"/>
      <c r="D98" s="1650"/>
      <c r="E98" s="1650"/>
      <c r="F98" s="1650"/>
      <c r="G98" s="1650"/>
      <c r="H98" s="1650"/>
      <c r="I98" s="1650"/>
      <c r="J98" s="1650"/>
      <c r="K98" s="1650"/>
      <c r="L98" s="1650"/>
      <c r="M98" s="1650"/>
      <c r="N98" s="1650"/>
      <c r="O98" s="1650"/>
      <c r="P98" s="1650"/>
      <c r="Q98" s="1650"/>
      <c r="R98" s="1650"/>
      <c r="S98" s="12"/>
      <c r="T98" s="12"/>
      <c r="U98" s="12"/>
    </row>
    <row r="99" spans="1:21" s="13" customFormat="1" ht="14.25" customHeight="1" thickBot="1" x14ac:dyDescent="0.25">
      <c r="A99" s="1651" t="s">
        <v>13</v>
      </c>
      <c r="B99" s="1651"/>
      <c r="C99" s="1651"/>
      <c r="D99" s="1651"/>
      <c r="E99" s="1651"/>
      <c r="F99" s="1651"/>
      <c r="G99" s="1651"/>
      <c r="H99" s="72"/>
      <c r="I99" s="72"/>
      <c r="J99" s="72"/>
      <c r="K99" s="72"/>
      <c r="L99" s="72"/>
      <c r="M99" s="72"/>
      <c r="N99" s="72"/>
      <c r="O99" s="5"/>
      <c r="P99" s="5"/>
      <c r="Q99" s="5"/>
      <c r="R99" s="5"/>
      <c r="S99" s="12"/>
      <c r="T99" s="12"/>
      <c r="U99" s="12"/>
    </row>
    <row r="100" spans="1:21" ht="93" customHeight="1" thickBot="1" x14ac:dyDescent="0.25">
      <c r="A100" s="1564" t="s">
        <v>10</v>
      </c>
      <c r="B100" s="1565"/>
      <c r="C100" s="1565"/>
      <c r="D100" s="1565"/>
      <c r="E100" s="1565"/>
      <c r="F100" s="1565"/>
      <c r="G100" s="1566"/>
      <c r="H100" s="1068" t="s">
        <v>255</v>
      </c>
      <c r="I100" s="1069" t="s">
        <v>256</v>
      </c>
      <c r="J100" s="1034" t="s">
        <v>252</v>
      </c>
      <c r="K100" s="1068" t="s">
        <v>280</v>
      </c>
      <c r="L100" s="1376" t="s">
        <v>289</v>
      </c>
      <c r="M100" s="1377" t="s">
        <v>252</v>
      </c>
      <c r="N100" s="51" t="s">
        <v>281</v>
      </c>
    </row>
    <row r="101" spans="1:21" ht="14.25" customHeight="1" x14ac:dyDescent="0.2">
      <c r="A101" s="1601" t="s">
        <v>14</v>
      </c>
      <c r="B101" s="1602"/>
      <c r="C101" s="1602"/>
      <c r="D101" s="1602"/>
      <c r="E101" s="1602"/>
      <c r="F101" s="1602"/>
      <c r="G101" s="1603"/>
      <c r="H101" s="1344">
        <f>H102+H105+H106</f>
        <v>1546.9</v>
      </c>
      <c r="I101" s="1413">
        <f>I102+I105+I106</f>
        <v>1499.1</v>
      </c>
      <c r="J101" s="1414">
        <f t="shared" ref="J101:N101" si="20">J102+J105+J106</f>
        <v>-47.8</v>
      </c>
      <c r="K101" s="1344">
        <f t="shared" si="20"/>
        <v>745.7</v>
      </c>
      <c r="L101" s="1413">
        <f>L102+L105+L106</f>
        <v>823.2</v>
      </c>
      <c r="M101" s="1414">
        <f t="shared" ref="M101" si="21">M102+M105+M106</f>
        <v>77.5</v>
      </c>
      <c r="N101" s="1345">
        <f t="shared" si="20"/>
        <v>878.7</v>
      </c>
    </row>
    <row r="102" spans="1:21" ht="14.25" customHeight="1" x14ac:dyDescent="0.2">
      <c r="A102" s="1631" t="s">
        <v>276</v>
      </c>
      <c r="B102" s="1632"/>
      <c r="C102" s="1632"/>
      <c r="D102" s="1632"/>
      <c r="E102" s="1632"/>
      <c r="F102" s="1632"/>
      <c r="G102" s="1633"/>
      <c r="H102" s="1346">
        <f>H103+H104</f>
        <v>1441.2</v>
      </c>
      <c r="I102" s="1415">
        <f>I103+I104</f>
        <v>1393.4</v>
      </c>
      <c r="J102" s="1416">
        <f t="shared" ref="J102:N102" si="22">J103+J104</f>
        <v>-47.8</v>
      </c>
      <c r="K102" s="1346">
        <f t="shared" si="22"/>
        <v>745.7</v>
      </c>
      <c r="L102" s="1415">
        <f>L103+L104</f>
        <v>823.2</v>
      </c>
      <c r="M102" s="1416">
        <f t="shared" ref="M102" si="23">M103+M104</f>
        <v>77.5</v>
      </c>
      <c r="N102" s="1347">
        <f t="shared" si="22"/>
        <v>878.7</v>
      </c>
    </row>
    <row r="103" spans="1:21" ht="14.25" customHeight="1" x14ac:dyDescent="0.2">
      <c r="A103" s="1592" t="s">
        <v>36</v>
      </c>
      <c r="B103" s="1593"/>
      <c r="C103" s="1593"/>
      <c r="D103" s="1593"/>
      <c r="E103" s="1593"/>
      <c r="F103" s="1593"/>
      <c r="G103" s="1594"/>
      <c r="H103" s="1348">
        <f>SUMIF(G4:G97,"SB",H4:H97)</f>
        <v>1369.5</v>
      </c>
      <c r="I103" s="1417">
        <f>SUMIF(G4:G97,"SB",I4:I97)</f>
        <v>1321.7</v>
      </c>
      <c r="J103" s="1418">
        <f t="shared" ref="J103:J111" si="24">I103-H103</f>
        <v>-47.8</v>
      </c>
      <c r="K103" s="1419">
        <f>SUMIF(G14:G97,"SB",K14:K97)</f>
        <v>745.7</v>
      </c>
      <c r="L103" s="1417">
        <f>SUMIF(G4:G97,"SB",L4:L97)</f>
        <v>823.2</v>
      </c>
      <c r="M103" s="1418">
        <f t="shared" ref="M103:M106" si="25">L103-K103</f>
        <v>77.5</v>
      </c>
      <c r="N103" s="44">
        <f>SUMIF(G14:G97,"SB",N14:N97)</f>
        <v>878.7</v>
      </c>
      <c r="O103" s="17"/>
    </row>
    <row r="104" spans="1:21" ht="24.75" customHeight="1" x14ac:dyDescent="0.2">
      <c r="A104" s="1592" t="s">
        <v>274</v>
      </c>
      <c r="B104" s="1593"/>
      <c r="C104" s="1593"/>
      <c r="D104" s="1593"/>
      <c r="E104" s="1593"/>
      <c r="F104" s="1593"/>
      <c r="G104" s="1594"/>
      <c r="H104" s="1348">
        <f>SUMIF(G11:G98,"SB(ES)",H11:H98)</f>
        <v>71.7</v>
      </c>
      <c r="I104" s="1417">
        <f>SUMIF(G11:G97,"SB(ES)",I11:I97)</f>
        <v>71.7</v>
      </c>
      <c r="J104" s="1420">
        <f t="shared" si="24"/>
        <v>0</v>
      </c>
      <c r="K104" s="1419">
        <f>SUMIF(G6:G98,"SB(ES)",K6:K98)</f>
        <v>0</v>
      </c>
      <c r="L104" s="1417">
        <f>SUMIF(G11:G97,"SB(ES)",L11:L97)</f>
        <v>0</v>
      </c>
      <c r="M104" s="1420">
        <f t="shared" si="25"/>
        <v>0</v>
      </c>
      <c r="N104" s="44">
        <f>SUMIF(G6:G98,"SB(ES)",N6:N98)</f>
        <v>0</v>
      </c>
    </row>
    <row r="105" spans="1:21" ht="14.25" customHeight="1" x14ac:dyDescent="0.2">
      <c r="A105" s="1595" t="s">
        <v>65</v>
      </c>
      <c r="B105" s="1596"/>
      <c r="C105" s="1596"/>
      <c r="D105" s="1596"/>
      <c r="E105" s="1596"/>
      <c r="F105" s="1596"/>
      <c r="G105" s="1597"/>
      <c r="H105" s="1349">
        <f>SUMIF(G6:G99,"SB(L)",H6:H99)</f>
        <v>0</v>
      </c>
      <c r="I105" s="1421">
        <f>SUMIF(G6:G99,"SB(L)",I6:I99)</f>
        <v>0</v>
      </c>
      <c r="J105" s="1422">
        <f t="shared" ref="J105" si="26">I105-H105</f>
        <v>0</v>
      </c>
      <c r="K105" s="1423">
        <f>SUMIF(G7:G99,"SB(L)",K7:K99)</f>
        <v>0</v>
      </c>
      <c r="L105" s="1421">
        <f>SUMIF(G6:G99,"SB(L)",L6:L99)</f>
        <v>0</v>
      </c>
      <c r="M105" s="1422">
        <f t="shared" si="25"/>
        <v>0</v>
      </c>
      <c r="N105" s="1350">
        <f>SUMIF(G7:G99,"SB(L)",N7:N99)</f>
        <v>0</v>
      </c>
      <c r="O105" s="18"/>
    </row>
    <row r="106" spans="1:21" ht="14.25" customHeight="1" x14ac:dyDescent="0.2">
      <c r="A106" s="1595" t="s">
        <v>95</v>
      </c>
      <c r="B106" s="1596"/>
      <c r="C106" s="1596"/>
      <c r="D106" s="1596"/>
      <c r="E106" s="1596"/>
      <c r="F106" s="1596"/>
      <c r="G106" s="1597"/>
      <c r="H106" s="1349">
        <f>SUMIF(G4:G97,"SB(ŽPL)",H4:H97)</f>
        <v>105.7</v>
      </c>
      <c r="I106" s="1421">
        <f>SUMIF(G4:G97,"SB(ŽPL)",I4:I97)</f>
        <v>105.7</v>
      </c>
      <c r="J106" s="1422">
        <f t="shared" si="24"/>
        <v>0</v>
      </c>
      <c r="K106" s="1423">
        <f>SUMIF(G5:G98,"SB(ŽPL)",K5:K98)</f>
        <v>0</v>
      </c>
      <c r="L106" s="1421">
        <f>SUMIF(G4:G97,"SB(ŽPL)",L4:L97)</f>
        <v>0</v>
      </c>
      <c r="M106" s="1422">
        <f t="shared" si="25"/>
        <v>0</v>
      </c>
      <c r="N106" s="1350">
        <f>SUMIF(G4:G97,"SB(ŽPL)",N4:N97)</f>
        <v>0</v>
      </c>
      <c r="O106" s="18"/>
    </row>
    <row r="107" spans="1:21" ht="14.25" customHeight="1" x14ac:dyDescent="0.2">
      <c r="A107" s="1598" t="s">
        <v>15</v>
      </c>
      <c r="B107" s="1599"/>
      <c r="C107" s="1599"/>
      <c r="D107" s="1599"/>
      <c r="E107" s="1599"/>
      <c r="F107" s="1599"/>
      <c r="G107" s="1600"/>
      <c r="H107" s="1351">
        <f>SUM(H108:H111)</f>
        <v>17.399999999999999</v>
      </c>
      <c r="I107" s="1424">
        <f t="shared" ref="I107:N107" si="27">SUM(I108:I111)</f>
        <v>17.399999999999999</v>
      </c>
      <c r="J107" s="1425">
        <f t="shared" si="27"/>
        <v>0</v>
      </c>
      <c r="K107" s="1351">
        <f t="shared" si="27"/>
        <v>0</v>
      </c>
      <c r="L107" s="1424">
        <f t="shared" ref="L107:M107" si="28">SUM(L108:L111)</f>
        <v>0</v>
      </c>
      <c r="M107" s="1425">
        <f t="shared" si="28"/>
        <v>0</v>
      </c>
      <c r="N107" s="1426">
        <f t="shared" si="27"/>
        <v>0</v>
      </c>
    </row>
    <row r="108" spans="1:21" ht="14.25" customHeight="1" x14ac:dyDescent="0.2">
      <c r="A108" s="1592" t="s">
        <v>275</v>
      </c>
      <c r="B108" s="1593"/>
      <c r="C108" s="1593"/>
      <c r="D108" s="1593"/>
      <c r="E108" s="1593"/>
      <c r="F108" s="1593"/>
      <c r="G108" s="1594"/>
      <c r="H108" s="1348">
        <f>SUMIF(G9:G102,"ES",H9:H102)</f>
        <v>17.399999999999999</v>
      </c>
      <c r="I108" s="1417">
        <f>SUMIF(G9:G102,"ES",I9:I102)</f>
        <v>17.399999999999999</v>
      </c>
      <c r="J108" s="1418">
        <f t="shared" si="24"/>
        <v>0</v>
      </c>
      <c r="K108" s="1419">
        <f>SUMIF(G10:G102,"ES",K10:K102)</f>
        <v>0</v>
      </c>
      <c r="L108" s="1417">
        <f>SUMIF(G9:G97,"ES",L9:L97)</f>
        <v>0</v>
      </c>
      <c r="M108" s="1418">
        <f t="shared" ref="M108:M111" si="29">L108-K108</f>
        <v>0</v>
      </c>
      <c r="N108" s="44">
        <f>SUMIF(G10:G102,"ES",N10:N102)</f>
        <v>0</v>
      </c>
    </row>
    <row r="109" spans="1:21" ht="14.25" customHeight="1" x14ac:dyDescent="0.2">
      <c r="A109" s="1586" t="s">
        <v>85</v>
      </c>
      <c r="B109" s="1587"/>
      <c r="C109" s="1587"/>
      <c r="D109" s="1587"/>
      <c r="E109" s="1587"/>
      <c r="F109" s="1587"/>
      <c r="G109" s="1588"/>
      <c r="H109" s="1353">
        <f>SUMIF(G4:G97,"KVJUD",H4:H97)</f>
        <v>0</v>
      </c>
      <c r="I109" s="1417">
        <f>SUMIF(G4:G97,"KVJUD",I4:I97)</f>
        <v>0</v>
      </c>
      <c r="J109" s="1418">
        <f t="shared" si="24"/>
        <v>0</v>
      </c>
      <c r="K109" s="1419">
        <f>SUMIF(G4:G97,"KVJUD",K4:K97)</f>
        <v>0</v>
      </c>
      <c r="L109" s="1417">
        <f>SUMIF(G4:G97,"KVJUD",L4:L97)</f>
        <v>0</v>
      </c>
      <c r="M109" s="1418">
        <f t="shared" si="29"/>
        <v>0</v>
      </c>
      <c r="N109" s="1354">
        <f>SUMIF(G4:G97,"KVJUD",N4:N97)</f>
        <v>0</v>
      </c>
    </row>
    <row r="110" spans="1:21" ht="14.25" customHeight="1" x14ac:dyDescent="0.2">
      <c r="A110" s="1586" t="s">
        <v>87</v>
      </c>
      <c r="B110" s="1587"/>
      <c r="C110" s="1587"/>
      <c r="D110" s="1587"/>
      <c r="E110" s="1587"/>
      <c r="F110" s="1587"/>
      <c r="G110" s="1588"/>
      <c r="H110" s="1353">
        <f>SUMIF(G4:G97,"Kt",H4:H97)</f>
        <v>0</v>
      </c>
      <c r="I110" s="1417">
        <f>SUMIF(G4:G97,"Kt",I4:I97)</f>
        <v>0</v>
      </c>
      <c r="J110" s="1418">
        <f t="shared" si="24"/>
        <v>0</v>
      </c>
      <c r="K110" s="1419">
        <f>SUMIF(G4:G97,"Kt",K4:K97)</f>
        <v>0</v>
      </c>
      <c r="L110" s="1417">
        <f>SUMIF(G4:G97,"Kt",L4:L97)</f>
        <v>0</v>
      </c>
      <c r="M110" s="1418">
        <f t="shared" si="29"/>
        <v>0</v>
      </c>
      <c r="N110" s="1354">
        <f>SUMIF(G4:G97,"Kt",N4:N97)</f>
        <v>0</v>
      </c>
    </row>
    <row r="111" spans="1:21" ht="14.25" customHeight="1" x14ac:dyDescent="0.2">
      <c r="A111" s="1589" t="s">
        <v>37</v>
      </c>
      <c r="B111" s="1590"/>
      <c r="C111" s="1590"/>
      <c r="D111" s="1590"/>
      <c r="E111" s="1590"/>
      <c r="F111" s="1590"/>
      <c r="G111" s="1591"/>
      <c r="H111" s="1353">
        <f>SUMIF(G4:G97,"LRVB",H4:H97)</f>
        <v>0</v>
      </c>
      <c r="I111" s="1417">
        <f>SUMIF(G4:G97,"LRVB",I4:I97)</f>
        <v>0</v>
      </c>
      <c r="J111" s="1418">
        <f t="shared" si="24"/>
        <v>0</v>
      </c>
      <c r="K111" s="1419">
        <f>SUMIF(G4:G97,"LRVB",K4:K97)</f>
        <v>0</v>
      </c>
      <c r="L111" s="1417">
        <f>SUMIF(G4:G97,"LRVB",L4:L97)</f>
        <v>0</v>
      </c>
      <c r="M111" s="1418">
        <f t="shared" si="29"/>
        <v>0</v>
      </c>
      <c r="N111" s="1354">
        <f>SUMIF(G4:G97,"LRVB",N4:N97)</f>
        <v>0</v>
      </c>
    </row>
    <row r="112" spans="1:21" ht="14.25" customHeight="1" thickBot="1" x14ac:dyDescent="0.25">
      <c r="A112" s="1580" t="s">
        <v>16</v>
      </c>
      <c r="B112" s="1581"/>
      <c r="C112" s="1581"/>
      <c r="D112" s="1581"/>
      <c r="E112" s="1581"/>
      <c r="F112" s="1581"/>
      <c r="G112" s="1582"/>
      <c r="H112" s="1355">
        <f>H107+H101</f>
        <v>1564.3</v>
      </c>
      <c r="I112" s="1427">
        <f t="shared" ref="I112:N112" si="30">I107+I101</f>
        <v>1516.5</v>
      </c>
      <c r="J112" s="1428">
        <f t="shared" si="30"/>
        <v>-47.8</v>
      </c>
      <c r="K112" s="1355">
        <f t="shared" si="30"/>
        <v>745.7</v>
      </c>
      <c r="L112" s="1427">
        <f t="shared" ref="L112:M112" si="31">L107+L101</f>
        <v>823.2</v>
      </c>
      <c r="M112" s="1428">
        <f t="shared" si="31"/>
        <v>77.5</v>
      </c>
      <c r="N112" s="1356">
        <f t="shared" si="30"/>
        <v>878.7</v>
      </c>
      <c r="O112" s="6"/>
      <c r="P112" s="6"/>
      <c r="Q112" s="6"/>
      <c r="R112" s="6"/>
    </row>
    <row r="113" spans="1:18" x14ac:dyDescent="0.2">
      <c r="A113" s="6"/>
      <c r="B113" s="6"/>
      <c r="C113" s="6"/>
      <c r="D113" s="6"/>
      <c r="E113" s="6"/>
      <c r="F113" s="6"/>
      <c r="G113" s="6"/>
      <c r="H113" s="27"/>
      <c r="I113" s="27"/>
      <c r="J113" s="27"/>
      <c r="K113" s="27"/>
      <c r="L113" s="27"/>
      <c r="M113" s="27"/>
      <c r="N113" s="27"/>
      <c r="O113" s="6"/>
      <c r="P113" s="6"/>
      <c r="Q113" s="6"/>
      <c r="R113" s="6"/>
    </row>
    <row r="114" spans="1:18" x14ac:dyDescent="0.2">
      <c r="O114" s="17"/>
    </row>
    <row r="115" spans="1:18" x14ac:dyDescent="0.2">
      <c r="H115" s="18"/>
      <c r="I115" s="18"/>
      <c r="J115" s="18"/>
      <c r="K115" s="18"/>
      <c r="L115" s="18"/>
      <c r="M115" s="18"/>
      <c r="N115" s="18"/>
    </row>
    <row r="116" spans="1:18" x14ac:dyDescent="0.2">
      <c r="N116" s="18"/>
    </row>
    <row r="117" spans="1:18" x14ac:dyDescent="0.2">
      <c r="H117" s="30"/>
      <c r="I117" s="30"/>
      <c r="J117" s="30"/>
      <c r="K117" s="30"/>
      <c r="L117" s="30"/>
      <c r="M117" s="30"/>
      <c r="N117" s="30"/>
    </row>
  </sheetData>
  <mergeCells count="141">
    <mergeCell ref="L7:L9"/>
    <mergeCell ref="M7:M9"/>
    <mergeCell ref="S84:S85"/>
    <mergeCell ref="S86:S87"/>
    <mergeCell ref="S66:S69"/>
    <mergeCell ref="S91:S92"/>
    <mergeCell ref="S88:S90"/>
    <mergeCell ref="A102:G102"/>
    <mergeCell ref="A108:G108"/>
    <mergeCell ref="A105:G105"/>
    <mergeCell ref="S14:S20"/>
    <mergeCell ref="D93:D94"/>
    <mergeCell ref="E93:E94"/>
    <mergeCell ref="F93:F94"/>
    <mergeCell ref="A91:A92"/>
    <mergeCell ref="B91:B92"/>
    <mergeCell ref="C91:C92"/>
    <mergeCell ref="D91:D92"/>
    <mergeCell ref="E91:E92"/>
    <mergeCell ref="F91:F92"/>
    <mergeCell ref="O91:O92"/>
    <mergeCell ref="A88:A89"/>
    <mergeCell ref="B88:B89"/>
    <mergeCell ref="C88:C89"/>
    <mergeCell ref="A112:G112"/>
    <mergeCell ref="I7:I9"/>
    <mergeCell ref="J7:J9"/>
    <mergeCell ref="A104:G104"/>
    <mergeCell ref="A106:G106"/>
    <mergeCell ref="A107:G107"/>
    <mergeCell ref="A109:G109"/>
    <mergeCell ref="A110:G110"/>
    <mergeCell ref="A111:G111"/>
    <mergeCell ref="A98:R98"/>
    <mergeCell ref="A99:G99"/>
    <mergeCell ref="A100:G100"/>
    <mergeCell ref="A101:G101"/>
    <mergeCell ref="A103:G103"/>
    <mergeCell ref="O93:O94"/>
    <mergeCell ref="C95:G95"/>
    <mergeCell ref="O95:R95"/>
    <mergeCell ref="B96:G96"/>
    <mergeCell ref="O96:R96"/>
    <mergeCell ref="B97:G97"/>
    <mergeCell ref="O97:R97"/>
    <mergeCell ref="A93:A94"/>
    <mergeCell ref="B93:B94"/>
    <mergeCell ref="C93:C94"/>
    <mergeCell ref="E88:E89"/>
    <mergeCell ref="F88:F89"/>
    <mergeCell ref="D88:D90"/>
    <mergeCell ref="O81:O83"/>
    <mergeCell ref="D84:D86"/>
    <mergeCell ref="E84:E87"/>
    <mergeCell ref="A79:A83"/>
    <mergeCell ref="B79:B83"/>
    <mergeCell ref="C79:C83"/>
    <mergeCell ref="E79:E83"/>
    <mergeCell ref="O79:O80"/>
    <mergeCell ref="D80:D82"/>
    <mergeCell ref="O61:O62"/>
    <mergeCell ref="C64:G64"/>
    <mergeCell ref="O64:R64"/>
    <mergeCell ref="C65:R65"/>
    <mergeCell ref="D66:D67"/>
    <mergeCell ref="E66:E67"/>
    <mergeCell ref="A59:A60"/>
    <mergeCell ref="B59:B60"/>
    <mergeCell ref="C59:C60"/>
    <mergeCell ref="D59:D60"/>
    <mergeCell ref="D61:D63"/>
    <mergeCell ref="E61:E63"/>
    <mergeCell ref="C52:G52"/>
    <mergeCell ref="O52:R52"/>
    <mergeCell ref="C53:R53"/>
    <mergeCell ref="A55:A56"/>
    <mergeCell ref="B55:B56"/>
    <mergeCell ref="C55:C56"/>
    <mergeCell ref="D55:D56"/>
    <mergeCell ref="E55:E56"/>
    <mergeCell ref="F55:F56"/>
    <mergeCell ref="D40:D41"/>
    <mergeCell ref="A49:A51"/>
    <mergeCell ref="B49:B51"/>
    <mergeCell ref="C49:C51"/>
    <mergeCell ref="E49:E51"/>
    <mergeCell ref="F49:F51"/>
    <mergeCell ref="D50:D51"/>
    <mergeCell ref="D34:D36"/>
    <mergeCell ref="E34:E36"/>
    <mergeCell ref="A37:A39"/>
    <mergeCell ref="B37:B39"/>
    <mergeCell ref="C37:C39"/>
    <mergeCell ref="D37:D38"/>
    <mergeCell ref="A30:A32"/>
    <mergeCell ref="B30:B32"/>
    <mergeCell ref="C30:C32"/>
    <mergeCell ref="E30:E32"/>
    <mergeCell ref="F30:F32"/>
    <mergeCell ref="A27:A28"/>
    <mergeCell ref="B27:B28"/>
    <mergeCell ref="C27:C28"/>
    <mergeCell ref="D27:D28"/>
    <mergeCell ref="E27:E28"/>
    <mergeCell ref="F27:F28"/>
    <mergeCell ref="A24:A25"/>
    <mergeCell ref="B24:B25"/>
    <mergeCell ref="C24:C25"/>
    <mergeCell ref="D24:D25"/>
    <mergeCell ref="E24:E25"/>
    <mergeCell ref="F24:F25"/>
    <mergeCell ref="D17:D18"/>
    <mergeCell ref="O17:O18"/>
    <mergeCell ref="E19:E20"/>
    <mergeCell ref="O19:O20"/>
    <mergeCell ref="D22:D23"/>
    <mergeCell ref="E22:E23"/>
    <mergeCell ref="S37:S40"/>
    <mergeCell ref="A4:R4"/>
    <mergeCell ref="A5:R5"/>
    <mergeCell ref="O6:R6"/>
    <mergeCell ref="D3:O3"/>
    <mergeCell ref="A10:R10"/>
    <mergeCell ref="A11:R11"/>
    <mergeCell ref="B12:R12"/>
    <mergeCell ref="C13:R13"/>
    <mergeCell ref="D14:D16"/>
    <mergeCell ref="O14:O16"/>
    <mergeCell ref="G7:G9"/>
    <mergeCell ref="H7:H9"/>
    <mergeCell ref="K7:K9"/>
    <mergeCell ref="N7:N9"/>
    <mergeCell ref="O7:R7"/>
    <mergeCell ref="O8:O9"/>
    <mergeCell ref="P8:R8"/>
    <mergeCell ref="A7:A9"/>
    <mergeCell ref="B7:B9"/>
    <mergeCell ref="C7:C9"/>
    <mergeCell ref="D7:D9"/>
    <mergeCell ref="E7:E9"/>
    <mergeCell ref="F7:F9"/>
  </mergeCells>
  <printOptions horizontalCentered="1"/>
  <pageMargins left="0" right="0" top="0.78740157480314965" bottom="0" header="0" footer="0"/>
  <pageSetup paperSize="9" scale="76" orientation="landscape" r:id="rId1"/>
  <rowBreaks count="1" manualBreakCount="1">
    <brk id="52" max="18"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09"/>
  <sheetViews>
    <sheetView view="pageBreakPreview" topLeftCell="A40" zoomScaleNormal="100" zoomScaleSheetLayoutView="100" workbookViewId="0">
      <selection activeCell="S101" sqref="S101"/>
    </sheetView>
  </sheetViews>
  <sheetFormatPr defaultColWidth="9.140625" defaultRowHeight="12.75" x14ac:dyDescent="0.2"/>
  <cols>
    <col min="1" max="3" width="2.85546875" style="291" customWidth="1"/>
    <col min="4" max="4" width="2.7109375" style="291" customWidth="1"/>
    <col min="5" max="5" width="37.42578125" style="291" customWidth="1"/>
    <col min="6" max="6" width="2.7109375" style="294" customWidth="1"/>
    <col min="7" max="7" width="5.42578125" style="295" customWidth="1"/>
    <col min="8" max="8" width="3.28515625" style="296" customWidth="1"/>
    <col min="9" max="9" width="10.85546875" style="296" customWidth="1"/>
    <col min="10" max="10" width="7.42578125" style="297" customWidth="1"/>
    <col min="11" max="11" width="9.42578125" style="291" customWidth="1"/>
    <col min="12" max="12" width="28.140625" style="291" customWidth="1"/>
    <col min="13" max="13" width="5.85546875" style="291" customWidth="1"/>
    <col min="14" max="16384" width="9.140625" style="292"/>
  </cols>
  <sheetData>
    <row r="1" spans="1:15" s="6" customFormat="1" ht="19.5" customHeight="1" x14ac:dyDescent="0.2">
      <c r="A1" s="7"/>
      <c r="B1" s="7"/>
      <c r="C1" s="7"/>
      <c r="D1" s="7"/>
      <c r="E1" s="7"/>
      <c r="F1" s="15"/>
      <c r="G1" s="1126"/>
      <c r="H1" s="8"/>
      <c r="I1" s="8"/>
      <c r="J1" s="9"/>
      <c r="K1" s="1682" t="s">
        <v>257</v>
      </c>
      <c r="L1" s="1683"/>
      <c r="M1" s="1683"/>
    </row>
    <row r="2" spans="1:15" s="6" customFormat="1" ht="23.25" customHeight="1" x14ac:dyDescent="0.2">
      <c r="A2" s="7"/>
      <c r="B2" s="7"/>
      <c r="C2" s="7"/>
      <c r="D2" s="7"/>
      <c r="E2" s="7"/>
      <c r="F2" s="15"/>
      <c r="G2" s="1126"/>
      <c r="H2" s="8"/>
      <c r="I2" s="8"/>
      <c r="J2" s="9"/>
      <c r="K2" s="1683"/>
      <c r="L2" s="1683"/>
      <c r="M2" s="1683"/>
    </row>
    <row r="3" spans="1:15" s="6" customFormat="1" x14ac:dyDescent="0.2">
      <c r="A3" s="7"/>
      <c r="B3" s="7"/>
      <c r="C3" s="7"/>
      <c r="D3" s="7"/>
      <c r="E3" s="7"/>
      <c r="F3" s="15"/>
      <c r="G3" s="1126"/>
      <c r="H3" s="8"/>
      <c r="I3" s="8"/>
      <c r="J3" s="9"/>
      <c r="K3" s="7"/>
      <c r="L3" s="7"/>
      <c r="M3" s="7"/>
    </row>
    <row r="4" spans="1:15" s="6" customFormat="1" x14ac:dyDescent="0.2">
      <c r="A4" s="7"/>
      <c r="B4" s="7"/>
      <c r="C4" s="7"/>
      <c r="D4" s="7"/>
      <c r="E4" s="7"/>
      <c r="F4" s="15"/>
      <c r="G4" s="1126"/>
      <c r="H4" s="8"/>
      <c r="I4" s="8"/>
      <c r="J4" s="9"/>
      <c r="K4" s="7"/>
      <c r="L4" s="7"/>
      <c r="M4" s="7"/>
    </row>
    <row r="5" spans="1:15" s="7" customFormat="1" ht="15" customHeight="1" x14ac:dyDescent="0.2">
      <c r="A5" s="1199"/>
      <c r="B5" s="1199"/>
      <c r="C5" s="1199"/>
      <c r="D5" s="1199"/>
      <c r="E5" s="1476" t="s">
        <v>261</v>
      </c>
      <c r="F5" s="1476"/>
      <c r="G5" s="1476"/>
      <c r="H5" s="1476"/>
      <c r="I5" s="1476"/>
      <c r="J5" s="1476"/>
      <c r="K5" s="1476"/>
      <c r="L5" s="1476"/>
      <c r="M5" s="1199"/>
    </row>
    <row r="6" spans="1:15" s="6" customFormat="1" ht="14.25" x14ac:dyDescent="0.2">
      <c r="A6" s="1200"/>
      <c r="B6" s="1200"/>
      <c r="C6" s="1200"/>
      <c r="D6" s="1200"/>
      <c r="E6" s="1477" t="s">
        <v>44</v>
      </c>
      <c r="F6" s="1854"/>
      <c r="G6" s="1854"/>
      <c r="H6" s="1854"/>
      <c r="I6" s="1854"/>
      <c r="J6" s="1854"/>
      <c r="K6" s="1854"/>
      <c r="L6" s="1854"/>
      <c r="M6" s="1200"/>
    </row>
    <row r="7" spans="1:15" s="6" customFormat="1" ht="15" x14ac:dyDescent="0.2">
      <c r="A7" s="1478" t="s">
        <v>32</v>
      </c>
      <c r="B7" s="1478"/>
      <c r="C7" s="1478"/>
      <c r="D7" s="1478"/>
      <c r="E7" s="1478"/>
      <c r="F7" s="1478"/>
      <c r="G7" s="1478"/>
      <c r="H7" s="1478"/>
      <c r="I7" s="1478"/>
      <c r="J7" s="1478"/>
      <c r="K7" s="1478"/>
      <c r="L7" s="1478"/>
      <c r="M7" s="1478"/>
      <c r="N7" s="4"/>
      <c r="O7" s="4"/>
    </row>
    <row r="8" spans="1:15" ht="15.75" customHeight="1" thickBot="1" x14ac:dyDescent="0.25">
      <c r="L8" s="1866" t="s">
        <v>116</v>
      </c>
      <c r="M8" s="1866"/>
    </row>
    <row r="9" spans="1:15" ht="47.25" customHeight="1" x14ac:dyDescent="0.2">
      <c r="A9" s="1867" t="s">
        <v>33</v>
      </c>
      <c r="B9" s="1855" t="s">
        <v>0</v>
      </c>
      <c r="C9" s="1855" t="s">
        <v>1</v>
      </c>
      <c r="D9" s="1855" t="s">
        <v>39</v>
      </c>
      <c r="E9" s="1870" t="s">
        <v>12</v>
      </c>
      <c r="F9" s="1855" t="s">
        <v>2</v>
      </c>
      <c r="G9" s="1855" t="s">
        <v>117</v>
      </c>
      <c r="H9" s="1860" t="s">
        <v>3</v>
      </c>
      <c r="I9" s="1863" t="s">
        <v>34</v>
      </c>
      <c r="J9" s="1506" t="s">
        <v>4</v>
      </c>
      <c r="K9" s="1625" t="s">
        <v>258</v>
      </c>
      <c r="L9" s="1490" t="s">
        <v>11</v>
      </c>
      <c r="M9" s="1492"/>
    </row>
    <row r="10" spans="1:15" ht="21.75" customHeight="1" x14ac:dyDescent="0.2">
      <c r="A10" s="1868"/>
      <c r="B10" s="1856"/>
      <c r="C10" s="1856"/>
      <c r="D10" s="1856"/>
      <c r="E10" s="1871"/>
      <c r="F10" s="1856"/>
      <c r="G10" s="1858"/>
      <c r="H10" s="1861"/>
      <c r="I10" s="1864"/>
      <c r="J10" s="1507"/>
      <c r="K10" s="1626"/>
      <c r="L10" s="1499" t="s">
        <v>12</v>
      </c>
      <c r="M10" s="1165" t="s">
        <v>92</v>
      </c>
    </row>
    <row r="11" spans="1:15" ht="48.75" customHeight="1" thickBot="1" x14ac:dyDescent="0.25">
      <c r="A11" s="1869"/>
      <c r="B11" s="1857"/>
      <c r="C11" s="1857"/>
      <c r="D11" s="1857"/>
      <c r="E11" s="1872"/>
      <c r="F11" s="1857"/>
      <c r="G11" s="1859"/>
      <c r="H11" s="1862"/>
      <c r="I11" s="1865"/>
      <c r="J11" s="1508"/>
      <c r="K11" s="1627"/>
      <c r="L11" s="1500"/>
      <c r="M11" s="254" t="s">
        <v>166</v>
      </c>
    </row>
    <row r="12" spans="1:15" s="304" customFormat="1" ht="15" customHeight="1" x14ac:dyDescent="0.2">
      <c r="A12" s="1829" t="s">
        <v>62</v>
      </c>
      <c r="B12" s="1830"/>
      <c r="C12" s="1830"/>
      <c r="D12" s="1830"/>
      <c r="E12" s="1830"/>
      <c r="F12" s="1830"/>
      <c r="G12" s="1830"/>
      <c r="H12" s="1830"/>
      <c r="I12" s="1830"/>
      <c r="J12" s="1830"/>
      <c r="K12" s="1830"/>
      <c r="L12" s="1830"/>
      <c r="M12" s="1831"/>
    </row>
    <row r="13" spans="1:15" s="304" customFormat="1" ht="13.5" customHeight="1" x14ac:dyDescent="0.2">
      <c r="A13" s="1832" t="s">
        <v>45</v>
      </c>
      <c r="B13" s="1833"/>
      <c r="C13" s="1833"/>
      <c r="D13" s="1833"/>
      <c r="E13" s="1833"/>
      <c r="F13" s="1833"/>
      <c r="G13" s="1833"/>
      <c r="H13" s="1833"/>
      <c r="I13" s="1833"/>
      <c r="J13" s="1833"/>
      <c r="K13" s="1833"/>
      <c r="L13" s="1833"/>
      <c r="M13" s="1834"/>
    </row>
    <row r="14" spans="1:15" ht="14.25" customHeight="1" x14ac:dyDescent="0.2">
      <c r="A14" s="305" t="s">
        <v>5</v>
      </c>
      <c r="B14" s="1835" t="s">
        <v>46</v>
      </c>
      <c r="C14" s="1836"/>
      <c r="D14" s="1836"/>
      <c r="E14" s="1836"/>
      <c r="F14" s="1836"/>
      <c r="G14" s="1836"/>
      <c r="H14" s="1836"/>
      <c r="I14" s="1836"/>
      <c r="J14" s="1836"/>
      <c r="K14" s="1836"/>
      <c r="L14" s="1836"/>
      <c r="M14" s="1837"/>
    </row>
    <row r="15" spans="1:15" ht="15" customHeight="1" x14ac:dyDescent="0.2">
      <c r="A15" s="306" t="s">
        <v>5</v>
      </c>
      <c r="B15" s="307" t="s">
        <v>5</v>
      </c>
      <c r="C15" s="1838" t="s">
        <v>47</v>
      </c>
      <c r="D15" s="1839"/>
      <c r="E15" s="1839"/>
      <c r="F15" s="1839"/>
      <c r="G15" s="1839"/>
      <c r="H15" s="1839"/>
      <c r="I15" s="1839"/>
      <c r="J15" s="1839"/>
      <c r="K15" s="1839"/>
      <c r="L15" s="1839"/>
      <c r="M15" s="1840"/>
    </row>
    <row r="16" spans="1:15" ht="20.25" customHeight="1" x14ac:dyDescent="0.2">
      <c r="A16" s="1101" t="s">
        <v>5</v>
      </c>
      <c r="B16" s="1093" t="s">
        <v>5</v>
      </c>
      <c r="C16" s="1105" t="s">
        <v>5</v>
      </c>
      <c r="D16" s="311"/>
      <c r="E16" s="312" t="s">
        <v>98</v>
      </c>
      <c r="F16" s="313"/>
      <c r="G16" s="314"/>
      <c r="H16" s="315" t="s">
        <v>48</v>
      </c>
      <c r="I16" s="1164"/>
      <c r="J16" s="317"/>
      <c r="K16" s="319"/>
      <c r="L16" s="324"/>
      <c r="M16" s="326"/>
    </row>
    <row r="17" spans="1:20" ht="17.25" customHeight="1" x14ac:dyDescent="0.2">
      <c r="A17" s="1101"/>
      <c r="B17" s="1093"/>
      <c r="C17" s="327"/>
      <c r="D17" s="1103" t="s">
        <v>5</v>
      </c>
      <c r="E17" s="1841" t="s">
        <v>66</v>
      </c>
      <c r="F17" s="329" t="s">
        <v>49</v>
      </c>
      <c r="G17" s="1807" t="s">
        <v>127</v>
      </c>
      <c r="H17" s="330"/>
      <c r="I17" s="1800" t="s">
        <v>78</v>
      </c>
      <c r="J17" s="331" t="s">
        <v>38</v>
      </c>
      <c r="K17" s="333">
        <v>167.2</v>
      </c>
      <c r="L17" s="1845" t="s">
        <v>121</v>
      </c>
      <c r="M17" s="1141">
        <v>1</v>
      </c>
    </row>
    <row r="18" spans="1:20" ht="16.5" customHeight="1" x14ac:dyDescent="0.2">
      <c r="A18" s="1101"/>
      <c r="B18" s="1093"/>
      <c r="C18" s="327"/>
      <c r="D18" s="340"/>
      <c r="E18" s="1842"/>
      <c r="F18" s="341"/>
      <c r="G18" s="1843"/>
      <c r="H18" s="330"/>
      <c r="I18" s="1800"/>
      <c r="J18" s="342" t="s">
        <v>183</v>
      </c>
      <c r="K18" s="240">
        <v>17.399999999999999</v>
      </c>
      <c r="L18" s="1846"/>
      <c r="M18" s="1142"/>
    </row>
    <row r="19" spans="1:20" ht="18" customHeight="1" x14ac:dyDescent="0.2">
      <c r="A19" s="1101"/>
      <c r="B19" s="1093"/>
      <c r="C19" s="327"/>
      <c r="D19" s="1813" t="s">
        <v>7</v>
      </c>
      <c r="E19" s="1121" t="s">
        <v>184</v>
      </c>
      <c r="F19" s="1847" t="s">
        <v>215</v>
      </c>
      <c r="G19" s="1796" t="s">
        <v>128</v>
      </c>
      <c r="H19" s="351"/>
      <c r="I19" s="1844"/>
      <c r="J19" s="352" t="s">
        <v>38</v>
      </c>
      <c r="K19" s="69">
        <v>12.7</v>
      </c>
      <c r="L19" s="1873" t="s">
        <v>122</v>
      </c>
      <c r="M19" s="1143">
        <v>1</v>
      </c>
      <c r="N19" s="1120"/>
      <c r="O19" s="1120"/>
      <c r="P19" s="1120"/>
    </row>
    <row r="20" spans="1:20" ht="15.75" customHeight="1" x14ac:dyDescent="0.2">
      <c r="A20" s="1101"/>
      <c r="B20" s="1093"/>
      <c r="C20" s="327"/>
      <c r="D20" s="1728"/>
      <c r="E20" s="1122"/>
      <c r="F20" s="1847"/>
      <c r="G20" s="1796"/>
      <c r="H20" s="351"/>
      <c r="I20" s="1106"/>
      <c r="J20" s="359" t="s">
        <v>273</v>
      </c>
      <c r="K20" s="1211">
        <v>71.7</v>
      </c>
      <c r="L20" s="1874"/>
      <c r="M20" s="1144"/>
      <c r="N20" s="1120"/>
      <c r="O20" s="1120"/>
      <c r="P20" s="1120"/>
    </row>
    <row r="21" spans="1:20" ht="54.75" customHeight="1" x14ac:dyDescent="0.2">
      <c r="A21" s="1101"/>
      <c r="B21" s="1093"/>
      <c r="C21" s="1105"/>
      <c r="D21" s="368" t="s">
        <v>40</v>
      </c>
      <c r="E21" s="369" t="s">
        <v>186</v>
      </c>
      <c r="F21" s="370"/>
      <c r="G21" s="980"/>
      <c r="H21" s="371"/>
      <c r="I21" s="1091"/>
      <c r="J21" s="373" t="s">
        <v>38</v>
      </c>
      <c r="K21" s="375">
        <v>14</v>
      </c>
      <c r="L21" s="380" t="s">
        <v>188</v>
      </c>
      <c r="M21" s="1145">
        <v>1</v>
      </c>
      <c r="N21" s="385"/>
      <c r="O21" s="385"/>
      <c r="P21" s="385"/>
      <c r="Q21" s="385"/>
      <c r="R21" s="385"/>
      <c r="S21" s="385"/>
      <c r="T21" s="385"/>
    </row>
    <row r="22" spans="1:20" ht="32.25" customHeight="1" x14ac:dyDescent="0.2">
      <c r="A22" s="1101"/>
      <c r="B22" s="1093"/>
      <c r="C22" s="1105"/>
      <c r="D22" s="1875" t="s">
        <v>41</v>
      </c>
      <c r="E22" s="1877" t="s">
        <v>77</v>
      </c>
      <c r="F22" s="1879"/>
      <c r="G22" s="1881" t="s">
        <v>130</v>
      </c>
      <c r="H22" s="1113"/>
      <c r="I22" s="1756"/>
      <c r="J22" s="387"/>
      <c r="K22" s="240"/>
      <c r="L22" s="388" t="s">
        <v>50</v>
      </c>
      <c r="M22" s="1146">
        <v>1</v>
      </c>
      <c r="O22" s="1016"/>
      <c r="P22" s="1016"/>
      <c r="Q22" s="1016"/>
      <c r="R22" s="1016"/>
      <c r="S22" s="1016"/>
      <c r="T22" s="1016"/>
    </row>
    <row r="23" spans="1:20" ht="18" customHeight="1" x14ac:dyDescent="0.2">
      <c r="A23" s="1101"/>
      <c r="B23" s="1093"/>
      <c r="C23" s="1105"/>
      <c r="D23" s="1876"/>
      <c r="E23" s="1878"/>
      <c r="F23" s="1880"/>
      <c r="G23" s="1882"/>
      <c r="H23" s="1113"/>
      <c r="I23" s="1828"/>
      <c r="J23" s="393"/>
      <c r="K23" s="395"/>
      <c r="L23" s="399"/>
      <c r="M23" s="1147"/>
      <c r="N23" s="1140"/>
      <c r="O23" s="1016"/>
      <c r="P23" s="1016"/>
      <c r="Q23" s="1016"/>
      <c r="R23" s="1016"/>
      <c r="S23" s="1016"/>
      <c r="T23" s="1016"/>
    </row>
    <row r="24" spans="1:20" ht="23.25" customHeight="1" x14ac:dyDescent="0.2">
      <c r="A24" s="1724"/>
      <c r="B24" s="1726"/>
      <c r="C24" s="1790"/>
      <c r="D24" s="1791" t="s">
        <v>42</v>
      </c>
      <c r="E24" s="1826" t="s">
        <v>187</v>
      </c>
      <c r="F24" s="1816"/>
      <c r="G24" s="1818"/>
      <c r="H24" s="1821"/>
      <c r="I24" s="1756"/>
      <c r="J24" s="403" t="s">
        <v>38</v>
      </c>
      <c r="K24" s="333">
        <v>22.6</v>
      </c>
      <c r="L24" s="404" t="s">
        <v>188</v>
      </c>
      <c r="M24" s="1148">
        <v>1</v>
      </c>
      <c r="N24" s="1140"/>
      <c r="O24" s="1016"/>
      <c r="P24" s="1016"/>
      <c r="Q24" s="1016"/>
      <c r="R24" s="1016"/>
      <c r="S24" s="1016"/>
      <c r="T24" s="1016"/>
    </row>
    <row r="25" spans="1:20" ht="29.25" customHeight="1" x14ac:dyDescent="0.2">
      <c r="A25" s="1724"/>
      <c r="B25" s="1726"/>
      <c r="C25" s="1790"/>
      <c r="D25" s="1792"/>
      <c r="E25" s="1827"/>
      <c r="F25" s="1817"/>
      <c r="G25" s="1820"/>
      <c r="H25" s="1821"/>
      <c r="I25" s="1756"/>
      <c r="J25" s="409"/>
      <c r="K25" s="395"/>
      <c r="L25" s="410"/>
      <c r="M25" s="1149"/>
      <c r="N25" s="784"/>
      <c r="O25" s="1120"/>
      <c r="P25" s="1120"/>
      <c r="Q25" s="1120"/>
      <c r="R25" s="1120"/>
      <c r="S25" s="1120"/>
      <c r="T25" s="1120"/>
    </row>
    <row r="26" spans="1:20" ht="20.25" customHeight="1" x14ac:dyDescent="0.2">
      <c r="A26" s="1724"/>
      <c r="B26" s="1726"/>
      <c r="C26" s="1790"/>
      <c r="D26" s="1791" t="s">
        <v>64</v>
      </c>
      <c r="E26" s="1826" t="s">
        <v>52</v>
      </c>
      <c r="F26" s="1816"/>
      <c r="G26" s="1818" t="s">
        <v>131</v>
      </c>
      <c r="H26" s="1799"/>
      <c r="I26" s="1756"/>
      <c r="J26" s="403" t="s">
        <v>38</v>
      </c>
      <c r="K26" s="333">
        <v>7.9</v>
      </c>
      <c r="L26" s="426" t="s">
        <v>59</v>
      </c>
      <c r="M26" s="1150">
        <v>100</v>
      </c>
      <c r="N26" s="784"/>
      <c r="O26" s="1120"/>
      <c r="P26" s="1120"/>
      <c r="Q26" s="1120"/>
      <c r="R26" s="1120"/>
      <c r="S26" s="1120"/>
      <c r="T26" s="1120"/>
    </row>
    <row r="27" spans="1:20" ht="21" customHeight="1" x14ac:dyDescent="0.2">
      <c r="A27" s="1724"/>
      <c r="B27" s="1726"/>
      <c r="C27" s="1790"/>
      <c r="D27" s="1792"/>
      <c r="E27" s="1827"/>
      <c r="F27" s="1817"/>
      <c r="G27" s="1820"/>
      <c r="H27" s="1799"/>
      <c r="I27" s="1756"/>
      <c r="J27" s="409"/>
      <c r="K27" s="395"/>
      <c r="L27" s="428" t="s">
        <v>76</v>
      </c>
      <c r="M27" s="1151">
        <v>1</v>
      </c>
    </row>
    <row r="28" spans="1:20" ht="29.25" customHeight="1" x14ac:dyDescent="0.2">
      <c r="A28" s="1101"/>
      <c r="B28" s="1093"/>
      <c r="C28" s="1105"/>
      <c r="D28" s="368" t="s">
        <v>96</v>
      </c>
      <c r="E28" s="369" t="s">
        <v>108</v>
      </c>
      <c r="F28" s="370"/>
      <c r="G28" s="980" t="s">
        <v>147</v>
      </c>
      <c r="H28" s="431"/>
      <c r="I28" s="1091"/>
      <c r="J28" s="373" t="s">
        <v>38</v>
      </c>
      <c r="K28" s="375">
        <v>14.5</v>
      </c>
      <c r="L28" s="380" t="s">
        <v>71</v>
      </c>
      <c r="M28" s="1152">
        <v>1</v>
      </c>
      <c r="N28" s="385"/>
      <c r="O28" s="385"/>
      <c r="P28" s="385"/>
      <c r="Q28" s="385"/>
      <c r="R28" s="385"/>
      <c r="S28" s="385"/>
      <c r="T28" s="385"/>
    </row>
    <row r="29" spans="1:20" ht="39" customHeight="1" x14ac:dyDescent="0.2">
      <c r="A29" s="1724"/>
      <c r="B29" s="1726"/>
      <c r="C29" s="1790"/>
      <c r="D29" s="1813" t="s">
        <v>97</v>
      </c>
      <c r="E29" s="1114" t="s">
        <v>199</v>
      </c>
      <c r="F29" s="1815"/>
      <c r="G29" s="1818"/>
      <c r="H29" s="1821"/>
      <c r="I29" s="1756"/>
      <c r="J29" s="403" t="s">
        <v>38</v>
      </c>
      <c r="K29" s="333">
        <v>9</v>
      </c>
      <c r="L29" s="426" t="s">
        <v>213</v>
      </c>
      <c r="M29" s="1150">
        <v>4</v>
      </c>
      <c r="N29" s="451"/>
      <c r="O29" s="1016"/>
      <c r="P29" s="1016"/>
      <c r="Q29" s="1016"/>
      <c r="R29" s="1016"/>
      <c r="S29" s="1016"/>
      <c r="T29" s="1016"/>
    </row>
    <row r="30" spans="1:20" ht="29.25" customHeight="1" x14ac:dyDescent="0.2">
      <c r="A30" s="1724"/>
      <c r="B30" s="1726"/>
      <c r="C30" s="1790"/>
      <c r="D30" s="1728"/>
      <c r="E30" s="436"/>
      <c r="F30" s="1816"/>
      <c r="G30" s="1819"/>
      <c r="H30" s="1821"/>
      <c r="I30" s="1756"/>
      <c r="J30" s="437"/>
      <c r="K30" s="240"/>
      <c r="L30" s="438" t="s">
        <v>214</v>
      </c>
      <c r="M30" s="1153">
        <v>2</v>
      </c>
      <c r="N30" s="451"/>
      <c r="O30" s="1016"/>
      <c r="P30" s="1016"/>
      <c r="Q30" s="1016"/>
      <c r="R30" s="1016"/>
      <c r="S30" s="1016"/>
      <c r="T30" s="1016"/>
    </row>
    <row r="31" spans="1:20" ht="15.75" customHeight="1" x14ac:dyDescent="0.2">
      <c r="A31" s="1724"/>
      <c r="B31" s="1726"/>
      <c r="C31" s="1790"/>
      <c r="D31" s="1814"/>
      <c r="E31" s="1115"/>
      <c r="F31" s="1817"/>
      <c r="G31" s="1820"/>
      <c r="H31" s="1821"/>
      <c r="I31" s="1756"/>
      <c r="J31" s="409"/>
      <c r="K31" s="395"/>
      <c r="L31" s="1186" t="s">
        <v>192</v>
      </c>
      <c r="M31" s="1149">
        <v>5</v>
      </c>
      <c r="O31" s="1016"/>
      <c r="P31" s="1016"/>
      <c r="Q31" s="1016"/>
      <c r="R31" s="1016"/>
      <c r="S31" s="1016"/>
      <c r="T31" s="1016"/>
    </row>
    <row r="32" spans="1:20" ht="52.5" x14ac:dyDescent="0.2">
      <c r="A32" s="1101"/>
      <c r="B32" s="1093"/>
      <c r="C32" s="1105"/>
      <c r="D32" s="1107" t="s">
        <v>109</v>
      </c>
      <c r="E32" s="444" t="s">
        <v>123</v>
      </c>
      <c r="F32" s="417"/>
      <c r="G32" s="981" t="s">
        <v>132</v>
      </c>
      <c r="H32" s="1113"/>
      <c r="I32" s="445" t="s">
        <v>191</v>
      </c>
      <c r="J32" s="393" t="s">
        <v>86</v>
      </c>
      <c r="K32" s="395"/>
      <c r="L32" s="447" t="s">
        <v>50</v>
      </c>
      <c r="M32" s="1154">
        <v>1</v>
      </c>
      <c r="N32" s="451"/>
    </row>
    <row r="33" spans="1:15" ht="39.75" customHeight="1" x14ac:dyDescent="0.2">
      <c r="A33" s="1101"/>
      <c r="B33" s="1093"/>
      <c r="C33" s="1105"/>
      <c r="D33" s="415" t="s">
        <v>155</v>
      </c>
      <c r="E33" s="452" t="s">
        <v>189</v>
      </c>
      <c r="F33" s="417"/>
      <c r="G33" s="981"/>
      <c r="H33" s="315"/>
      <c r="I33" s="1167"/>
      <c r="J33" s="393" t="s">
        <v>38</v>
      </c>
      <c r="K33" s="374">
        <v>10</v>
      </c>
      <c r="L33" s="453" t="s">
        <v>208</v>
      </c>
      <c r="M33" s="1155"/>
      <c r="N33" s="451"/>
    </row>
    <row r="34" spans="1:15" ht="17.25" customHeight="1" thickBot="1" x14ac:dyDescent="0.25">
      <c r="A34" s="1102"/>
      <c r="B34" s="1094"/>
      <c r="C34" s="507"/>
      <c r="D34" s="508"/>
      <c r="E34" s="508"/>
      <c r="F34" s="508"/>
      <c r="G34" s="509"/>
      <c r="H34" s="508"/>
      <c r="I34" s="1801" t="s">
        <v>68</v>
      </c>
      <c r="J34" s="1801"/>
      <c r="K34" s="1166">
        <f>SUM(K17:K33)</f>
        <v>347</v>
      </c>
      <c r="L34" s="516"/>
      <c r="M34" s="1156"/>
    </row>
    <row r="35" spans="1:15" ht="16.5" customHeight="1" x14ac:dyDescent="0.2">
      <c r="A35" s="1738" t="s">
        <v>5</v>
      </c>
      <c r="B35" s="1739" t="s">
        <v>5</v>
      </c>
      <c r="C35" s="1802" t="s">
        <v>7</v>
      </c>
      <c r="D35" s="520"/>
      <c r="E35" s="521" t="s">
        <v>99</v>
      </c>
      <c r="F35" s="522"/>
      <c r="G35" s="523"/>
      <c r="H35" s="524" t="s">
        <v>48</v>
      </c>
      <c r="I35" s="525"/>
      <c r="J35" s="526"/>
      <c r="K35" s="528"/>
      <c r="L35" s="531"/>
      <c r="M35" s="1157"/>
      <c r="N35" s="535"/>
      <c r="O35" s="451"/>
    </row>
    <row r="36" spans="1:15" ht="19.5" customHeight="1" x14ac:dyDescent="0.2">
      <c r="A36" s="1724"/>
      <c r="B36" s="1726"/>
      <c r="C36" s="1790"/>
      <c r="D36" s="340" t="s">
        <v>5</v>
      </c>
      <c r="E36" s="1803" t="s">
        <v>154</v>
      </c>
      <c r="F36" s="1805" t="s">
        <v>67</v>
      </c>
      <c r="G36" s="1807" t="s">
        <v>134</v>
      </c>
      <c r="H36" s="536"/>
      <c r="I36" s="1809" t="s">
        <v>74</v>
      </c>
      <c r="J36" s="537" t="s">
        <v>38</v>
      </c>
      <c r="K36" s="240">
        <v>35</v>
      </c>
      <c r="L36" s="538" t="s">
        <v>51</v>
      </c>
      <c r="M36" s="865">
        <v>50</v>
      </c>
      <c r="N36" s="535"/>
      <c r="O36" s="451"/>
    </row>
    <row r="37" spans="1:15" ht="22.5" customHeight="1" x14ac:dyDescent="0.2">
      <c r="A37" s="1724"/>
      <c r="B37" s="1726"/>
      <c r="C37" s="1790"/>
      <c r="D37" s="1104"/>
      <c r="E37" s="1804"/>
      <c r="F37" s="1806"/>
      <c r="G37" s="1808"/>
      <c r="H37" s="496"/>
      <c r="I37" s="1810"/>
      <c r="J37" s="543"/>
      <c r="K37" s="395"/>
      <c r="L37" s="544"/>
      <c r="M37" s="1158"/>
      <c r="N37" s="535"/>
    </row>
    <row r="38" spans="1:15" ht="13.5" customHeight="1" x14ac:dyDescent="0.2">
      <c r="A38" s="1101"/>
      <c r="B38" s="1093"/>
      <c r="C38" s="327"/>
      <c r="D38" s="1103" t="s">
        <v>7</v>
      </c>
      <c r="E38" s="1607" t="s">
        <v>263</v>
      </c>
      <c r="F38" s="548"/>
      <c r="G38" s="549"/>
      <c r="H38" s="351"/>
      <c r="I38" s="1810"/>
      <c r="J38" s="550"/>
      <c r="K38" s="333"/>
      <c r="L38" s="551"/>
      <c r="M38" s="1159"/>
      <c r="N38" s="535"/>
    </row>
    <row r="39" spans="1:15" ht="24" customHeight="1" x14ac:dyDescent="0.2">
      <c r="A39" s="1101"/>
      <c r="B39" s="1093"/>
      <c r="C39" s="327"/>
      <c r="D39" s="340"/>
      <c r="E39" s="1662"/>
      <c r="F39" s="548"/>
      <c r="G39" s="549"/>
      <c r="H39" s="351"/>
      <c r="I39" s="1111"/>
      <c r="J39" s="556"/>
      <c r="K39" s="361"/>
      <c r="L39" s="558"/>
      <c r="M39" s="1160"/>
      <c r="N39" s="535"/>
    </row>
    <row r="40" spans="1:15" ht="117.75" customHeight="1" x14ac:dyDescent="0.2">
      <c r="A40" s="1101"/>
      <c r="B40" s="1093"/>
      <c r="C40" s="327"/>
      <c r="D40" s="340"/>
      <c r="E40" s="562" t="s">
        <v>216</v>
      </c>
      <c r="F40" s="563"/>
      <c r="G40" s="564" t="s">
        <v>135</v>
      </c>
      <c r="H40" s="351"/>
      <c r="I40" s="1111"/>
      <c r="J40" s="565" t="s">
        <v>38</v>
      </c>
      <c r="K40" s="151">
        <v>20</v>
      </c>
      <c r="L40" s="558" t="s">
        <v>54</v>
      </c>
      <c r="M40" s="1160">
        <v>5</v>
      </c>
      <c r="N40" s="535"/>
    </row>
    <row r="41" spans="1:15" ht="16.5" customHeight="1" x14ac:dyDescent="0.2">
      <c r="A41" s="1101"/>
      <c r="B41" s="1093"/>
      <c r="C41" s="327"/>
      <c r="D41" s="340"/>
      <c r="E41" s="1822" t="s">
        <v>241</v>
      </c>
      <c r="F41" s="563"/>
      <c r="G41" s="568"/>
      <c r="H41" s="351"/>
      <c r="I41" s="1111"/>
      <c r="J41" s="569" t="s">
        <v>38</v>
      </c>
      <c r="K41" s="499">
        <v>706.7</v>
      </c>
      <c r="L41" s="1811" t="s">
        <v>259</v>
      </c>
      <c r="M41" s="1136">
        <v>5</v>
      </c>
      <c r="N41" s="574"/>
    </row>
    <row r="42" spans="1:15" ht="27.75" customHeight="1" x14ac:dyDescent="0.2">
      <c r="A42" s="1187"/>
      <c r="B42" s="1188"/>
      <c r="C42" s="327"/>
      <c r="D42" s="340"/>
      <c r="E42" s="1823"/>
      <c r="F42" s="563"/>
      <c r="G42" s="568"/>
      <c r="H42" s="351"/>
      <c r="I42" s="1189"/>
      <c r="J42" s="537" t="s">
        <v>94</v>
      </c>
      <c r="K42" s="240">
        <v>105.7</v>
      </c>
      <c r="L42" s="1812"/>
      <c r="M42" s="1170"/>
      <c r="N42" s="574"/>
      <c r="O42" s="1205"/>
    </row>
    <row r="43" spans="1:15" ht="15.75" customHeight="1" x14ac:dyDescent="0.2">
      <c r="A43" s="1101"/>
      <c r="B43" s="1093"/>
      <c r="C43" s="327"/>
      <c r="D43" s="340"/>
      <c r="E43" s="587" t="s">
        <v>243</v>
      </c>
      <c r="F43" s="1196"/>
      <c r="G43" s="1193"/>
      <c r="H43" s="351"/>
      <c r="I43" s="1111"/>
      <c r="J43" s="537"/>
      <c r="K43" s="240"/>
      <c r="L43" s="603"/>
      <c r="M43" s="1136"/>
      <c r="N43" s="535"/>
    </row>
    <row r="44" spans="1:15" ht="14.25" customHeight="1" x14ac:dyDescent="0.2">
      <c r="A44" s="1101"/>
      <c r="B44" s="1093"/>
      <c r="C44" s="327"/>
      <c r="D44" s="340"/>
      <c r="E44" s="587" t="s">
        <v>124</v>
      </c>
      <c r="F44" s="1196"/>
      <c r="G44" s="1194"/>
      <c r="H44" s="351"/>
      <c r="I44" s="1111"/>
      <c r="J44" s="37"/>
      <c r="K44" s="68"/>
      <c r="L44" s="603"/>
      <c r="M44" s="1136"/>
      <c r="N44" s="535"/>
    </row>
    <row r="45" spans="1:15" ht="13.5" customHeight="1" x14ac:dyDescent="0.2">
      <c r="A45" s="1101"/>
      <c r="B45" s="1093"/>
      <c r="C45" s="327"/>
      <c r="D45" s="340"/>
      <c r="E45" s="587" t="s">
        <v>157</v>
      </c>
      <c r="F45" s="1196"/>
      <c r="G45" s="1194"/>
      <c r="H45" s="351"/>
      <c r="I45" s="1111"/>
      <c r="J45" s="1192"/>
      <c r="K45" s="240"/>
      <c r="L45" s="603"/>
      <c r="M45" s="1136"/>
      <c r="N45" s="535"/>
    </row>
    <row r="46" spans="1:15" ht="16.5" customHeight="1" x14ac:dyDescent="0.2">
      <c r="A46" s="1101"/>
      <c r="B46" s="1093"/>
      <c r="C46" s="327"/>
      <c r="D46" s="340"/>
      <c r="E46" s="587" t="s">
        <v>194</v>
      </c>
      <c r="F46" s="1197"/>
      <c r="G46" s="1193"/>
      <c r="H46" s="351"/>
      <c r="I46" s="1111"/>
      <c r="J46" s="537"/>
      <c r="K46" s="240"/>
      <c r="L46" s="603"/>
      <c r="M46" s="865"/>
      <c r="N46" s="535"/>
    </row>
    <row r="47" spans="1:15" ht="16.5" customHeight="1" x14ac:dyDescent="0.2">
      <c r="A47" s="1101"/>
      <c r="B47" s="1093"/>
      <c r="C47" s="327"/>
      <c r="D47" s="1104"/>
      <c r="E47" s="1168" t="s">
        <v>203</v>
      </c>
      <c r="F47" s="1198"/>
      <c r="G47" s="1195"/>
      <c r="H47" s="351"/>
      <c r="I47" s="1220"/>
      <c r="J47" s="598"/>
      <c r="K47" s="837"/>
      <c r="L47" s="1169"/>
      <c r="M47" s="1158"/>
      <c r="N47" s="535"/>
    </row>
    <row r="48" spans="1:15" ht="165" customHeight="1" x14ac:dyDescent="0.2">
      <c r="A48" s="1216"/>
      <c r="B48" s="1217"/>
      <c r="C48" s="1221"/>
      <c r="D48" s="340" t="s">
        <v>40</v>
      </c>
      <c r="E48" s="1824" t="s">
        <v>278</v>
      </c>
      <c r="F48" s="1805"/>
      <c r="G48" s="1807"/>
      <c r="H48" s="351"/>
      <c r="I48" s="1222"/>
      <c r="J48" s="1192"/>
      <c r="K48" s="240"/>
      <c r="L48" s="1258" t="s">
        <v>271</v>
      </c>
      <c r="M48" s="1259">
        <v>1</v>
      </c>
      <c r="N48" s="535"/>
      <c r="O48" s="451"/>
    </row>
    <row r="49" spans="1:14" ht="19.5" customHeight="1" x14ac:dyDescent="0.2">
      <c r="A49" s="1216"/>
      <c r="B49" s="1217"/>
      <c r="C49" s="1221"/>
      <c r="D49" s="1218"/>
      <c r="E49" s="1825"/>
      <c r="F49" s="1806"/>
      <c r="G49" s="1808"/>
      <c r="H49" s="496"/>
      <c r="I49" s="1223"/>
      <c r="J49" s="1191"/>
      <c r="K49" s="395"/>
      <c r="L49" s="544"/>
      <c r="M49" s="1158"/>
      <c r="N49" s="535"/>
    </row>
    <row r="50" spans="1:14" ht="14.25" customHeight="1" thickBot="1" x14ac:dyDescent="0.25">
      <c r="A50" s="1101"/>
      <c r="B50" s="1094"/>
      <c r="C50" s="638"/>
      <c r="D50" s="508"/>
      <c r="E50" s="508"/>
      <c r="F50" s="508"/>
      <c r="G50" s="509"/>
      <c r="H50" s="508"/>
      <c r="I50" s="1801" t="s">
        <v>68</v>
      </c>
      <c r="J50" s="1801"/>
      <c r="K50" s="639">
        <f>SUM(K36:K47)</f>
        <v>867.4</v>
      </c>
      <c r="L50" s="640"/>
      <c r="M50" s="1161"/>
      <c r="N50" s="535"/>
    </row>
    <row r="51" spans="1:14" ht="13.5" thickBot="1" x14ac:dyDescent="0.25">
      <c r="A51" s="1102" t="s">
        <v>5</v>
      </c>
      <c r="B51" s="644" t="s">
        <v>5</v>
      </c>
      <c r="C51" s="1719" t="s">
        <v>8</v>
      </c>
      <c r="D51" s="1719"/>
      <c r="E51" s="1719"/>
      <c r="F51" s="1719"/>
      <c r="G51" s="1719"/>
      <c r="H51" s="1719"/>
      <c r="I51" s="1719"/>
      <c r="J51" s="1719"/>
      <c r="K51" s="646">
        <f>K50+K34</f>
        <v>1214.4000000000001</v>
      </c>
      <c r="L51" s="1720"/>
      <c r="M51" s="1721"/>
    </row>
    <row r="52" spans="1:14" ht="17.25" customHeight="1" thickBot="1" x14ac:dyDescent="0.25">
      <c r="A52" s="649" t="s">
        <v>5</v>
      </c>
      <c r="B52" s="650" t="s">
        <v>7</v>
      </c>
      <c r="C52" s="1787" t="s">
        <v>53</v>
      </c>
      <c r="D52" s="1788"/>
      <c r="E52" s="1788"/>
      <c r="F52" s="1788"/>
      <c r="G52" s="1788"/>
      <c r="H52" s="1788"/>
      <c r="I52" s="1788"/>
      <c r="J52" s="1788"/>
      <c r="K52" s="1788"/>
      <c r="L52" s="1788"/>
      <c r="M52" s="1789"/>
    </row>
    <row r="53" spans="1:14" ht="25.5" customHeight="1" x14ac:dyDescent="0.2">
      <c r="A53" s="1101" t="s">
        <v>5</v>
      </c>
      <c r="B53" s="1093" t="s">
        <v>7</v>
      </c>
      <c r="C53" s="651" t="s">
        <v>5</v>
      </c>
      <c r="D53" s="652"/>
      <c r="E53" s="653" t="s">
        <v>80</v>
      </c>
      <c r="F53" s="654"/>
      <c r="G53" s="655"/>
      <c r="H53" s="656" t="s">
        <v>48</v>
      </c>
      <c r="I53" s="657"/>
      <c r="J53" s="658"/>
      <c r="K53" s="660"/>
      <c r="L53" s="663"/>
      <c r="M53" s="1162"/>
    </row>
    <row r="54" spans="1:14" ht="27" customHeight="1" x14ac:dyDescent="0.2">
      <c r="A54" s="1724"/>
      <c r="B54" s="1726"/>
      <c r="C54" s="1790"/>
      <c r="D54" s="1791" t="s">
        <v>5</v>
      </c>
      <c r="E54" s="1793" t="s">
        <v>55</v>
      </c>
      <c r="F54" s="1795" t="s">
        <v>69</v>
      </c>
      <c r="G54" s="1796" t="s">
        <v>136</v>
      </c>
      <c r="H54" s="1798"/>
      <c r="I54" s="1800" t="s">
        <v>75</v>
      </c>
      <c r="J54" s="681" t="s">
        <v>38</v>
      </c>
      <c r="K54" s="333">
        <v>29.1</v>
      </c>
      <c r="L54" s="669" t="s">
        <v>141</v>
      </c>
      <c r="M54" s="1163">
        <v>80</v>
      </c>
      <c r="N54" s="535"/>
    </row>
    <row r="55" spans="1:14" ht="21" customHeight="1" x14ac:dyDescent="0.2">
      <c r="A55" s="1724"/>
      <c r="B55" s="1726"/>
      <c r="C55" s="1790"/>
      <c r="D55" s="1792"/>
      <c r="E55" s="1794"/>
      <c r="F55" s="1795"/>
      <c r="G55" s="1797"/>
      <c r="H55" s="1799"/>
      <c r="I55" s="1800"/>
      <c r="J55" s="1208"/>
      <c r="K55" s="395"/>
      <c r="L55" s="634" t="s">
        <v>56</v>
      </c>
      <c r="M55" s="1158">
        <v>5</v>
      </c>
      <c r="N55" s="535"/>
    </row>
    <row r="56" spans="1:14" ht="65.25" customHeight="1" x14ac:dyDescent="0.2">
      <c r="A56" s="1101"/>
      <c r="B56" s="1093"/>
      <c r="C56" s="1105"/>
      <c r="D56" s="1104" t="s">
        <v>7</v>
      </c>
      <c r="E56" s="674" t="s">
        <v>125</v>
      </c>
      <c r="F56" s="1112"/>
      <c r="G56" s="474" t="s">
        <v>137</v>
      </c>
      <c r="H56" s="1099"/>
      <c r="I56" s="1098"/>
      <c r="J56" s="673" t="s">
        <v>38</v>
      </c>
      <c r="K56" s="395">
        <v>6.5</v>
      </c>
      <c r="L56" s="634" t="s">
        <v>146</v>
      </c>
      <c r="M56" s="1158">
        <v>2</v>
      </c>
      <c r="N56" s="535"/>
    </row>
    <row r="57" spans="1:14" ht="33.75" customHeight="1" x14ac:dyDescent="0.2">
      <c r="A57" s="1101"/>
      <c r="B57" s="1093"/>
      <c r="C57" s="627"/>
      <c r="D57" s="471" t="s">
        <v>40</v>
      </c>
      <c r="E57" s="678" t="s">
        <v>100</v>
      </c>
      <c r="F57" s="679"/>
      <c r="G57" s="1109" t="s">
        <v>260</v>
      </c>
      <c r="H57" s="631"/>
      <c r="I57" s="686"/>
      <c r="J57" s="673" t="s">
        <v>38</v>
      </c>
      <c r="K57" s="395">
        <v>37.1</v>
      </c>
      <c r="L57" s="634" t="s">
        <v>101</v>
      </c>
      <c r="M57" s="1158">
        <v>100</v>
      </c>
      <c r="N57" s="535"/>
    </row>
    <row r="58" spans="1:14" ht="13.5" thickBot="1" x14ac:dyDescent="0.25">
      <c r="A58" s="1102"/>
      <c r="B58" s="1094"/>
      <c r="C58" s="627"/>
      <c r="D58" s="698"/>
      <c r="E58" s="698"/>
      <c r="F58" s="698"/>
      <c r="G58" s="698"/>
      <c r="H58" s="698"/>
      <c r="I58" s="1776" t="s">
        <v>68</v>
      </c>
      <c r="J58" s="1776"/>
      <c r="K58" s="700">
        <f>SUM(K53:K57)</f>
        <v>72.7</v>
      </c>
      <c r="L58" s="703"/>
      <c r="M58" s="1139"/>
    </row>
    <row r="59" spans="1:14" ht="16.5" customHeight="1" thickBot="1" x14ac:dyDescent="0.25">
      <c r="A59" s="707" t="s">
        <v>5</v>
      </c>
      <c r="B59" s="650" t="s">
        <v>7</v>
      </c>
      <c r="C59" s="1719" t="s">
        <v>8</v>
      </c>
      <c r="D59" s="1719"/>
      <c r="E59" s="1719"/>
      <c r="F59" s="1719"/>
      <c r="G59" s="1719"/>
      <c r="H59" s="1719"/>
      <c r="I59" s="1719"/>
      <c r="J59" s="1719"/>
      <c r="K59" s="709">
        <f t="shared" ref="K59" si="0">K58</f>
        <v>72.7</v>
      </c>
      <c r="L59" s="1720"/>
      <c r="M59" s="1721"/>
    </row>
    <row r="60" spans="1:14" ht="17.25" customHeight="1" thickBot="1" x14ac:dyDescent="0.25">
      <c r="A60" s="649" t="s">
        <v>5</v>
      </c>
      <c r="B60" s="650" t="s">
        <v>40</v>
      </c>
      <c r="C60" s="1780" t="s">
        <v>89</v>
      </c>
      <c r="D60" s="1781"/>
      <c r="E60" s="1781"/>
      <c r="F60" s="1781"/>
      <c r="G60" s="1781"/>
      <c r="H60" s="1781"/>
      <c r="I60" s="1781"/>
      <c r="J60" s="1781"/>
      <c r="K60" s="1781"/>
      <c r="L60" s="1781"/>
      <c r="M60" s="1782"/>
    </row>
    <row r="61" spans="1:14" ht="28.5" customHeight="1" x14ac:dyDescent="0.2">
      <c r="A61" s="1100" t="s">
        <v>5</v>
      </c>
      <c r="B61" s="1092" t="s">
        <v>40</v>
      </c>
      <c r="C61" s="714" t="s">
        <v>5</v>
      </c>
      <c r="D61" s="715"/>
      <c r="E61" s="716" t="s">
        <v>90</v>
      </c>
      <c r="F61" s="717"/>
      <c r="G61" s="718"/>
      <c r="H61" s="719" t="s">
        <v>48</v>
      </c>
      <c r="I61" s="1116"/>
      <c r="J61" s="721"/>
      <c r="K61" s="723"/>
      <c r="L61" s="726"/>
      <c r="M61" s="1135"/>
      <c r="N61" s="535"/>
    </row>
    <row r="62" spans="1:14" ht="39.75" customHeight="1" x14ac:dyDescent="0.2">
      <c r="A62" s="1101"/>
      <c r="B62" s="1093"/>
      <c r="C62" s="730"/>
      <c r="D62" s="1108" t="s">
        <v>5</v>
      </c>
      <c r="E62" s="732" t="s">
        <v>57</v>
      </c>
      <c r="F62" s="733"/>
      <c r="G62" s="1110" t="s">
        <v>138</v>
      </c>
      <c r="H62" s="735"/>
      <c r="I62" s="1091" t="s">
        <v>262</v>
      </c>
      <c r="J62" s="623" t="s">
        <v>38</v>
      </c>
      <c r="K62" s="499">
        <v>5.8</v>
      </c>
      <c r="L62" s="736" t="s">
        <v>60</v>
      </c>
      <c r="M62" s="1136">
        <v>2</v>
      </c>
      <c r="N62" s="535"/>
    </row>
    <row r="63" spans="1:14" ht="37.5" customHeight="1" x14ac:dyDescent="0.2">
      <c r="A63" s="1101"/>
      <c r="B63" s="1093"/>
      <c r="C63" s="737"/>
      <c r="D63" s="738" t="s">
        <v>7</v>
      </c>
      <c r="E63" s="739" t="s">
        <v>171</v>
      </c>
      <c r="F63" s="740"/>
      <c r="G63" s="474"/>
      <c r="H63" s="741"/>
      <c r="I63" s="742"/>
      <c r="J63" s="743" t="s">
        <v>38</v>
      </c>
      <c r="K63" s="477">
        <v>14.5</v>
      </c>
      <c r="L63" s="744" t="s">
        <v>61</v>
      </c>
      <c r="M63" s="1137">
        <v>1</v>
      </c>
      <c r="N63" s="535"/>
    </row>
    <row r="64" spans="1:14" ht="33" customHeight="1" x14ac:dyDescent="0.2">
      <c r="A64" s="1101"/>
      <c r="B64" s="1093"/>
      <c r="C64" s="730"/>
      <c r="D64" s="738" t="s">
        <v>40</v>
      </c>
      <c r="E64" s="746" t="s">
        <v>102</v>
      </c>
      <c r="F64" s="747" t="s">
        <v>83</v>
      </c>
      <c r="G64" s="474" t="s">
        <v>140</v>
      </c>
      <c r="H64" s="735"/>
      <c r="I64" s="1756"/>
      <c r="J64" s="743" t="s">
        <v>38</v>
      </c>
      <c r="K64" s="477">
        <v>32.200000000000003</v>
      </c>
      <c r="L64" s="748" t="s">
        <v>61</v>
      </c>
      <c r="M64" s="1138">
        <v>1</v>
      </c>
      <c r="N64" s="535"/>
    </row>
    <row r="65" spans="1:31" ht="12.75" customHeight="1" x14ac:dyDescent="0.2">
      <c r="A65" s="1101"/>
      <c r="B65" s="1093"/>
      <c r="C65" s="730"/>
      <c r="D65" s="1096" t="s">
        <v>41</v>
      </c>
      <c r="E65" s="753" t="s">
        <v>105</v>
      </c>
      <c r="F65" s="754"/>
      <c r="G65" s="1784" t="s">
        <v>152</v>
      </c>
      <c r="H65" s="735"/>
      <c r="I65" s="1756"/>
      <c r="J65" s="623"/>
      <c r="K65" s="499"/>
      <c r="L65" s="736"/>
      <c r="M65" s="1136"/>
      <c r="N65" s="535"/>
    </row>
    <row r="66" spans="1:31" ht="25.5" customHeight="1" x14ac:dyDescent="0.2">
      <c r="A66" s="1101"/>
      <c r="B66" s="1093"/>
      <c r="C66" s="737"/>
      <c r="D66" s="1096"/>
      <c r="E66" s="753" t="s">
        <v>107</v>
      </c>
      <c r="F66" s="754"/>
      <c r="G66" s="1785"/>
      <c r="H66" s="735"/>
      <c r="I66" s="1756"/>
      <c r="J66" s="148" t="s">
        <v>38</v>
      </c>
      <c r="K66" s="240">
        <v>1</v>
      </c>
      <c r="L66" s="755" t="s">
        <v>106</v>
      </c>
      <c r="M66" s="865">
        <v>1</v>
      </c>
      <c r="N66" s="535"/>
    </row>
    <row r="67" spans="1:31" ht="25.5" customHeight="1" x14ac:dyDescent="0.2">
      <c r="A67" s="1101"/>
      <c r="B67" s="1093"/>
      <c r="C67" s="737"/>
      <c r="D67" s="1096"/>
      <c r="E67" s="753" t="s">
        <v>58</v>
      </c>
      <c r="F67" s="754"/>
      <c r="G67" s="1786"/>
      <c r="H67" s="735"/>
      <c r="I67" s="1756"/>
      <c r="J67" s="623"/>
      <c r="K67" s="499"/>
      <c r="L67" s="736" t="s">
        <v>59</v>
      </c>
      <c r="M67" s="1136"/>
      <c r="N67" s="535"/>
    </row>
    <row r="68" spans="1:31" ht="33" customHeight="1" x14ac:dyDescent="0.2">
      <c r="A68" s="1101"/>
      <c r="B68" s="1093"/>
      <c r="C68" s="737"/>
      <c r="D68" s="738" t="s">
        <v>42</v>
      </c>
      <c r="E68" s="756" t="s">
        <v>111</v>
      </c>
      <c r="F68" s="740"/>
      <c r="G68" s="474" t="s">
        <v>153</v>
      </c>
      <c r="H68" s="741"/>
      <c r="I68" s="1783"/>
      <c r="J68" s="743" t="s">
        <v>38</v>
      </c>
      <c r="K68" s="477">
        <v>5</v>
      </c>
      <c r="L68" s="748" t="s">
        <v>144</v>
      </c>
      <c r="M68" s="1137">
        <v>1</v>
      </c>
      <c r="N68" s="535"/>
    </row>
    <row r="69" spans="1:31" ht="78.75" customHeight="1" x14ac:dyDescent="0.2">
      <c r="A69" s="1216"/>
      <c r="B69" s="1217"/>
      <c r="C69" s="737"/>
      <c r="D69" s="738" t="s">
        <v>43</v>
      </c>
      <c r="E69" s="1171" t="s">
        <v>238</v>
      </c>
      <c r="F69" s="1172"/>
      <c r="G69" s="994"/>
      <c r="H69" s="995" t="s">
        <v>173</v>
      </c>
      <c r="I69" s="996" t="s">
        <v>239</v>
      </c>
      <c r="J69" s="997" t="s">
        <v>38</v>
      </c>
      <c r="K69" s="1006">
        <v>20</v>
      </c>
      <c r="L69" s="758" t="s">
        <v>237</v>
      </c>
      <c r="M69" s="1137">
        <v>1</v>
      </c>
      <c r="N69" s="535"/>
    </row>
    <row r="70" spans="1:31" ht="27" customHeight="1" x14ac:dyDescent="0.2">
      <c r="A70" s="1216"/>
      <c r="B70" s="1217"/>
      <c r="C70" s="737"/>
      <c r="D70" s="1214" t="s">
        <v>64</v>
      </c>
      <c r="E70" s="1261" t="s">
        <v>266</v>
      </c>
      <c r="F70" s="1264"/>
      <c r="G70" s="1265"/>
      <c r="H70" s="1266" t="s">
        <v>48</v>
      </c>
      <c r="I70" s="1267" t="s">
        <v>262</v>
      </c>
      <c r="J70" s="1268"/>
      <c r="K70" s="1269"/>
      <c r="L70" s="1270" t="s">
        <v>270</v>
      </c>
      <c r="M70" s="1271" t="s">
        <v>267</v>
      </c>
      <c r="N70" s="535"/>
    </row>
    <row r="71" spans="1:31" ht="27" customHeight="1" x14ac:dyDescent="0.2">
      <c r="A71" s="1216"/>
      <c r="B71" s="1217"/>
      <c r="C71" s="737"/>
      <c r="D71" s="1215"/>
      <c r="E71" s="1262" t="s">
        <v>264</v>
      </c>
      <c r="F71" s="1272"/>
      <c r="G71" s="1273"/>
      <c r="H71" s="1274"/>
      <c r="I71" s="1275"/>
      <c r="J71" s="1276"/>
      <c r="K71" s="1277"/>
      <c r="L71" s="1278" t="s">
        <v>268</v>
      </c>
      <c r="M71" s="1279">
        <v>1</v>
      </c>
      <c r="N71" s="535"/>
    </row>
    <row r="72" spans="1:31" ht="42.75" customHeight="1" x14ac:dyDescent="0.2">
      <c r="A72" s="1216"/>
      <c r="B72" s="1217"/>
      <c r="C72" s="737"/>
      <c r="D72" s="1219"/>
      <c r="E72" s="1263" t="s">
        <v>265</v>
      </c>
      <c r="F72" s="1280"/>
      <c r="G72" s="1281"/>
      <c r="H72" s="1282"/>
      <c r="I72" s="1283"/>
      <c r="J72" s="1284"/>
      <c r="K72" s="1285"/>
      <c r="L72" s="1286" t="s">
        <v>269</v>
      </c>
      <c r="M72" s="1287" t="s">
        <v>267</v>
      </c>
      <c r="N72" s="535"/>
    </row>
    <row r="73" spans="1:31" ht="15.75" customHeight="1" thickBot="1" x14ac:dyDescent="0.25">
      <c r="A73" s="1102"/>
      <c r="B73" s="1094"/>
      <c r="C73" s="638"/>
      <c r="D73" s="698"/>
      <c r="E73" s="698"/>
      <c r="F73" s="698"/>
      <c r="G73" s="698"/>
      <c r="H73" s="698"/>
      <c r="I73" s="1776" t="s">
        <v>68</v>
      </c>
      <c r="J73" s="1776"/>
      <c r="K73" s="639">
        <f>SUM(K61:K72)</f>
        <v>78.5</v>
      </c>
      <c r="L73" s="768"/>
      <c r="M73" s="1139"/>
    </row>
    <row r="74" spans="1:31" ht="18" customHeight="1" x14ac:dyDescent="0.2">
      <c r="A74" s="1738" t="s">
        <v>5</v>
      </c>
      <c r="B74" s="1739" t="s">
        <v>40</v>
      </c>
      <c r="C74" s="1740" t="s">
        <v>7</v>
      </c>
      <c r="D74" s="769"/>
      <c r="E74" s="770" t="s">
        <v>221</v>
      </c>
      <c r="F74" s="1777" t="s">
        <v>83</v>
      </c>
      <c r="G74" s="1289"/>
      <c r="H74" s="1175"/>
      <c r="I74" s="772"/>
      <c r="J74" s="773"/>
      <c r="K74" s="774"/>
      <c r="L74" s="1128"/>
      <c r="M74" s="1129"/>
      <c r="N74" s="1117"/>
      <c r="O74" s="1120"/>
      <c r="P74" s="1120"/>
      <c r="Q74" s="1120"/>
      <c r="R74" s="1117"/>
      <c r="S74" s="784"/>
      <c r="T74" s="784"/>
      <c r="U74" s="784"/>
      <c r="V74" s="1120"/>
      <c r="W74" s="1120"/>
      <c r="X74" s="1120"/>
      <c r="Y74" s="1120"/>
      <c r="Z74" s="1120"/>
      <c r="AA74" s="1120"/>
      <c r="AB74" s="1120"/>
      <c r="AC74" s="1120"/>
      <c r="AD74" s="1120"/>
      <c r="AE74" s="1120"/>
    </row>
    <row r="75" spans="1:31" ht="39" customHeight="1" x14ac:dyDescent="0.2">
      <c r="A75" s="1724"/>
      <c r="B75" s="1726"/>
      <c r="C75" s="1728"/>
      <c r="D75" s="1096"/>
      <c r="E75" s="1778" t="s">
        <v>207</v>
      </c>
      <c r="F75" s="1734"/>
      <c r="G75" s="1180"/>
      <c r="H75" s="1176" t="s">
        <v>70</v>
      </c>
      <c r="I75" s="1091" t="s">
        <v>110</v>
      </c>
      <c r="J75" s="1190" t="s">
        <v>38</v>
      </c>
      <c r="K75" s="332">
        <v>113.7</v>
      </c>
      <c r="L75" s="1130" t="s">
        <v>202</v>
      </c>
      <c r="M75" s="1131">
        <v>50</v>
      </c>
      <c r="N75" s="1747"/>
      <c r="O75" s="1747"/>
      <c r="P75" s="1747"/>
      <c r="Q75" s="1747"/>
      <c r="R75" s="1117"/>
      <c r="S75" s="784"/>
      <c r="T75" s="784"/>
      <c r="U75" s="784"/>
      <c r="V75" s="1120"/>
      <c r="W75" s="1120"/>
      <c r="X75" s="1120"/>
      <c r="Y75" s="1120"/>
      <c r="Z75" s="1120"/>
      <c r="AA75" s="1120"/>
      <c r="AB75" s="1120"/>
      <c r="AC75" s="1120"/>
      <c r="AD75" s="1120"/>
      <c r="AE75" s="1120"/>
    </row>
    <row r="76" spans="1:31" s="291" customFormat="1" ht="27" customHeight="1" x14ac:dyDescent="0.2">
      <c r="A76" s="1724"/>
      <c r="B76" s="1726"/>
      <c r="C76" s="1728"/>
      <c r="D76" s="1096"/>
      <c r="E76" s="1779"/>
      <c r="F76" s="1734"/>
      <c r="G76" s="1180"/>
      <c r="H76" s="735"/>
      <c r="I76" s="1091"/>
      <c r="J76" s="1191"/>
      <c r="K76" s="798"/>
      <c r="L76" s="1748" t="s">
        <v>201</v>
      </c>
      <c r="M76" s="1132">
        <v>100</v>
      </c>
      <c r="N76" s="1749"/>
      <c r="O76" s="1749"/>
      <c r="P76" s="1749"/>
      <c r="Q76" s="1749"/>
    </row>
    <row r="77" spans="1:31" ht="17.25" customHeight="1" thickBot="1" x14ac:dyDescent="0.25">
      <c r="A77" s="1725"/>
      <c r="B77" s="1727"/>
      <c r="C77" s="1729"/>
      <c r="D77" s="1097"/>
      <c r="E77" s="810"/>
      <c r="F77" s="1735"/>
      <c r="G77" s="1181"/>
      <c r="H77" s="1177"/>
      <c r="I77" s="1118"/>
      <c r="J77" s="814" t="s">
        <v>6</v>
      </c>
      <c r="K77" s="815">
        <f>SUM(K74:K76)</f>
        <v>113.7</v>
      </c>
      <c r="L77" s="1557"/>
      <c r="M77" s="874"/>
      <c r="N77" s="1749"/>
      <c r="O77" s="1749"/>
      <c r="P77" s="1749"/>
      <c r="Q77" s="1749"/>
    </row>
    <row r="78" spans="1:31" ht="19.5" customHeight="1" x14ac:dyDescent="0.2">
      <c r="A78" s="1100" t="s">
        <v>5</v>
      </c>
      <c r="B78" s="824" t="s">
        <v>40</v>
      </c>
      <c r="C78" s="1095" t="s">
        <v>40</v>
      </c>
      <c r="D78" s="769"/>
      <c r="E78" s="1750" t="s">
        <v>210</v>
      </c>
      <c r="F78" s="1752"/>
      <c r="G78" s="1182"/>
      <c r="H78" s="1178" t="s">
        <v>173</v>
      </c>
      <c r="I78" s="1755" t="s">
        <v>177</v>
      </c>
      <c r="J78" s="854" t="s">
        <v>38</v>
      </c>
      <c r="K78" s="181">
        <f>97.5-30</f>
        <v>67.5</v>
      </c>
      <c r="L78" s="1174" t="s">
        <v>61</v>
      </c>
      <c r="M78" s="1133">
        <v>1</v>
      </c>
    </row>
    <row r="79" spans="1:31" ht="14.25" customHeight="1" x14ac:dyDescent="0.2">
      <c r="A79" s="1101"/>
      <c r="B79" s="834"/>
      <c r="C79" s="1096"/>
      <c r="D79" s="1123"/>
      <c r="E79" s="1751"/>
      <c r="F79" s="1753"/>
      <c r="G79" s="1183"/>
      <c r="H79" s="735"/>
      <c r="I79" s="1756"/>
      <c r="J79" s="633"/>
      <c r="K79" s="44"/>
      <c r="L79" s="1758"/>
      <c r="M79" s="1173"/>
    </row>
    <row r="80" spans="1:31" ht="18.75" customHeight="1" thickBot="1" x14ac:dyDescent="0.25">
      <c r="A80" s="1102"/>
      <c r="B80" s="843"/>
      <c r="C80" s="1097"/>
      <c r="D80" s="1124"/>
      <c r="E80" s="845"/>
      <c r="F80" s="1754"/>
      <c r="G80" s="1184"/>
      <c r="H80" s="1177"/>
      <c r="I80" s="1757"/>
      <c r="J80" s="814" t="s">
        <v>6</v>
      </c>
      <c r="K80" s="847">
        <f>SUM(K78:K79)</f>
        <v>67.5</v>
      </c>
      <c r="L80" s="1759"/>
      <c r="M80" s="1134"/>
    </row>
    <row r="81" spans="1:32" ht="17.25" customHeight="1" x14ac:dyDescent="0.2">
      <c r="A81" s="1738" t="s">
        <v>5</v>
      </c>
      <c r="B81" s="1739" t="s">
        <v>40</v>
      </c>
      <c r="C81" s="1740" t="s">
        <v>41</v>
      </c>
      <c r="D81" s="1095"/>
      <c r="E81" s="1741" t="s">
        <v>232</v>
      </c>
      <c r="F81" s="1743" t="s">
        <v>211</v>
      </c>
      <c r="G81" s="1745"/>
      <c r="H81" s="1768" t="s">
        <v>173</v>
      </c>
      <c r="I81" s="1770" t="s">
        <v>212</v>
      </c>
      <c r="J81" s="854" t="s">
        <v>38</v>
      </c>
      <c r="K81" s="829">
        <v>3</v>
      </c>
      <c r="L81" s="1773" t="s">
        <v>233</v>
      </c>
      <c r="M81" s="882">
        <v>1</v>
      </c>
      <c r="N81" s="535"/>
    </row>
    <row r="82" spans="1:32" ht="21" customHeight="1" x14ac:dyDescent="0.2">
      <c r="A82" s="1724"/>
      <c r="B82" s="1726"/>
      <c r="C82" s="1728"/>
      <c r="D82" s="1096"/>
      <c r="E82" s="1742"/>
      <c r="F82" s="1744"/>
      <c r="G82" s="1746"/>
      <c r="H82" s="1769"/>
      <c r="I82" s="1771"/>
      <c r="J82" s="633"/>
      <c r="K82" s="394"/>
      <c r="L82" s="1774"/>
      <c r="M82" s="865"/>
      <c r="N82" s="535"/>
    </row>
    <row r="83" spans="1:32" ht="17.25" customHeight="1" thickBot="1" x14ac:dyDescent="0.25">
      <c r="A83" s="1102"/>
      <c r="B83" s="1094"/>
      <c r="C83" s="1097"/>
      <c r="D83" s="1097"/>
      <c r="E83" s="866"/>
      <c r="F83" s="1119"/>
      <c r="G83" s="1185"/>
      <c r="H83" s="1179"/>
      <c r="I83" s="1772"/>
      <c r="J83" s="814" t="s">
        <v>6</v>
      </c>
      <c r="K83" s="847">
        <f>K81</f>
        <v>3</v>
      </c>
      <c r="L83" s="1775"/>
      <c r="M83" s="823"/>
      <c r="N83" s="875"/>
    </row>
    <row r="84" spans="1:32" ht="32.25" customHeight="1" x14ac:dyDescent="0.2">
      <c r="A84" s="1724" t="s">
        <v>5</v>
      </c>
      <c r="B84" s="1726" t="s">
        <v>40</v>
      </c>
      <c r="C84" s="1728" t="s">
        <v>42</v>
      </c>
      <c r="D84" s="1730"/>
      <c r="E84" s="1732" t="s">
        <v>174</v>
      </c>
      <c r="F84" s="1734" t="s">
        <v>175</v>
      </c>
      <c r="G84" s="1736"/>
      <c r="H84" s="1762" t="s">
        <v>48</v>
      </c>
      <c r="I84" s="1764" t="s">
        <v>73</v>
      </c>
      <c r="J84" s="876" t="s">
        <v>38</v>
      </c>
      <c r="K84" s="360">
        <v>14.5</v>
      </c>
      <c r="L84" s="1766" t="s">
        <v>176</v>
      </c>
      <c r="M84" s="865">
        <v>2</v>
      </c>
      <c r="N84" s="535"/>
    </row>
    <row r="85" spans="1:32" ht="24" customHeight="1" thickBot="1" x14ac:dyDescent="0.25">
      <c r="A85" s="1725"/>
      <c r="B85" s="1727"/>
      <c r="C85" s="1729"/>
      <c r="D85" s="1731"/>
      <c r="E85" s="1733"/>
      <c r="F85" s="1735"/>
      <c r="G85" s="1737"/>
      <c r="H85" s="1763"/>
      <c r="I85" s="1765"/>
      <c r="J85" s="814" t="s">
        <v>6</v>
      </c>
      <c r="K85" s="815">
        <f t="shared" ref="K85" si="1">K84</f>
        <v>14.5</v>
      </c>
      <c r="L85" s="1767"/>
      <c r="M85" s="874"/>
      <c r="N85" s="535"/>
    </row>
    <row r="86" spans="1:32" ht="14.25" customHeight="1" thickBot="1" x14ac:dyDescent="0.25">
      <c r="A86" s="707" t="s">
        <v>5</v>
      </c>
      <c r="B86" s="650" t="s">
        <v>40</v>
      </c>
      <c r="C86" s="1718" t="s">
        <v>8</v>
      </c>
      <c r="D86" s="1719"/>
      <c r="E86" s="1719"/>
      <c r="F86" s="1719"/>
      <c r="G86" s="1719"/>
      <c r="H86" s="1719"/>
      <c r="I86" s="1719"/>
      <c r="J86" s="1719"/>
      <c r="K86" s="708">
        <f>K77+K73+K80+K85+K83</f>
        <v>277.2</v>
      </c>
      <c r="L86" s="1720"/>
      <c r="M86" s="1721"/>
      <c r="Q86" s="451"/>
    </row>
    <row r="87" spans="1:32" ht="14.25" customHeight="1" thickBot="1" x14ac:dyDescent="0.25">
      <c r="A87" s="649" t="s">
        <v>5</v>
      </c>
      <c r="B87" s="1722" t="s">
        <v>9</v>
      </c>
      <c r="C87" s="1723"/>
      <c r="D87" s="1723"/>
      <c r="E87" s="1723"/>
      <c r="F87" s="1723"/>
      <c r="G87" s="1723"/>
      <c r="H87" s="1723"/>
      <c r="I87" s="1723"/>
      <c r="J87" s="1723"/>
      <c r="K87" s="883">
        <f>K86+K59+K51</f>
        <v>1564.3</v>
      </c>
      <c r="L87" s="1760"/>
      <c r="M87" s="1761"/>
    </row>
    <row r="88" spans="1:32" ht="14.25" customHeight="1" thickBot="1" x14ac:dyDescent="0.25">
      <c r="A88" s="884" t="s">
        <v>5</v>
      </c>
      <c r="B88" s="1711" t="s">
        <v>31</v>
      </c>
      <c r="C88" s="1712"/>
      <c r="D88" s="1712"/>
      <c r="E88" s="1712"/>
      <c r="F88" s="1712"/>
      <c r="G88" s="1712"/>
      <c r="H88" s="1712"/>
      <c r="I88" s="1712"/>
      <c r="J88" s="1712"/>
      <c r="K88" s="885">
        <f t="shared" ref="K88" si="2">K87</f>
        <v>1564.3</v>
      </c>
      <c r="L88" s="1713"/>
      <c r="M88" s="1714"/>
    </row>
    <row r="89" spans="1:32" s="12" customFormat="1" ht="17.25" customHeight="1" x14ac:dyDescent="0.2">
      <c r="A89" s="1715" t="s">
        <v>284</v>
      </c>
      <c r="B89" s="1715"/>
      <c r="C89" s="1715"/>
      <c r="D89" s="1715"/>
      <c r="E89" s="1715"/>
      <c r="F89" s="1715"/>
      <c r="G89" s="1715"/>
      <c r="H89" s="1715"/>
      <c r="I89" s="1715"/>
      <c r="J89" s="1715"/>
      <c r="K89" s="1715"/>
      <c r="L89" s="1715"/>
      <c r="M89" s="1715"/>
      <c r="N89" s="1715"/>
      <c r="O89" s="1715"/>
      <c r="P89" s="1715"/>
      <c r="Q89" s="1715"/>
      <c r="R89" s="1715"/>
      <c r="S89" s="1715"/>
      <c r="T89" s="1715"/>
    </row>
    <row r="90" spans="1:32" s="889" customFormat="1" ht="17.25" customHeight="1" x14ac:dyDescent="0.2">
      <c r="A90" s="1716"/>
      <c r="B90" s="1716"/>
      <c r="C90" s="1716"/>
      <c r="D90" s="1716"/>
      <c r="E90" s="1716"/>
      <c r="F90" s="1716"/>
      <c r="G90" s="1716"/>
      <c r="H90" s="1716"/>
      <c r="I90" s="1716"/>
      <c r="J90" s="1716"/>
      <c r="K90" s="1716"/>
      <c r="L90" s="1716"/>
      <c r="M90" s="1716"/>
    </row>
    <row r="91" spans="1:32" s="890" customFormat="1" ht="14.25" customHeight="1" thickBot="1" x14ac:dyDescent="0.25">
      <c r="A91" s="1717" t="s">
        <v>13</v>
      </c>
      <c r="B91" s="1717"/>
      <c r="C91" s="1717"/>
      <c r="D91" s="1717"/>
      <c r="E91" s="1717"/>
      <c r="F91" s="1717"/>
      <c r="G91" s="1717"/>
      <c r="H91" s="1717"/>
      <c r="I91" s="1717"/>
      <c r="J91" s="1717"/>
      <c r="K91" s="891"/>
      <c r="L91" s="892"/>
      <c r="M91" s="892"/>
      <c r="N91" s="889"/>
      <c r="O91" s="889"/>
      <c r="P91" s="889"/>
      <c r="Q91" s="889"/>
      <c r="R91" s="889"/>
      <c r="S91" s="889"/>
      <c r="T91" s="889"/>
      <c r="U91" s="889"/>
      <c r="V91" s="889"/>
      <c r="W91" s="889"/>
      <c r="X91" s="889"/>
      <c r="Y91" s="889"/>
      <c r="Z91" s="889"/>
      <c r="AA91" s="889"/>
      <c r="AB91" s="889"/>
      <c r="AC91" s="889"/>
      <c r="AD91" s="889"/>
      <c r="AE91" s="889"/>
      <c r="AF91" s="889"/>
    </row>
    <row r="92" spans="1:32" ht="66.75" customHeight="1" thickBot="1" x14ac:dyDescent="0.25">
      <c r="A92" s="1702" t="s">
        <v>10</v>
      </c>
      <c r="B92" s="1703"/>
      <c r="C92" s="1703"/>
      <c r="D92" s="1703"/>
      <c r="E92" s="1703"/>
      <c r="F92" s="1703"/>
      <c r="G92" s="1703"/>
      <c r="H92" s="1703"/>
      <c r="I92" s="1703"/>
      <c r="J92" s="1704"/>
      <c r="K92" s="1127" t="s">
        <v>182</v>
      </c>
    </row>
    <row r="93" spans="1:32" ht="14.25" customHeight="1" x14ac:dyDescent="0.2">
      <c r="A93" s="1705" t="s">
        <v>14</v>
      </c>
      <c r="B93" s="1706"/>
      <c r="C93" s="1706"/>
      <c r="D93" s="1706"/>
      <c r="E93" s="1706"/>
      <c r="F93" s="1706"/>
      <c r="G93" s="1706"/>
      <c r="H93" s="1706"/>
      <c r="I93" s="1706"/>
      <c r="J93" s="1707"/>
      <c r="K93" s="894">
        <f>K94+K97+K98</f>
        <v>1546.9</v>
      </c>
    </row>
    <row r="94" spans="1:32" ht="14.25" customHeight="1" x14ac:dyDescent="0.2">
      <c r="A94" s="1851" t="s">
        <v>276</v>
      </c>
      <c r="B94" s="1852"/>
      <c r="C94" s="1852"/>
      <c r="D94" s="1852"/>
      <c r="E94" s="1852"/>
      <c r="F94" s="1852"/>
      <c r="G94" s="1852"/>
      <c r="H94" s="1852"/>
      <c r="I94" s="1852"/>
      <c r="J94" s="1853"/>
      <c r="K94" s="1288">
        <f>K95+K96</f>
        <v>1441.2</v>
      </c>
    </row>
    <row r="95" spans="1:32" ht="14.25" customHeight="1" x14ac:dyDescent="0.2">
      <c r="A95" s="1708" t="s">
        <v>222</v>
      </c>
      <c r="B95" s="1709"/>
      <c r="C95" s="1709"/>
      <c r="D95" s="1709"/>
      <c r="E95" s="1709"/>
      <c r="F95" s="1709"/>
      <c r="G95" s="1709"/>
      <c r="H95" s="1709"/>
      <c r="I95" s="1709"/>
      <c r="J95" s="1710"/>
      <c r="K95" s="895">
        <f>SUMIF(J8:J88,"SB",K8:K88)</f>
        <v>1369.5</v>
      </c>
      <c r="L95" s="896"/>
    </row>
    <row r="96" spans="1:32" ht="18.75" customHeight="1" x14ac:dyDescent="0.2">
      <c r="A96" s="1696" t="s">
        <v>279</v>
      </c>
      <c r="B96" s="1697"/>
      <c r="C96" s="1697"/>
      <c r="D96" s="1697"/>
      <c r="E96" s="1697"/>
      <c r="F96" s="1697"/>
      <c r="G96" s="1697"/>
      <c r="H96" s="1697"/>
      <c r="I96" s="1697"/>
      <c r="J96" s="1698"/>
      <c r="K96" s="895">
        <f>SUMIF(J8:J90,"SB(ES)",K8:K90)</f>
        <v>71.7</v>
      </c>
      <c r="L96" s="896"/>
    </row>
    <row r="97" spans="1:13" ht="14.25" customHeight="1" x14ac:dyDescent="0.2">
      <c r="A97" s="1699" t="s">
        <v>223</v>
      </c>
      <c r="B97" s="1700"/>
      <c r="C97" s="1700"/>
      <c r="D97" s="1700"/>
      <c r="E97" s="1700"/>
      <c r="F97" s="1700"/>
      <c r="G97" s="1700"/>
      <c r="H97" s="1700"/>
      <c r="I97" s="1700"/>
      <c r="J97" s="1701"/>
      <c r="K97" s="897">
        <f>SUMIF(J10:J90,"SB(L)",K10:K90)</f>
        <v>0</v>
      </c>
      <c r="L97" s="896"/>
    </row>
    <row r="98" spans="1:13" ht="14.25" customHeight="1" x14ac:dyDescent="0.2">
      <c r="A98" s="1699" t="s">
        <v>225</v>
      </c>
      <c r="B98" s="1700"/>
      <c r="C98" s="1700"/>
      <c r="D98" s="1700"/>
      <c r="E98" s="1700"/>
      <c r="F98" s="1700"/>
      <c r="G98" s="1700"/>
      <c r="H98" s="1700"/>
      <c r="I98" s="1700"/>
      <c r="J98" s="1701"/>
      <c r="K98" s="897">
        <f>SUMIF(J8:J88,"SB(ŽPL)",K8:K88)</f>
        <v>105.7</v>
      </c>
      <c r="L98" s="898"/>
    </row>
    <row r="99" spans="1:13" ht="14.25" customHeight="1" x14ac:dyDescent="0.2">
      <c r="A99" s="1690" t="s">
        <v>15</v>
      </c>
      <c r="B99" s="1691"/>
      <c r="C99" s="1691"/>
      <c r="D99" s="1691"/>
      <c r="E99" s="1691"/>
      <c r="F99" s="1691"/>
      <c r="G99" s="1691"/>
      <c r="H99" s="1691"/>
      <c r="I99" s="1691"/>
      <c r="J99" s="1692"/>
      <c r="K99" s="899">
        <f>SUM(K100:K103)</f>
        <v>17.399999999999999</v>
      </c>
    </row>
    <row r="100" spans="1:13" ht="14.25" customHeight="1" x14ac:dyDescent="0.2">
      <c r="A100" s="1848" t="s">
        <v>272</v>
      </c>
      <c r="B100" s="1849"/>
      <c r="C100" s="1849"/>
      <c r="D100" s="1849"/>
      <c r="E100" s="1849"/>
      <c r="F100" s="1849"/>
      <c r="G100" s="1849"/>
      <c r="H100" s="1849"/>
      <c r="I100" s="1849"/>
      <c r="J100" s="1850"/>
      <c r="K100" s="1260">
        <f>SUMIF(J12:J95,"ES",K12:K95)</f>
        <v>17.399999999999999</v>
      </c>
      <c r="L100" s="896"/>
    </row>
    <row r="101" spans="1:13" ht="14.25" customHeight="1" x14ac:dyDescent="0.2">
      <c r="A101" s="1693" t="s">
        <v>226</v>
      </c>
      <c r="B101" s="1694"/>
      <c r="C101" s="1694"/>
      <c r="D101" s="1694"/>
      <c r="E101" s="1694"/>
      <c r="F101" s="1694"/>
      <c r="G101" s="1694"/>
      <c r="H101" s="1694"/>
      <c r="I101" s="1694"/>
      <c r="J101" s="1695"/>
      <c r="K101" s="895">
        <f>SUMIF(J8:J88,"KVJUD",K8:K88)</f>
        <v>0</v>
      </c>
    </row>
    <row r="102" spans="1:13" ht="14.25" customHeight="1" x14ac:dyDescent="0.2">
      <c r="A102" s="1693" t="s">
        <v>227</v>
      </c>
      <c r="B102" s="1694"/>
      <c r="C102" s="1694"/>
      <c r="D102" s="1694"/>
      <c r="E102" s="1694"/>
      <c r="F102" s="1694"/>
      <c r="G102" s="1694"/>
      <c r="H102" s="1694"/>
      <c r="I102" s="1694"/>
      <c r="J102" s="1695"/>
      <c r="K102" s="895">
        <f>SUMIF(J8:J88,"Kt",K8:K88)</f>
        <v>0</v>
      </c>
    </row>
    <row r="103" spans="1:13" ht="14.25" customHeight="1" x14ac:dyDescent="0.2">
      <c r="A103" s="1684" t="s">
        <v>228</v>
      </c>
      <c r="B103" s="1685"/>
      <c r="C103" s="1685"/>
      <c r="D103" s="1685"/>
      <c r="E103" s="1685"/>
      <c r="F103" s="1685"/>
      <c r="G103" s="1685"/>
      <c r="H103" s="1685"/>
      <c r="I103" s="1685"/>
      <c r="J103" s="1686"/>
      <c r="K103" s="895">
        <f>SUMIF(J8:J88,"LRVB",K8:K88)</f>
        <v>0</v>
      </c>
    </row>
    <row r="104" spans="1:13" ht="14.25" customHeight="1" thickBot="1" x14ac:dyDescent="0.25">
      <c r="A104" s="1687" t="s">
        <v>16</v>
      </c>
      <c r="B104" s="1688"/>
      <c r="C104" s="1688"/>
      <c r="D104" s="1688"/>
      <c r="E104" s="1688"/>
      <c r="F104" s="1688"/>
      <c r="G104" s="1688"/>
      <c r="H104" s="1688"/>
      <c r="I104" s="1688"/>
      <c r="J104" s="1689"/>
      <c r="K104" s="900">
        <f>K99+K93</f>
        <v>1564.3</v>
      </c>
      <c r="L104" s="292"/>
      <c r="M104" s="292"/>
    </row>
    <row r="105" spans="1:13" x14ac:dyDescent="0.2">
      <c r="A105" s="292"/>
      <c r="B105" s="292"/>
      <c r="C105" s="292"/>
      <c r="D105" s="292"/>
      <c r="E105" s="292"/>
      <c r="F105" s="292"/>
      <c r="G105" s="901"/>
      <c r="H105" s="292"/>
      <c r="I105" s="292"/>
      <c r="J105" s="292"/>
      <c r="K105" s="902"/>
      <c r="L105" s="292"/>
      <c r="M105" s="292"/>
    </row>
    <row r="106" spans="1:13" x14ac:dyDescent="0.2">
      <c r="L106" s="896"/>
    </row>
    <row r="109" spans="1:13" x14ac:dyDescent="0.2">
      <c r="K109" s="903"/>
    </row>
  </sheetData>
  <mergeCells count="149">
    <mergeCell ref="A100:J100"/>
    <mergeCell ref="A94:J94"/>
    <mergeCell ref="A97:J97"/>
    <mergeCell ref="E5:L5"/>
    <mergeCell ref="E6:L6"/>
    <mergeCell ref="L9:M9"/>
    <mergeCell ref="L10:L11"/>
    <mergeCell ref="F9:F11"/>
    <mergeCell ref="G9:G11"/>
    <mergeCell ref="H9:H11"/>
    <mergeCell ref="I9:I11"/>
    <mergeCell ref="J9:J11"/>
    <mergeCell ref="L8:M8"/>
    <mergeCell ref="A9:A11"/>
    <mergeCell ref="B9:B11"/>
    <mergeCell ref="C9:C11"/>
    <mergeCell ref="D9:D11"/>
    <mergeCell ref="E9:E11"/>
    <mergeCell ref="G19:G20"/>
    <mergeCell ref="L19:L20"/>
    <mergeCell ref="D22:D23"/>
    <mergeCell ref="E22:E23"/>
    <mergeCell ref="F22:F23"/>
    <mergeCell ref="G22:G23"/>
    <mergeCell ref="I22:I23"/>
    <mergeCell ref="A12:M12"/>
    <mergeCell ref="A13:M13"/>
    <mergeCell ref="B14:M14"/>
    <mergeCell ref="C15:M15"/>
    <mergeCell ref="E17:E18"/>
    <mergeCell ref="G17:G18"/>
    <mergeCell ref="I17:I19"/>
    <mergeCell ref="L17:L18"/>
    <mergeCell ref="D19:D20"/>
    <mergeCell ref="F19:F20"/>
    <mergeCell ref="G24:G25"/>
    <mergeCell ref="H24:H25"/>
    <mergeCell ref="I24:I25"/>
    <mergeCell ref="A26:A27"/>
    <mergeCell ref="B26:B27"/>
    <mergeCell ref="C26:C27"/>
    <mergeCell ref="D26:D27"/>
    <mergeCell ref="E26:E27"/>
    <mergeCell ref="F26:F27"/>
    <mergeCell ref="G26:G27"/>
    <mergeCell ref="A24:A25"/>
    <mergeCell ref="B24:B25"/>
    <mergeCell ref="C24:C25"/>
    <mergeCell ref="D24:D25"/>
    <mergeCell ref="E24:E25"/>
    <mergeCell ref="F24:F25"/>
    <mergeCell ref="H26:H27"/>
    <mergeCell ref="I26:I27"/>
    <mergeCell ref="A29:A31"/>
    <mergeCell ref="B29:B31"/>
    <mergeCell ref="C29:C31"/>
    <mergeCell ref="D29:D31"/>
    <mergeCell ref="F29:F31"/>
    <mergeCell ref="G29:G31"/>
    <mergeCell ref="H29:H31"/>
    <mergeCell ref="I29:I31"/>
    <mergeCell ref="I50:J50"/>
    <mergeCell ref="E41:E42"/>
    <mergeCell ref="E48:E49"/>
    <mergeCell ref="F48:F49"/>
    <mergeCell ref="G48:G49"/>
    <mergeCell ref="C51:J51"/>
    <mergeCell ref="L51:M51"/>
    <mergeCell ref="E38:E39"/>
    <mergeCell ref="I34:J34"/>
    <mergeCell ref="A35:A37"/>
    <mergeCell ref="B35:B37"/>
    <mergeCell ref="C35:C37"/>
    <mergeCell ref="E36:E37"/>
    <mergeCell ref="F36:F37"/>
    <mergeCell ref="G36:G37"/>
    <mergeCell ref="I36:I38"/>
    <mergeCell ref="L41:L42"/>
    <mergeCell ref="C52:M52"/>
    <mergeCell ref="A54:A55"/>
    <mergeCell ref="B54:B55"/>
    <mergeCell ref="C54:C55"/>
    <mergeCell ref="D54:D55"/>
    <mergeCell ref="E54:E55"/>
    <mergeCell ref="F54:F55"/>
    <mergeCell ref="G54:G55"/>
    <mergeCell ref="H54:H55"/>
    <mergeCell ref="I54:I55"/>
    <mergeCell ref="I73:J73"/>
    <mergeCell ref="A74:A77"/>
    <mergeCell ref="B74:B77"/>
    <mergeCell ref="C74:C77"/>
    <mergeCell ref="F74:F77"/>
    <mergeCell ref="E75:E76"/>
    <mergeCell ref="I58:J58"/>
    <mergeCell ref="C59:J59"/>
    <mergeCell ref="L59:M59"/>
    <mergeCell ref="C60:M60"/>
    <mergeCell ref="I64:I68"/>
    <mergeCell ref="G65:G67"/>
    <mergeCell ref="N75:Q75"/>
    <mergeCell ref="L76:L77"/>
    <mergeCell ref="N76:Q76"/>
    <mergeCell ref="N77:Q77"/>
    <mergeCell ref="E78:E79"/>
    <mergeCell ref="F78:F80"/>
    <mergeCell ref="I78:I80"/>
    <mergeCell ref="L79:L80"/>
    <mergeCell ref="L87:M87"/>
    <mergeCell ref="H84:H85"/>
    <mergeCell ref="I84:I85"/>
    <mergeCell ref="L84:L85"/>
    <mergeCell ref="H81:H82"/>
    <mergeCell ref="I81:I83"/>
    <mergeCell ref="L81:L83"/>
    <mergeCell ref="D84:D85"/>
    <mergeCell ref="E84:E85"/>
    <mergeCell ref="F84:F85"/>
    <mergeCell ref="G84:G85"/>
    <mergeCell ref="A81:A82"/>
    <mergeCell ref="B81:B82"/>
    <mergeCell ref="C81:C82"/>
    <mergeCell ref="E81:E82"/>
    <mergeCell ref="F81:F82"/>
    <mergeCell ref="G81:G82"/>
    <mergeCell ref="K1:M2"/>
    <mergeCell ref="A7:M7"/>
    <mergeCell ref="K9:K11"/>
    <mergeCell ref="A103:J103"/>
    <mergeCell ref="A104:J104"/>
    <mergeCell ref="A99:J99"/>
    <mergeCell ref="A101:J101"/>
    <mergeCell ref="A102:J102"/>
    <mergeCell ref="A96:J96"/>
    <mergeCell ref="A98:J98"/>
    <mergeCell ref="A92:J92"/>
    <mergeCell ref="A93:J93"/>
    <mergeCell ref="A95:J95"/>
    <mergeCell ref="B88:J88"/>
    <mergeCell ref="L88:M88"/>
    <mergeCell ref="A89:T89"/>
    <mergeCell ref="A90:M90"/>
    <mergeCell ref="A91:J91"/>
    <mergeCell ref="C86:J86"/>
    <mergeCell ref="L86:M86"/>
    <mergeCell ref="B87:J87"/>
    <mergeCell ref="A84:A85"/>
    <mergeCell ref="B84:B85"/>
    <mergeCell ref="C84:C85"/>
  </mergeCells>
  <printOptions horizontalCentered="1"/>
  <pageMargins left="0" right="0" top="0.59055118110236227" bottom="0" header="0" footer="0"/>
  <pageSetup paperSize="9" scale="84" orientation="portrait" r:id="rId1"/>
  <rowBreaks count="3" manualBreakCount="3">
    <brk id="37" max="12" man="1"/>
    <brk id="59" max="12" man="1"/>
    <brk id="89" max="1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07"/>
  <sheetViews>
    <sheetView view="pageBreakPreview" topLeftCell="A76" zoomScaleNormal="100" zoomScaleSheetLayoutView="100" workbookViewId="0">
      <selection activeCell="S101" sqref="S101"/>
    </sheetView>
  </sheetViews>
  <sheetFormatPr defaultColWidth="9.140625" defaultRowHeight="12.75" x14ac:dyDescent="0.2"/>
  <cols>
    <col min="1" max="3" width="2.85546875" style="291" customWidth="1"/>
    <col min="4" max="4" width="2.7109375" style="291" customWidth="1"/>
    <col min="5" max="5" width="37.42578125" style="291" customWidth="1"/>
    <col min="6" max="6" width="2.7109375" style="294" customWidth="1"/>
    <col min="7" max="7" width="5.42578125" style="295" customWidth="1"/>
    <col min="8" max="8" width="3.28515625" style="296" customWidth="1"/>
    <col min="9" max="9" width="10.85546875" style="296" customWidth="1"/>
    <col min="10" max="10" width="7.42578125" style="297" customWidth="1"/>
    <col min="11" max="13" width="9.42578125" style="291" customWidth="1"/>
    <col min="14" max="14" width="28.140625" style="291" customWidth="1"/>
    <col min="15" max="15" width="5.85546875" style="291" customWidth="1"/>
    <col min="16" max="16384" width="9.140625" style="292"/>
  </cols>
  <sheetData>
    <row r="1" spans="1:17" s="6" customFormat="1" ht="19.5" customHeight="1" x14ac:dyDescent="0.2">
      <c r="A1" s="7"/>
      <c r="B1" s="7"/>
      <c r="C1" s="7"/>
      <c r="D1" s="7"/>
      <c r="E1" s="7"/>
      <c r="F1" s="15"/>
      <c r="G1" s="1126"/>
      <c r="H1" s="8"/>
      <c r="I1" s="8"/>
      <c r="J1" s="9"/>
      <c r="K1" s="7"/>
      <c r="L1" s="7"/>
      <c r="M1" s="7"/>
      <c r="N1" s="1883" t="s">
        <v>251</v>
      </c>
      <c r="O1" s="1884"/>
    </row>
    <row r="2" spans="1:17" s="6" customFormat="1" x14ac:dyDescent="0.2">
      <c r="A2" s="7"/>
      <c r="B2" s="7"/>
      <c r="C2" s="7"/>
      <c r="D2" s="7"/>
      <c r="E2" s="7"/>
      <c r="F2" s="15"/>
      <c r="G2" s="1126"/>
      <c r="H2" s="8"/>
      <c r="I2" s="8"/>
      <c r="J2" s="9"/>
      <c r="K2" s="7"/>
      <c r="L2" s="7"/>
      <c r="M2" s="7"/>
      <c r="N2" s="7"/>
      <c r="O2" s="7"/>
    </row>
    <row r="3" spans="1:17" s="7" customFormat="1" ht="15" customHeight="1" x14ac:dyDescent="0.2">
      <c r="A3" s="1290"/>
      <c r="B3" s="1290"/>
      <c r="C3" s="1290"/>
      <c r="D3" s="1290"/>
      <c r="E3" s="1476" t="s">
        <v>261</v>
      </c>
      <c r="F3" s="1476"/>
      <c r="G3" s="1476"/>
      <c r="H3" s="1476"/>
      <c r="I3" s="1476"/>
      <c r="J3" s="1476"/>
      <c r="K3" s="1476"/>
      <c r="L3" s="1476"/>
      <c r="M3" s="1476"/>
      <c r="N3" s="1476"/>
      <c r="O3" s="1290"/>
    </row>
    <row r="4" spans="1:17" s="6" customFormat="1" ht="14.25" x14ac:dyDescent="0.2">
      <c r="A4" s="1291"/>
      <c r="B4" s="1291"/>
      <c r="C4" s="1291"/>
      <c r="D4" s="1291"/>
      <c r="E4" s="1477" t="s">
        <v>44</v>
      </c>
      <c r="F4" s="1854"/>
      <c r="G4" s="1854"/>
      <c r="H4" s="1854"/>
      <c r="I4" s="1854"/>
      <c r="J4" s="1854"/>
      <c r="K4" s="1854"/>
      <c r="L4" s="1854"/>
      <c r="M4" s="1854"/>
      <c r="N4" s="1854"/>
      <c r="O4" s="1291"/>
    </row>
    <row r="5" spans="1:17" s="6" customFormat="1" ht="15" x14ac:dyDescent="0.2">
      <c r="A5" s="1478" t="s">
        <v>32</v>
      </c>
      <c r="B5" s="1478"/>
      <c r="C5" s="1478"/>
      <c r="D5" s="1478"/>
      <c r="E5" s="1478"/>
      <c r="F5" s="1478"/>
      <c r="G5" s="1478"/>
      <c r="H5" s="1478"/>
      <c r="I5" s="1478"/>
      <c r="J5" s="1478"/>
      <c r="K5" s="1478"/>
      <c r="L5" s="1478"/>
      <c r="M5" s="1478"/>
      <c r="N5" s="1478"/>
      <c r="O5" s="1478"/>
      <c r="P5" s="4"/>
      <c r="Q5" s="4"/>
    </row>
    <row r="6" spans="1:17" ht="15.75" customHeight="1" thickBot="1" x14ac:dyDescent="0.25">
      <c r="N6" s="1866" t="s">
        <v>116</v>
      </c>
      <c r="O6" s="1866"/>
    </row>
    <row r="7" spans="1:17" ht="47.25" customHeight="1" x14ac:dyDescent="0.2">
      <c r="A7" s="1867" t="s">
        <v>33</v>
      </c>
      <c r="B7" s="1855" t="s">
        <v>0</v>
      </c>
      <c r="C7" s="1855" t="s">
        <v>1</v>
      </c>
      <c r="D7" s="1855" t="s">
        <v>39</v>
      </c>
      <c r="E7" s="1870" t="s">
        <v>12</v>
      </c>
      <c r="F7" s="1855" t="s">
        <v>2</v>
      </c>
      <c r="G7" s="1855" t="s">
        <v>117</v>
      </c>
      <c r="H7" s="1860" t="s">
        <v>3</v>
      </c>
      <c r="I7" s="1863" t="s">
        <v>34</v>
      </c>
      <c r="J7" s="1506" t="s">
        <v>4</v>
      </c>
      <c r="K7" s="1625" t="s">
        <v>258</v>
      </c>
      <c r="L7" s="1625" t="s">
        <v>282</v>
      </c>
      <c r="M7" s="1625" t="s">
        <v>252</v>
      </c>
      <c r="N7" s="1490" t="s">
        <v>11</v>
      </c>
      <c r="O7" s="1492"/>
    </row>
    <row r="8" spans="1:17" ht="21.75" customHeight="1" x14ac:dyDescent="0.2">
      <c r="A8" s="1868"/>
      <c r="B8" s="1856"/>
      <c r="C8" s="1856"/>
      <c r="D8" s="1856"/>
      <c r="E8" s="1871"/>
      <c r="F8" s="1856"/>
      <c r="G8" s="1858"/>
      <c r="H8" s="1861"/>
      <c r="I8" s="1864"/>
      <c r="J8" s="1507"/>
      <c r="K8" s="1626"/>
      <c r="L8" s="1626"/>
      <c r="M8" s="1626"/>
      <c r="N8" s="1499" t="s">
        <v>12</v>
      </c>
      <c r="O8" s="1165" t="s">
        <v>92</v>
      </c>
    </row>
    <row r="9" spans="1:17" ht="48.75" customHeight="1" thickBot="1" x14ac:dyDescent="0.25">
      <c r="A9" s="1869"/>
      <c r="B9" s="1857"/>
      <c r="C9" s="1857"/>
      <c r="D9" s="1857"/>
      <c r="E9" s="1872"/>
      <c r="F9" s="1857"/>
      <c r="G9" s="1859"/>
      <c r="H9" s="1862"/>
      <c r="I9" s="1865"/>
      <c r="J9" s="1508"/>
      <c r="K9" s="1627"/>
      <c r="L9" s="1627"/>
      <c r="M9" s="1627"/>
      <c r="N9" s="1500"/>
      <c r="O9" s="254" t="s">
        <v>166</v>
      </c>
    </row>
    <row r="10" spans="1:17" s="304" customFormat="1" ht="15" customHeight="1" x14ac:dyDescent="0.2">
      <c r="A10" s="1829" t="s">
        <v>62</v>
      </c>
      <c r="B10" s="1830"/>
      <c r="C10" s="1830"/>
      <c r="D10" s="1830"/>
      <c r="E10" s="1830"/>
      <c r="F10" s="1830"/>
      <c r="G10" s="1830"/>
      <c r="H10" s="1830"/>
      <c r="I10" s="1830"/>
      <c r="J10" s="1830"/>
      <c r="K10" s="1830"/>
      <c r="L10" s="1830"/>
      <c r="M10" s="1830"/>
      <c r="N10" s="1830"/>
      <c r="O10" s="1831"/>
    </row>
    <row r="11" spans="1:17" s="304" customFormat="1" ht="13.5" customHeight="1" x14ac:dyDescent="0.2">
      <c r="A11" s="1832" t="s">
        <v>45</v>
      </c>
      <c r="B11" s="1833"/>
      <c r="C11" s="1833"/>
      <c r="D11" s="1833"/>
      <c r="E11" s="1833"/>
      <c r="F11" s="1833"/>
      <c r="G11" s="1833"/>
      <c r="H11" s="1833"/>
      <c r="I11" s="1833"/>
      <c r="J11" s="1833"/>
      <c r="K11" s="1833"/>
      <c r="L11" s="1833"/>
      <c r="M11" s="1833"/>
      <c r="N11" s="1833"/>
      <c r="O11" s="1834"/>
    </row>
    <row r="12" spans="1:17" ht="14.25" customHeight="1" x14ac:dyDescent="0.2">
      <c r="A12" s="305" t="s">
        <v>5</v>
      </c>
      <c r="B12" s="1835" t="s">
        <v>46</v>
      </c>
      <c r="C12" s="1836"/>
      <c r="D12" s="1836"/>
      <c r="E12" s="1836"/>
      <c r="F12" s="1836"/>
      <c r="G12" s="1836"/>
      <c r="H12" s="1836"/>
      <c r="I12" s="1836"/>
      <c r="J12" s="1836"/>
      <c r="K12" s="1836"/>
      <c r="L12" s="1836"/>
      <c r="M12" s="1836"/>
      <c r="N12" s="1836"/>
      <c r="O12" s="1837"/>
    </row>
    <row r="13" spans="1:17" ht="15" customHeight="1" x14ac:dyDescent="0.2">
      <c r="A13" s="306" t="s">
        <v>5</v>
      </c>
      <c r="B13" s="307" t="s">
        <v>5</v>
      </c>
      <c r="C13" s="1838" t="s">
        <v>47</v>
      </c>
      <c r="D13" s="1839"/>
      <c r="E13" s="1839"/>
      <c r="F13" s="1839"/>
      <c r="G13" s="1839"/>
      <c r="H13" s="1839"/>
      <c r="I13" s="1839"/>
      <c r="J13" s="1839"/>
      <c r="K13" s="1839"/>
      <c r="L13" s="1839"/>
      <c r="M13" s="1839"/>
      <c r="N13" s="1839"/>
      <c r="O13" s="1840"/>
    </row>
    <row r="14" spans="1:17" ht="20.25" customHeight="1" x14ac:dyDescent="0.2">
      <c r="A14" s="1292" t="s">
        <v>5</v>
      </c>
      <c r="B14" s="1294" t="s">
        <v>5</v>
      </c>
      <c r="C14" s="1312" t="s">
        <v>5</v>
      </c>
      <c r="D14" s="311"/>
      <c r="E14" s="312" t="s">
        <v>98</v>
      </c>
      <c r="F14" s="313"/>
      <c r="G14" s="314"/>
      <c r="H14" s="315" t="s">
        <v>48</v>
      </c>
      <c r="I14" s="1164"/>
      <c r="J14" s="317"/>
      <c r="K14" s="319"/>
      <c r="L14" s="319"/>
      <c r="M14" s="319"/>
      <c r="N14" s="324"/>
      <c r="O14" s="326"/>
    </row>
    <row r="15" spans="1:17" ht="17.25" customHeight="1" x14ac:dyDescent="0.2">
      <c r="A15" s="1292"/>
      <c r="B15" s="1294"/>
      <c r="C15" s="327"/>
      <c r="D15" s="1313" t="s">
        <v>5</v>
      </c>
      <c r="E15" s="1841" t="s">
        <v>66</v>
      </c>
      <c r="F15" s="329" t="s">
        <v>49</v>
      </c>
      <c r="G15" s="1807" t="s">
        <v>127</v>
      </c>
      <c r="H15" s="330"/>
      <c r="I15" s="1800" t="s">
        <v>78</v>
      </c>
      <c r="J15" s="331" t="s">
        <v>38</v>
      </c>
      <c r="K15" s="333">
        <v>167.2</v>
      </c>
      <c r="L15" s="333">
        <v>167.2</v>
      </c>
      <c r="M15" s="333"/>
      <c r="N15" s="1845" t="s">
        <v>121</v>
      </c>
      <c r="O15" s="1141">
        <v>1</v>
      </c>
    </row>
    <row r="16" spans="1:17" ht="16.5" customHeight="1" x14ac:dyDescent="0.2">
      <c r="A16" s="1292"/>
      <c r="B16" s="1294"/>
      <c r="C16" s="327"/>
      <c r="D16" s="340"/>
      <c r="E16" s="1842"/>
      <c r="F16" s="341"/>
      <c r="G16" s="1843"/>
      <c r="H16" s="330"/>
      <c r="I16" s="1800"/>
      <c r="J16" s="342" t="s">
        <v>183</v>
      </c>
      <c r="K16" s="240">
        <v>17.399999999999999</v>
      </c>
      <c r="L16" s="240">
        <v>17.399999999999999</v>
      </c>
      <c r="M16" s="240"/>
      <c r="N16" s="1846"/>
      <c r="O16" s="1142"/>
    </row>
    <row r="17" spans="1:22" ht="18" customHeight="1" x14ac:dyDescent="0.2">
      <c r="A17" s="1292"/>
      <c r="B17" s="1294"/>
      <c r="C17" s="327"/>
      <c r="D17" s="1813" t="s">
        <v>7</v>
      </c>
      <c r="E17" s="1310" t="s">
        <v>184</v>
      </c>
      <c r="F17" s="1847" t="s">
        <v>215</v>
      </c>
      <c r="G17" s="1796" t="s">
        <v>128</v>
      </c>
      <c r="H17" s="351"/>
      <c r="I17" s="1844"/>
      <c r="J17" s="352" t="s">
        <v>38</v>
      </c>
      <c r="K17" s="69">
        <v>12.7</v>
      </c>
      <c r="L17" s="69">
        <v>12.7</v>
      </c>
      <c r="M17" s="69"/>
      <c r="N17" s="1873" t="s">
        <v>122</v>
      </c>
      <c r="O17" s="1143">
        <v>1</v>
      </c>
      <c r="P17" s="1328"/>
      <c r="Q17" s="1328"/>
      <c r="R17" s="1328"/>
    </row>
    <row r="18" spans="1:22" ht="15.75" customHeight="1" x14ac:dyDescent="0.2">
      <c r="A18" s="1292"/>
      <c r="B18" s="1294"/>
      <c r="C18" s="327"/>
      <c r="D18" s="1728"/>
      <c r="E18" s="1311"/>
      <c r="F18" s="1847"/>
      <c r="G18" s="1796"/>
      <c r="H18" s="351"/>
      <c r="I18" s="1325"/>
      <c r="J18" s="359" t="s">
        <v>273</v>
      </c>
      <c r="K18" s="1211">
        <v>71.7</v>
      </c>
      <c r="L18" s="1211">
        <v>71.7</v>
      </c>
      <c r="M18" s="1211"/>
      <c r="N18" s="1874"/>
      <c r="O18" s="1144"/>
      <c r="P18" s="1328"/>
      <c r="Q18" s="1328"/>
      <c r="R18" s="1328"/>
    </row>
    <row r="19" spans="1:22" ht="54.75" customHeight="1" x14ac:dyDescent="0.2">
      <c r="A19" s="1292"/>
      <c r="B19" s="1294"/>
      <c r="C19" s="1312"/>
      <c r="D19" s="368" t="s">
        <v>40</v>
      </c>
      <c r="E19" s="369" t="s">
        <v>186</v>
      </c>
      <c r="F19" s="370"/>
      <c r="G19" s="980"/>
      <c r="H19" s="371"/>
      <c r="I19" s="1305"/>
      <c r="J19" s="373" t="s">
        <v>38</v>
      </c>
      <c r="K19" s="375">
        <v>14</v>
      </c>
      <c r="L19" s="375">
        <v>14</v>
      </c>
      <c r="M19" s="375"/>
      <c r="N19" s="380" t="s">
        <v>188</v>
      </c>
      <c r="O19" s="1145">
        <v>1</v>
      </c>
      <c r="P19" s="385"/>
      <c r="Q19" s="385"/>
      <c r="R19" s="385"/>
      <c r="S19" s="385"/>
      <c r="T19" s="385"/>
      <c r="U19" s="385"/>
      <c r="V19" s="385"/>
    </row>
    <row r="20" spans="1:22" ht="32.25" customHeight="1" x14ac:dyDescent="0.2">
      <c r="A20" s="1292"/>
      <c r="B20" s="1294"/>
      <c r="C20" s="1312"/>
      <c r="D20" s="1875" t="s">
        <v>41</v>
      </c>
      <c r="E20" s="1877" t="s">
        <v>77</v>
      </c>
      <c r="F20" s="1879"/>
      <c r="G20" s="1881" t="s">
        <v>130</v>
      </c>
      <c r="H20" s="1322"/>
      <c r="I20" s="1756"/>
      <c r="J20" s="387"/>
      <c r="K20" s="240"/>
      <c r="L20" s="240"/>
      <c r="M20" s="240"/>
      <c r="N20" s="388" t="s">
        <v>50</v>
      </c>
      <c r="O20" s="1146">
        <v>1</v>
      </c>
      <c r="Q20" s="1016"/>
      <c r="R20" s="1016"/>
      <c r="S20" s="1016"/>
      <c r="T20" s="1016"/>
      <c r="U20" s="1016"/>
      <c r="V20" s="1016"/>
    </row>
    <row r="21" spans="1:22" ht="18" customHeight="1" x14ac:dyDescent="0.2">
      <c r="A21" s="1292"/>
      <c r="B21" s="1294"/>
      <c r="C21" s="1312"/>
      <c r="D21" s="1876"/>
      <c r="E21" s="1878"/>
      <c r="F21" s="1880"/>
      <c r="G21" s="1882"/>
      <c r="H21" s="1322"/>
      <c r="I21" s="1828"/>
      <c r="J21" s="393"/>
      <c r="K21" s="395"/>
      <c r="L21" s="395"/>
      <c r="M21" s="395"/>
      <c r="N21" s="399"/>
      <c r="O21" s="1147"/>
      <c r="P21" s="1140"/>
      <c r="Q21" s="1016"/>
      <c r="R21" s="1016"/>
      <c r="S21" s="1016"/>
      <c r="T21" s="1016"/>
      <c r="U21" s="1016"/>
      <c r="V21" s="1016"/>
    </row>
    <row r="22" spans="1:22" ht="23.25" customHeight="1" x14ac:dyDescent="0.2">
      <c r="A22" s="1724"/>
      <c r="B22" s="1726"/>
      <c r="C22" s="1790"/>
      <c r="D22" s="1791" t="s">
        <v>42</v>
      </c>
      <c r="E22" s="1826" t="s">
        <v>187</v>
      </c>
      <c r="F22" s="1816"/>
      <c r="G22" s="1818"/>
      <c r="H22" s="1821"/>
      <c r="I22" s="1756"/>
      <c r="J22" s="403" t="s">
        <v>38</v>
      </c>
      <c r="K22" s="333">
        <v>22.6</v>
      </c>
      <c r="L22" s="333">
        <v>22.6</v>
      </c>
      <c r="M22" s="333"/>
      <c r="N22" s="404" t="s">
        <v>188</v>
      </c>
      <c r="O22" s="1148">
        <v>1</v>
      </c>
      <c r="P22" s="1140"/>
      <c r="Q22" s="1016"/>
      <c r="R22" s="1016"/>
      <c r="S22" s="1016"/>
      <c r="T22" s="1016"/>
      <c r="U22" s="1016"/>
      <c r="V22" s="1016"/>
    </row>
    <row r="23" spans="1:22" ht="29.25" customHeight="1" x14ac:dyDescent="0.2">
      <c r="A23" s="1724"/>
      <c r="B23" s="1726"/>
      <c r="C23" s="1790"/>
      <c r="D23" s="1792"/>
      <c r="E23" s="1827"/>
      <c r="F23" s="1817"/>
      <c r="G23" s="1820"/>
      <c r="H23" s="1821"/>
      <c r="I23" s="1756"/>
      <c r="J23" s="409"/>
      <c r="K23" s="395"/>
      <c r="L23" s="395"/>
      <c r="M23" s="395"/>
      <c r="N23" s="410"/>
      <c r="O23" s="1149"/>
      <c r="P23" s="784"/>
      <c r="Q23" s="1328"/>
      <c r="R23" s="1328"/>
      <c r="S23" s="1328"/>
      <c r="T23" s="1328"/>
      <c r="U23" s="1328"/>
      <c r="V23" s="1328"/>
    </row>
    <row r="24" spans="1:22" ht="20.25" customHeight="1" x14ac:dyDescent="0.2">
      <c r="A24" s="1724"/>
      <c r="B24" s="1726"/>
      <c r="C24" s="1790"/>
      <c r="D24" s="1791" t="s">
        <v>64</v>
      </c>
      <c r="E24" s="1826" t="s">
        <v>52</v>
      </c>
      <c r="F24" s="1816"/>
      <c r="G24" s="1818" t="s">
        <v>131</v>
      </c>
      <c r="H24" s="1799"/>
      <c r="I24" s="1756"/>
      <c r="J24" s="403" t="s">
        <v>38</v>
      </c>
      <c r="K24" s="333">
        <v>7.9</v>
      </c>
      <c r="L24" s="333">
        <v>7.9</v>
      </c>
      <c r="M24" s="333"/>
      <c r="N24" s="426" t="s">
        <v>59</v>
      </c>
      <c r="O24" s="1150">
        <v>100</v>
      </c>
      <c r="P24" s="784"/>
      <c r="Q24" s="1328"/>
      <c r="R24" s="1328"/>
      <c r="S24" s="1328"/>
      <c r="T24" s="1328"/>
      <c r="U24" s="1328"/>
      <c r="V24" s="1328"/>
    </row>
    <row r="25" spans="1:22" ht="21" customHeight="1" x14ac:dyDescent="0.2">
      <c r="A25" s="1724"/>
      <c r="B25" s="1726"/>
      <c r="C25" s="1790"/>
      <c r="D25" s="1792"/>
      <c r="E25" s="1827"/>
      <c r="F25" s="1817"/>
      <c r="G25" s="1820"/>
      <c r="H25" s="1799"/>
      <c r="I25" s="1756"/>
      <c r="J25" s="409"/>
      <c r="K25" s="395"/>
      <c r="L25" s="395"/>
      <c r="M25" s="240"/>
      <c r="N25" s="428" t="s">
        <v>76</v>
      </c>
      <c r="O25" s="1151">
        <v>1</v>
      </c>
    </row>
    <row r="26" spans="1:22" ht="29.25" customHeight="1" x14ac:dyDescent="0.2">
      <c r="A26" s="1292"/>
      <c r="B26" s="1294"/>
      <c r="C26" s="1312"/>
      <c r="D26" s="368" t="s">
        <v>96</v>
      </c>
      <c r="E26" s="369" t="s">
        <v>108</v>
      </c>
      <c r="F26" s="370"/>
      <c r="G26" s="980" t="s">
        <v>147</v>
      </c>
      <c r="H26" s="431"/>
      <c r="I26" s="1305"/>
      <c r="J26" s="373" t="s">
        <v>38</v>
      </c>
      <c r="K26" s="375">
        <v>14.5</v>
      </c>
      <c r="L26" s="375">
        <v>14.5</v>
      </c>
      <c r="M26" s="375"/>
      <c r="N26" s="380" t="s">
        <v>71</v>
      </c>
      <c r="O26" s="1152">
        <v>1</v>
      </c>
      <c r="P26" s="385"/>
      <c r="Q26" s="385"/>
      <c r="R26" s="385"/>
      <c r="S26" s="385"/>
      <c r="T26" s="385"/>
      <c r="U26" s="385"/>
      <c r="V26" s="385"/>
    </row>
    <row r="27" spans="1:22" ht="39" customHeight="1" x14ac:dyDescent="0.2">
      <c r="A27" s="1724"/>
      <c r="B27" s="1726"/>
      <c r="C27" s="1790"/>
      <c r="D27" s="1813" t="s">
        <v>97</v>
      </c>
      <c r="E27" s="1323" t="s">
        <v>199</v>
      </c>
      <c r="F27" s="1815"/>
      <c r="G27" s="1818"/>
      <c r="H27" s="1821"/>
      <c r="I27" s="1756"/>
      <c r="J27" s="403" t="s">
        <v>38</v>
      </c>
      <c r="K27" s="333">
        <v>9</v>
      </c>
      <c r="L27" s="333">
        <v>9</v>
      </c>
      <c r="M27" s="333"/>
      <c r="N27" s="426" t="s">
        <v>213</v>
      </c>
      <c r="O27" s="1150">
        <v>4</v>
      </c>
      <c r="P27" s="451"/>
      <c r="Q27" s="1016"/>
      <c r="R27" s="1016"/>
      <c r="S27" s="1016"/>
      <c r="T27" s="1016"/>
      <c r="U27" s="1016"/>
      <c r="V27" s="1016"/>
    </row>
    <row r="28" spans="1:22" ht="29.25" customHeight="1" x14ac:dyDescent="0.2">
      <c r="A28" s="1724"/>
      <c r="B28" s="1726"/>
      <c r="C28" s="1790"/>
      <c r="D28" s="1728"/>
      <c r="E28" s="436"/>
      <c r="F28" s="1816"/>
      <c r="G28" s="1819"/>
      <c r="H28" s="1821"/>
      <c r="I28" s="1756"/>
      <c r="J28" s="437"/>
      <c r="K28" s="240"/>
      <c r="L28" s="240"/>
      <c r="M28" s="240"/>
      <c r="N28" s="438" t="s">
        <v>214</v>
      </c>
      <c r="O28" s="1153">
        <v>2</v>
      </c>
      <c r="P28" s="451"/>
      <c r="Q28" s="1016"/>
      <c r="R28" s="1016"/>
      <c r="S28" s="1016"/>
      <c r="T28" s="1016"/>
      <c r="U28" s="1016"/>
      <c r="V28" s="1016"/>
    </row>
    <row r="29" spans="1:22" ht="15.75" customHeight="1" x14ac:dyDescent="0.2">
      <c r="A29" s="1724"/>
      <c r="B29" s="1726"/>
      <c r="C29" s="1790"/>
      <c r="D29" s="1814"/>
      <c r="E29" s="1324"/>
      <c r="F29" s="1817"/>
      <c r="G29" s="1820"/>
      <c r="H29" s="1821"/>
      <c r="I29" s="1756"/>
      <c r="J29" s="409"/>
      <c r="K29" s="395"/>
      <c r="L29" s="395"/>
      <c r="M29" s="395"/>
      <c r="N29" s="1186" t="s">
        <v>192</v>
      </c>
      <c r="O29" s="1149">
        <v>5</v>
      </c>
      <c r="Q29" s="1016"/>
      <c r="R29" s="1016"/>
      <c r="S29" s="1016"/>
      <c r="T29" s="1016"/>
      <c r="U29" s="1016"/>
      <c r="V29" s="1016"/>
    </row>
    <row r="30" spans="1:22" ht="52.5" x14ac:dyDescent="0.2">
      <c r="A30" s="1292"/>
      <c r="B30" s="1294"/>
      <c r="C30" s="1312"/>
      <c r="D30" s="1326" t="s">
        <v>109</v>
      </c>
      <c r="E30" s="444" t="s">
        <v>123</v>
      </c>
      <c r="F30" s="417"/>
      <c r="G30" s="981" t="s">
        <v>132</v>
      </c>
      <c r="H30" s="1322"/>
      <c r="I30" s="445" t="s">
        <v>191</v>
      </c>
      <c r="J30" s="393" t="s">
        <v>86</v>
      </c>
      <c r="K30" s="395"/>
      <c r="L30" s="395"/>
      <c r="M30" s="395"/>
      <c r="N30" s="447" t="s">
        <v>50</v>
      </c>
      <c r="O30" s="1154">
        <v>1</v>
      </c>
      <c r="P30" s="451"/>
    </row>
    <row r="31" spans="1:22" ht="39.75" customHeight="1" x14ac:dyDescent="0.2">
      <c r="A31" s="1292"/>
      <c r="B31" s="1294"/>
      <c r="C31" s="1312"/>
      <c r="D31" s="415" t="s">
        <v>155</v>
      </c>
      <c r="E31" s="452" t="s">
        <v>189</v>
      </c>
      <c r="F31" s="417"/>
      <c r="G31" s="981"/>
      <c r="H31" s="315"/>
      <c r="I31" s="1167"/>
      <c r="J31" s="393" t="s">
        <v>38</v>
      </c>
      <c r="K31" s="374">
        <v>10</v>
      </c>
      <c r="L31" s="374">
        <v>10</v>
      </c>
      <c r="M31" s="375"/>
      <c r="N31" s="453" t="s">
        <v>208</v>
      </c>
      <c r="O31" s="1155"/>
      <c r="P31" s="451"/>
    </row>
    <row r="32" spans="1:22" ht="17.25" customHeight="1" thickBot="1" x14ac:dyDescent="0.25">
      <c r="A32" s="1293"/>
      <c r="B32" s="1295"/>
      <c r="C32" s="507"/>
      <c r="D32" s="508"/>
      <c r="E32" s="508"/>
      <c r="F32" s="508"/>
      <c r="G32" s="509"/>
      <c r="H32" s="508"/>
      <c r="I32" s="1801" t="s">
        <v>68</v>
      </c>
      <c r="J32" s="1801"/>
      <c r="K32" s="1166">
        <f>SUM(K15:K31)</f>
        <v>347</v>
      </c>
      <c r="L32" s="1166">
        <f>SUM(L15:L31)</f>
        <v>347</v>
      </c>
      <c r="M32" s="1166">
        <f>SUM(M15:M31)</f>
        <v>0</v>
      </c>
      <c r="N32" s="516"/>
      <c r="O32" s="1156"/>
    </row>
    <row r="33" spans="1:17" ht="16.5" customHeight="1" x14ac:dyDescent="0.2">
      <c r="A33" s="1738" t="s">
        <v>5</v>
      </c>
      <c r="B33" s="1739" t="s">
        <v>5</v>
      </c>
      <c r="C33" s="1802" t="s">
        <v>7</v>
      </c>
      <c r="D33" s="520"/>
      <c r="E33" s="521" t="s">
        <v>99</v>
      </c>
      <c r="F33" s="522"/>
      <c r="G33" s="523"/>
      <c r="H33" s="524" t="s">
        <v>48</v>
      </c>
      <c r="I33" s="525"/>
      <c r="J33" s="526"/>
      <c r="K33" s="528"/>
      <c r="L33" s="528"/>
      <c r="M33" s="528"/>
      <c r="N33" s="531"/>
      <c r="O33" s="1157"/>
      <c r="P33" s="535"/>
      <c r="Q33" s="451"/>
    </row>
    <row r="34" spans="1:17" ht="19.5" customHeight="1" x14ac:dyDescent="0.2">
      <c r="A34" s="1724"/>
      <c r="B34" s="1726"/>
      <c r="C34" s="1790"/>
      <c r="D34" s="340" t="s">
        <v>5</v>
      </c>
      <c r="E34" s="1803" t="s">
        <v>154</v>
      </c>
      <c r="F34" s="1805" t="s">
        <v>67</v>
      </c>
      <c r="G34" s="1807" t="s">
        <v>134</v>
      </c>
      <c r="H34" s="536"/>
      <c r="I34" s="1809" t="s">
        <v>74</v>
      </c>
      <c r="J34" s="537" t="s">
        <v>38</v>
      </c>
      <c r="K34" s="240">
        <v>35</v>
      </c>
      <c r="L34" s="240">
        <v>35</v>
      </c>
      <c r="M34" s="240"/>
      <c r="N34" s="538" t="s">
        <v>51</v>
      </c>
      <c r="O34" s="865">
        <v>50</v>
      </c>
      <c r="P34" s="535"/>
      <c r="Q34" s="451"/>
    </row>
    <row r="35" spans="1:17" ht="22.5" customHeight="1" x14ac:dyDescent="0.2">
      <c r="A35" s="1724"/>
      <c r="B35" s="1726"/>
      <c r="C35" s="1790"/>
      <c r="D35" s="1314"/>
      <c r="E35" s="1804"/>
      <c r="F35" s="1806"/>
      <c r="G35" s="1808"/>
      <c r="H35" s="496"/>
      <c r="I35" s="1810"/>
      <c r="J35" s="543"/>
      <c r="K35" s="395"/>
      <c r="L35" s="395"/>
      <c r="M35" s="395"/>
      <c r="N35" s="544"/>
      <c r="O35" s="1158"/>
      <c r="P35" s="535"/>
    </row>
    <row r="36" spans="1:17" ht="13.5" customHeight="1" x14ac:dyDescent="0.2">
      <c r="A36" s="1292"/>
      <c r="B36" s="1294"/>
      <c r="C36" s="327"/>
      <c r="D36" s="1313" t="s">
        <v>7</v>
      </c>
      <c r="E36" s="1607" t="s">
        <v>263</v>
      </c>
      <c r="F36" s="548"/>
      <c r="G36" s="549"/>
      <c r="H36" s="351"/>
      <c r="I36" s="1810"/>
      <c r="J36" s="550"/>
      <c r="K36" s="333"/>
      <c r="L36" s="333"/>
      <c r="M36" s="333"/>
      <c r="N36" s="551"/>
      <c r="O36" s="1159"/>
      <c r="P36" s="535"/>
    </row>
    <row r="37" spans="1:17" ht="24" customHeight="1" x14ac:dyDescent="0.2">
      <c r="A37" s="1292"/>
      <c r="B37" s="1294"/>
      <c r="C37" s="327"/>
      <c r="D37" s="340"/>
      <c r="E37" s="1662"/>
      <c r="F37" s="548"/>
      <c r="G37" s="549"/>
      <c r="H37" s="351"/>
      <c r="I37" s="1319"/>
      <c r="J37" s="556"/>
      <c r="K37" s="361"/>
      <c r="L37" s="361"/>
      <c r="M37" s="361"/>
      <c r="N37" s="558"/>
      <c r="O37" s="1160"/>
      <c r="P37" s="535"/>
    </row>
    <row r="38" spans="1:17" ht="117.75" customHeight="1" x14ac:dyDescent="0.2">
      <c r="A38" s="1292"/>
      <c r="B38" s="1294"/>
      <c r="C38" s="327"/>
      <c r="D38" s="340"/>
      <c r="E38" s="562" t="s">
        <v>216</v>
      </c>
      <c r="F38" s="563"/>
      <c r="G38" s="564" t="s">
        <v>135</v>
      </c>
      <c r="H38" s="351"/>
      <c r="I38" s="1319"/>
      <c r="J38" s="565" t="s">
        <v>38</v>
      </c>
      <c r="K38" s="151">
        <v>20</v>
      </c>
      <c r="L38" s="151">
        <v>20</v>
      </c>
      <c r="M38" s="361"/>
      <c r="N38" s="558" t="s">
        <v>54</v>
      </c>
      <c r="O38" s="1160">
        <v>5</v>
      </c>
      <c r="P38" s="535"/>
    </row>
    <row r="39" spans="1:17" ht="16.5" customHeight="1" x14ac:dyDescent="0.2">
      <c r="A39" s="1292"/>
      <c r="B39" s="1294"/>
      <c r="C39" s="327"/>
      <c r="D39" s="340"/>
      <c r="E39" s="1822" t="s">
        <v>241</v>
      </c>
      <c r="F39" s="563"/>
      <c r="G39" s="568"/>
      <c r="H39" s="351"/>
      <c r="I39" s="1319"/>
      <c r="J39" s="569" t="s">
        <v>38</v>
      </c>
      <c r="K39" s="499">
        <v>706.7</v>
      </c>
      <c r="L39" s="499">
        <v>706.7</v>
      </c>
      <c r="M39" s="499"/>
      <c r="N39" s="1811" t="s">
        <v>259</v>
      </c>
      <c r="O39" s="1136">
        <v>5</v>
      </c>
      <c r="P39" s="574"/>
    </row>
    <row r="40" spans="1:17" ht="27.75" customHeight="1" x14ac:dyDescent="0.2">
      <c r="A40" s="1292"/>
      <c r="B40" s="1294"/>
      <c r="C40" s="327"/>
      <c r="D40" s="340"/>
      <c r="E40" s="1823"/>
      <c r="F40" s="563"/>
      <c r="G40" s="568"/>
      <c r="H40" s="351"/>
      <c r="I40" s="1319"/>
      <c r="J40" s="537" t="s">
        <v>94</v>
      </c>
      <c r="K40" s="240">
        <v>105.7</v>
      </c>
      <c r="L40" s="240">
        <v>105.7</v>
      </c>
      <c r="M40" s="240"/>
      <c r="N40" s="1812"/>
      <c r="O40" s="1170"/>
      <c r="P40" s="574"/>
      <c r="Q40" s="1205"/>
    </row>
    <row r="41" spans="1:17" ht="15.75" customHeight="1" x14ac:dyDescent="0.2">
      <c r="A41" s="1292"/>
      <c r="B41" s="1294"/>
      <c r="C41" s="327"/>
      <c r="D41" s="340"/>
      <c r="E41" s="587" t="s">
        <v>243</v>
      </c>
      <c r="F41" s="1196"/>
      <c r="G41" s="1193"/>
      <c r="H41" s="351"/>
      <c r="I41" s="1319"/>
      <c r="J41" s="537"/>
      <c r="K41" s="240"/>
      <c r="L41" s="240"/>
      <c r="M41" s="240"/>
      <c r="N41" s="603"/>
      <c r="O41" s="1136"/>
      <c r="P41" s="535"/>
    </row>
    <row r="42" spans="1:17" ht="14.25" customHeight="1" x14ac:dyDescent="0.2">
      <c r="A42" s="1292"/>
      <c r="B42" s="1294"/>
      <c r="C42" s="327"/>
      <c r="D42" s="340"/>
      <c r="E42" s="587" t="s">
        <v>124</v>
      </c>
      <c r="F42" s="1196"/>
      <c r="G42" s="1194"/>
      <c r="H42" s="351"/>
      <c r="I42" s="1319"/>
      <c r="J42" s="37"/>
      <c r="K42" s="68"/>
      <c r="L42" s="68"/>
      <c r="M42" s="68"/>
      <c r="N42" s="603"/>
      <c r="O42" s="1136"/>
      <c r="P42" s="535"/>
    </row>
    <row r="43" spans="1:17" ht="13.5" customHeight="1" x14ac:dyDescent="0.2">
      <c r="A43" s="1292"/>
      <c r="B43" s="1294"/>
      <c r="C43" s="327"/>
      <c r="D43" s="340"/>
      <c r="E43" s="587" t="s">
        <v>157</v>
      </c>
      <c r="F43" s="1196"/>
      <c r="G43" s="1194"/>
      <c r="H43" s="351"/>
      <c r="I43" s="1319"/>
      <c r="J43" s="1192"/>
      <c r="K43" s="240"/>
      <c r="L43" s="240"/>
      <c r="M43" s="240"/>
      <c r="N43" s="603"/>
      <c r="O43" s="1136"/>
      <c r="P43" s="535"/>
    </row>
    <row r="44" spans="1:17" ht="16.5" customHeight="1" x14ac:dyDescent="0.2">
      <c r="A44" s="1292"/>
      <c r="B44" s="1294"/>
      <c r="C44" s="327"/>
      <c r="D44" s="340"/>
      <c r="E44" s="587" t="s">
        <v>194</v>
      </c>
      <c r="F44" s="1197"/>
      <c r="G44" s="1193"/>
      <c r="H44" s="351"/>
      <c r="I44" s="1319"/>
      <c r="J44" s="537"/>
      <c r="K44" s="240"/>
      <c r="L44" s="240"/>
      <c r="M44" s="240"/>
      <c r="N44" s="603"/>
      <c r="O44" s="865"/>
      <c r="P44" s="535"/>
    </row>
    <row r="45" spans="1:17" ht="16.5" customHeight="1" x14ac:dyDescent="0.2">
      <c r="A45" s="1292"/>
      <c r="B45" s="1294"/>
      <c r="C45" s="327"/>
      <c r="D45" s="1314"/>
      <c r="E45" s="1168" t="s">
        <v>203</v>
      </c>
      <c r="F45" s="1198"/>
      <c r="G45" s="1195"/>
      <c r="H45" s="351"/>
      <c r="I45" s="1319"/>
      <c r="J45" s="598"/>
      <c r="K45" s="837"/>
      <c r="L45" s="837"/>
      <c r="M45" s="148"/>
      <c r="N45" s="1169"/>
      <c r="O45" s="1158"/>
      <c r="P45" s="535"/>
    </row>
    <row r="46" spans="1:17" ht="165" customHeight="1" x14ac:dyDescent="0.2">
      <c r="A46" s="1292"/>
      <c r="B46" s="1294"/>
      <c r="C46" s="1221"/>
      <c r="D46" s="340" t="s">
        <v>40</v>
      </c>
      <c r="E46" s="1824" t="s">
        <v>278</v>
      </c>
      <c r="F46" s="1805"/>
      <c r="G46" s="1807"/>
      <c r="H46" s="351"/>
      <c r="I46" s="1222"/>
      <c r="J46" s="1192"/>
      <c r="K46" s="240"/>
      <c r="L46" s="240"/>
      <c r="M46" s="240"/>
      <c r="N46" s="1258" t="s">
        <v>271</v>
      </c>
      <c r="O46" s="1259">
        <v>1</v>
      </c>
      <c r="P46" s="535"/>
      <c r="Q46" s="451"/>
    </row>
    <row r="47" spans="1:17" ht="19.5" customHeight="1" x14ac:dyDescent="0.2">
      <c r="A47" s="1292"/>
      <c r="B47" s="1294"/>
      <c r="C47" s="1221"/>
      <c r="D47" s="1314"/>
      <c r="E47" s="1825"/>
      <c r="F47" s="1806"/>
      <c r="G47" s="1808"/>
      <c r="H47" s="496"/>
      <c r="I47" s="1223"/>
      <c r="J47" s="1191"/>
      <c r="K47" s="395"/>
      <c r="L47" s="395"/>
      <c r="M47" s="395"/>
      <c r="N47" s="544"/>
      <c r="O47" s="1158"/>
      <c r="P47" s="535"/>
    </row>
    <row r="48" spans="1:17" ht="14.25" customHeight="1" thickBot="1" x14ac:dyDescent="0.25">
      <c r="A48" s="1292"/>
      <c r="B48" s="1295"/>
      <c r="C48" s="638"/>
      <c r="D48" s="508"/>
      <c r="E48" s="508"/>
      <c r="F48" s="508"/>
      <c r="G48" s="509"/>
      <c r="H48" s="508"/>
      <c r="I48" s="1801" t="s">
        <v>68</v>
      </c>
      <c r="J48" s="1801"/>
      <c r="K48" s="639">
        <f>SUM(K34:K45)</f>
        <v>867.4</v>
      </c>
      <c r="L48" s="639">
        <f>SUM(L34:L45)</f>
        <v>867.4</v>
      </c>
      <c r="M48" s="639">
        <f>SUM(M34:M45)</f>
        <v>0</v>
      </c>
      <c r="N48" s="640"/>
      <c r="O48" s="1161"/>
      <c r="P48" s="535"/>
    </row>
    <row r="49" spans="1:16" ht="13.5" thickBot="1" x14ac:dyDescent="0.25">
      <c r="A49" s="1293" t="s">
        <v>5</v>
      </c>
      <c r="B49" s="644" t="s">
        <v>5</v>
      </c>
      <c r="C49" s="1719" t="s">
        <v>8</v>
      </c>
      <c r="D49" s="1719"/>
      <c r="E49" s="1719"/>
      <c r="F49" s="1719"/>
      <c r="G49" s="1719"/>
      <c r="H49" s="1719"/>
      <c r="I49" s="1719"/>
      <c r="J49" s="1719"/>
      <c r="K49" s="646">
        <f>K48+K32</f>
        <v>1214.4000000000001</v>
      </c>
      <c r="L49" s="646">
        <f>L48+L32</f>
        <v>1214.4000000000001</v>
      </c>
      <c r="M49" s="646">
        <f>M48+M32</f>
        <v>0</v>
      </c>
      <c r="N49" s="1720"/>
      <c r="O49" s="1721"/>
    </row>
    <row r="50" spans="1:16" ht="17.25" customHeight="1" thickBot="1" x14ac:dyDescent="0.25">
      <c r="A50" s="649" t="s">
        <v>5</v>
      </c>
      <c r="B50" s="650" t="s">
        <v>7</v>
      </c>
      <c r="C50" s="1787" t="s">
        <v>53</v>
      </c>
      <c r="D50" s="1788"/>
      <c r="E50" s="1788"/>
      <c r="F50" s="1788"/>
      <c r="G50" s="1788"/>
      <c r="H50" s="1788"/>
      <c r="I50" s="1788"/>
      <c r="J50" s="1788"/>
      <c r="K50" s="1788"/>
      <c r="L50" s="1788"/>
      <c r="M50" s="1788"/>
      <c r="N50" s="1788"/>
      <c r="O50" s="1789"/>
    </row>
    <row r="51" spans="1:16" ht="25.5" customHeight="1" x14ac:dyDescent="0.2">
      <c r="A51" s="1292" t="s">
        <v>5</v>
      </c>
      <c r="B51" s="1294" t="s">
        <v>7</v>
      </c>
      <c r="C51" s="651" t="s">
        <v>5</v>
      </c>
      <c r="D51" s="652"/>
      <c r="E51" s="653" t="s">
        <v>80</v>
      </c>
      <c r="F51" s="654"/>
      <c r="G51" s="655"/>
      <c r="H51" s="656" t="s">
        <v>48</v>
      </c>
      <c r="I51" s="657"/>
      <c r="J51" s="658"/>
      <c r="K51" s="660"/>
      <c r="L51" s="660"/>
      <c r="M51" s="660"/>
      <c r="N51" s="663"/>
      <c r="O51" s="1162"/>
    </row>
    <row r="52" spans="1:16" ht="27" customHeight="1" x14ac:dyDescent="0.2">
      <c r="A52" s="1724"/>
      <c r="B52" s="1726"/>
      <c r="C52" s="1790"/>
      <c r="D52" s="1791" t="s">
        <v>5</v>
      </c>
      <c r="E52" s="1793" t="s">
        <v>55</v>
      </c>
      <c r="F52" s="1795" t="s">
        <v>69</v>
      </c>
      <c r="G52" s="1796" t="s">
        <v>136</v>
      </c>
      <c r="H52" s="1798"/>
      <c r="I52" s="1800" t="s">
        <v>75</v>
      </c>
      <c r="J52" s="681" t="s">
        <v>38</v>
      </c>
      <c r="K52" s="333">
        <v>29.1</v>
      </c>
      <c r="L52" s="333">
        <v>29.1</v>
      </c>
      <c r="M52" s="333"/>
      <c r="N52" s="669" t="s">
        <v>141</v>
      </c>
      <c r="O52" s="1163">
        <v>80</v>
      </c>
      <c r="P52" s="535"/>
    </row>
    <row r="53" spans="1:16" ht="21" customHeight="1" x14ac:dyDescent="0.2">
      <c r="A53" s="1724"/>
      <c r="B53" s="1726"/>
      <c r="C53" s="1790"/>
      <c r="D53" s="1792"/>
      <c r="E53" s="1794"/>
      <c r="F53" s="1795"/>
      <c r="G53" s="1797"/>
      <c r="H53" s="1799"/>
      <c r="I53" s="1800"/>
      <c r="J53" s="1208"/>
      <c r="K53" s="395"/>
      <c r="L53" s="395"/>
      <c r="M53" s="395"/>
      <c r="N53" s="634" t="s">
        <v>56</v>
      </c>
      <c r="O53" s="1158">
        <v>5</v>
      </c>
      <c r="P53" s="535"/>
    </row>
    <row r="54" spans="1:16" ht="65.25" customHeight="1" x14ac:dyDescent="0.2">
      <c r="A54" s="1292"/>
      <c r="B54" s="1294"/>
      <c r="C54" s="1312"/>
      <c r="D54" s="1314" t="s">
        <v>7</v>
      </c>
      <c r="E54" s="674" t="s">
        <v>125</v>
      </c>
      <c r="F54" s="1315"/>
      <c r="G54" s="474" t="s">
        <v>137</v>
      </c>
      <c r="H54" s="1317"/>
      <c r="I54" s="1318"/>
      <c r="J54" s="673" t="s">
        <v>38</v>
      </c>
      <c r="K54" s="395">
        <v>6.5</v>
      </c>
      <c r="L54" s="395">
        <v>6.5</v>
      </c>
      <c r="M54" s="395"/>
      <c r="N54" s="634" t="s">
        <v>146</v>
      </c>
      <c r="O54" s="1158">
        <v>2</v>
      </c>
      <c r="P54" s="535"/>
    </row>
    <row r="55" spans="1:16" ht="33.75" customHeight="1" x14ac:dyDescent="0.2">
      <c r="A55" s="1292"/>
      <c r="B55" s="1294"/>
      <c r="C55" s="627"/>
      <c r="D55" s="471" t="s">
        <v>40</v>
      </c>
      <c r="E55" s="678" t="s">
        <v>100</v>
      </c>
      <c r="F55" s="679"/>
      <c r="G55" s="1316" t="s">
        <v>260</v>
      </c>
      <c r="H55" s="631"/>
      <c r="I55" s="686"/>
      <c r="J55" s="673" t="s">
        <v>38</v>
      </c>
      <c r="K55" s="395">
        <v>37.1</v>
      </c>
      <c r="L55" s="395">
        <v>37.1</v>
      </c>
      <c r="M55" s="395"/>
      <c r="N55" s="634" t="s">
        <v>101</v>
      </c>
      <c r="O55" s="1158">
        <v>100</v>
      </c>
      <c r="P55" s="535"/>
    </row>
    <row r="56" spans="1:16" ht="13.5" thickBot="1" x14ac:dyDescent="0.25">
      <c r="A56" s="1293"/>
      <c r="B56" s="1295"/>
      <c r="C56" s="627"/>
      <c r="D56" s="698"/>
      <c r="E56" s="698"/>
      <c r="F56" s="698"/>
      <c r="G56" s="698"/>
      <c r="H56" s="698"/>
      <c r="I56" s="1776" t="s">
        <v>68</v>
      </c>
      <c r="J56" s="1776"/>
      <c r="K56" s="700">
        <f>SUM(K51:K55)</f>
        <v>72.7</v>
      </c>
      <c r="L56" s="700">
        <f>SUM(L51:L55)</f>
        <v>72.7</v>
      </c>
      <c r="M56" s="700">
        <f>SUM(M51:M55)</f>
        <v>0</v>
      </c>
      <c r="N56" s="703"/>
      <c r="O56" s="1139"/>
    </row>
    <row r="57" spans="1:16" ht="16.5" customHeight="1" thickBot="1" x14ac:dyDescent="0.25">
      <c r="A57" s="707" t="s">
        <v>5</v>
      </c>
      <c r="B57" s="650" t="s">
        <v>7</v>
      </c>
      <c r="C57" s="1719" t="s">
        <v>8</v>
      </c>
      <c r="D57" s="1719"/>
      <c r="E57" s="1719"/>
      <c r="F57" s="1719"/>
      <c r="G57" s="1719"/>
      <c r="H57" s="1719"/>
      <c r="I57" s="1719"/>
      <c r="J57" s="1719"/>
      <c r="K57" s="709">
        <f t="shared" ref="K57:L57" si="0">K56</f>
        <v>72.7</v>
      </c>
      <c r="L57" s="709">
        <f t="shared" si="0"/>
        <v>72.7</v>
      </c>
      <c r="M57" s="709">
        <f t="shared" ref="M57" si="1">M56</f>
        <v>0</v>
      </c>
      <c r="N57" s="1720"/>
      <c r="O57" s="1721"/>
    </row>
    <row r="58" spans="1:16" ht="17.25" customHeight="1" thickBot="1" x14ac:dyDescent="0.25">
      <c r="A58" s="649" t="s">
        <v>5</v>
      </c>
      <c r="B58" s="650" t="s">
        <v>40</v>
      </c>
      <c r="C58" s="1780" t="s">
        <v>89</v>
      </c>
      <c r="D58" s="1781"/>
      <c r="E58" s="1781"/>
      <c r="F58" s="1781"/>
      <c r="G58" s="1781"/>
      <c r="H58" s="1781"/>
      <c r="I58" s="1781"/>
      <c r="J58" s="1781"/>
      <c r="K58" s="1781"/>
      <c r="L58" s="1781"/>
      <c r="M58" s="1781"/>
      <c r="N58" s="1781"/>
      <c r="O58" s="1782"/>
    </row>
    <row r="59" spans="1:16" ht="28.5" customHeight="1" x14ac:dyDescent="0.2">
      <c r="A59" s="1300" t="s">
        <v>5</v>
      </c>
      <c r="B59" s="1301" t="s">
        <v>40</v>
      </c>
      <c r="C59" s="714" t="s">
        <v>5</v>
      </c>
      <c r="D59" s="715"/>
      <c r="E59" s="716" t="s">
        <v>90</v>
      </c>
      <c r="F59" s="717"/>
      <c r="G59" s="718"/>
      <c r="H59" s="719" t="s">
        <v>48</v>
      </c>
      <c r="I59" s="1309"/>
      <c r="J59" s="721"/>
      <c r="K59" s="723"/>
      <c r="L59" s="723"/>
      <c r="M59" s="723"/>
      <c r="N59" s="726"/>
      <c r="O59" s="1135"/>
      <c r="P59" s="535"/>
    </row>
    <row r="60" spans="1:16" ht="39.75" customHeight="1" x14ac:dyDescent="0.2">
      <c r="A60" s="1292"/>
      <c r="B60" s="1294"/>
      <c r="C60" s="730"/>
      <c r="D60" s="1320" t="s">
        <v>5</v>
      </c>
      <c r="E60" s="732" t="s">
        <v>57</v>
      </c>
      <c r="F60" s="733"/>
      <c r="G60" s="1327" t="s">
        <v>138</v>
      </c>
      <c r="H60" s="735"/>
      <c r="I60" s="1305" t="s">
        <v>262</v>
      </c>
      <c r="J60" s="623" t="s">
        <v>38</v>
      </c>
      <c r="K60" s="499">
        <v>5.8</v>
      </c>
      <c r="L60" s="499">
        <v>5.8</v>
      </c>
      <c r="M60" s="499"/>
      <c r="N60" s="736" t="s">
        <v>60</v>
      </c>
      <c r="O60" s="1136">
        <v>2</v>
      </c>
      <c r="P60" s="535"/>
    </row>
    <row r="61" spans="1:16" ht="37.5" customHeight="1" x14ac:dyDescent="0.2">
      <c r="A61" s="1292"/>
      <c r="B61" s="1294"/>
      <c r="C61" s="737"/>
      <c r="D61" s="738" t="s">
        <v>7</v>
      </c>
      <c r="E61" s="739" t="s">
        <v>171</v>
      </c>
      <c r="F61" s="740"/>
      <c r="G61" s="474"/>
      <c r="H61" s="741"/>
      <c r="I61" s="742"/>
      <c r="J61" s="743" t="s">
        <v>38</v>
      </c>
      <c r="K61" s="477">
        <v>14.5</v>
      </c>
      <c r="L61" s="477">
        <v>14.5</v>
      </c>
      <c r="M61" s="477"/>
      <c r="N61" s="744" t="s">
        <v>61</v>
      </c>
      <c r="O61" s="1137">
        <v>1</v>
      </c>
      <c r="P61" s="535"/>
    </row>
    <row r="62" spans="1:16" ht="33" customHeight="1" x14ac:dyDescent="0.2">
      <c r="A62" s="1292"/>
      <c r="B62" s="1294"/>
      <c r="C62" s="730"/>
      <c r="D62" s="738" t="s">
        <v>40</v>
      </c>
      <c r="E62" s="746" t="s">
        <v>102</v>
      </c>
      <c r="F62" s="747" t="s">
        <v>83</v>
      </c>
      <c r="G62" s="474" t="s">
        <v>140</v>
      </c>
      <c r="H62" s="735"/>
      <c r="I62" s="1756"/>
      <c r="J62" s="743" t="s">
        <v>38</v>
      </c>
      <c r="K62" s="477">
        <v>32.200000000000003</v>
      </c>
      <c r="L62" s="477">
        <v>32.200000000000003</v>
      </c>
      <c r="M62" s="477"/>
      <c r="N62" s="748" t="s">
        <v>61</v>
      </c>
      <c r="O62" s="1138">
        <v>1</v>
      </c>
      <c r="P62" s="535"/>
    </row>
    <row r="63" spans="1:16" ht="12.75" customHeight="1" x14ac:dyDescent="0.2">
      <c r="A63" s="1292"/>
      <c r="B63" s="1294"/>
      <c r="C63" s="730"/>
      <c r="D63" s="1296" t="s">
        <v>41</v>
      </c>
      <c r="E63" s="753" t="s">
        <v>105</v>
      </c>
      <c r="F63" s="754"/>
      <c r="G63" s="1784" t="s">
        <v>152</v>
      </c>
      <c r="H63" s="735"/>
      <c r="I63" s="1756"/>
      <c r="J63" s="623"/>
      <c r="K63" s="499"/>
      <c r="L63" s="499"/>
      <c r="M63" s="499"/>
      <c r="N63" s="736"/>
      <c r="O63" s="1136"/>
      <c r="P63" s="535"/>
    </row>
    <row r="64" spans="1:16" ht="25.5" customHeight="1" x14ac:dyDescent="0.2">
      <c r="A64" s="1292"/>
      <c r="B64" s="1294"/>
      <c r="C64" s="737"/>
      <c r="D64" s="1296"/>
      <c r="E64" s="753" t="s">
        <v>107</v>
      </c>
      <c r="F64" s="754"/>
      <c r="G64" s="1785"/>
      <c r="H64" s="735"/>
      <c r="I64" s="1756"/>
      <c r="J64" s="148" t="s">
        <v>38</v>
      </c>
      <c r="K64" s="240">
        <v>1</v>
      </c>
      <c r="L64" s="240">
        <v>1</v>
      </c>
      <c r="M64" s="240"/>
      <c r="N64" s="755" t="s">
        <v>106</v>
      </c>
      <c r="O64" s="865">
        <v>1</v>
      </c>
      <c r="P64" s="535"/>
    </row>
    <row r="65" spans="1:33" ht="25.5" customHeight="1" x14ac:dyDescent="0.2">
      <c r="A65" s="1292"/>
      <c r="B65" s="1294"/>
      <c r="C65" s="737"/>
      <c r="D65" s="1296"/>
      <c r="E65" s="753" t="s">
        <v>58</v>
      </c>
      <c r="F65" s="754"/>
      <c r="G65" s="1786"/>
      <c r="H65" s="735"/>
      <c r="I65" s="1756"/>
      <c r="J65" s="623"/>
      <c r="K65" s="499"/>
      <c r="L65" s="499"/>
      <c r="M65" s="499"/>
      <c r="N65" s="736" t="s">
        <v>59</v>
      </c>
      <c r="O65" s="1136"/>
      <c r="P65" s="535"/>
    </row>
    <row r="66" spans="1:33" ht="33" customHeight="1" x14ac:dyDescent="0.2">
      <c r="A66" s="1292"/>
      <c r="B66" s="1294"/>
      <c r="C66" s="737"/>
      <c r="D66" s="738" t="s">
        <v>42</v>
      </c>
      <c r="E66" s="756" t="s">
        <v>111</v>
      </c>
      <c r="F66" s="740"/>
      <c r="G66" s="474" t="s">
        <v>153</v>
      </c>
      <c r="H66" s="741"/>
      <c r="I66" s="1783"/>
      <c r="J66" s="743" t="s">
        <v>38</v>
      </c>
      <c r="K66" s="477">
        <v>5</v>
      </c>
      <c r="L66" s="477">
        <v>5</v>
      </c>
      <c r="M66" s="477"/>
      <c r="N66" s="748" t="s">
        <v>144</v>
      </c>
      <c r="O66" s="1137">
        <v>1</v>
      </c>
      <c r="P66" s="535"/>
    </row>
    <row r="67" spans="1:33" ht="78.75" customHeight="1" x14ac:dyDescent="0.2">
      <c r="A67" s="1292"/>
      <c r="B67" s="1294"/>
      <c r="C67" s="737"/>
      <c r="D67" s="738" t="s">
        <v>43</v>
      </c>
      <c r="E67" s="1171" t="s">
        <v>238</v>
      </c>
      <c r="F67" s="1172"/>
      <c r="G67" s="994"/>
      <c r="H67" s="995" t="s">
        <v>173</v>
      </c>
      <c r="I67" s="996" t="s">
        <v>239</v>
      </c>
      <c r="J67" s="997" t="s">
        <v>38</v>
      </c>
      <c r="K67" s="1006">
        <v>20</v>
      </c>
      <c r="L67" s="1006">
        <v>20</v>
      </c>
      <c r="M67" s="1006"/>
      <c r="N67" s="758" t="s">
        <v>237</v>
      </c>
      <c r="O67" s="1137">
        <v>1</v>
      </c>
      <c r="P67" s="535"/>
    </row>
    <row r="68" spans="1:33" ht="27" customHeight="1" x14ac:dyDescent="0.2">
      <c r="A68" s="1292"/>
      <c r="B68" s="1294"/>
      <c r="C68" s="737"/>
      <c r="D68" s="1320" t="s">
        <v>64</v>
      </c>
      <c r="E68" s="1261" t="s">
        <v>266</v>
      </c>
      <c r="F68" s="1264"/>
      <c r="G68" s="1265"/>
      <c r="H68" s="1266" t="s">
        <v>48</v>
      </c>
      <c r="I68" s="1267" t="s">
        <v>262</v>
      </c>
      <c r="J68" s="1268"/>
      <c r="K68" s="1269"/>
      <c r="L68" s="1269"/>
      <c r="M68" s="1269"/>
      <c r="N68" s="1270" t="s">
        <v>270</v>
      </c>
      <c r="O68" s="1271" t="s">
        <v>267</v>
      </c>
      <c r="P68" s="535"/>
    </row>
    <row r="69" spans="1:33" ht="27" customHeight="1" x14ac:dyDescent="0.2">
      <c r="A69" s="1292"/>
      <c r="B69" s="1294"/>
      <c r="C69" s="737"/>
      <c r="D69" s="1296"/>
      <c r="E69" s="1262" t="s">
        <v>264</v>
      </c>
      <c r="F69" s="1272"/>
      <c r="G69" s="1273"/>
      <c r="H69" s="1274"/>
      <c r="I69" s="1275"/>
      <c r="J69" s="1276"/>
      <c r="K69" s="1277"/>
      <c r="L69" s="1277"/>
      <c r="M69" s="1277"/>
      <c r="N69" s="1278" t="s">
        <v>268</v>
      </c>
      <c r="O69" s="1279">
        <v>1</v>
      </c>
      <c r="P69" s="535"/>
    </row>
    <row r="70" spans="1:33" ht="42.75" customHeight="1" x14ac:dyDescent="0.2">
      <c r="A70" s="1292"/>
      <c r="B70" s="1294"/>
      <c r="C70" s="737"/>
      <c r="D70" s="1321"/>
      <c r="E70" s="1263" t="s">
        <v>265</v>
      </c>
      <c r="F70" s="1280"/>
      <c r="G70" s="1281"/>
      <c r="H70" s="1282"/>
      <c r="I70" s="1283"/>
      <c r="J70" s="1284"/>
      <c r="K70" s="1285"/>
      <c r="L70" s="1285"/>
      <c r="M70" s="1285"/>
      <c r="N70" s="1286" t="s">
        <v>269</v>
      </c>
      <c r="O70" s="1287" t="s">
        <v>267</v>
      </c>
      <c r="P70" s="535"/>
    </row>
    <row r="71" spans="1:33" ht="15.75" customHeight="1" thickBot="1" x14ac:dyDescent="0.25">
      <c r="A71" s="1293"/>
      <c r="B71" s="1295"/>
      <c r="C71" s="638"/>
      <c r="D71" s="698"/>
      <c r="E71" s="698"/>
      <c r="F71" s="698"/>
      <c r="G71" s="698"/>
      <c r="H71" s="698"/>
      <c r="I71" s="1776" t="s">
        <v>68</v>
      </c>
      <c r="J71" s="1776"/>
      <c r="K71" s="639">
        <f>SUM(K59:K70)</f>
        <v>78.5</v>
      </c>
      <c r="L71" s="639">
        <f>SUM(L59:L70)</f>
        <v>78.5</v>
      </c>
      <c r="M71" s="639">
        <f>SUM(M59:M70)</f>
        <v>0</v>
      </c>
      <c r="N71" s="768"/>
      <c r="O71" s="1139"/>
    </row>
    <row r="72" spans="1:33" ht="18" customHeight="1" x14ac:dyDescent="0.2">
      <c r="A72" s="1738" t="s">
        <v>5</v>
      </c>
      <c r="B72" s="1739" t="s">
        <v>40</v>
      </c>
      <c r="C72" s="1740" t="s">
        <v>7</v>
      </c>
      <c r="D72" s="769"/>
      <c r="E72" s="770" t="s">
        <v>221</v>
      </c>
      <c r="F72" s="1777" t="s">
        <v>83</v>
      </c>
      <c r="G72" s="1289"/>
      <c r="H72" s="1175"/>
      <c r="I72" s="772"/>
      <c r="J72" s="773"/>
      <c r="K72" s="774"/>
      <c r="L72" s="774"/>
      <c r="M72" s="775"/>
      <c r="N72" s="1128"/>
      <c r="O72" s="1129"/>
      <c r="P72" s="1303"/>
      <c r="Q72" s="1328"/>
      <c r="R72" s="1328"/>
      <c r="S72" s="1328"/>
      <c r="T72" s="1303"/>
      <c r="U72" s="784"/>
      <c r="V72" s="784"/>
      <c r="W72" s="784"/>
      <c r="X72" s="1328"/>
      <c r="Y72" s="1328"/>
      <c r="Z72" s="1328"/>
      <c r="AA72" s="1328"/>
      <c r="AB72" s="1328"/>
      <c r="AC72" s="1328"/>
      <c r="AD72" s="1328"/>
      <c r="AE72" s="1328"/>
      <c r="AF72" s="1328"/>
      <c r="AG72" s="1328"/>
    </row>
    <row r="73" spans="1:33" ht="39" customHeight="1" x14ac:dyDescent="0.2">
      <c r="A73" s="1724"/>
      <c r="B73" s="1726"/>
      <c r="C73" s="1728"/>
      <c r="D73" s="1296"/>
      <c r="E73" s="1778" t="s">
        <v>207</v>
      </c>
      <c r="F73" s="1734"/>
      <c r="G73" s="1180"/>
      <c r="H73" s="1307" t="s">
        <v>70</v>
      </c>
      <c r="I73" s="1305" t="s">
        <v>110</v>
      </c>
      <c r="J73" s="1190" t="s">
        <v>38</v>
      </c>
      <c r="K73" s="332">
        <v>113.7</v>
      </c>
      <c r="L73" s="332">
        <v>113.7</v>
      </c>
      <c r="M73" s="333"/>
      <c r="N73" s="1130" t="s">
        <v>202</v>
      </c>
      <c r="O73" s="1131">
        <v>50</v>
      </c>
      <c r="P73" s="1747"/>
      <c r="Q73" s="1747"/>
      <c r="R73" s="1747"/>
      <c r="S73" s="1747"/>
      <c r="T73" s="1303"/>
      <c r="U73" s="784"/>
      <c r="V73" s="784"/>
      <c r="W73" s="784"/>
      <c r="X73" s="1328"/>
      <c r="Y73" s="1328"/>
      <c r="Z73" s="1328"/>
      <c r="AA73" s="1328"/>
      <c r="AB73" s="1328"/>
      <c r="AC73" s="1328"/>
      <c r="AD73" s="1328"/>
      <c r="AE73" s="1328"/>
      <c r="AF73" s="1328"/>
      <c r="AG73" s="1328"/>
    </row>
    <row r="74" spans="1:33" s="291" customFormat="1" ht="27" customHeight="1" x14ac:dyDescent="0.2">
      <c r="A74" s="1724"/>
      <c r="B74" s="1726"/>
      <c r="C74" s="1728"/>
      <c r="D74" s="1296"/>
      <c r="E74" s="1779"/>
      <c r="F74" s="1734"/>
      <c r="G74" s="1180"/>
      <c r="H74" s="735"/>
      <c r="I74" s="1305"/>
      <c r="J74" s="1191"/>
      <c r="K74" s="798"/>
      <c r="L74" s="805"/>
      <c r="M74" s="805"/>
      <c r="N74" s="1748" t="s">
        <v>201</v>
      </c>
      <c r="O74" s="1132">
        <v>100</v>
      </c>
      <c r="P74" s="1749"/>
      <c r="Q74" s="1749"/>
      <c r="R74" s="1749"/>
      <c r="S74" s="1749"/>
    </row>
    <row r="75" spans="1:33" ht="17.25" customHeight="1" thickBot="1" x14ac:dyDescent="0.25">
      <c r="A75" s="1725"/>
      <c r="B75" s="1727"/>
      <c r="C75" s="1729"/>
      <c r="D75" s="1297"/>
      <c r="E75" s="810"/>
      <c r="F75" s="1735"/>
      <c r="G75" s="1181"/>
      <c r="H75" s="1177"/>
      <c r="I75" s="1306"/>
      <c r="J75" s="814" t="s">
        <v>6</v>
      </c>
      <c r="K75" s="815">
        <f>SUM(K72:K74)</f>
        <v>113.7</v>
      </c>
      <c r="L75" s="819">
        <f>SUM(L72:L74)</f>
        <v>113.7</v>
      </c>
      <c r="M75" s="819">
        <f>SUM(M72:M74)</f>
        <v>0</v>
      </c>
      <c r="N75" s="1557"/>
      <c r="O75" s="874"/>
      <c r="P75" s="1749"/>
      <c r="Q75" s="1749"/>
      <c r="R75" s="1749"/>
      <c r="S75" s="1749"/>
    </row>
    <row r="76" spans="1:33" ht="19.5" customHeight="1" x14ac:dyDescent="0.2">
      <c r="A76" s="1300" t="s">
        <v>5</v>
      </c>
      <c r="B76" s="824" t="s">
        <v>40</v>
      </c>
      <c r="C76" s="1302" t="s">
        <v>40</v>
      </c>
      <c r="D76" s="769"/>
      <c r="E76" s="1750" t="s">
        <v>210</v>
      </c>
      <c r="F76" s="1752"/>
      <c r="G76" s="1182"/>
      <c r="H76" s="1308" t="s">
        <v>173</v>
      </c>
      <c r="I76" s="1755" t="s">
        <v>177</v>
      </c>
      <c r="J76" s="854" t="s">
        <v>38</v>
      </c>
      <c r="K76" s="181">
        <f>97.5-30</f>
        <v>67.5</v>
      </c>
      <c r="L76" s="181">
        <f>97.5-30</f>
        <v>67.5</v>
      </c>
      <c r="M76" s="182"/>
      <c r="N76" s="1174" t="s">
        <v>61</v>
      </c>
      <c r="O76" s="1133">
        <v>1</v>
      </c>
    </row>
    <row r="77" spans="1:33" ht="14.25" customHeight="1" x14ac:dyDescent="0.2">
      <c r="A77" s="1292"/>
      <c r="B77" s="834"/>
      <c r="C77" s="1296"/>
      <c r="D77" s="1298"/>
      <c r="E77" s="1751"/>
      <c r="F77" s="1753"/>
      <c r="G77" s="1183"/>
      <c r="H77" s="735"/>
      <c r="I77" s="1756"/>
      <c r="J77" s="633"/>
      <c r="K77" s="44"/>
      <c r="L77" s="44"/>
      <c r="M77" s="44"/>
      <c r="N77" s="1758"/>
      <c r="O77" s="1173"/>
    </row>
    <row r="78" spans="1:33" ht="18.75" customHeight="1" thickBot="1" x14ac:dyDescent="0.25">
      <c r="A78" s="1293"/>
      <c r="B78" s="843"/>
      <c r="C78" s="1297"/>
      <c r="D78" s="1299"/>
      <c r="E78" s="845"/>
      <c r="F78" s="1754"/>
      <c r="G78" s="1184"/>
      <c r="H78" s="1177"/>
      <c r="I78" s="1757"/>
      <c r="J78" s="814" t="s">
        <v>6</v>
      </c>
      <c r="K78" s="847">
        <f>SUM(K76:K77)</f>
        <v>67.5</v>
      </c>
      <c r="L78" s="847">
        <f>SUM(L76:L77)</f>
        <v>67.5</v>
      </c>
      <c r="M78" s="847">
        <f>SUM(M76:M77)</f>
        <v>0</v>
      </c>
      <c r="N78" s="1759"/>
      <c r="O78" s="1134"/>
    </row>
    <row r="79" spans="1:33" ht="17.25" customHeight="1" x14ac:dyDescent="0.2">
      <c r="A79" s="1738" t="s">
        <v>5</v>
      </c>
      <c r="B79" s="1739" t="s">
        <v>40</v>
      </c>
      <c r="C79" s="1740" t="s">
        <v>41</v>
      </c>
      <c r="D79" s="1302"/>
      <c r="E79" s="1741" t="s">
        <v>232</v>
      </c>
      <c r="F79" s="1743" t="s">
        <v>211</v>
      </c>
      <c r="G79" s="1745"/>
      <c r="H79" s="1768" t="s">
        <v>173</v>
      </c>
      <c r="I79" s="1770" t="s">
        <v>212</v>
      </c>
      <c r="J79" s="854" t="s">
        <v>38</v>
      </c>
      <c r="K79" s="829">
        <v>3</v>
      </c>
      <c r="L79" s="829">
        <v>3</v>
      </c>
      <c r="M79" s="830"/>
      <c r="N79" s="1773" t="s">
        <v>233</v>
      </c>
      <c r="O79" s="882">
        <v>1</v>
      </c>
      <c r="P79" s="535"/>
    </row>
    <row r="80" spans="1:33" ht="21" customHeight="1" x14ac:dyDescent="0.2">
      <c r="A80" s="1724"/>
      <c r="B80" s="1726"/>
      <c r="C80" s="1728"/>
      <c r="D80" s="1296"/>
      <c r="E80" s="1742"/>
      <c r="F80" s="1744"/>
      <c r="G80" s="1746"/>
      <c r="H80" s="1769"/>
      <c r="I80" s="1771"/>
      <c r="J80" s="633"/>
      <c r="K80" s="394"/>
      <c r="L80" s="394"/>
      <c r="M80" s="394"/>
      <c r="N80" s="1774"/>
      <c r="O80" s="865"/>
      <c r="P80" s="535"/>
    </row>
    <row r="81" spans="1:34" ht="17.25" customHeight="1" thickBot="1" x14ac:dyDescent="0.25">
      <c r="A81" s="1293"/>
      <c r="B81" s="1295"/>
      <c r="C81" s="1297"/>
      <c r="D81" s="1297"/>
      <c r="E81" s="866"/>
      <c r="F81" s="1304"/>
      <c r="G81" s="1185"/>
      <c r="H81" s="1179"/>
      <c r="I81" s="1772"/>
      <c r="J81" s="814" t="s">
        <v>6</v>
      </c>
      <c r="K81" s="847">
        <f>K79</f>
        <v>3</v>
      </c>
      <c r="L81" s="847">
        <f>L79</f>
        <v>3</v>
      </c>
      <c r="M81" s="847">
        <f>M79</f>
        <v>0</v>
      </c>
      <c r="N81" s="1775"/>
      <c r="O81" s="823"/>
      <c r="P81" s="875"/>
    </row>
    <row r="82" spans="1:34" ht="32.25" customHeight="1" x14ac:dyDescent="0.2">
      <c r="A82" s="1724" t="s">
        <v>5</v>
      </c>
      <c r="B82" s="1726" t="s">
        <v>40</v>
      </c>
      <c r="C82" s="1728" t="s">
        <v>42</v>
      </c>
      <c r="D82" s="1730"/>
      <c r="E82" s="1732" t="s">
        <v>174</v>
      </c>
      <c r="F82" s="1734" t="s">
        <v>175</v>
      </c>
      <c r="G82" s="1736"/>
      <c r="H82" s="1762" t="s">
        <v>48</v>
      </c>
      <c r="I82" s="1764" t="s">
        <v>73</v>
      </c>
      <c r="J82" s="876" t="s">
        <v>38</v>
      </c>
      <c r="K82" s="360">
        <v>14.5</v>
      </c>
      <c r="L82" s="394">
        <v>14.5</v>
      </c>
      <c r="M82" s="394"/>
      <c r="N82" s="1766" t="s">
        <v>176</v>
      </c>
      <c r="O82" s="865">
        <v>2</v>
      </c>
      <c r="P82" s="535"/>
    </row>
    <row r="83" spans="1:34" ht="16.5" customHeight="1" thickBot="1" x14ac:dyDescent="0.25">
      <c r="A83" s="1725"/>
      <c r="B83" s="1727"/>
      <c r="C83" s="1729"/>
      <c r="D83" s="1731"/>
      <c r="E83" s="1733"/>
      <c r="F83" s="1735"/>
      <c r="G83" s="1737"/>
      <c r="H83" s="1763"/>
      <c r="I83" s="1765"/>
      <c r="J83" s="814" t="s">
        <v>6</v>
      </c>
      <c r="K83" s="815">
        <f t="shared" ref="K83:M83" si="2">K82</f>
        <v>14.5</v>
      </c>
      <c r="L83" s="819">
        <f t="shared" si="2"/>
        <v>14.5</v>
      </c>
      <c r="M83" s="819">
        <f t="shared" si="2"/>
        <v>0</v>
      </c>
      <c r="N83" s="1767"/>
      <c r="O83" s="874"/>
      <c r="P83" s="535"/>
    </row>
    <row r="84" spans="1:34" ht="14.25" customHeight="1" thickBot="1" x14ac:dyDescent="0.25">
      <c r="A84" s="707" t="s">
        <v>5</v>
      </c>
      <c r="B84" s="650" t="s">
        <v>40</v>
      </c>
      <c r="C84" s="1718" t="s">
        <v>8</v>
      </c>
      <c r="D84" s="1719"/>
      <c r="E84" s="1719"/>
      <c r="F84" s="1719"/>
      <c r="G84" s="1719"/>
      <c r="H84" s="1719"/>
      <c r="I84" s="1719"/>
      <c r="J84" s="1719"/>
      <c r="K84" s="708">
        <f>K75+K71+K78+K83+K81</f>
        <v>277.2</v>
      </c>
      <c r="L84" s="708">
        <f>L75+L71+L78+L83+L81</f>
        <v>277.2</v>
      </c>
      <c r="M84" s="708">
        <f>M75+M71+M78+M83+M81</f>
        <v>0</v>
      </c>
      <c r="N84" s="1720"/>
      <c r="O84" s="1721"/>
      <c r="S84" s="451"/>
    </row>
    <row r="85" spans="1:34" ht="14.25" customHeight="1" thickBot="1" x14ac:dyDescent="0.25">
      <c r="A85" s="649" t="s">
        <v>5</v>
      </c>
      <c r="B85" s="1722" t="s">
        <v>9</v>
      </c>
      <c r="C85" s="1723"/>
      <c r="D85" s="1723"/>
      <c r="E85" s="1723"/>
      <c r="F85" s="1723"/>
      <c r="G85" s="1723"/>
      <c r="H85" s="1723"/>
      <c r="I85" s="1723"/>
      <c r="J85" s="1723"/>
      <c r="K85" s="883">
        <f>K84+K57+K49</f>
        <v>1564.3</v>
      </c>
      <c r="L85" s="883">
        <f>L84+L57+L49</f>
        <v>1564.3</v>
      </c>
      <c r="M85" s="883">
        <f>M84+M57+M49</f>
        <v>0</v>
      </c>
      <c r="N85" s="1760"/>
      <c r="O85" s="1761"/>
    </row>
    <row r="86" spans="1:34" ht="14.25" customHeight="1" thickBot="1" x14ac:dyDescent="0.25">
      <c r="A86" s="884" t="s">
        <v>5</v>
      </c>
      <c r="B86" s="1711" t="s">
        <v>31</v>
      </c>
      <c r="C86" s="1712"/>
      <c r="D86" s="1712"/>
      <c r="E86" s="1712"/>
      <c r="F86" s="1712"/>
      <c r="G86" s="1712"/>
      <c r="H86" s="1712"/>
      <c r="I86" s="1712"/>
      <c r="J86" s="1712"/>
      <c r="K86" s="885">
        <f t="shared" ref="K86:L86" si="3">K85</f>
        <v>1564.3</v>
      </c>
      <c r="L86" s="885">
        <f t="shared" si="3"/>
        <v>1564.3</v>
      </c>
      <c r="M86" s="885">
        <f t="shared" ref="M86" si="4">M85</f>
        <v>0</v>
      </c>
      <c r="N86" s="1713"/>
      <c r="O86" s="1714"/>
    </row>
    <row r="87" spans="1:34" s="12" customFormat="1" ht="17.25" customHeight="1" x14ac:dyDescent="0.2">
      <c r="A87" s="1715" t="s">
        <v>285</v>
      </c>
      <c r="B87" s="1715"/>
      <c r="C87" s="1715"/>
      <c r="D87" s="1715"/>
      <c r="E87" s="1715"/>
      <c r="F87" s="1715"/>
      <c r="G87" s="1715"/>
      <c r="H87" s="1715"/>
      <c r="I87" s="1715"/>
      <c r="J87" s="1715"/>
      <c r="K87" s="1715"/>
      <c r="L87" s="1715"/>
      <c r="M87" s="1715"/>
      <c r="N87" s="1715"/>
      <c r="O87" s="1715"/>
      <c r="P87" s="1715"/>
      <c r="Q87" s="1715"/>
      <c r="R87" s="1715"/>
      <c r="S87" s="1715"/>
      <c r="T87" s="1715"/>
      <c r="U87" s="1715"/>
      <c r="V87" s="1715"/>
    </row>
    <row r="88" spans="1:34" s="889" customFormat="1" ht="17.25" customHeight="1" x14ac:dyDescent="0.2">
      <c r="A88" s="1716"/>
      <c r="B88" s="1716"/>
      <c r="C88" s="1716"/>
      <c r="D88" s="1716"/>
      <c r="E88" s="1716"/>
      <c r="F88" s="1716"/>
      <c r="G88" s="1716"/>
      <c r="H88" s="1716"/>
      <c r="I88" s="1716"/>
      <c r="J88" s="1716"/>
      <c r="K88" s="1716"/>
      <c r="L88" s="1716"/>
      <c r="M88" s="1716"/>
      <c r="N88" s="1716"/>
      <c r="O88" s="1716"/>
    </row>
    <row r="89" spans="1:34" s="890" customFormat="1" ht="14.25" customHeight="1" thickBot="1" x14ac:dyDescent="0.25">
      <c r="A89" s="1717" t="s">
        <v>13</v>
      </c>
      <c r="B89" s="1717"/>
      <c r="C89" s="1717"/>
      <c r="D89" s="1717"/>
      <c r="E89" s="1717"/>
      <c r="F89" s="1717"/>
      <c r="G89" s="1717"/>
      <c r="H89" s="1717"/>
      <c r="I89" s="1717"/>
      <c r="J89" s="1717"/>
      <c r="K89" s="891"/>
      <c r="L89" s="891"/>
      <c r="M89" s="891"/>
      <c r="N89" s="892"/>
      <c r="O89" s="892"/>
      <c r="P89" s="889"/>
      <c r="Q89" s="889"/>
      <c r="R89" s="889"/>
      <c r="S89" s="889"/>
      <c r="T89" s="889"/>
      <c r="U89" s="889"/>
      <c r="V89" s="889"/>
      <c r="W89" s="889"/>
      <c r="X89" s="889"/>
      <c r="Y89" s="889"/>
      <c r="Z89" s="889"/>
      <c r="AA89" s="889"/>
      <c r="AB89" s="889"/>
      <c r="AC89" s="889"/>
      <c r="AD89" s="889"/>
      <c r="AE89" s="889"/>
      <c r="AF89" s="889"/>
      <c r="AG89" s="889"/>
      <c r="AH89" s="889"/>
    </row>
    <row r="90" spans="1:34" ht="66.75" customHeight="1" thickBot="1" x14ac:dyDescent="0.25">
      <c r="A90" s="1702" t="s">
        <v>10</v>
      </c>
      <c r="B90" s="1703"/>
      <c r="C90" s="1703"/>
      <c r="D90" s="1703"/>
      <c r="E90" s="1703"/>
      <c r="F90" s="1703"/>
      <c r="G90" s="1703"/>
      <c r="H90" s="1703"/>
      <c r="I90" s="1703"/>
      <c r="J90" s="1704"/>
      <c r="K90" s="1127" t="s">
        <v>182</v>
      </c>
      <c r="L90" s="1127" t="s">
        <v>283</v>
      </c>
      <c r="M90" s="1127" t="s">
        <v>252</v>
      </c>
    </row>
    <row r="91" spans="1:34" ht="14.25" customHeight="1" x14ac:dyDescent="0.2">
      <c r="A91" s="1705" t="s">
        <v>14</v>
      </c>
      <c r="B91" s="1706"/>
      <c r="C91" s="1706"/>
      <c r="D91" s="1706"/>
      <c r="E91" s="1706"/>
      <c r="F91" s="1706"/>
      <c r="G91" s="1706"/>
      <c r="H91" s="1706"/>
      <c r="I91" s="1706"/>
      <c r="J91" s="1707"/>
      <c r="K91" s="894">
        <f>K92+K95+K96</f>
        <v>1546.9</v>
      </c>
      <c r="L91" s="894">
        <f>L92+L95+L96</f>
        <v>1546.9</v>
      </c>
      <c r="M91" s="894">
        <f>M92+M95+M96</f>
        <v>0</v>
      </c>
    </row>
    <row r="92" spans="1:34" ht="14.25" customHeight="1" x14ac:dyDescent="0.2">
      <c r="A92" s="1851" t="s">
        <v>276</v>
      </c>
      <c r="B92" s="1852"/>
      <c r="C92" s="1852"/>
      <c r="D92" s="1852"/>
      <c r="E92" s="1852"/>
      <c r="F92" s="1852"/>
      <c r="G92" s="1852"/>
      <c r="H92" s="1852"/>
      <c r="I92" s="1852"/>
      <c r="J92" s="1853"/>
      <c r="K92" s="1288">
        <f>K93+K94</f>
        <v>1441.2</v>
      </c>
      <c r="L92" s="1288">
        <f>L93+L94</f>
        <v>1441.2</v>
      </c>
      <c r="M92" s="1288">
        <f>M93+M94</f>
        <v>0</v>
      </c>
    </row>
    <row r="93" spans="1:34" ht="14.25" customHeight="1" x14ac:dyDescent="0.2">
      <c r="A93" s="1708" t="s">
        <v>222</v>
      </c>
      <c r="B93" s="1709"/>
      <c r="C93" s="1709"/>
      <c r="D93" s="1709"/>
      <c r="E93" s="1709"/>
      <c r="F93" s="1709"/>
      <c r="G93" s="1709"/>
      <c r="H93" s="1709"/>
      <c r="I93" s="1709"/>
      <c r="J93" s="1710"/>
      <c r="K93" s="895">
        <f>SUMIF(J6:J86,"SB",K6:K86)</f>
        <v>1369.5</v>
      </c>
      <c r="L93" s="895">
        <f>SUMIF(J6:J86,"SB",L6:L86)</f>
        <v>1369.5</v>
      </c>
      <c r="M93" s="895">
        <f>L93-K93</f>
        <v>0</v>
      </c>
      <c r="N93" s="896"/>
    </row>
    <row r="94" spans="1:34" ht="18.75" customHeight="1" x14ac:dyDescent="0.2">
      <c r="A94" s="1696" t="s">
        <v>279</v>
      </c>
      <c r="B94" s="1697"/>
      <c r="C94" s="1697"/>
      <c r="D94" s="1697"/>
      <c r="E94" s="1697"/>
      <c r="F94" s="1697"/>
      <c r="G94" s="1697"/>
      <c r="H94" s="1697"/>
      <c r="I94" s="1697"/>
      <c r="J94" s="1698"/>
      <c r="K94" s="895">
        <f>SUMIF(J6:J88,"SB(ES)",K6:K88)</f>
        <v>71.7</v>
      </c>
      <c r="L94" s="895">
        <f>SUMIF(J6:J86,"SB(ES)",L6:L86)</f>
        <v>71.7</v>
      </c>
      <c r="M94" s="895">
        <f t="shared" ref="M94:M96" si="5">L94-K94</f>
        <v>0</v>
      </c>
      <c r="N94" s="896"/>
    </row>
    <row r="95" spans="1:34" ht="14.25" customHeight="1" x14ac:dyDescent="0.2">
      <c r="A95" s="1699" t="s">
        <v>223</v>
      </c>
      <c r="B95" s="1700"/>
      <c r="C95" s="1700"/>
      <c r="D95" s="1700"/>
      <c r="E95" s="1700"/>
      <c r="F95" s="1700"/>
      <c r="G95" s="1700"/>
      <c r="H95" s="1700"/>
      <c r="I95" s="1700"/>
      <c r="J95" s="1701"/>
      <c r="K95" s="897">
        <f>SUMIF(J8:J88,"SB(L)",K8:K88)</f>
        <v>0</v>
      </c>
      <c r="L95" s="897">
        <f>SUMIF(J8:J88,"SB(L)",L8:L88)</f>
        <v>0</v>
      </c>
      <c r="M95" s="897">
        <f t="shared" si="5"/>
        <v>0</v>
      </c>
      <c r="N95" s="896"/>
    </row>
    <row r="96" spans="1:34" ht="14.25" customHeight="1" x14ac:dyDescent="0.2">
      <c r="A96" s="1699" t="s">
        <v>225</v>
      </c>
      <c r="B96" s="1700"/>
      <c r="C96" s="1700"/>
      <c r="D96" s="1700"/>
      <c r="E96" s="1700"/>
      <c r="F96" s="1700"/>
      <c r="G96" s="1700"/>
      <c r="H96" s="1700"/>
      <c r="I96" s="1700"/>
      <c r="J96" s="1701"/>
      <c r="K96" s="897">
        <f>SUMIF(J6:J86,"SB(ŽPL)",K6:K86)</f>
        <v>105.7</v>
      </c>
      <c r="L96" s="897">
        <f>SUMIF(J6:J86,"SB(ŽPL)",L6:L86)</f>
        <v>105.7</v>
      </c>
      <c r="M96" s="897">
        <f t="shared" si="5"/>
        <v>0</v>
      </c>
      <c r="N96" s="898"/>
    </row>
    <row r="97" spans="1:15" ht="14.25" customHeight="1" x14ac:dyDescent="0.2">
      <c r="A97" s="1690" t="s">
        <v>15</v>
      </c>
      <c r="B97" s="1691"/>
      <c r="C97" s="1691"/>
      <c r="D97" s="1691"/>
      <c r="E97" s="1691"/>
      <c r="F97" s="1691"/>
      <c r="G97" s="1691"/>
      <c r="H97" s="1691"/>
      <c r="I97" s="1691"/>
      <c r="J97" s="1692"/>
      <c r="K97" s="899">
        <f>SUM(K98:K101)</f>
        <v>17.399999999999999</v>
      </c>
      <c r="L97" s="899">
        <f>SUM(L98:L101)</f>
        <v>17.399999999999999</v>
      </c>
      <c r="M97" s="899">
        <f>SUM(M98:M101)</f>
        <v>0</v>
      </c>
    </row>
    <row r="98" spans="1:15" ht="14.25" customHeight="1" x14ac:dyDescent="0.2">
      <c r="A98" s="1848" t="s">
        <v>272</v>
      </c>
      <c r="B98" s="1849"/>
      <c r="C98" s="1849"/>
      <c r="D98" s="1849"/>
      <c r="E98" s="1849"/>
      <c r="F98" s="1849"/>
      <c r="G98" s="1849"/>
      <c r="H98" s="1849"/>
      <c r="I98" s="1849"/>
      <c r="J98" s="1850"/>
      <c r="K98" s="1260">
        <f>SUMIF(J10:J93,"ES",K10:K93)</f>
        <v>17.399999999999999</v>
      </c>
      <c r="L98" s="1260">
        <f>SUMIF(J10:J86,"ES",L10:L86)</f>
        <v>17.399999999999999</v>
      </c>
      <c r="M98" s="1260">
        <f>L98-K98</f>
        <v>0</v>
      </c>
      <c r="N98" s="896"/>
    </row>
    <row r="99" spans="1:15" ht="14.25" customHeight="1" x14ac:dyDescent="0.2">
      <c r="A99" s="1693" t="s">
        <v>226</v>
      </c>
      <c r="B99" s="1694"/>
      <c r="C99" s="1694"/>
      <c r="D99" s="1694"/>
      <c r="E99" s="1694"/>
      <c r="F99" s="1694"/>
      <c r="G99" s="1694"/>
      <c r="H99" s="1694"/>
      <c r="I99" s="1694"/>
      <c r="J99" s="1695"/>
      <c r="K99" s="895">
        <f>SUMIF(J6:J86,"KVJUD",K6:K86)</f>
        <v>0</v>
      </c>
      <c r="L99" s="895">
        <f>SUMIF(J6:J86,"KVJUD",L6:L86)</f>
        <v>0</v>
      </c>
      <c r="M99" s="1260">
        <f t="shared" ref="M99:M101" si="6">L99-K99</f>
        <v>0</v>
      </c>
    </row>
    <row r="100" spans="1:15" ht="14.25" customHeight="1" x14ac:dyDescent="0.2">
      <c r="A100" s="1693" t="s">
        <v>227</v>
      </c>
      <c r="B100" s="1694"/>
      <c r="C100" s="1694"/>
      <c r="D100" s="1694"/>
      <c r="E100" s="1694"/>
      <c r="F100" s="1694"/>
      <c r="G100" s="1694"/>
      <c r="H100" s="1694"/>
      <c r="I100" s="1694"/>
      <c r="J100" s="1695"/>
      <c r="K100" s="895">
        <f>SUMIF(J6:J86,"Kt",K6:K86)</f>
        <v>0</v>
      </c>
      <c r="L100" s="895">
        <f>SUMIF(J6:J86,"Kt",L6:L86)</f>
        <v>0</v>
      </c>
      <c r="M100" s="1260">
        <f t="shared" si="6"/>
        <v>0</v>
      </c>
    </row>
    <row r="101" spans="1:15" ht="14.25" customHeight="1" x14ac:dyDescent="0.2">
      <c r="A101" s="1684" t="s">
        <v>228</v>
      </c>
      <c r="B101" s="1685"/>
      <c r="C101" s="1685"/>
      <c r="D101" s="1685"/>
      <c r="E101" s="1685"/>
      <c r="F101" s="1685"/>
      <c r="G101" s="1685"/>
      <c r="H101" s="1685"/>
      <c r="I101" s="1685"/>
      <c r="J101" s="1686"/>
      <c r="K101" s="895">
        <f>SUMIF(J6:J86,"LRVB",K6:K86)</f>
        <v>0</v>
      </c>
      <c r="L101" s="895">
        <f>SUMIF(J6:J86,"LRVB",L6:L86)</f>
        <v>0</v>
      </c>
      <c r="M101" s="1260">
        <f t="shared" si="6"/>
        <v>0</v>
      </c>
    </row>
    <row r="102" spans="1:15" ht="14.25" customHeight="1" thickBot="1" x14ac:dyDescent="0.25">
      <c r="A102" s="1687" t="s">
        <v>16</v>
      </c>
      <c r="B102" s="1688"/>
      <c r="C102" s="1688"/>
      <c r="D102" s="1688"/>
      <c r="E102" s="1688"/>
      <c r="F102" s="1688"/>
      <c r="G102" s="1688"/>
      <c r="H102" s="1688"/>
      <c r="I102" s="1688"/>
      <c r="J102" s="1689"/>
      <c r="K102" s="900">
        <f>K97+K91</f>
        <v>1564.3</v>
      </c>
      <c r="L102" s="900">
        <f>L97+L91</f>
        <v>1564.3</v>
      </c>
      <c r="M102" s="900">
        <f>M97+M91</f>
        <v>0</v>
      </c>
      <c r="N102" s="292"/>
      <c r="O102" s="292"/>
    </row>
    <row r="103" spans="1:15" x14ac:dyDescent="0.2">
      <c r="A103" s="292"/>
      <c r="B103" s="292"/>
      <c r="C103" s="292"/>
      <c r="D103" s="292"/>
      <c r="E103" s="292"/>
      <c r="F103" s="292"/>
      <c r="G103" s="901"/>
      <c r="H103" s="292"/>
      <c r="I103" s="292"/>
      <c r="J103" s="292"/>
      <c r="K103" s="902"/>
      <c r="L103" s="902"/>
      <c r="M103" s="902"/>
      <c r="N103" s="292"/>
      <c r="O103" s="292"/>
    </row>
    <row r="104" spans="1:15" x14ac:dyDescent="0.2">
      <c r="N104" s="896"/>
    </row>
    <row r="107" spans="1:15" x14ac:dyDescent="0.2">
      <c r="K107" s="903"/>
      <c r="L107" s="903"/>
      <c r="M107" s="903"/>
    </row>
  </sheetData>
  <mergeCells count="151">
    <mergeCell ref="E3:N3"/>
    <mergeCell ref="E4:N4"/>
    <mergeCell ref="A5:O5"/>
    <mergeCell ref="N6:O6"/>
    <mergeCell ref="A7:A9"/>
    <mergeCell ref="B7:B9"/>
    <mergeCell ref="C7:C9"/>
    <mergeCell ref="D7:D9"/>
    <mergeCell ref="E7:E9"/>
    <mergeCell ref="E15:E16"/>
    <mergeCell ref="G15:G16"/>
    <mergeCell ref="I15:I17"/>
    <mergeCell ref="N15:N16"/>
    <mergeCell ref="D17:D18"/>
    <mergeCell ref="F17:F18"/>
    <mergeCell ref="G17:G18"/>
    <mergeCell ref="N17:N18"/>
    <mergeCell ref="N7:O7"/>
    <mergeCell ref="N8:N9"/>
    <mergeCell ref="A10:O10"/>
    <mergeCell ref="A11:O11"/>
    <mergeCell ref="B12:O12"/>
    <mergeCell ref="C13:O13"/>
    <mergeCell ref="F7:F9"/>
    <mergeCell ref="G7:G9"/>
    <mergeCell ref="H7:H9"/>
    <mergeCell ref="I7:I9"/>
    <mergeCell ref="J7:J9"/>
    <mergeCell ref="K7:K9"/>
    <mergeCell ref="D20:D21"/>
    <mergeCell ref="E20:E21"/>
    <mergeCell ref="F20:F21"/>
    <mergeCell ref="G20:G21"/>
    <mergeCell ref="I20:I21"/>
    <mergeCell ref="A22:A23"/>
    <mergeCell ref="B22:B23"/>
    <mergeCell ref="C22:C23"/>
    <mergeCell ref="D22:D23"/>
    <mergeCell ref="E22:E23"/>
    <mergeCell ref="F22:F23"/>
    <mergeCell ref="G22:G23"/>
    <mergeCell ref="H22:H23"/>
    <mergeCell ref="I22:I23"/>
    <mergeCell ref="N39:N40"/>
    <mergeCell ref="A24:A25"/>
    <mergeCell ref="B24:B25"/>
    <mergeCell ref="C24:C25"/>
    <mergeCell ref="D24:D25"/>
    <mergeCell ref="E24:E25"/>
    <mergeCell ref="F24:F25"/>
    <mergeCell ref="G24:G25"/>
    <mergeCell ref="H24:H25"/>
    <mergeCell ref="I24:I25"/>
    <mergeCell ref="E46:E47"/>
    <mergeCell ref="F46:F47"/>
    <mergeCell ref="G46:G47"/>
    <mergeCell ref="I48:J48"/>
    <mergeCell ref="I27:I29"/>
    <mergeCell ref="I32:J32"/>
    <mergeCell ref="A33:A35"/>
    <mergeCell ref="B33:B35"/>
    <mergeCell ref="C33:C35"/>
    <mergeCell ref="E34:E35"/>
    <mergeCell ref="F34:F35"/>
    <mergeCell ref="G34:G35"/>
    <mergeCell ref="I34:I36"/>
    <mergeCell ref="E36:E37"/>
    <mergeCell ref="A27:A29"/>
    <mergeCell ref="B27:B29"/>
    <mergeCell ref="C27:C29"/>
    <mergeCell ref="D27:D29"/>
    <mergeCell ref="F27:F29"/>
    <mergeCell ref="G27:G29"/>
    <mergeCell ref="H27:H29"/>
    <mergeCell ref="E39:E40"/>
    <mergeCell ref="N57:O57"/>
    <mergeCell ref="C58:O58"/>
    <mergeCell ref="C49:J49"/>
    <mergeCell ref="N49:O49"/>
    <mergeCell ref="C50:O50"/>
    <mergeCell ref="A52:A53"/>
    <mergeCell ref="B52:B53"/>
    <mergeCell ref="C52:C53"/>
    <mergeCell ref="D52:D53"/>
    <mergeCell ref="E52:E53"/>
    <mergeCell ref="F52:F53"/>
    <mergeCell ref="G52:G53"/>
    <mergeCell ref="A72:A75"/>
    <mergeCell ref="B72:B75"/>
    <mergeCell ref="C72:C75"/>
    <mergeCell ref="F72:F75"/>
    <mergeCell ref="E73:E74"/>
    <mergeCell ref="H52:H53"/>
    <mergeCell ref="I52:I53"/>
    <mergeCell ref="I56:J56"/>
    <mergeCell ref="C57:J57"/>
    <mergeCell ref="P73:S73"/>
    <mergeCell ref="N74:N75"/>
    <mergeCell ref="P74:S74"/>
    <mergeCell ref="P75:S75"/>
    <mergeCell ref="E76:E77"/>
    <mergeCell ref="F76:F78"/>
    <mergeCell ref="I76:I78"/>
    <mergeCell ref="N77:N78"/>
    <mergeCell ref="I62:I66"/>
    <mergeCell ref="G63:G65"/>
    <mergeCell ref="I71:J71"/>
    <mergeCell ref="C84:J84"/>
    <mergeCell ref="N84:O84"/>
    <mergeCell ref="B85:J85"/>
    <mergeCell ref="N85:O85"/>
    <mergeCell ref="H79:H80"/>
    <mergeCell ref="I79:I81"/>
    <mergeCell ref="N79:N81"/>
    <mergeCell ref="A82:A83"/>
    <mergeCell ref="B82:B83"/>
    <mergeCell ref="C82:C83"/>
    <mergeCell ref="D82:D83"/>
    <mergeCell ref="E82:E83"/>
    <mergeCell ref="F82:F83"/>
    <mergeCell ref="G82:G83"/>
    <mergeCell ref="A79:A80"/>
    <mergeCell ref="B79:B80"/>
    <mergeCell ref="C79:C80"/>
    <mergeCell ref="E79:E80"/>
    <mergeCell ref="F79:F80"/>
    <mergeCell ref="G79:G80"/>
    <mergeCell ref="N1:O1"/>
    <mergeCell ref="L7:L9"/>
    <mergeCell ref="M7:M9"/>
    <mergeCell ref="A97:J97"/>
    <mergeCell ref="A98:J98"/>
    <mergeCell ref="A99:J99"/>
    <mergeCell ref="A100:J100"/>
    <mergeCell ref="A101:J101"/>
    <mergeCell ref="A102:J102"/>
    <mergeCell ref="A91:J91"/>
    <mergeCell ref="A92:J92"/>
    <mergeCell ref="A93:J93"/>
    <mergeCell ref="A94:J94"/>
    <mergeCell ref="A95:J95"/>
    <mergeCell ref="A96:J96"/>
    <mergeCell ref="B86:J86"/>
    <mergeCell ref="N86:O86"/>
    <mergeCell ref="A87:V87"/>
    <mergeCell ref="A88:O88"/>
    <mergeCell ref="A89:J89"/>
    <mergeCell ref="A90:J90"/>
    <mergeCell ref="H82:H83"/>
    <mergeCell ref="I82:I83"/>
    <mergeCell ref="N82:N83"/>
  </mergeCells>
  <printOptions horizontalCentered="1"/>
  <pageMargins left="0" right="0" top="0.59055118110236227" bottom="0" header="0" footer="0"/>
  <pageSetup paperSize="9" scale="73" orientation="portrait" r:id="rId1"/>
  <rowBreaks count="3" manualBreakCount="3">
    <brk id="35" max="12" man="1"/>
    <brk id="57" max="12" man="1"/>
    <brk id="87" max="1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23"/>
  <sheetViews>
    <sheetView view="pageBreakPreview" topLeftCell="A7" zoomScaleNormal="100" zoomScaleSheetLayoutView="100" workbookViewId="0">
      <selection activeCell="K23" sqref="K23"/>
    </sheetView>
  </sheetViews>
  <sheetFormatPr defaultColWidth="9.140625" defaultRowHeight="12.75" x14ac:dyDescent="0.2"/>
  <cols>
    <col min="1" max="3" width="2.85546875" style="291" customWidth="1"/>
    <col min="4" max="4" width="2.7109375" style="291" customWidth="1"/>
    <col min="5" max="5" width="37.42578125" style="291" customWidth="1"/>
    <col min="6" max="6" width="2.7109375" style="294" customWidth="1"/>
    <col min="7" max="7" width="5.42578125" style="295" customWidth="1"/>
    <col min="8" max="8" width="3.28515625" style="296" customWidth="1"/>
    <col min="9" max="9" width="10.85546875" style="296" customWidth="1"/>
    <col min="10" max="10" width="7.42578125" style="297" customWidth="1"/>
    <col min="11" max="13" width="9.42578125" style="291" customWidth="1"/>
    <col min="14" max="14" width="8.28515625" style="291" customWidth="1"/>
    <col min="15" max="15" width="7.42578125" style="291" customWidth="1"/>
    <col min="16" max="16" width="9.42578125" style="291" customWidth="1"/>
    <col min="17" max="17" width="9.28515625" style="291" customWidth="1"/>
    <col min="18" max="18" width="8.85546875" style="291" customWidth="1"/>
    <col min="19" max="19" width="28.140625" style="291" customWidth="1"/>
    <col min="20" max="23" width="5" style="291" customWidth="1"/>
    <col min="24" max="16384" width="9.140625" style="292"/>
  </cols>
  <sheetData>
    <row r="1" spans="1:26" s="289" customFormat="1" ht="14.25" customHeight="1" x14ac:dyDescent="0.25">
      <c r="S1" s="1895" t="s">
        <v>178</v>
      </c>
      <c r="T1" s="1896"/>
      <c r="U1" s="1896"/>
      <c r="V1" s="1896"/>
      <c r="W1" s="1896"/>
    </row>
    <row r="2" spans="1:26" s="291" customFormat="1" ht="15" customHeight="1" x14ac:dyDescent="0.2">
      <c r="A2" s="290"/>
      <c r="B2" s="290"/>
      <c r="C2" s="290"/>
      <c r="D2" s="290"/>
      <c r="E2" s="1897" t="s">
        <v>218</v>
      </c>
      <c r="F2" s="1897"/>
      <c r="G2" s="1897"/>
      <c r="H2" s="1897"/>
      <c r="I2" s="1897"/>
      <c r="J2" s="1897"/>
      <c r="K2" s="1897"/>
      <c r="L2" s="1897"/>
      <c r="M2" s="1897"/>
      <c r="N2" s="1897"/>
      <c r="O2" s="1897"/>
      <c r="P2" s="1897"/>
      <c r="Q2" s="1897"/>
      <c r="R2" s="1897"/>
      <c r="S2" s="1897"/>
      <c r="T2" s="290"/>
      <c r="U2" s="290"/>
      <c r="V2" s="290"/>
      <c r="W2" s="290"/>
    </row>
    <row r="3" spans="1:26" ht="14.25" x14ac:dyDescent="0.2">
      <c r="A3" s="1901" t="s">
        <v>44</v>
      </c>
      <c r="B3" s="1901"/>
      <c r="C3" s="1901"/>
      <c r="D3" s="1901"/>
      <c r="E3" s="1901"/>
      <c r="F3" s="1901"/>
      <c r="G3" s="1901"/>
      <c r="H3" s="1901"/>
      <c r="I3" s="1901"/>
      <c r="J3" s="1901"/>
      <c r="K3" s="1901"/>
      <c r="L3" s="1901"/>
      <c r="M3" s="1901"/>
      <c r="N3" s="1901"/>
      <c r="O3" s="1901"/>
      <c r="P3" s="1901"/>
      <c r="Q3" s="1901"/>
      <c r="R3" s="1901"/>
      <c r="S3" s="1901"/>
      <c r="T3" s="1901"/>
      <c r="U3" s="1901"/>
      <c r="V3" s="1901"/>
      <c r="W3" s="1901"/>
    </row>
    <row r="4" spans="1:26" ht="15" x14ac:dyDescent="0.2">
      <c r="A4" s="1902" t="s">
        <v>32</v>
      </c>
      <c r="B4" s="1902"/>
      <c r="C4" s="1902"/>
      <c r="D4" s="1902"/>
      <c r="E4" s="1902"/>
      <c r="F4" s="1902"/>
      <c r="G4" s="1902"/>
      <c r="H4" s="1902"/>
      <c r="I4" s="1902"/>
      <c r="J4" s="1902"/>
      <c r="K4" s="1902"/>
      <c r="L4" s="1902"/>
      <c r="M4" s="1902"/>
      <c r="N4" s="1902"/>
      <c r="O4" s="1902"/>
      <c r="P4" s="1902"/>
      <c r="Q4" s="1902"/>
      <c r="R4" s="1902"/>
      <c r="S4" s="1902"/>
      <c r="T4" s="1902"/>
      <c r="U4" s="1902"/>
      <c r="V4" s="1902"/>
      <c r="W4" s="1902"/>
      <c r="X4" s="293"/>
      <c r="Y4" s="293"/>
    </row>
    <row r="5" spans="1:26" ht="15.75" customHeight="1" thickBot="1" x14ac:dyDescent="0.25">
      <c r="S5" s="1866" t="s">
        <v>116</v>
      </c>
      <c r="T5" s="1866"/>
      <c r="U5" s="1866"/>
      <c r="V5" s="1866"/>
      <c r="W5" s="1903"/>
    </row>
    <row r="6" spans="1:26" ht="58.5" customHeight="1" x14ac:dyDescent="0.2">
      <c r="A6" s="1867" t="s">
        <v>33</v>
      </c>
      <c r="B6" s="1855" t="s">
        <v>0</v>
      </c>
      <c r="C6" s="1855" t="s">
        <v>1</v>
      </c>
      <c r="D6" s="1855" t="s">
        <v>39</v>
      </c>
      <c r="E6" s="1870" t="s">
        <v>12</v>
      </c>
      <c r="F6" s="1855" t="s">
        <v>2</v>
      </c>
      <c r="G6" s="1855" t="s">
        <v>117</v>
      </c>
      <c r="H6" s="1860" t="s">
        <v>3</v>
      </c>
      <c r="I6" s="1913" t="s">
        <v>34</v>
      </c>
      <c r="J6" s="1916" t="s">
        <v>4</v>
      </c>
      <c r="K6" s="1924" t="s">
        <v>229</v>
      </c>
      <c r="L6" s="1926" t="s">
        <v>230</v>
      </c>
      <c r="M6" s="1910" t="s">
        <v>164</v>
      </c>
      <c r="N6" s="1911"/>
      <c r="O6" s="1911"/>
      <c r="P6" s="1912"/>
      <c r="Q6" s="1904" t="s">
        <v>163</v>
      </c>
      <c r="R6" s="1904" t="s">
        <v>165</v>
      </c>
      <c r="S6" s="1921" t="s">
        <v>11</v>
      </c>
      <c r="T6" s="1922"/>
      <c r="U6" s="1922"/>
      <c r="V6" s="1922"/>
      <c r="W6" s="1923"/>
    </row>
    <row r="7" spans="1:26" ht="21.75" customHeight="1" x14ac:dyDescent="0.2">
      <c r="A7" s="1868"/>
      <c r="B7" s="1856"/>
      <c r="C7" s="1856"/>
      <c r="D7" s="1856"/>
      <c r="E7" s="1871"/>
      <c r="F7" s="1856"/>
      <c r="G7" s="1858"/>
      <c r="H7" s="1861"/>
      <c r="I7" s="1914"/>
      <c r="J7" s="1917"/>
      <c r="K7" s="1925"/>
      <c r="L7" s="1927"/>
      <c r="M7" s="1929" t="s">
        <v>158</v>
      </c>
      <c r="N7" s="1907" t="s">
        <v>159</v>
      </c>
      <c r="O7" s="1928"/>
      <c r="P7" s="1898" t="s">
        <v>160</v>
      </c>
      <c r="Q7" s="1905"/>
      <c r="R7" s="1905"/>
      <c r="S7" s="1919" t="s">
        <v>12</v>
      </c>
      <c r="T7" s="1907" t="s">
        <v>92</v>
      </c>
      <c r="U7" s="1908"/>
      <c r="V7" s="1908"/>
      <c r="W7" s="1909"/>
    </row>
    <row r="8" spans="1:26" ht="48.75" customHeight="1" thickBot="1" x14ac:dyDescent="0.25">
      <c r="A8" s="1869"/>
      <c r="B8" s="1857"/>
      <c r="C8" s="1857"/>
      <c r="D8" s="1857"/>
      <c r="E8" s="1872"/>
      <c r="F8" s="1857"/>
      <c r="G8" s="1859"/>
      <c r="H8" s="1862"/>
      <c r="I8" s="1915"/>
      <c r="J8" s="1918"/>
      <c r="K8" s="1925"/>
      <c r="L8" s="1927"/>
      <c r="M8" s="1930"/>
      <c r="N8" s="299" t="s">
        <v>158</v>
      </c>
      <c r="O8" s="300" t="s">
        <v>161</v>
      </c>
      <c r="P8" s="1899"/>
      <c r="Q8" s="1906"/>
      <c r="R8" s="1906"/>
      <c r="S8" s="1920"/>
      <c r="T8" s="301" t="s">
        <v>63</v>
      </c>
      <c r="U8" s="301" t="s">
        <v>166</v>
      </c>
      <c r="V8" s="302" t="s">
        <v>167</v>
      </c>
      <c r="W8" s="303" t="s">
        <v>168</v>
      </c>
    </row>
    <row r="9" spans="1:26" s="304" customFormat="1" ht="15" customHeight="1" x14ac:dyDescent="0.2">
      <c r="A9" s="1829" t="s">
        <v>62</v>
      </c>
      <c r="B9" s="1830"/>
      <c r="C9" s="1830"/>
      <c r="D9" s="1830"/>
      <c r="E9" s="1830"/>
      <c r="F9" s="1830"/>
      <c r="G9" s="1830"/>
      <c r="H9" s="1830"/>
      <c r="I9" s="1830"/>
      <c r="J9" s="1830"/>
      <c r="K9" s="1830"/>
      <c r="L9" s="1830"/>
      <c r="M9" s="1830"/>
      <c r="N9" s="1830"/>
      <c r="O9" s="1830"/>
      <c r="P9" s="1830"/>
      <c r="Q9" s="1830"/>
      <c r="R9" s="1830"/>
      <c r="S9" s="1830"/>
      <c r="T9" s="1830"/>
      <c r="U9" s="1830"/>
      <c r="V9" s="1830"/>
      <c r="W9" s="1831"/>
    </row>
    <row r="10" spans="1:26" s="304" customFormat="1" ht="13.5" customHeight="1" x14ac:dyDescent="0.2">
      <c r="A10" s="1832" t="s">
        <v>45</v>
      </c>
      <c r="B10" s="1833"/>
      <c r="C10" s="1833"/>
      <c r="D10" s="1833"/>
      <c r="E10" s="1833"/>
      <c r="F10" s="1833"/>
      <c r="G10" s="1833"/>
      <c r="H10" s="1833"/>
      <c r="I10" s="1833"/>
      <c r="J10" s="1833"/>
      <c r="K10" s="1833"/>
      <c r="L10" s="1833"/>
      <c r="M10" s="1833"/>
      <c r="N10" s="1833"/>
      <c r="O10" s="1833"/>
      <c r="P10" s="1833"/>
      <c r="Q10" s="1833"/>
      <c r="R10" s="1833"/>
      <c r="S10" s="1833"/>
      <c r="T10" s="1833"/>
      <c r="U10" s="1833"/>
      <c r="V10" s="1833"/>
      <c r="W10" s="1834"/>
    </row>
    <row r="11" spans="1:26" ht="14.25" customHeight="1" x14ac:dyDescent="0.2">
      <c r="A11" s="305" t="s">
        <v>5</v>
      </c>
      <c r="B11" s="1835" t="s">
        <v>46</v>
      </c>
      <c r="C11" s="1836"/>
      <c r="D11" s="1836"/>
      <c r="E11" s="1836"/>
      <c r="F11" s="1836"/>
      <c r="G11" s="1836"/>
      <c r="H11" s="1836"/>
      <c r="I11" s="1836"/>
      <c r="J11" s="1836"/>
      <c r="K11" s="1836"/>
      <c r="L11" s="1836"/>
      <c r="M11" s="1836"/>
      <c r="N11" s="1836"/>
      <c r="O11" s="1836"/>
      <c r="P11" s="1836"/>
      <c r="Q11" s="1836"/>
      <c r="R11" s="1836"/>
      <c r="S11" s="1836"/>
      <c r="T11" s="1836"/>
      <c r="U11" s="1836"/>
      <c r="V11" s="1836"/>
      <c r="W11" s="1837"/>
    </row>
    <row r="12" spans="1:26" ht="15" customHeight="1" x14ac:dyDescent="0.2">
      <c r="A12" s="306" t="s">
        <v>5</v>
      </c>
      <c r="B12" s="307" t="s">
        <v>5</v>
      </c>
      <c r="C12" s="1838" t="s">
        <v>47</v>
      </c>
      <c r="D12" s="1839"/>
      <c r="E12" s="1839"/>
      <c r="F12" s="1839"/>
      <c r="G12" s="1839"/>
      <c r="H12" s="1839"/>
      <c r="I12" s="1839"/>
      <c r="J12" s="1839"/>
      <c r="K12" s="1839"/>
      <c r="L12" s="1839"/>
      <c r="M12" s="1839"/>
      <c r="N12" s="1839"/>
      <c r="O12" s="1839"/>
      <c r="P12" s="1839"/>
      <c r="Q12" s="1839"/>
      <c r="R12" s="1839"/>
      <c r="S12" s="1839"/>
      <c r="T12" s="1839"/>
      <c r="U12" s="1839"/>
      <c r="V12" s="1839"/>
      <c r="W12" s="1840"/>
    </row>
    <row r="13" spans="1:26" ht="20.25" customHeight="1" x14ac:dyDescent="0.2">
      <c r="A13" s="308" t="s">
        <v>5</v>
      </c>
      <c r="B13" s="309" t="s">
        <v>5</v>
      </c>
      <c r="C13" s="310" t="s">
        <v>5</v>
      </c>
      <c r="D13" s="311"/>
      <c r="E13" s="312" t="s">
        <v>98</v>
      </c>
      <c r="F13" s="313"/>
      <c r="G13" s="314"/>
      <c r="H13" s="315" t="s">
        <v>48</v>
      </c>
      <c r="I13" s="316"/>
      <c r="J13" s="317" t="s">
        <v>38</v>
      </c>
      <c r="K13" s="318"/>
      <c r="L13" s="318"/>
      <c r="M13" s="319"/>
      <c r="N13" s="320"/>
      <c r="O13" s="320"/>
      <c r="P13" s="321"/>
      <c r="Q13" s="322"/>
      <c r="R13" s="323"/>
      <c r="S13" s="324"/>
      <c r="T13" s="325"/>
      <c r="U13" s="325"/>
      <c r="V13" s="325"/>
      <c r="W13" s="326"/>
    </row>
    <row r="14" spans="1:26" ht="17.25" customHeight="1" x14ac:dyDescent="0.2">
      <c r="A14" s="308"/>
      <c r="B14" s="309"/>
      <c r="C14" s="327"/>
      <c r="D14" s="328" t="s">
        <v>5</v>
      </c>
      <c r="E14" s="1841" t="s">
        <v>66</v>
      </c>
      <c r="F14" s="329" t="s">
        <v>49</v>
      </c>
      <c r="G14" s="1807" t="s">
        <v>127</v>
      </c>
      <c r="H14" s="330"/>
      <c r="I14" s="1800" t="s">
        <v>78</v>
      </c>
      <c r="J14" s="331" t="s">
        <v>38</v>
      </c>
      <c r="K14" s="332">
        <f>100-21.8</f>
        <v>78.2</v>
      </c>
      <c r="L14" s="332">
        <v>78.2</v>
      </c>
      <c r="M14" s="333">
        <v>167.2</v>
      </c>
      <c r="N14" s="334"/>
      <c r="O14" s="334"/>
      <c r="P14" s="335">
        <v>167.2</v>
      </c>
      <c r="Q14" s="332">
        <v>4.3</v>
      </c>
      <c r="R14" s="336"/>
      <c r="S14" s="1845" t="s">
        <v>121</v>
      </c>
      <c r="T14" s="337"/>
      <c r="U14" s="338">
        <v>1</v>
      </c>
      <c r="V14" s="338"/>
      <c r="W14" s="339"/>
    </row>
    <row r="15" spans="1:26" ht="16.5" customHeight="1" x14ac:dyDescent="0.2">
      <c r="A15" s="308"/>
      <c r="B15" s="309"/>
      <c r="C15" s="327"/>
      <c r="D15" s="340"/>
      <c r="E15" s="1842"/>
      <c r="F15" s="341"/>
      <c r="G15" s="1843"/>
      <c r="H15" s="330"/>
      <c r="I15" s="1800"/>
      <c r="J15" s="342" t="s">
        <v>183</v>
      </c>
      <c r="K15" s="343"/>
      <c r="L15" s="343"/>
      <c r="M15" s="240">
        <v>17.399999999999999</v>
      </c>
      <c r="N15" s="344"/>
      <c r="O15" s="344"/>
      <c r="P15" s="345">
        <v>17.399999999999999</v>
      </c>
      <c r="Q15" s="343"/>
      <c r="R15" s="346"/>
      <c r="S15" s="1846"/>
      <c r="T15" s="347"/>
      <c r="U15" s="348"/>
      <c r="V15" s="348"/>
      <c r="W15" s="349"/>
    </row>
    <row r="16" spans="1:26" ht="18" customHeight="1" x14ac:dyDescent="0.2">
      <c r="A16" s="308"/>
      <c r="B16" s="309"/>
      <c r="C16" s="327"/>
      <c r="D16" s="1813" t="s">
        <v>7</v>
      </c>
      <c r="E16" s="350" t="s">
        <v>184</v>
      </c>
      <c r="F16" s="1847" t="s">
        <v>215</v>
      </c>
      <c r="G16" s="1796" t="s">
        <v>128</v>
      </c>
      <c r="H16" s="351"/>
      <c r="I16" s="1844"/>
      <c r="J16" s="352" t="s">
        <v>38</v>
      </c>
      <c r="K16" s="332">
        <v>30</v>
      </c>
      <c r="L16" s="332">
        <f>30</f>
        <v>30</v>
      </c>
      <c r="M16" s="333">
        <v>30</v>
      </c>
      <c r="N16" s="334">
        <v>30</v>
      </c>
      <c r="O16" s="334"/>
      <c r="P16" s="335"/>
      <c r="Q16" s="332"/>
      <c r="R16" s="336"/>
      <c r="S16" s="1873" t="s">
        <v>122</v>
      </c>
      <c r="T16" s="353"/>
      <c r="U16" s="354">
        <v>1</v>
      </c>
      <c r="V16" s="354"/>
      <c r="W16" s="355"/>
      <c r="X16" s="356"/>
      <c r="Y16" s="356"/>
      <c r="Z16" s="356"/>
    </row>
    <row r="17" spans="1:30" ht="24" customHeight="1" x14ac:dyDescent="0.2">
      <c r="A17" s="308"/>
      <c r="B17" s="309"/>
      <c r="C17" s="327"/>
      <c r="D17" s="1728"/>
      <c r="E17" s="357"/>
      <c r="F17" s="1847"/>
      <c r="G17" s="1796"/>
      <c r="H17" s="351"/>
      <c r="I17" s="358"/>
      <c r="J17" s="359" t="s">
        <v>183</v>
      </c>
      <c r="K17" s="360"/>
      <c r="L17" s="360"/>
      <c r="M17" s="361">
        <v>170</v>
      </c>
      <c r="N17" s="362">
        <v>170</v>
      </c>
      <c r="O17" s="362"/>
      <c r="P17" s="363"/>
      <c r="Q17" s="360"/>
      <c r="R17" s="364"/>
      <c r="S17" s="1874"/>
      <c r="T17" s="365"/>
      <c r="U17" s="366"/>
      <c r="V17" s="366"/>
      <c r="W17" s="367"/>
      <c r="X17" s="356"/>
      <c r="Y17" s="356"/>
      <c r="Z17" s="356"/>
    </row>
    <row r="18" spans="1:30" ht="54.75" customHeight="1" x14ac:dyDescent="0.2">
      <c r="A18" s="308"/>
      <c r="B18" s="309"/>
      <c r="C18" s="310"/>
      <c r="D18" s="368" t="s">
        <v>40</v>
      </c>
      <c r="E18" s="369" t="s">
        <v>186</v>
      </c>
      <c r="F18" s="370"/>
      <c r="G18" s="980"/>
      <c r="H18" s="371"/>
      <c r="I18" s="372"/>
      <c r="J18" s="373" t="s">
        <v>38</v>
      </c>
      <c r="K18" s="374"/>
      <c r="L18" s="374"/>
      <c r="M18" s="375">
        <v>14</v>
      </c>
      <c r="N18" s="376"/>
      <c r="O18" s="376"/>
      <c r="P18" s="377">
        <v>14</v>
      </c>
      <c r="Q18" s="378"/>
      <c r="R18" s="379"/>
      <c r="S18" s="380" t="s">
        <v>188</v>
      </c>
      <c r="T18" s="381"/>
      <c r="U18" s="382">
        <v>1</v>
      </c>
      <c r="V18" s="383"/>
      <c r="W18" s="384"/>
      <c r="X18" s="385"/>
      <c r="Y18" s="385"/>
      <c r="Z18" s="385"/>
      <c r="AA18" s="385"/>
      <c r="AB18" s="385"/>
      <c r="AC18" s="385"/>
      <c r="AD18" s="385"/>
    </row>
    <row r="19" spans="1:30" ht="32.25" customHeight="1" x14ac:dyDescent="0.2">
      <c r="A19" s="308"/>
      <c r="B19" s="309"/>
      <c r="C19" s="310"/>
      <c r="D19" s="1875" t="s">
        <v>41</v>
      </c>
      <c r="E19" s="1877" t="s">
        <v>77</v>
      </c>
      <c r="F19" s="1879"/>
      <c r="G19" s="1881" t="s">
        <v>130</v>
      </c>
      <c r="H19" s="386"/>
      <c r="I19" s="1756"/>
      <c r="J19" s="387" t="s">
        <v>38</v>
      </c>
      <c r="K19" s="343">
        <f>6.4+14.9</f>
        <v>21.3</v>
      </c>
      <c r="L19" s="343">
        <v>21.3</v>
      </c>
      <c r="M19" s="240"/>
      <c r="N19" s="344"/>
      <c r="O19" s="344"/>
      <c r="P19" s="345"/>
      <c r="Q19" s="343"/>
      <c r="R19" s="346"/>
      <c r="S19" s="388" t="s">
        <v>50</v>
      </c>
      <c r="T19" s="389"/>
      <c r="U19" s="390">
        <v>1</v>
      </c>
      <c r="V19" s="391"/>
      <c r="W19" s="392"/>
      <c r="X19" s="1015"/>
      <c r="Y19" s="1016"/>
      <c r="Z19" s="1016"/>
      <c r="AA19" s="1016"/>
      <c r="AB19" s="1016"/>
      <c r="AC19" s="1016"/>
      <c r="AD19" s="1016"/>
    </row>
    <row r="20" spans="1:30" ht="36" customHeight="1" x14ac:dyDescent="0.2">
      <c r="A20" s="308"/>
      <c r="B20" s="309"/>
      <c r="C20" s="310"/>
      <c r="D20" s="1876"/>
      <c r="E20" s="1878"/>
      <c r="F20" s="1880"/>
      <c r="G20" s="1882"/>
      <c r="H20" s="386"/>
      <c r="I20" s="1828"/>
      <c r="J20" s="393" t="s">
        <v>94</v>
      </c>
      <c r="K20" s="394"/>
      <c r="L20" s="394"/>
      <c r="M20" s="395"/>
      <c r="N20" s="396"/>
      <c r="O20" s="396"/>
      <c r="P20" s="397"/>
      <c r="Q20" s="394"/>
      <c r="R20" s="398"/>
      <c r="S20" s="399"/>
      <c r="T20" s="400"/>
      <c r="U20" s="401"/>
      <c r="V20" s="401"/>
      <c r="W20" s="402"/>
      <c r="X20" s="1017"/>
      <c r="Y20" s="1016"/>
      <c r="Z20" s="1016"/>
      <c r="AA20" s="1016"/>
      <c r="AB20" s="1016"/>
      <c r="AC20" s="1016"/>
      <c r="AD20" s="1016"/>
    </row>
    <row r="21" spans="1:30" ht="23.25" customHeight="1" x14ac:dyDescent="0.2">
      <c r="A21" s="1724"/>
      <c r="B21" s="1726"/>
      <c r="C21" s="1790"/>
      <c r="D21" s="1791" t="s">
        <v>42</v>
      </c>
      <c r="E21" s="1826" t="s">
        <v>187</v>
      </c>
      <c r="F21" s="1816"/>
      <c r="G21" s="1818"/>
      <c r="H21" s="1821"/>
      <c r="I21" s="1756"/>
      <c r="J21" s="403" t="s">
        <v>38</v>
      </c>
      <c r="K21" s="332"/>
      <c r="L21" s="332"/>
      <c r="M21" s="333">
        <v>22.6</v>
      </c>
      <c r="N21" s="334"/>
      <c r="O21" s="334"/>
      <c r="P21" s="335">
        <v>22.6</v>
      </c>
      <c r="Q21" s="332"/>
      <c r="R21" s="336"/>
      <c r="S21" s="404" t="s">
        <v>188</v>
      </c>
      <c r="T21" s="405"/>
      <c r="U21" s="406">
        <v>1</v>
      </c>
      <c r="V21" s="354"/>
      <c r="W21" s="355"/>
      <c r="X21" s="1017"/>
      <c r="Y21" s="1016"/>
      <c r="Z21" s="1016"/>
      <c r="AA21" s="1016"/>
      <c r="AB21" s="1016"/>
      <c r="AC21" s="1016"/>
      <c r="AD21" s="1016"/>
    </row>
    <row r="22" spans="1:30" ht="29.25" customHeight="1" x14ac:dyDescent="0.2">
      <c r="A22" s="1724"/>
      <c r="B22" s="1726"/>
      <c r="C22" s="1790"/>
      <c r="D22" s="1792"/>
      <c r="E22" s="1827"/>
      <c r="F22" s="1817"/>
      <c r="G22" s="1820"/>
      <c r="H22" s="1821"/>
      <c r="I22" s="1756"/>
      <c r="J22" s="409"/>
      <c r="K22" s="394"/>
      <c r="L22" s="394"/>
      <c r="M22" s="395"/>
      <c r="N22" s="396"/>
      <c r="O22" s="396"/>
      <c r="P22" s="397"/>
      <c r="Q22" s="394"/>
      <c r="R22" s="394"/>
      <c r="S22" s="410"/>
      <c r="T22" s="411"/>
      <c r="U22" s="412"/>
      <c r="V22" s="449"/>
      <c r="W22" s="904"/>
      <c r="X22" s="414"/>
      <c r="Y22" s="356"/>
      <c r="Z22" s="356"/>
      <c r="AA22" s="356"/>
      <c r="AB22" s="356"/>
      <c r="AC22" s="356"/>
      <c r="AD22" s="356"/>
    </row>
    <row r="23" spans="1:30" ht="27" customHeight="1" x14ac:dyDescent="0.2">
      <c r="A23" s="308"/>
      <c r="B23" s="309"/>
      <c r="C23" s="310"/>
      <c r="D23" s="415" t="s">
        <v>43</v>
      </c>
      <c r="E23" s="416" t="s">
        <v>169</v>
      </c>
      <c r="F23" s="417"/>
      <c r="G23" s="981"/>
      <c r="H23" s="315"/>
      <c r="I23" s="418"/>
      <c r="J23" s="419" t="s">
        <v>38</v>
      </c>
      <c r="K23" s="420"/>
      <c r="L23" s="420"/>
      <c r="M23" s="375"/>
      <c r="N23" s="376"/>
      <c r="O23" s="376"/>
      <c r="P23" s="421"/>
      <c r="Q23" s="374">
        <v>180</v>
      </c>
      <c r="R23" s="422">
        <v>180</v>
      </c>
      <c r="S23" s="423" t="s">
        <v>206</v>
      </c>
      <c r="T23" s="424"/>
      <c r="U23" s="412"/>
      <c r="V23" s="411">
        <v>3</v>
      </c>
      <c r="W23" s="425">
        <v>3</v>
      </c>
      <c r="X23" s="414"/>
      <c r="Y23" s="356"/>
      <c r="Z23" s="356"/>
      <c r="AA23" s="356"/>
      <c r="AB23" s="356"/>
      <c r="AC23" s="356"/>
      <c r="AD23" s="356"/>
    </row>
    <row r="24" spans="1:30" ht="20.25" customHeight="1" x14ac:dyDescent="0.2">
      <c r="A24" s="1724"/>
      <c r="B24" s="1726"/>
      <c r="C24" s="1790"/>
      <c r="D24" s="1791" t="s">
        <v>64</v>
      </c>
      <c r="E24" s="1826" t="s">
        <v>52</v>
      </c>
      <c r="F24" s="1816"/>
      <c r="G24" s="1818" t="s">
        <v>131</v>
      </c>
      <c r="H24" s="1799"/>
      <c r="I24" s="1756"/>
      <c r="J24" s="403" t="s">
        <v>38</v>
      </c>
      <c r="K24" s="332">
        <v>7.9</v>
      </c>
      <c r="L24" s="332">
        <v>7.9</v>
      </c>
      <c r="M24" s="333">
        <v>7.9</v>
      </c>
      <c r="N24" s="334">
        <v>7.9</v>
      </c>
      <c r="O24" s="334"/>
      <c r="P24" s="335"/>
      <c r="Q24" s="332">
        <v>7.9</v>
      </c>
      <c r="R24" s="336">
        <v>7.9</v>
      </c>
      <c r="S24" s="426" t="s">
        <v>59</v>
      </c>
      <c r="T24" s="427">
        <v>100</v>
      </c>
      <c r="U24" s="407">
        <v>100</v>
      </c>
      <c r="V24" s="407">
        <v>100</v>
      </c>
      <c r="W24" s="408">
        <v>100</v>
      </c>
      <c r="X24" s="414"/>
      <c r="Y24" s="356"/>
      <c r="Z24" s="356"/>
      <c r="AA24" s="356"/>
      <c r="AB24" s="356"/>
      <c r="AC24" s="356"/>
      <c r="AD24" s="356"/>
    </row>
    <row r="25" spans="1:30" ht="21" customHeight="1" x14ac:dyDescent="0.2">
      <c r="A25" s="1724"/>
      <c r="B25" s="1726"/>
      <c r="C25" s="1790"/>
      <c r="D25" s="1792"/>
      <c r="E25" s="1827"/>
      <c r="F25" s="1817"/>
      <c r="G25" s="1820"/>
      <c r="H25" s="1799"/>
      <c r="I25" s="1756"/>
      <c r="J25" s="409"/>
      <c r="K25" s="394"/>
      <c r="L25" s="394"/>
      <c r="M25" s="395"/>
      <c r="N25" s="396"/>
      <c r="O25" s="396"/>
      <c r="P25" s="397"/>
      <c r="Q25" s="394"/>
      <c r="R25" s="398"/>
      <c r="S25" s="428" t="s">
        <v>76</v>
      </c>
      <c r="T25" s="429">
        <v>1</v>
      </c>
      <c r="U25" s="430">
        <v>1</v>
      </c>
      <c r="V25" s="430">
        <v>1</v>
      </c>
      <c r="W25" s="413">
        <v>1</v>
      </c>
    </row>
    <row r="26" spans="1:30" ht="29.25" customHeight="1" x14ac:dyDescent="0.2">
      <c r="A26" s="308"/>
      <c r="B26" s="309"/>
      <c r="C26" s="310"/>
      <c r="D26" s="368" t="s">
        <v>96</v>
      </c>
      <c r="E26" s="369" t="s">
        <v>108</v>
      </c>
      <c r="F26" s="370"/>
      <c r="G26" s="980" t="s">
        <v>147</v>
      </c>
      <c r="H26" s="431"/>
      <c r="I26" s="372"/>
      <c r="J26" s="432" t="s">
        <v>38</v>
      </c>
      <c r="K26" s="378">
        <v>15</v>
      </c>
      <c r="L26" s="378">
        <v>15</v>
      </c>
      <c r="M26" s="433">
        <v>14.5</v>
      </c>
      <c r="N26" s="434">
        <v>14.5</v>
      </c>
      <c r="O26" s="434"/>
      <c r="P26" s="435"/>
      <c r="Q26" s="378"/>
      <c r="R26" s="379"/>
      <c r="S26" s="380" t="s">
        <v>71</v>
      </c>
      <c r="T26" s="381"/>
      <c r="U26" s="383">
        <v>1</v>
      </c>
      <c r="V26" s="383"/>
      <c r="W26" s="384"/>
      <c r="X26" s="385"/>
      <c r="Y26" s="385"/>
      <c r="Z26" s="385"/>
      <c r="AA26" s="385"/>
      <c r="AB26" s="385"/>
      <c r="AC26" s="385"/>
      <c r="AD26" s="385"/>
    </row>
    <row r="27" spans="1:30" ht="39" customHeight="1" x14ac:dyDescent="0.2">
      <c r="A27" s="1724"/>
      <c r="B27" s="1726"/>
      <c r="C27" s="1790"/>
      <c r="D27" s="1813" t="s">
        <v>97</v>
      </c>
      <c r="E27" s="907" t="s">
        <v>199</v>
      </c>
      <c r="F27" s="1815"/>
      <c r="G27" s="1818"/>
      <c r="H27" s="1821"/>
      <c r="I27" s="1756"/>
      <c r="J27" s="403" t="s">
        <v>38</v>
      </c>
      <c r="K27" s="332"/>
      <c r="L27" s="332"/>
      <c r="M27" s="333">
        <v>5</v>
      </c>
      <c r="N27" s="334">
        <v>5</v>
      </c>
      <c r="O27" s="334"/>
      <c r="P27" s="335"/>
      <c r="Q27" s="332">
        <v>0.6</v>
      </c>
      <c r="R27" s="336"/>
      <c r="S27" s="426" t="s">
        <v>213</v>
      </c>
      <c r="T27" s="427"/>
      <c r="U27" s="407">
        <v>4</v>
      </c>
      <c r="V27" s="407">
        <v>2</v>
      </c>
      <c r="W27" s="408"/>
      <c r="X27" s="1967"/>
      <c r="Y27" s="1968"/>
      <c r="Z27" s="1968"/>
      <c r="AA27" s="1968"/>
      <c r="AB27" s="1968"/>
      <c r="AC27" s="1968"/>
      <c r="AD27" s="1968"/>
    </row>
    <row r="28" spans="1:30" ht="29.25" customHeight="1" x14ac:dyDescent="0.2">
      <c r="A28" s="1724"/>
      <c r="B28" s="1726"/>
      <c r="C28" s="1790"/>
      <c r="D28" s="1728"/>
      <c r="E28" s="436"/>
      <c r="F28" s="1816"/>
      <c r="G28" s="1819"/>
      <c r="H28" s="1821"/>
      <c r="I28" s="1756"/>
      <c r="J28" s="437" t="s">
        <v>38</v>
      </c>
      <c r="K28" s="343"/>
      <c r="L28" s="343"/>
      <c r="M28" s="240">
        <v>2</v>
      </c>
      <c r="N28" s="344">
        <v>2</v>
      </c>
      <c r="O28" s="344"/>
      <c r="P28" s="345"/>
      <c r="Q28" s="343">
        <v>2</v>
      </c>
      <c r="R28" s="346">
        <v>2</v>
      </c>
      <c r="S28" s="438" t="s">
        <v>214</v>
      </c>
      <c r="T28" s="439"/>
      <c r="U28" s="440">
        <v>2</v>
      </c>
      <c r="V28" s="440">
        <v>2</v>
      </c>
      <c r="W28" s="441">
        <v>2</v>
      </c>
      <c r="X28" s="442"/>
      <c r="Y28" s="356"/>
      <c r="Z28" s="356"/>
      <c r="AA28" s="356"/>
      <c r="AB28" s="356"/>
      <c r="AC28" s="356"/>
      <c r="AD28" s="356"/>
    </row>
    <row r="29" spans="1:30" ht="23.25" customHeight="1" x14ac:dyDescent="0.2">
      <c r="A29" s="1894"/>
      <c r="B29" s="1955"/>
      <c r="C29" s="1956"/>
      <c r="D29" s="1957"/>
      <c r="E29" s="914"/>
      <c r="F29" s="1958"/>
      <c r="G29" s="1959"/>
      <c r="H29" s="1951"/>
      <c r="I29" s="1952"/>
      <c r="J29" s="915" t="s">
        <v>38</v>
      </c>
      <c r="K29" s="360"/>
      <c r="L29" s="360"/>
      <c r="M29" s="361">
        <v>2</v>
      </c>
      <c r="N29" s="362">
        <v>2</v>
      </c>
      <c r="O29" s="362"/>
      <c r="P29" s="363"/>
      <c r="Q29" s="360">
        <v>2</v>
      </c>
      <c r="R29" s="364">
        <v>2</v>
      </c>
      <c r="S29" s="916" t="s">
        <v>192</v>
      </c>
      <c r="T29" s="917"/>
      <c r="U29" s="918">
        <v>5</v>
      </c>
      <c r="V29" s="918">
        <v>5</v>
      </c>
      <c r="W29" s="919">
        <v>5</v>
      </c>
      <c r="X29" s="1969"/>
      <c r="Y29" s="1968"/>
      <c r="Z29" s="1968"/>
      <c r="AA29" s="1968"/>
      <c r="AB29" s="1968"/>
      <c r="AC29" s="1968"/>
      <c r="AD29" s="1968"/>
    </row>
    <row r="30" spans="1:30" ht="52.5" x14ac:dyDescent="0.2">
      <c r="A30" s="308"/>
      <c r="B30" s="309"/>
      <c r="C30" s="310"/>
      <c r="D30" s="443" t="s">
        <v>109</v>
      </c>
      <c r="E30" s="444" t="s">
        <v>123</v>
      </c>
      <c r="F30" s="417"/>
      <c r="G30" s="981" t="s">
        <v>132</v>
      </c>
      <c r="H30" s="386"/>
      <c r="I30" s="445" t="s">
        <v>191</v>
      </c>
      <c r="J30" s="393" t="s">
        <v>86</v>
      </c>
      <c r="K30" s="394"/>
      <c r="L30" s="394"/>
      <c r="M30" s="395"/>
      <c r="N30" s="396"/>
      <c r="O30" s="396"/>
      <c r="P30" s="446"/>
      <c r="Q30" s="394"/>
      <c r="R30" s="398"/>
      <c r="S30" s="447" t="s">
        <v>50</v>
      </c>
      <c r="T30" s="448"/>
      <c r="U30" s="449">
        <v>1</v>
      </c>
      <c r="V30" s="449"/>
      <c r="W30" s="450"/>
      <c r="X30" s="451"/>
    </row>
    <row r="31" spans="1:30" ht="39.75" customHeight="1" x14ac:dyDescent="0.2">
      <c r="A31" s="308"/>
      <c r="B31" s="309"/>
      <c r="C31" s="310"/>
      <c r="D31" s="415" t="s">
        <v>155</v>
      </c>
      <c r="E31" s="452" t="s">
        <v>189</v>
      </c>
      <c r="F31" s="417"/>
      <c r="G31" s="981"/>
      <c r="H31" s="386"/>
      <c r="I31" s="445"/>
      <c r="J31" s="393" t="s">
        <v>38</v>
      </c>
      <c r="K31" s="375"/>
      <c r="L31" s="375"/>
      <c r="M31" s="375">
        <v>10</v>
      </c>
      <c r="N31" s="376"/>
      <c r="O31" s="376"/>
      <c r="P31" s="421">
        <v>10</v>
      </c>
      <c r="Q31" s="374">
        <v>10</v>
      </c>
      <c r="R31" s="375"/>
      <c r="S31" s="453" t="s">
        <v>208</v>
      </c>
      <c r="T31" s="454"/>
      <c r="U31" s="455"/>
      <c r="V31" s="455">
        <v>1</v>
      </c>
      <c r="W31" s="456"/>
      <c r="X31" s="451"/>
    </row>
    <row r="32" spans="1:30" ht="52.5" customHeight="1" x14ac:dyDescent="0.2">
      <c r="A32" s="308"/>
      <c r="B32" s="309"/>
      <c r="C32" s="310"/>
      <c r="D32" s="415"/>
      <c r="E32" s="457" t="s">
        <v>219</v>
      </c>
      <c r="F32" s="417" t="s">
        <v>93</v>
      </c>
      <c r="G32" s="981" t="s">
        <v>133</v>
      </c>
      <c r="H32" s="315"/>
      <c r="I32" s="458"/>
      <c r="J32" s="419" t="s">
        <v>86</v>
      </c>
      <c r="K32" s="420"/>
      <c r="L32" s="420"/>
      <c r="M32" s="375"/>
      <c r="N32" s="376"/>
      <c r="O32" s="376"/>
      <c r="P32" s="421"/>
      <c r="Q32" s="374"/>
      <c r="R32" s="459"/>
      <c r="S32" s="460" t="s">
        <v>50</v>
      </c>
      <c r="T32" s="461">
        <v>1</v>
      </c>
      <c r="U32" s="462"/>
      <c r="V32" s="463"/>
      <c r="W32" s="464"/>
      <c r="X32" s="414"/>
      <c r="Y32" s="465"/>
      <c r="Z32" s="356"/>
      <c r="AA32" s="356"/>
      <c r="AB32" s="356"/>
      <c r="AC32" s="356"/>
      <c r="AD32" s="356"/>
    </row>
    <row r="33" spans="1:26" ht="41.25" customHeight="1" x14ac:dyDescent="0.2">
      <c r="A33" s="308"/>
      <c r="B33" s="309"/>
      <c r="C33" s="310"/>
      <c r="D33" s="415"/>
      <c r="E33" s="466" t="s">
        <v>190</v>
      </c>
      <c r="F33" s="417"/>
      <c r="G33" s="981"/>
      <c r="H33" s="315"/>
      <c r="I33" s="467" t="s">
        <v>78</v>
      </c>
      <c r="J33" s="419" t="s">
        <v>86</v>
      </c>
      <c r="K33" s="420">
        <v>3.5</v>
      </c>
      <c r="L33" s="420">
        <v>3.5</v>
      </c>
      <c r="M33" s="375"/>
      <c r="N33" s="376"/>
      <c r="O33" s="376"/>
      <c r="P33" s="421"/>
      <c r="Q33" s="374"/>
      <c r="R33" s="459"/>
      <c r="S33" s="468" t="s">
        <v>156</v>
      </c>
      <c r="T33" s="469">
        <v>3</v>
      </c>
      <c r="U33" s="382"/>
      <c r="V33" s="382"/>
      <c r="W33" s="470"/>
      <c r="X33" s="451"/>
    </row>
    <row r="34" spans="1:26" ht="31.5" customHeight="1" x14ac:dyDescent="0.2">
      <c r="A34" s="308"/>
      <c r="B34" s="309"/>
      <c r="C34" s="327"/>
      <c r="D34" s="471"/>
      <c r="E34" s="472" t="s">
        <v>72</v>
      </c>
      <c r="F34" s="473"/>
      <c r="G34" s="982" t="s">
        <v>129</v>
      </c>
      <c r="H34" s="351"/>
      <c r="I34" s="418"/>
      <c r="J34" s="475" t="s">
        <v>38</v>
      </c>
      <c r="K34" s="476">
        <f>1.4+6.9</f>
        <v>8.3000000000000007</v>
      </c>
      <c r="L34" s="476">
        <v>8.3000000000000007</v>
      </c>
      <c r="M34" s="477"/>
      <c r="N34" s="478"/>
      <c r="O34" s="478"/>
      <c r="P34" s="479"/>
      <c r="Q34" s="476"/>
      <c r="R34" s="480"/>
      <c r="S34" s="481" t="s">
        <v>118</v>
      </c>
      <c r="T34" s="482">
        <v>1</v>
      </c>
      <c r="U34" s="483"/>
      <c r="V34" s="483"/>
      <c r="W34" s="484"/>
    </row>
    <row r="35" spans="1:26" ht="26.25" customHeight="1" x14ac:dyDescent="0.2">
      <c r="A35" s="308"/>
      <c r="B35" s="309"/>
      <c r="C35" s="327"/>
      <c r="D35" s="340"/>
      <c r="E35" s="485" t="s">
        <v>185</v>
      </c>
      <c r="F35" s="486"/>
      <c r="G35" s="983"/>
      <c r="H35" s="351"/>
      <c r="I35" s="418"/>
      <c r="J35" s="487" t="s">
        <v>38</v>
      </c>
      <c r="K35" s="488">
        <v>23.8</v>
      </c>
      <c r="L35" s="488">
        <v>23.8</v>
      </c>
      <c r="M35" s="489"/>
      <c r="N35" s="490"/>
      <c r="O35" s="490"/>
      <c r="P35" s="491"/>
      <c r="Q35" s="488"/>
      <c r="R35" s="492"/>
      <c r="S35" s="493" t="s">
        <v>114</v>
      </c>
      <c r="T35" s="494">
        <v>1</v>
      </c>
      <c r="U35" s="449"/>
      <c r="V35" s="449"/>
      <c r="W35" s="450"/>
      <c r="X35" s="356"/>
      <c r="Y35" s="356"/>
      <c r="Z35" s="356"/>
    </row>
    <row r="36" spans="1:26" ht="63" customHeight="1" x14ac:dyDescent="0.2">
      <c r="A36" s="308"/>
      <c r="B36" s="309"/>
      <c r="C36" s="310"/>
      <c r="D36" s="471"/>
      <c r="E36" s="495" t="s">
        <v>79</v>
      </c>
      <c r="F36" s="473"/>
      <c r="G36" s="984" t="s">
        <v>126</v>
      </c>
      <c r="H36" s="496"/>
      <c r="I36" s="497"/>
      <c r="J36" s="331" t="s">
        <v>38</v>
      </c>
      <c r="K36" s="498">
        <v>2.5</v>
      </c>
      <c r="L36" s="498">
        <v>2.5</v>
      </c>
      <c r="M36" s="499"/>
      <c r="N36" s="500"/>
      <c r="O36" s="500"/>
      <c r="P36" s="501"/>
      <c r="Q36" s="498"/>
      <c r="R36" s="502"/>
      <c r="S36" s="503" t="s">
        <v>145</v>
      </c>
      <c r="T36" s="504">
        <v>1</v>
      </c>
      <c r="U36" s="338"/>
      <c r="V36" s="338"/>
      <c r="W36" s="339"/>
    </row>
    <row r="37" spans="1:26" ht="17.25" customHeight="1" thickBot="1" x14ac:dyDescent="0.25">
      <c r="A37" s="505"/>
      <c r="B37" s="506"/>
      <c r="C37" s="507"/>
      <c r="D37" s="508"/>
      <c r="E37" s="508"/>
      <c r="F37" s="508"/>
      <c r="G37" s="509"/>
      <c r="H37" s="508"/>
      <c r="I37" s="1801" t="s">
        <v>68</v>
      </c>
      <c r="J37" s="1893"/>
      <c r="K37" s="510">
        <f>SUM(K14:K36)</f>
        <v>190.5</v>
      </c>
      <c r="L37" s="510">
        <f>SUM(L14:L36)</f>
        <v>190.5</v>
      </c>
      <c r="M37" s="511">
        <f>SUM(M14:M36)</f>
        <v>462.6</v>
      </c>
      <c r="N37" s="512">
        <f>SUM(N14:N36)</f>
        <v>231.4</v>
      </c>
      <c r="O37" s="512">
        <f>SUM(O14:O33)</f>
        <v>0</v>
      </c>
      <c r="P37" s="513">
        <f>SUM(P14:P36)</f>
        <v>231.2</v>
      </c>
      <c r="Q37" s="514">
        <f>SUM(Q14:Q36)</f>
        <v>206.8</v>
      </c>
      <c r="R37" s="515">
        <f>SUM(R14:R36)</f>
        <v>191.9</v>
      </c>
      <c r="S37" s="516"/>
      <c r="T37" s="517"/>
      <c r="U37" s="518"/>
      <c r="V37" s="518"/>
      <c r="W37" s="519"/>
    </row>
    <row r="38" spans="1:26" ht="16.5" customHeight="1" x14ac:dyDescent="0.2">
      <c r="A38" s="1738" t="s">
        <v>5</v>
      </c>
      <c r="B38" s="1739" t="s">
        <v>5</v>
      </c>
      <c r="C38" s="1802" t="s">
        <v>7</v>
      </c>
      <c r="D38" s="520"/>
      <c r="E38" s="521" t="s">
        <v>99</v>
      </c>
      <c r="F38" s="522"/>
      <c r="G38" s="523"/>
      <c r="H38" s="524" t="s">
        <v>48</v>
      </c>
      <c r="I38" s="525"/>
      <c r="J38" s="526"/>
      <c r="K38" s="527"/>
      <c r="L38" s="527"/>
      <c r="M38" s="528"/>
      <c r="N38" s="529"/>
      <c r="O38" s="529"/>
      <c r="P38" s="530"/>
      <c r="Q38" s="529"/>
      <c r="R38" s="530"/>
      <c r="S38" s="531"/>
      <c r="T38" s="532"/>
      <c r="U38" s="533"/>
      <c r="V38" s="533"/>
      <c r="W38" s="534"/>
      <c r="X38" s="535"/>
      <c r="Y38" s="451"/>
    </row>
    <row r="39" spans="1:26" ht="19.5" customHeight="1" x14ac:dyDescent="0.2">
      <c r="A39" s="1724"/>
      <c r="B39" s="1726"/>
      <c r="C39" s="1790"/>
      <c r="D39" s="340" t="s">
        <v>5</v>
      </c>
      <c r="E39" s="1803" t="s">
        <v>154</v>
      </c>
      <c r="F39" s="1805" t="s">
        <v>67</v>
      </c>
      <c r="G39" s="1807" t="s">
        <v>134</v>
      </c>
      <c r="H39" s="536"/>
      <c r="I39" s="1809" t="s">
        <v>74</v>
      </c>
      <c r="J39" s="537" t="s">
        <v>38</v>
      </c>
      <c r="K39" s="343">
        <v>35.6</v>
      </c>
      <c r="L39" s="343">
        <v>35.6</v>
      </c>
      <c r="M39" s="240">
        <v>35</v>
      </c>
      <c r="N39" s="344">
        <v>35</v>
      </c>
      <c r="O39" s="344"/>
      <c r="P39" s="346"/>
      <c r="Q39" s="344">
        <v>40</v>
      </c>
      <c r="R39" s="346">
        <v>40</v>
      </c>
      <c r="S39" s="538" t="s">
        <v>51</v>
      </c>
      <c r="T39" s="539">
        <v>30</v>
      </c>
      <c r="U39" s="540">
        <v>50</v>
      </c>
      <c r="V39" s="540">
        <v>50</v>
      </c>
      <c r="W39" s="541">
        <v>50</v>
      </c>
      <c r="X39" s="535"/>
      <c r="Y39" s="451"/>
    </row>
    <row r="40" spans="1:26" ht="19.5" customHeight="1" x14ac:dyDescent="0.2">
      <c r="A40" s="1724"/>
      <c r="B40" s="1726"/>
      <c r="C40" s="1790"/>
      <c r="D40" s="542"/>
      <c r="E40" s="1804"/>
      <c r="F40" s="1806"/>
      <c r="G40" s="1808"/>
      <c r="H40" s="496"/>
      <c r="I40" s="1810"/>
      <c r="J40" s="543" t="s">
        <v>94</v>
      </c>
      <c r="K40" s="394">
        <v>4.4000000000000004</v>
      </c>
      <c r="L40" s="394">
        <v>4.4000000000000004</v>
      </c>
      <c r="M40" s="395"/>
      <c r="N40" s="396"/>
      <c r="O40" s="396"/>
      <c r="P40" s="398"/>
      <c r="Q40" s="396"/>
      <c r="R40" s="398"/>
      <c r="S40" s="544"/>
      <c r="T40" s="545"/>
      <c r="U40" s="546"/>
      <c r="V40" s="546"/>
      <c r="W40" s="547"/>
      <c r="X40" s="535"/>
    </row>
    <row r="41" spans="1:26" ht="13.5" customHeight="1" x14ac:dyDescent="0.2">
      <c r="A41" s="308"/>
      <c r="B41" s="309"/>
      <c r="C41" s="327"/>
      <c r="D41" s="328" t="s">
        <v>7</v>
      </c>
      <c r="E41" s="1889" t="s">
        <v>113</v>
      </c>
      <c r="F41" s="548"/>
      <c r="G41" s="549"/>
      <c r="H41" s="351"/>
      <c r="I41" s="1810"/>
      <c r="J41" s="550"/>
      <c r="K41" s="332"/>
      <c r="L41" s="332"/>
      <c r="M41" s="333"/>
      <c r="N41" s="334"/>
      <c r="O41" s="334"/>
      <c r="P41" s="336"/>
      <c r="Q41" s="334"/>
      <c r="R41" s="336"/>
      <c r="S41" s="551"/>
      <c r="T41" s="552"/>
      <c r="U41" s="553"/>
      <c r="V41" s="553"/>
      <c r="W41" s="554"/>
      <c r="X41" s="535"/>
    </row>
    <row r="42" spans="1:26" ht="16.5" customHeight="1" x14ac:dyDescent="0.2">
      <c r="A42" s="308"/>
      <c r="B42" s="309"/>
      <c r="C42" s="327"/>
      <c r="D42" s="340"/>
      <c r="E42" s="1890"/>
      <c r="F42" s="548"/>
      <c r="G42" s="549"/>
      <c r="H42" s="351"/>
      <c r="I42" s="555"/>
      <c r="J42" s="556"/>
      <c r="K42" s="360"/>
      <c r="L42" s="360"/>
      <c r="M42" s="361"/>
      <c r="N42" s="362"/>
      <c r="O42" s="362"/>
      <c r="P42" s="364"/>
      <c r="Q42" s="362"/>
      <c r="R42" s="557"/>
      <c r="S42" s="558"/>
      <c r="T42" s="559"/>
      <c r="U42" s="560"/>
      <c r="V42" s="560"/>
      <c r="W42" s="561"/>
      <c r="X42" s="535"/>
    </row>
    <row r="43" spans="1:26" ht="117.75" customHeight="1" x14ac:dyDescent="0.2">
      <c r="A43" s="308"/>
      <c r="B43" s="309"/>
      <c r="C43" s="327"/>
      <c r="D43" s="340"/>
      <c r="E43" s="562" t="s">
        <v>220</v>
      </c>
      <c r="F43" s="563"/>
      <c r="G43" s="564" t="s">
        <v>135</v>
      </c>
      <c r="H43" s="351"/>
      <c r="I43" s="555"/>
      <c r="J43" s="565" t="s">
        <v>38</v>
      </c>
      <c r="K43" s="566">
        <v>8</v>
      </c>
      <c r="L43" s="566">
        <v>5.7</v>
      </c>
      <c r="M43" s="151">
        <v>20</v>
      </c>
      <c r="N43" s="152">
        <v>20</v>
      </c>
      <c r="O43" s="152"/>
      <c r="P43" s="153"/>
      <c r="Q43" s="152"/>
      <c r="R43" s="364"/>
      <c r="S43" s="558" t="s">
        <v>54</v>
      </c>
      <c r="T43" s="559"/>
      <c r="U43" s="560">
        <v>5</v>
      </c>
      <c r="V43" s="560"/>
      <c r="W43" s="561"/>
      <c r="X43" s="535"/>
    </row>
    <row r="44" spans="1:26" ht="42.75" customHeight="1" x14ac:dyDescent="0.2">
      <c r="A44" s="308"/>
      <c r="B44" s="309"/>
      <c r="C44" s="327"/>
      <c r="D44" s="340"/>
      <c r="E44" s="567" t="s">
        <v>241</v>
      </c>
      <c r="F44" s="563"/>
      <c r="G44" s="568"/>
      <c r="H44" s="351"/>
      <c r="I44" s="555"/>
      <c r="J44" s="569"/>
      <c r="K44" s="498"/>
      <c r="L44" s="498"/>
      <c r="M44" s="499"/>
      <c r="N44" s="500"/>
      <c r="O44" s="500"/>
      <c r="P44" s="502"/>
      <c r="Q44" s="500"/>
      <c r="R44" s="502"/>
      <c r="S44" s="570"/>
      <c r="T44" s="571"/>
      <c r="U44" s="572"/>
      <c r="V44" s="572"/>
      <c r="W44" s="573"/>
      <c r="X44" s="574"/>
    </row>
    <row r="45" spans="1:26" ht="18.75" customHeight="1" x14ac:dyDescent="0.2">
      <c r="A45" s="308"/>
      <c r="B45" s="309"/>
      <c r="C45" s="327"/>
      <c r="D45" s="340"/>
      <c r="E45" s="575" t="s">
        <v>243</v>
      </c>
      <c r="F45" s="563"/>
      <c r="G45" s="568"/>
      <c r="H45" s="351"/>
      <c r="I45" s="555"/>
      <c r="J45" s="576" t="s">
        <v>38</v>
      </c>
      <c r="K45" s="577">
        <v>140</v>
      </c>
      <c r="L45" s="577">
        <v>140</v>
      </c>
      <c r="M45" s="578">
        <v>138.80000000000001</v>
      </c>
      <c r="N45" s="579"/>
      <c r="O45" s="579"/>
      <c r="P45" s="580">
        <v>138.80000000000001</v>
      </c>
      <c r="Q45" s="579"/>
      <c r="R45" s="580"/>
      <c r="S45" s="581"/>
      <c r="T45" s="582"/>
      <c r="U45" s="583">
        <v>1</v>
      </c>
      <c r="V45" s="583"/>
      <c r="W45" s="584"/>
      <c r="X45" s="535"/>
    </row>
    <row r="46" spans="1:26" ht="19.5" customHeight="1" x14ac:dyDescent="0.2">
      <c r="A46" s="308"/>
      <c r="B46" s="309"/>
      <c r="C46" s="327"/>
      <c r="D46" s="340"/>
      <c r="E46" s="585"/>
      <c r="F46" s="563"/>
      <c r="G46" s="568"/>
      <c r="H46" s="351"/>
      <c r="I46" s="555"/>
      <c r="J46" s="556" t="s">
        <v>94</v>
      </c>
      <c r="K46" s="360"/>
      <c r="L46" s="360"/>
      <c r="M46" s="361">
        <v>1.2</v>
      </c>
      <c r="N46" s="362"/>
      <c r="O46" s="362"/>
      <c r="P46" s="364">
        <v>1.2</v>
      </c>
      <c r="Q46" s="362"/>
      <c r="R46" s="364"/>
      <c r="S46" s="586"/>
      <c r="T46" s="559"/>
      <c r="U46" s="560"/>
      <c r="V46" s="560"/>
      <c r="W46" s="561"/>
      <c r="X46" s="535"/>
    </row>
    <row r="47" spans="1:26" ht="14.25" customHeight="1" x14ac:dyDescent="0.2">
      <c r="A47" s="308"/>
      <c r="B47" s="309"/>
      <c r="C47" s="327"/>
      <c r="D47" s="340"/>
      <c r="E47" s="587" t="s">
        <v>124</v>
      </c>
      <c r="F47" s="563"/>
      <c r="G47" s="564"/>
      <c r="H47" s="351"/>
      <c r="I47" s="555"/>
      <c r="J47" s="1009" t="s">
        <v>38</v>
      </c>
      <c r="K47" s="1008">
        <v>283</v>
      </c>
      <c r="L47" s="1008">
        <v>283</v>
      </c>
      <c r="M47" s="1010">
        <v>500</v>
      </c>
      <c r="N47" s="1011"/>
      <c r="O47" s="1011"/>
      <c r="P47" s="1012">
        <v>500</v>
      </c>
      <c r="Q47" s="152"/>
      <c r="R47" s="153"/>
      <c r="S47" s="588"/>
      <c r="T47" s="589"/>
      <c r="U47" s="590">
        <v>1</v>
      </c>
      <c r="V47" s="590"/>
      <c r="W47" s="591"/>
      <c r="X47" s="535"/>
    </row>
    <row r="48" spans="1:26" ht="13.5" customHeight="1" x14ac:dyDescent="0.2">
      <c r="A48" s="308"/>
      <c r="B48" s="309"/>
      <c r="C48" s="327"/>
      <c r="D48" s="340"/>
      <c r="E48" s="575" t="s">
        <v>157</v>
      </c>
      <c r="F48" s="563"/>
      <c r="G48" s="564"/>
      <c r="H48" s="351"/>
      <c r="I48" s="555"/>
      <c r="J48" s="592" t="s">
        <v>94</v>
      </c>
      <c r="K48" s="577"/>
      <c r="L48" s="577"/>
      <c r="M48" s="578">
        <v>32</v>
      </c>
      <c r="N48" s="579"/>
      <c r="O48" s="579"/>
      <c r="P48" s="580">
        <v>32</v>
      </c>
      <c r="Q48" s="579"/>
      <c r="R48" s="580"/>
      <c r="S48" s="581"/>
      <c r="T48" s="582"/>
      <c r="U48" s="583">
        <v>1</v>
      </c>
      <c r="V48" s="583"/>
      <c r="W48" s="584"/>
      <c r="X48" s="535"/>
    </row>
    <row r="49" spans="1:24" ht="14.25" customHeight="1" x14ac:dyDescent="0.2">
      <c r="A49" s="308"/>
      <c r="B49" s="309"/>
      <c r="C49" s="327"/>
      <c r="D49" s="340"/>
      <c r="E49" s="585"/>
      <c r="F49" s="563"/>
      <c r="G49" s="564"/>
      <c r="H49" s="351"/>
      <c r="I49" s="555"/>
      <c r="J49" s="593" t="s">
        <v>38</v>
      </c>
      <c r="K49" s="360">
        <v>32</v>
      </c>
      <c r="L49" s="360">
        <v>32</v>
      </c>
      <c r="M49" s="361"/>
      <c r="N49" s="362"/>
      <c r="O49" s="362"/>
      <c r="P49" s="364"/>
      <c r="Q49" s="362"/>
      <c r="R49" s="364"/>
      <c r="S49" s="586"/>
      <c r="T49" s="559"/>
      <c r="U49" s="560"/>
      <c r="V49" s="560"/>
      <c r="W49" s="561"/>
      <c r="X49" s="535"/>
    </row>
    <row r="50" spans="1:24" ht="16.5" customHeight="1" x14ac:dyDescent="0.2">
      <c r="A50" s="308"/>
      <c r="B50" s="309"/>
      <c r="C50" s="327"/>
      <c r="D50" s="340"/>
      <c r="E50" s="587" t="s">
        <v>194</v>
      </c>
      <c r="F50" s="563"/>
      <c r="G50" s="568"/>
      <c r="H50" s="351"/>
      <c r="I50" s="555"/>
      <c r="J50" s="594" t="s">
        <v>38</v>
      </c>
      <c r="K50" s="566"/>
      <c r="L50" s="566"/>
      <c r="M50" s="151">
        <v>45</v>
      </c>
      <c r="N50" s="152"/>
      <c r="O50" s="152"/>
      <c r="P50" s="153">
        <v>45</v>
      </c>
      <c r="Q50" s="152"/>
      <c r="R50" s="153"/>
      <c r="S50" s="588"/>
      <c r="T50" s="595"/>
      <c r="U50" s="596">
        <v>1</v>
      </c>
      <c r="V50" s="590"/>
      <c r="W50" s="591"/>
      <c r="X50" s="535"/>
    </row>
    <row r="51" spans="1:24" ht="16.5" customHeight="1" x14ac:dyDescent="0.2">
      <c r="A51" s="308"/>
      <c r="B51" s="309"/>
      <c r="C51" s="327"/>
      <c r="D51" s="340"/>
      <c r="E51" s="597" t="s">
        <v>203</v>
      </c>
      <c r="F51" s="563"/>
      <c r="G51" s="564"/>
      <c r="H51" s="351"/>
      <c r="I51" s="555"/>
      <c r="J51" s="598" t="s">
        <v>38</v>
      </c>
      <c r="K51" s="599"/>
      <c r="L51" s="600"/>
      <c r="M51" s="148">
        <v>95.4</v>
      </c>
      <c r="N51" s="149"/>
      <c r="O51" s="149"/>
      <c r="P51" s="150">
        <v>95.4</v>
      </c>
      <c r="Q51" s="601"/>
      <c r="R51" s="602"/>
      <c r="S51" s="603"/>
      <c r="T51" s="539"/>
      <c r="U51" s="540">
        <v>1</v>
      </c>
      <c r="V51" s="572"/>
      <c r="W51" s="573"/>
      <c r="X51" s="535"/>
    </row>
    <row r="52" spans="1:24" ht="14.25" customHeight="1" x14ac:dyDescent="0.2">
      <c r="A52" s="308"/>
      <c r="B52" s="309"/>
      <c r="C52" s="327"/>
      <c r="D52" s="340"/>
      <c r="E52" s="604" t="s">
        <v>193</v>
      </c>
      <c r="F52" s="605"/>
      <c r="G52" s="606"/>
      <c r="H52" s="496"/>
      <c r="I52" s="607"/>
      <c r="J52" s="608" t="s">
        <v>38</v>
      </c>
      <c r="K52" s="609"/>
      <c r="L52" s="609"/>
      <c r="M52" s="610"/>
      <c r="N52" s="611"/>
      <c r="O52" s="611"/>
      <c r="P52" s="612"/>
      <c r="Q52" s="611"/>
      <c r="R52" s="612"/>
      <c r="S52" s="613"/>
      <c r="T52" s="614">
        <v>1</v>
      </c>
      <c r="U52" s="615"/>
      <c r="V52" s="616"/>
      <c r="W52" s="617"/>
      <c r="X52" s="535"/>
    </row>
    <row r="53" spans="1:24" ht="27.75" customHeight="1" x14ac:dyDescent="0.2">
      <c r="A53" s="1724"/>
      <c r="B53" s="1726"/>
      <c r="C53" s="1790"/>
      <c r="D53" s="328" t="s">
        <v>40</v>
      </c>
      <c r="E53" s="618" t="s">
        <v>112</v>
      </c>
      <c r="F53" s="1795"/>
      <c r="G53" s="1972" t="s">
        <v>148</v>
      </c>
      <c r="H53" s="1798"/>
      <c r="I53" s="1933"/>
      <c r="J53" s="148" t="s">
        <v>38</v>
      </c>
      <c r="K53" s="343">
        <v>132</v>
      </c>
      <c r="L53" s="343">
        <v>132</v>
      </c>
      <c r="M53" s="240"/>
      <c r="N53" s="344"/>
      <c r="O53" s="344"/>
      <c r="P53" s="346"/>
      <c r="Q53" s="344">
        <v>20</v>
      </c>
      <c r="R53" s="346"/>
      <c r="S53" s="1891" t="s">
        <v>84</v>
      </c>
      <c r="T53" s="619"/>
      <c r="U53" s="620"/>
      <c r="V53" s="620"/>
      <c r="W53" s="621"/>
      <c r="X53" s="535"/>
    </row>
    <row r="54" spans="1:24" ht="28.5" customHeight="1" x14ac:dyDescent="0.2">
      <c r="A54" s="1724"/>
      <c r="B54" s="1726"/>
      <c r="C54" s="1790"/>
      <c r="D54" s="622"/>
      <c r="E54" s="597" t="s">
        <v>119</v>
      </c>
      <c r="F54" s="1795"/>
      <c r="G54" s="1973"/>
      <c r="H54" s="1799"/>
      <c r="I54" s="1933"/>
      <c r="J54" s="623"/>
      <c r="K54" s="343"/>
      <c r="L54" s="343"/>
      <c r="M54" s="240"/>
      <c r="N54" s="344"/>
      <c r="O54" s="344"/>
      <c r="P54" s="346"/>
      <c r="Q54" s="344"/>
      <c r="R54" s="346"/>
      <c r="S54" s="1892"/>
      <c r="T54" s="624"/>
      <c r="U54" s="625"/>
      <c r="V54" s="625" t="s">
        <v>196</v>
      </c>
      <c r="W54" s="626"/>
      <c r="X54" s="535"/>
    </row>
    <row r="55" spans="1:24" ht="13.5" customHeight="1" x14ac:dyDescent="0.2">
      <c r="A55" s="308"/>
      <c r="B55" s="309"/>
      <c r="C55" s="627"/>
      <c r="D55" s="542"/>
      <c r="E55" s="628" t="s">
        <v>120</v>
      </c>
      <c r="F55" s="629"/>
      <c r="G55" s="630"/>
      <c r="H55" s="631"/>
      <c r="I55" s="632"/>
      <c r="J55" s="633"/>
      <c r="K55" s="394"/>
      <c r="L55" s="394"/>
      <c r="M55" s="395"/>
      <c r="N55" s="396"/>
      <c r="O55" s="396"/>
      <c r="P55" s="398"/>
      <c r="Q55" s="396"/>
      <c r="R55" s="398"/>
      <c r="S55" s="634"/>
      <c r="T55" s="635" t="s">
        <v>195</v>
      </c>
      <c r="U55" s="636"/>
      <c r="V55" s="636"/>
      <c r="W55" s="637"/>
      <c r="X55" s="535"/>
    </row>
    <row r="56" spans="1:24" ht="14.25" customHeight="1" thickBot="1" x14ac:dyDescent="0.25">
      <c r="A56" s="308"/>
      <c r="B56" s="506"/>
      <c r="C56" s="638"/>
      <c r="D56" s="508"/>
      <c r="E56" s="508"/>
      <c r="F56" s="508"/>
      <c r="G56" s="509"/>
      <c r="H56" s="508"/>
      <c r="I56" s="1801" t="s">
        <v>68</v>
      </c>
      <c r="J56" s="1801"/>
      <c r="K56" s="639">
        <f t="shared" ref="K56:R56" si="0">SUM(K39:K54)</f>
        <v>635</v>
      </c>
      <c r="L56" s="639">
        <f t="shared" si="0"/>
        <v>632.70000000000005</v>
      </c>
      <c r="M56" s="639">
        <f>SUM(M39:M54)</f>
        <v>867.4</v>
      </c>
      <c r="N56" s="639">
        <f t="shared" si="0"/>
        <v>55</v>
      </c>
      <c r="O56" s="639">
        <f t="shared" si="0"/>
        <v>0</v>
      </c>
      <c r="P56" s="639">
        <f t="shared" si="0"/>
        <v>812.4</v>
      </c>
      <c r="Q56" s="639">
        <f t="shared" si="0"/>
        <v>60</v>
      </c>
      <c r="R56" s="639">
        <f t="shared" si="0"/>
        <v>40</v>
      </c>
      <c r="S56" s="640"/>
      <c r="T56" s="641"/>
      <c r="U56" s="642"/>
      <c r="V56" s="642"/>
      <c r="W56" s="643"/>
      <c r="X56" s="535"/>
    </row>
    <row r="57" spans="1:24" ht="13.5" thickBot="1" x14ac:dyDescent="0.25">
      <c r="A57" s="505" t="s">
        <v>5</v>
      </c>
      <c r="B57" s="644" t="s">
        <v>5</v>
      </c>
      <c r="C57" s="1719" t="s">
        <v>8</v>
      </c>
      <c r="D57" s="1719"/>
      <c r="E57" s="1719"/>
      <c r="F57" s="1719"/>
      <c r="G57" s="1719"/>
      <c r="H57" s="1719"/>
      <c r="I57" s="1719"/>
      <c r="J57" s="1719"/>
      <c r="K57" s="645">
        <f t="shared" ref="K57:R57" si="1">K56+K37</f>
        <v>825.5</v>
      </c>
      <c r="L57" s="645">
        <f t="shared" si="1"/>
        <v>823.2</v>
      </c>
      <c r="M57" s="646">
        <f t="shared" si="1"/>
        <v>1330</v>
      </c>
      <c r="N57" s="647">
        <f t="shared" si="1"/>
        <v>286.39999999999998</v>
      </c>
      <c r="O57" s="647">
        <f t="shared" si="1"/>
        <v>0</v>
      </c>
      <c r="P57" s="648">
        <f t="shared" si="1"/>
        <v>1043.5999999999999</v>
      </c>
      <c r="Q57" s="647">
        <f t="shared" si="1"/>
        <v>266.8</v>
      </c>
      <c r="R57" s="648">
        <f t="shared" si="1"/>
        <v>231.9</v>
      </c>
      <c r="S57" s="1720"/>
      <c r="T57" s="1888"/>
      <c r="U57" s="1888"/>
      <c r="V57" s="1888"/>
      <c r="W57" s="1721"/>
    </row>
    <row r="58" spans="1:24" ht="17.25" customHeight="1" thickBot="1" x14ac:dyDescent="0.25">
      <c r="A58" s="649" t="s">
        <v>5</v>
      </c>
      <c r="B58" s="650" t="s">
        <v>7</v>
      </c>
      <c r="C58" s="1787" t="s">
        <v>53</v>
      </c>
      <c r="D58" s="1788"/>
      <c r="E58" s="1788"/>
      <c r="F58" s="1788"/>
      <c r="G58" s="1788"/>
      <c r="H58" s="1788"/>
      <c r="I58" s="1788"/>
      <c r="J58" s="1788"/>
      <c r="K58" s="1788"/>
      <c r="L58" s="1788"/>
      <c r="M58" s="1788"/>
      <c r="N58" s="1788"/>
      <c r="O58" s="1788"/>
      <c r="P58" s="1788"/>
      <c r="Q58" s="1788"/>
      <c r="R58" s="1788"/>
      <c r="S58" s="1788"/>
      <c r="T58" s="1788"/>
      <c r="U58" s="1788"/>
      <c r="V58" s="1788"/>
      <c r="W58" s="1789"/>
    </row>
    <row r="59" spans="1:24" ht="25.5" customHeight="1" x14ac:dyDescent="0.2">
      <c r="A59" s="308" t="s">
        <v>5</v>
      </c>
      <c r="B59" s="309" t="s">
        <v>7</v>
      </c>
      <c r="C59" s="651" t="s">
        <v>5</v>
      </c>
      <c r="D59" s="652"/>
      <c r="E59" s="653" t="s">
        <v>80</v>
      </c>
      <c r="F59" s="654"/>
      <c r="G59" s="655"/>
      <c r="H59" s="656" t="s">
        <v>48</v>
      </c>
      <c r="I59" s="657"/>
      <c r="J59" s="658" t="s">
        <v>38</v>
      </c>
      <c r="K59" s="659"/>
      <c r="L59" s="659"/>
      <c r="M59" s="660"/>
      <c r="N59" s="661"/>
      <c r="O59" s="661"/>
      <c r="P59" s="662"/>
      <c r="Q59" s="659"/>
      <c r="R59" s="659"/>
      <c r="S59" s="663"/>
      <c r="T59" s="664"/>
      <c r="U59" s="665"/>
      <c r="V59" s="665"/>
      <c r="W59" s="666"/>
    </row>
    <row r="60" spans="1:24" ht="27" customHeight="1" x14ac:dyDescent="0.2">
      <c r="A60" s="1724"/>
      <c r="B60" s="1726"/>
      <c r="C60" s="1790"/>
      <c r="D60" s="1791" t="s">
        <v>5</v>
      </c>
      <c r="E60" s="1793" t="s">
        <v>55</v>
      </c>
      <c r="F60" s="1795" t="s">
        <v>69</v>
      </c>
      <c r="G60" s="1796" t="s">
        <v>136</v>
      </c>
      <c r="H60" s="1798"/>
      <c r="I60" s="1800" t="s">
        <v>75</v>
      </c>
      <c r="J60" s="667" t="s">
        <v>38</v>
      </c>
      <c r="K60" s="668">
        <v>28.3</v>
      </c>
      <c r="L60" s="332">
        <v>30.6</v>
      </c>
      <c r="M60" s="333">
        <v>29.1</v>
      </c>
      <c r="N60" s="334">
        <v>29.1</v>
      </c>
      <c r="O60" s="334"/>
      <c r="P60" s="336"/>
      <c r="Q60" s="332">
        <v>32</v>
      </c>
      <c r="R60" s="332">
        <v>32</v>
      </c>
      <c r="S60" s="669" t="s">
        <v>141</v>
      </c>
      <c r="T60" s="670">
        <v>80</v>
      </c>
      <c r="U60" s="671">
        <v>80</v>
      </c>
      <c r="V60" s="671">
        <v>80</v>
      </c>
      <c r="W60" s="672">
        <v>80</v>
      </c>
      <c r="X60" s="535"/>
    </row>
    <row r="61" spans="1:24" ht="21" customHeight="1" x14ac:dyDescent="0.2">
      <c r="A61" s="1724"/>
      <c r="B61" s="1726"/>
      <c r="C61" s="1790"/>
      <c r="D61" s="1792"/>
      <c r="E61" s="1794"/>
      <c r="F61" s="1795"/>
      <c r="G61" s="1797"/>
      <c r="H61" s="1799"/>
      <c r="I61" s="1800"/>
      <c r="J61" s="673"/>
      <c r="K61" s="488"/>
      <c r="L61" s="394"/>
      <c r="M61" s="395"/>
      <c r="N61" s="396"/>
      <c r="O61" s="396"/>
      <c r="P61" s="398"/>
      <c r="Q61" s="394"/>
      <c r="R61" s="394"/>
      <c r="S61" s="634" t="s">
        <v>56</v>
      </c>
      <c r="T61" s="545">
        <v>5</v>
      </c>
      <c r="U61" s="546">
        <v>5</v>
      </c>
      <c r="V61" s="546">
        <v>5</v>
      </c>
      <c r="W61" s="547">
        <v>5</v>
      </c>
      <c r="X61" s="535"/>
    </row>
    <row r="62" spans="1:24" ht="65.25" customHeight="1" x14ac:dyDescent="0.2">
      <c r="A62" s="308"/>
      <c r="B62" s="309"/>
      <c r="C62" s="310"/>
      <c r="D62" s="542" t="s">
        <v>7</v>
      </c>
      <c r="E62" s="674" t="s">
        <v>125</v>
      </c>
      <c r="F62" s="675"/>
      <c r="G62" s="474" t="s">
        <v>137</v>
      </c>
      <c r="H62" s="676"/>
      <c r="I62" s="677"/>
      <c r="J62" s="673" t="s">
        <v>38</v>
      </c>
      <c r="K62" s="488">
        <v>5</v>
      </c>
      <c r="L62" s="394">
        <v>8.1999999999999993</v>
      </c>
      <c r="M62" s="395">
        <v>6.5</v>
      </c>
      <c r="N62" s="396">
        <v>6.5</v>
      </c>
      <c r="O62" s="396"/>
      <c r="P62" s="398"/>
      <c r="Q62" s="394">
        <v>6.5</v>
      </c>
      <c r="R62" s="394">
        <v>6.5</v>
      </c>
      <c r="S62" s="634" t="s">
        <v>146</v>
      </c>
      <c r="T62" s="545">
        <v>2</v>
      </c>
      <c r="U62" s="546">
        <v>2</v>
      </c>
      <c r="V62" s="546">
        <v>2</v>
      </c>
      <c r="W62" s="547">
        <v>2</v>
      </c>
      <c r="X62" s="535"/>
    </row>
    <row r="63" spans="1:24" ht="33.75" customHeight="1" x14ac:dyDescent="0.2">
      <c r="A63" s="308"/>
      <c r="B63" s="309"/>
      <c r="C63" s="627"/>
      <c r="D63" s="471" t="s">
        <v>40</v>
      </c>
      <c r="E63" s="678" t="s">
        <v>100</v>
      </c>
      <c r="F63" s="679"/>
      <c r="G63" s="680" t="s">
        <v>150</v>
      </c>
      <c r="H63" s="631"/>
      <c r="I63" s="677"/>
      <c r="J63" s="673" t="s">
        <v>38</v>
      </c>
      <c r="K63" s="394">
        <v>11.5</v>
      </c>
      <c r="L63" s="394">
        <v>18.100000000000001</v>
      </c>
      <c r="M63" s="395">
        <v>37.1</v>
      </c>
      <c r="N63" s="396">
        <v>37.1</v>
      </c>
      <c r="O63" s="396"/>
      <c r="P63" s="398"/>
      <c r="Q63" s="394"/>
      <c r="R63" s="394"/>
      <c r="S63" s="634" t="s">
        <v>101</v>
      </c>
      <c r="T63" s="545">
        <v>20</v>
      </c>
      <c r="U63" s="546">
        <v>100</v>
      </c>
      <c r="V63" s="546"/>
      <c r="W63" s="547"/>
      <c r="X63" s="535"/>
    </row>
    <row r="64" spans="1:24" ht="17.25" customHeight="1" x14ac:dyDescent="0.2">
      <c r="A64" s="1724"/>
      <c r="B64" s="1726"/>
      <c r="C64" s="1790"/>
      <c r="D64" s="328" t="s">
        <v>41</v>
      </c>
      <c r="E64" s="1934" t="s">
        <v>115</v>
      </c>
      <c r="F64" s="675"/>
      <c r="G64" s="1931" t="s">
        <v>149</v>
      </c>
      <c r="H64" s="676"/>
      <c r="I64" s="1800"/>
      <c r="J64" s="681" t="s">
        <v>38</v>
      </c>
      <c r="K64" s="332"/>
      <c r="L64" s="332"/>
      <c r="M64" s="333"/>
      <c r="N64" s="334"/>
      <c r="O64" s="334"/>
      <c r="P64" s="336"/>
      <c r="Q64" s="332">
        <v>7</v>
      </c>
      <c r="R64" s="332">
        <v>7</v>
      </c>
      <c r="S64" s="682" t="s">
        <v>142</v>
      </c>
      <c r="T64" s="671"/>
      <c r="U64" s="671"/>
      <c r="V64" s="671">
        <v>20</v>
      </c>
      <c r="W64" s="672">
        <v>20</v>
      </c>
      <c r="X64" s="535"/>
    </row>
    <row r="65" spans="1:24" ht="30" customHeight="1" x14ac:dyDescent="0.2">
      <c r="A65" s="1724"/>
      <c r="B65" s="1726"/>
      <c r="C65" s="1790"/>
      <c r="D65" s="542"/>
      <c r="E65" s="1935"/>
      <c r="F65" s="675"/>
      <c r="G65" s="1932"/>
      <c r="H65" s="676"/>
      <c r="I65" s="1800"/>
      <c r="J65" s="673" t="s">
        <v>38</v>
      </c>
      <c r="K65" s="488">
        <v>7</v>
      </c>
      <c r="L65" s="394">
        <v>0</v>
      </c>
      <c r="M65" s="395"/>
      <c r="N65" s="396"/>
      <c r="O65" s="396"/>
      <c r="P65" s="398"/>
      <c r="Q65" s="394"/>
      <c r="R65" s="394"/>
      <c r="S65" s="683" t="s">
        <v>143</v>
      </c>
      <c r="T65" s="684">
        <v>100</v>
      </c>
      <c r="U65" s="546"/>
      <c r="V65" s="546"/>
      <c r="W65" s="547"/>
      <c r="X65" s="685"/>
    </row>
    <row r="66" spans="1:24" ht="48" customHeight="1" x14ac:dyDescent="0.2">
      <c r="A66" s="308"/>
      <c r="B66" s="309"/>
      <c r="C66" s="627"/>
      <c r="D66" s="471" t="s">
        <v>42</v>
      </c>
      <c r="E66" s="678" t="s">
        <v>170</v>
      </c>
      <c r="F66" s="679"/>
      <c r="G66" s="680" t="s">
        <v>260</v>
      </c>
      <c r="H66" s="631"/>
      <c r="I66" s="686"/>
      <c r="J66" s="673" t="s">
        <v>38</v>
      </c>
      <c r="K66" s="394"/>
      <c r="L66" s="394"/>
      <c r="M66" s="395"/>
      <c r="N66" s="396"/>
      <c r="O66" s="396"/>
      <c r="P66" s="398"/>
      <c r="Q66" s="394">
        <v>15</v>
      </c>
      <c r="R66" s="394">
        <v>15</v>
      </c>
      <c r="S66" s="634" t="s">
        <v>198</v>
      </c>
      <c r="T66" s="545"/>
      <c r="U66" s="546"/>
      <c r="V66" s="546">
        <v>100</v>
      </c>
      <c r="W66" s="547">
        <v>100</v>
      </c>
      <c r="X66" s="535"/>
    </row>
    <row r="67" spans="1:24" ht="25.5" customHeight="1" x14ac:dyDescent="0.2">
      <c r="A67" s="308"/>
      <c r="B67" s="309"/>
      <c r="C67" s="627"/>
      <c r="D67" s="471"/>
      <c r="E67" s="687" t="s">
        <v>91</v>
      </c>
      <c r="F67" s="688"/>
      <c r="G67" s="689"/>
      <c r="H67" s="690"/>
      <c r="I67" s="691"/>
      <c r="J67" s="692" t="s">
        <v>38</v>
      </c>
      <c r="K67" s="374">
        <v>8</v>
      </c>
      <c r="L67" s="374">
        <v>9.5</v>
      </c>
      <c r="M67" s="375"/>
      <c r="N67" s="376"/>
      <c r="O67" s="376"/>
      <c r="P67" s="693"/>
      <c r="Q67" s="374"/>
      <c r="R67" s="374"/>
      <c r="S67" s="694" t="s">
        <v>197</v>
      </c>
      <c r="T67" s="695">
        <v>100</v>
      </c>
      <c r="U67" s="696"/>
      <c r="V67" s="696"/>
      <c r="W67" s="697"/>
      <c r="X67" s="535"/>
    </row>
    <row r="68" spans="1:24" ht="13.5" thickBot="1" x14ac:dyDescent="0.25">
      <c r="A68" s="505"/>
      <c r="B68" s="506"/>
      <c r="C68" s="627"/>
      <c r="D68" s="698"/>
      <c r="E68" s="698"/>
      <c r="F68" s="698"/>
      <c r="G68" s="698"/>
      <c r="H68" s="698"/>
      <c r="I68" s="1776" t="s">
        <v>68</v>
      </c>
      <c r="J68" s="1776"/>
      <c r="K68" s="699">
        <f>SUM(K59:K67)</f>
        <v>59.8</v>
      </c>
      <c r="L68" s="699">
        <f>SUM(L59:L67)</f>
        <v>66.400000000000006</v>
      </c>
      <c r="M68" s="700">
        <f>SUM(M59:M66)</f>
        <v>72.7</v>
      </c>
      <c r="N68" s="701">
        <f t="shared" ref="N68:P68" si="2">SUM(N59:N66)</f>
        <v>72.7</v>
      </c>
      <c r="O68" s="701">
        <f t="shared" si="2"/>
        <v>0</v>
      </c>
      <c r="P68" s="702">
        <f t="shared" si="2"/>
        <v>0</v>
      </c>
      <c r="Q68" s="699">
        <f>SUM(Q59:Q66)</f>
        <v>60.5</v>
      </c>
      <c r="R68" s="699">
        <f>SUM(R59:R66)</f>
        <v>60.5</v>
      </c>
      <c r="S68" s="703"/>
      <c r="T68" s="704"/>
      <c r="U68" s="705"/>
      <c r="V68" s="705"/>
      <c r="W68" s="706"/>
    </row>
    <row r="69" spans="1:24" ht="13.5" thickBot="1" x14ac:dyDescent="0.25">
      <c r="A69" s="707" t="s">
        <v>5</v>
      </c>
      <c r="B69" s="650" t="s">
        <v>7</v>
      </c>
      <c r="C69" s="1719" t="s">
        <v>8</v>
      </c>
      <c r="D69" s="1719"/>
      <c r="E69" s="1719"/>
      <c r="F69" s="1719"/>
      <c r="G69" s="1719"/>
      <c r="H69" s="1719"/>
      <c r="I69" s="1719"/>
      <c r="J69" s="1719"/>
      <c r="K69" s="708">
        <f t="shared" ref="K69:R69" si="3">K68</f>
        <v>59.8</v>
      </c>
      <c r="L69" s="708">
        <f t="shared" si="3"/>
        <v>66.400000000000006</v>
      </c>
      <c r="M69" s="709">
        <f t="shared" si="3"/>
        <v>72.7</v>
      </c>
      <c r="N69" s="710">
        <f t="shared" si="3"/>
        <v>72.7</v>
      </c>
      <c r="O69" s="710">
        <f t="shared" si="3"/>
        <v>0</v>
      </c>
      <c r="P69" s="711">
        <f t="shared" si="3"/>
        <v>0</v>
      </c>
      <c r="Q69" s="708">
        <f t="shared" si="3"/>
        <v>60.5</v>
      </c>
      <c r="R69" s="708">
        <f t="shared" si="3"/>
        <v>60.5</v>
      </c>
      <c r="S69" s="1720"/>
      <c r="T69" s="1888"/>
      <c r="U69" s="1888"/>
      <c r="V69" s="1888"/>
      <c r="W69" s="1721"/>
    </row>
    <row r="70" spans="1:24" ht="17.25" customHeight="1" thickBot="1" x14ac:dyDescent="0.25">
      <c r="A70" s="649" t="s">
        <v>5</v>
      </c>
      <c r="B70" s="650" t="s">
        <v>40</v>
      </c>
      <c r="C70" s="1780" t="s">
        <v>89</v>
      </c>
      <c r="D70" s="1781"/>
      <c r="E70" s="1781"/>
      <c r="F70" s="1781"/>
      <c r="G70" s="1781"/>
      <c r="H70" s="1781"/>
      <c r="I70" s="1781"/>
      <c r="J70" s="1781"/>
      <c r="K70" s="1781"/>
      <c r="L70" s="1781"/>
      <c r="M70" s="1781"/>
      <c r="N70" s="1781"/>
      <c r="O70" s="1781"/>
      <c r="P70" s="1781"/>
      <c r="Q70" s="1781"/>
      <c r="R70" s="1781"/>
      <c r="S70" s="1781"/>
      <c r="T70" s="1781"/>
      <c r="U70" s="1781"/>
      <c r="V70" s="1781"/>
      <c r="W70" s="1782"/>
    </row>
    <row r="71" spans="1:24" ht="28.5" customHeight="1" x14ac:dyDescent="0.2">
      <c r="A71" s="712" t="s">
        <v>5</v>
      </c>
      <c r="B71" s="713" t="s">
        <v>40</v>
      </c>
      <c r="C71" s="714" t="s">
        <v>5</v>
      </c>
      <c r="D71" s="715"/>
      <c r="E71" s="716" t="s">
        <v>90</v>
      </c>
      <c r="F71" s="717"/>
      <c r="G71" s="718"/>
      <c r="H71" s="719" t="s">
        <v>48</v>
      </c>
      <c r="I71" s="720"/>
      <c r="J71" s="721" t="s">
        <v>38</v>
      </c>
      <c r="K71" s="722"/>
      <c r="L71" s="722"/>
      <c r="M71" s="723"/>
      <c r="N71" s="724"/>
      <c r="O71" s="724"/>
      <c r="P71" s="725"/>
      <c r="Q71" s="722"/>
      <c r="R71" s="722"/>
      <c r="S71" s="726"/>
      <c r="T71" s="727"/>
      <c r="U71" s="728"/>
      <c r="V71" s="728"/>
      <c r="W71" s="729"/>
      <c r="X71" s="535"/>
    </row>
    <row r="72" spans="1:24" ht="39.75" customHeight="1" x14ac:dyDescent="0.2">
      <c r="A72" s="308"/>
      <c r="B72" s="309"/>
      <c r="C72" s="730"/>
      <c r="D72" s="731" t="s">
        <v>5</v>
      </c>
      <c r="E72" s="732" t="s">
        <v>57</v>
      </c>
      <c r="F72" s="733"/>
      <c r="G72" s="734" t="s">
        <v>138</v>
      </c>
      <c r="H72" s="735"/>
      <c r="I72" s="372" t="s">
        <v>73</v>
      </c>
      <c r="J72" s="623" t="s">
        <v>38</v>
      </c>
      <c r="K72" s="498">
        <v>5.8</v>
      </c>
      <c r="L72" s="498">
        <v>5.5</v>
      </c>
      <c r="M72" s="499">
        <v>5.8</v>
      </c>
      <c r="N72" s="500">
        <v>5.8</v>
      </c>
      <c r="O72" s="500"/>
      <c r="P72" s="502"/>
      <c r="Q72" s="498">
        <v>5.8</v>
      </c>
      <c r="R72" s="498">
        <v>5.8</v>
      </c>
      <c r="S72" s="736" t="s">
        <v>60</v>
      </c>
      <c r="T72" s="571">
        <v>2</v>
      </c>
      <c r="U72" s="572">
        <v>2</v>
      </c>
      <c r="V72" s="572">
        <v>2</v>
      </c>
      <c r="W72" s="573">
        <v>2</v>
      </c>
      <c r="X72" s="535"/>
    </row>
    <row r="73" spans="1:24" ht="37.5" customHeight="1" x14ac:dyDescent="0.2">
      <c r="A73" s="308"/>
      <c r="B73" s="309"/>
      <c r="C73" s="737"/>
      <c r="D73" s="738" t="s">
        <v>7</v>
      </c>
      <c r="E73" s="739" t="s">
        <v>171</v>
      </c>
      <c r="F73" s="740"/>
      <c r="G73" s="474"/>
      <c r="H73" s="741"/>
      <c r="I73" s="742"/>
      <c r="J73" s="743" t="s">
        <v>38</v>
      </c>
      <c r="K73" s="476"/>
      <c r="L73" s="476"/>
      <c r="M73" s="477">
        <v>14.5</v>
      </c>
      <c r="N73" s="478"/>
      <c r="O73" s="478"/>
      <c r="P73" s="480">
        <v>14.5</v>
      </c>
      <c r="Q73" s="476"/>
      <c r="R73" s="476"/>
      <c r="S73" s="744" t="s">
        <v>61</v>
      </c>
      <c r="T73" s="745"/>
      <c r="U73" s="696">
        <v>1</v>
      </c>
      <c r="V73" s="696"/>
      <c r="W73" s="697"/>
      <c r="X73" s="535"/>
    </row>
    <row r="74" spans="1:24" ht="33" customHeight="1" x14ac:dyDescent="0.2">
      <c r="A74" s="308"/>
      <c r="B74" s="309"/>
      <c r="C74" s="730"/>
      <c r="D74" s="738" t="s">
        <v>40</v>
      </c>
      <c r="E74" s="746" t="s">
        <v>102</v>
      </c>
      <c r="F74" s="747" t="s">
        <v>83</v>
      </c>
      <c r="G74" s="474" t="s">
        <v>140</v>
      </c>
      <c r="H74" s="735"/>
      <c r="I74" s="1756"/>
      <c r="J74" s="743" t="s">
        <v>38</v>
      </c>
      <c r="K74" s="476">
        <v>35</v>
      </c>
      <c r="L74" s="476">
        <v>35</v>
      </c>
      <c r="M74" s="477">
        <v>32.200000000000003</v>
      </c>
      <c r="N74" s="478"/>
      <c r="O74" s="478"/>
      <c r="P74" s="480">
        <v>32.200000000000003</v>
      </c>
      <c r="Q74" s="476"/>
      <c r="R74" s="476"/>
      <c r="S74" s="748" t="s">
        <v>61</v>
      </c>
      <c r="T74" s="749"/>
      <c r="U74" s="750">
        <v>1</v>
      </c>
      <c r="V74" s="750"/>
      <c r="W74" s="751"/>
      <c r="X74" s="535"/>
    </row>
    <row r="75" spans="1:24" ht="12.75" customHeight="1" x14ac:dyDescent="0.2">
      <c r="A75" s="308"/>
      <c r="B75" s="309"/>
      <c r="C75" s="730"/>
      <c r="D75" s="752" t="s">
        <v>41</v>
      </c>
      <c r="E75" s="753" t="s">
        <v>105</v>
      </c>
      <c r="F75" s="754"/>
      <c r="G75" s="1784" t="s">
        <v>152</v>
      </c>
      <c r="H75" s="735"/>
      <c r="I75" s="1756"/>
      <c r="J75" s="623"/>
      <c r="K75" s="498"/>
      <c r="L75" s="498"/>
      <c r="M75" s="499"/>
      <c r="N75" s="500"/>
      <c r="O75" s="500"/>
      <c r="P75" s="502"/>
      <c r="Q75" s="498"/>
      <c r="R75" s="498"/>
      <c r="S75" s="736"/>
      <c r="T75" s="571"/>
      <c r="U75" s="572"/>
      <c r="V75" s="572"/>
      <c r="W75" s="573"/>
      <c r="X75" s="535"/>
    </row>
    <row r="76" spans="1:24" ht="25.5" customHeight="1" x14ac:dyDescent="0.2">
      <c r="A76" s="308"/>
      <c r="B76" s="309"/>
      <c r="C76" s="737"/>
      <c r="D76" s="752"/>
      <c r="E76" s="753" t="s">
        <v>107</v>
      </c>
      <c r="F76" s="754"/>
      <c r="G76" s="1785"/>
      <c r="H76" s="735"/>
      <c r="I76" s="1756"/>
      <c r="J76" s="148" t="s">
        <v>38</v>
      </c>
      <c r="K76" s="343">
        <v>1</v>
      </c>
      <c r="L76" s="343">
        <v>1</v>
      </c>
      <c r="M76" s="240">
        <v>1</v>
      </c>
      <c r="N76" s="344">
        <v>1</v>
      </c>
      <c r="O76" s="344"/>
      <c r="P76" s="346"/>
      <c r="Q76" s="343">
        <v>1</v>
      </c>
      <c r="R76" s="343">
        <v>1</v>
      </c>
      <c r="S76" s="755" t="s">
        <v>106</v>
      </c>
      <c r="T76" s="539">
        <v>1</v>
      </c>
      <c r="U76" s="540">
        <v>1</v>
      </c>
      <c r="V76" s="540">
        <v>1</v>
      </c>
      <c r="W76" s="541">
        <v>1</v>
      </c>
      <c r="X76" s="535"/>
    </row>
    <row r="77" spans="1:24" ht="25.5" customHeight="1" x14ac:dyDescent="0.2">
      <c r="A77" s="308"/>
      <c r="B77" s="309"/>
      <c r="C77" s="737"/>
      <c r="D77" s="752"/>
      <c r="E77" s="753" t="s">
        <v>58</v>
      </c>
      <c r="F77" s="754"/>
      <c r="G77" s="1786"/>
      <c r="H77" s="735"/>
      <c r="I77" s="1756"/>
      <c r="J77" s="623" t="s">
        <v>38</v>
      </c>
      <c r="K77" s="498"/>
      <c r="L77" s="498"/>
      <c r="M77" s="499"/>
      <c r="N77" s="500"/>
      <c r="O77" s="500"/>
      <c r="P77" s="502"/>
      <c r="Q77" s="498">
        <v>8.6999999999999993</v>
      </c>
      <c r="R77" s="498"/>
      <c r="S77" s="736" t="s">
        <v>59</v>
      </c>
      <c r="T77" s="571"/>
      <c r="U77" s="572"/>
      <c r="V77" s="572">
        <v>200</v>
      </c>
      <c r="W77" s="573"/>
      <c r="X77" s="535"/>
    </row>
    <row r="78" spans="1:24" ht="33" customHeight="1" x14ac:dyDescent="0.2">
      <c r="A78" s="308"/>
      <c r="B78" s="309"/>
      <c r="C78" s="737"/>
      <c r="D78" s="738" t="s">
        <v>42</v>
      </c>
      <c r="E78" s="756" t="s">
        <v>111</v>
      </c>
      <c r="F78" s="740"/>
      <c r="G78" s="474" t="s">
        <v>153</v>
      </c>
      <c r="H78" s="741"/>
      <c r="I78" s="1783"/>
      <c r="J78" s="743" t="s">
        <v>38</v>
      </c>
      <c r="K78" s="476">
        <v>5</v>
      </c>
      <c r="L78" s="476">
        <v>1</v>
      </c>
      <c r="M78" s="477">
        <v>5</v>
      </c>
      <c r="N78" s="478">
        <v>5</v>
      </c>
      <c r="O78" s="478"/>
      <c r="P78" s="480"/>
      <c r="Q78" s="476">
        <v>5</v>
      </c>
      <c r="R78" s="476">
        <v>5</v>
      </c>
      <c r="S78" s="748" t="s">
        <v>144</v>
      </c>
      <c r="T78" s="745">
        <v>1</v>
      </c>
      <c r="U78" s="696">
        <v>1</v>
      </c>
      <c r="V78" s="696">
        <v>1</v>
      </c>
      <c r="W78" s="697">
        <v>1</v>
      </c>
      <c r="X78" s="535"/>
    </row>
    <row r="79" spans="1:24" ht="78.75" customHeight="1" x14ac:dyDescent="0.2">
      <c r="A79" s="964"/>
      <c r="B79" s="962"/>
      <c r="C79" s="737"/>
      <c r="D79" s="738" t="s">
        <v>43</v>
      </c>
      <c r="E79" s="986" t="s">
        <v>238</v>
      </c>
      <c r="F79" s="993"/>
      <c r="G79" s="994"/>
      <c r="H79" s="995" t="s">
        <v>173</v>
      </c>
      <c r="I79" s="996" t="s">
        <v>239</v>
      </c>
      <c r="J79" s="997" t="s">
        <v>38</v>
      </c>
      <c r="K79" s="998"/>
      <c r="L79" s="998"/>
      <c r="M79" s="1006">
        <v>20</v>
      </c>
      <c r="N79" s="999">
        <v>20</v>
      </c>
      <c r="O79" s="999"/>
      <c r="P79" s="1000"/>
      <c r="Q79" s="476"/>
      <c r="R79" s="476"/>
      <c r="S79" s="758" t="s">
        <v>237</v>
      </c>
      <c r="T79" s="745"/>
      <c r="U79" s="696">
        <v>1</v>
      </c>
      <c r="V79" s="696"/>
      <c r="W79" s="697"/>
      <c r="X79" s="535"/>
    </row>
    <row r="80" spans="1:24" ht="43.5" customHeight="1" x14ac:dyDescent="0.2">
      <c r="A80" s="308"/>
      <c r="B80" s="309"/>
      <c r="C80" s="737"/>
      <c r="D80" s="738" t="s">
        <v>64</v>
      </c>
      <c r="E80" s="756" t="s">
        <v>172</v>
      </c>
      <c r="F80" s="740"/>
      <c r="G80" s="474"/>
      <c r="H80" s="963" t="s">
        <v>48</v>
      </c>
      <c r="I80" s="968"/>
      <c r="J80" s="673" t="s">
        <v>38</v>
      </c>
      <c r="K80" s="476"/>
      <c r="L80" s="476"/>
      <c r="M80" s="477"/>
      <c r="N80" s="478"/>
      <c r="O80" s="478"/>
      <c r="P80" s="480"/>
      <c r="Q80" s="476">
        <v>25</v>
      </c>
      <c r="R80" s="476"/>
      <c r="S80" s="758" t="s">
        <v>61</v>
      </c>
      <c r="T80" s="745"/>
      <c r="U80" s="696"/>
      <c r="V80" s="696">
        <v>1</v>
      </c>
      <c r="W80" s="697"/>
      <c r="X80" s="535"/>
    </row>
    <row r="81" spans="1:41" ht="43.5" customHeight="1" x14ac:dyDescent="0.2">
      <c r="A81" s="308"/>
      <c r="B81" s="309"/>
      <c r="C81" s="737"/>
      <c r="D81" s="738" t="s">
        <v>96</v>
      </c>
      <c r="E81" s="756" t="s">
        <v>200</v>
      </c>
      <c r="F81" s="740"/>
      <c r="G81" s="474"/>
      <c r="H81" s="315"/>
      <c r="I81" s="757"/>
      <c r="J81" s="692" t="s">
        <v>38</v>
      </c>
      <c r="K81" s="476"/>
      <c r="L81" s="476"/>
      <c r="M81" s="477"/>
      <c r="N81" s="478"/>
      <c r="O81" s="478"/>
      <c r="P81" s="480"/>
      <c r="Q81" s="476"/>
      <c r="R81" s="476">
        <v>15</v>
      </c>
      <c r="S81" s="758" t="s">
        <v>61</v>
      </c>
      <c r="T81" s="745"/>
      <c r="U81" s="696"/>
      <c r="V81" s="696"/>
      <c r="W81" s="697">
        <v>1</v>
      </c>
      <c r="X81" s="535"/>
    </row>
    <row r="82" spans="1:41" ht="50.25" customHeight="1" x14ac:dyDescent="0.2">
      <c r="A82" s="308"/>
      <c r="B82" s="309"/>
      <c r="C82" s="730"/>
      <c r="D82" s="738"/>
      <c r="E82" s="759" t="s">
        <v>103</v>
      </c>
      <c r="F82" s="760"/>
      <c r="G82" s="474" t="s">
        <v>151</v>
      </c>
      <c r="H82" s="735"/>
      <c r="I82" s="742"/>
      <c r="J82" s="743" t="s">
        <v>38</v>
      </c>
      <c r="K82" s="476">
        <v>6</v>
      </c>
      <c r="L82" s="476">
        <v>6</v>
      </c>
      <c r="M82" s="477"/>
      <c r="N82" s="478"/>
      <c r="O82" s="478"/>
      <c r="P82" s="480"/>
      <c r="Q82" s="476"/>
      <c r="R82" s="476"/>
      <c r="S82" s="694" t="s">
        <v>104</v>
      </c>
      <c r="T82" s="761">
        <v>1</v>
      </c>
      <c r="U82" s="762"/>
      <c r="V82" s="762"/>
      <c r="W82" s="763"/>
      <c r="X82" s="875"/>
    </row>
    <row r="83" spans="1:41" ht="26.25" customHeight="1" x14ac:dyDescent="0.2">
      <c r="A83" s="308"/>
      <c r="B83" s="309"/>
      <c r="C83" s="730"/>
      <c r="D83" s="738"/>
      <c r="E83" s="764" t="s">
        <v>81</v>
      </c>
      <c r="F83" s="765" t="s">
        <v>88</v>
      </c>
      <c r="G83" s="474" t="s">
        <v>139</v>
      </c>
      <c r="H83" s="741"/>
      <c r="I83" s="766"/>
      <c r="J83" s="692" t="s">
        <v>38</v>
      </c>
      <c r="K83" s="476">
        <v>8.5</v>
      </c>
      <c r="L83" s="476">
        <v>8.5</v>
      </c>
      <c r="M83" s="477"/>
      <c r="N83" s="478"/>
      <c r="O83" s="478"/>
      <c r="P83" s="480"/>
      <c r="Q83" s="476"/>
      <c r="R83" s="476"/>
      <c r="S83" s="767" t="s">
        <v>82</v>
      </c>
      <c r="T83" s="761">
        <v>1</v>
      </c>
      <c r="U83" s="762"/>
      <c r="V83" s="762"/>
      <c r="W83" s="763"/>
      <c r="X83" s="535"/>
    </row>
    <row r="84" spans="1:41" ht="15.75" customHeight="1" thickBot="1" x14ac:dyDescent="0.25">
      <c r="A84" s="505"/>
      <c r="B84" s="506"/>
      <c r="C84" s="638"/>
      <c r="D84" s="698"/>
      <c r="E84" s="698"/>
      <c r="F84" s="698"/>
      <c r="G84" s="698"/>
      <c r="H84" s="698"/>
      <c r="I84" s="1776" t="s">
        <v>68</v>
      </c>
      <c r="J84" s="1776"/>
      <c r="K84" s="639">
        <f t="shared" ref="K84:R84" si="4">SUM(K71:K83)</f>
        <v>61.3</v>
      </c>
      <c r="L84" s="639">
        <f t="shared" si="4"/>
        <v>57</v>
      </c>
      <c r="M84" s="639">
        <f>SUM(M71:M83)</f>
        <v>78.5</v>
      </c>
      <c r="N84" s="639">
        <f t="shared" si="4"/>
        <v>31.8</v>
      </c>
      <c r="O84" s="639">
        <f t="shared" si="4"/>
        <v>0</v>
      </c>
      <c r="P84" s="639">
        <f t="shared" si="4"/>
        <v>46.7</v>
      </c>
      <c r="Q84" s="639">
        <f t="shared" si="4"/>
        <v>45.5</v>
      </c>
      <c r="R84" s="639">
        <f t="shared" si="4"/>
        <v>26.8</v>
      </c>
      <c r="S84" s="768"/>
      <c r="T84" s="704"/>
      <c r="U84" s="705"/>
      <c r="V84" s="705"/>
      <c r="W84" s="706"/>
    </row>
    <row r="85" spans="1:41" ht="18" customHeight="1" x14ac:dyDescent="0.2">
      <c r="A85" s="1738" t="s">
        <v>5</v>
      </c>
      <c r="B85" s="1739" t="s">
        <v>40</v>
      </c>
      <c r="C85" s="1740" t="s">
        <v>7</v>
      </c>
      <c r="D85" s="769"/>
      <c r="E85" s="770" t="s">
        <v>221</v>
      </c>
      <c r="F85" s="1777" t="s">
        <v>83</v>
      </c>
      <c r="G85" s="771"/>
      <c r="H85" s="656"/>
      <c r="I85" s="772"/>
      <c r="J85" s="773"/>
      <c r="K85" s="774"/>
      <c r="L85" s="774"/>
      <c r="M85" s="775"/>
      <c r="N85" s="776"/>
      <c r="O85" s="776"/>
      <c r="P85" s="777"/>
      <c r="Q85" s="774"/>
      <c r="R85" s="774"/>
      <c r="S85" s="778"/>
      <c r="T85" s="779"/>
      <c r="U85" s="780"/>
      <c r="V85" s="780"/>
      <c r="W85" s="781"/>
      <c r="X85" s="782"/>
      <c r="Y85" s="356"/>
      <c r="Z85" s="356"/>
      <c r="AA85" s="356"/>
      <c r="AB85" s="783"/>
      <c r="AC85" s="784"/>
      <c r="AD85" s="784"/>
      <c r="AE85" s="784"/>
      <c r="AF85" s="356"/>
      <c r="AG85" s="356"/>
      <c r="AH85" s="356"/>
      <c r="AI85" s="356"/>
      <c r="AJ85" s="356"/>
      <c r="AK85" s="356"/>
      <c r="AL85" s="356"/>
      <c r="AM85" s="356"/>
      <c r="AN85" s="356"/>
      <c r="AO85" s="356"/>
    </row>
    <row r="86" spans="1:41" ht="40.5" customHeight="1" x14ac:dyDescent="0.2">
      <c r="A86" s="1724"/>
      <c r="B86" s="1726"/>
      <c r="C86" s="1728"/>
      <c r="D86" s="752"/>
      <c r="E86" s="1778" t="s">
        <v>207</v>
      </c>
      <c r="F86" s="1734"/>
      <c r="G86" s="785"/>
      <c r="H86" s="786" t="s">
        <v>70</v>
      </c>
      <c r="I86" s="372" t="s">
        <v>110</v>
      </c>
      <c r="J86" s="787" t="s">
        <v>38</v>
      </c>
      <c r="K86" s="788">
        <v>83.5</v>
      </c>
      <c r="L86" s="788">
        <v>83.5</v>
      </c>
      <c r="M86" s="789">
        <v>74.7</v>
      </c>
      <c r="N86" s="790">
        <v>74.7</v>
      </c>
      <c r="O86" s="790"/>
      <c r="P86" s="791"/>
      <c r="Q86" s="788"/>
      <c r="R86" s="788"/>
      <c r="S86" s="792" t="s">
        <v>202</v>
      </c>
      <c r="T86" s="793">
        <v>50</v>
      </c>
      <c r="U86" s="794">
        <v>50</v>
      </c>
      <c r="V86" s="794"/>
      <c r="W86" s="795"/>
      <c r="X86" s="1961"/>
      <c r="Y86" s="1747"/>
      <c r="Z86" s="1747"/>
      <c r="AA86" s="1747"/>
      <c r="AB86" s="783"/>
      <c r="AC86" s="784"/>
      <c r="AD86" s="784"/>
      <c r="AE86" s="784"/>
      <c r="AF86" s="356"/>
      <c r="AG86" s="356"/>
      <c r="AH86" s="356"/>
      <c r="AI86" s="356"/>
      <c r="AJ86" s="356"/>
      <c r="AK86" s="356"/>
      <c r="AL86" s="356"/>
      <c r="AM86" s="356"/>
      <c r="AN86" s="356"/>
      <c r="AO86" s="356"/>
    </row>
    <row r="87" spans="1:41" s="291" customFormat="1" ht="27" customHeight="1" x14ac:dyDescent="0.2">
      <c r="A87" s="1724"/>
      <c r="B87" s="1726"/>
      <c r="C87" s="1728"/>
      <c r="D87" s="752"/>
      <c r="E87" s="1779"/>
      <c r="F87" s="1734"/>
      <c r="G87" s="796"/>
      <c r="H87" s="386"/>
      <c r="I87" s="372"/>
      <c r="J87" s="537" t="s">
        <v>38</v>
      </c>
      <c r="K87" s="797"/>
      <c r="L87" s="798"/>
      <c r="M87" s="799">
        <v>39</v>
      </c>
      <c r="N87" s="800">
        <v>39</v>
      </c>
      <c r="O87" s="800"/>
      <c r="P87" s="799"/>
      <c r="Q87" s="798"/>
      <c r="R87" s="801"/>
      <c r="S87" s="1748" t="s">
        <v>201</v>
      </c>
      <c r="T87" s="802"/>
      <c r="U87" s="164">
        <v>100</v>
      </c>
      <c r="V87" s="164"/>
      <c r="W87" s="803"/>
      <c r="X87" s="1962"/>
      <c r="Y87" s="1749"/>
      <c r="Z87" s="1749"/>
      <c r="AA87" s="1749"/>
    </row>
    <row r="88" spans="1:41" s="291" customFormat="1" ht="12.75" customHeight="1" x14ac:dyDescent="0.2">
      <c r="A88" s="1724"/>
      <c r="B88" s="1726"/>
      <c r="C88" s="1728"/>
      <c r="D88" s="752"/>
      <c r="E88" s="1779"/>
      <c r="F88" s="1734"/>
      <c r="G88" s="796"/>
      <c r="H88" s="386"/>
      <c r="I88" s="372"/>
      <c r="J88" s="543"/>
      <c r="K88" s="804"/>
      <c r="L88" s="805"/>
      <c r="M88" s="806"/>
      <c r="N88" s="807"/>
      <c r="O88" s="807"/>
      <c r="P88" s="806"/>
      <c r="Q88" s="805"/>
      <c r="R88" s="805"/>
      <c r="S88" s="1936"/>
      <c r="T88" s="808"/>
      <c r="U88" s="149"/>
      <c r="V88" s="149"/>
      <c r="W88" s="150"/>
      <c r="X88" s="1962"/>
      <c r="Y88" s="1749"/>
      <c r="Z88" s="1749"/>
      <c r="AA88" s="1749"/>
    </row>
    <row r="89" spans="1:41" ht="17.25" customHeight="1" thickBot="1" x14ac:dyDescent="0.25">
      <c r="A89" s="1725"/>
      <c r="B89" s="1727"/>
      <c r="C89" s="1729"/>
      <c r="D89" s="809"/>
      <c r="E89" s="810"/>
      <c r="F89" s="1735"/>
      <c r="G89" s="811"/>
      <c r="H89" s="812"/>
      <c r="I89" s="813"/>
      <c r="J89" s="814" t="s">
        <v>6</v>
      </c>
      <c r="K89" s="815">
        <f>K86</f>
        <v>83.5</v>
      </c>
      <c r="L89" s="815">
        <f>L86</f>
        <v>83.5</v>
      </c>
      <c r="M89" s="816">
        <f>SUM(M85:M88)</f>
        <v>113.7</v>
      </c>
      <c r="N89" s="817">
        <f t="shared" ref="N89:R89" si="5">SUM(N85:N88)</f>
        <v>113.7</v>
      </c>
      <c r="O89" s="817">
        <f t="shared" si="5"/>
        <v>0</v>
      </c>
      <c r="P89" s="818">
        <f t="shared" si="5"/>
        <v>0</v>
      </c>
      <c r="Q89" s="819">
        <f t="shared" si="5"/>
        <v>0</v>
      </c>
      <c r="R89" s="818">
        <f t="shared" si="5"/>
        <v>0</v>
      </c>
      <c r="S89" s="820"/>
      <c r="T89" s="821"/>
      <c r="U89" s="822"/>
      <c r="V89" s="822"/>
      <c r="W89" s="823"/>
      <c r="X89" s="1962"/>
      <c r="Y89" s="1749"/>
      <c r="Z89" s="1749"/>
      <c r="AA89" s="1749"/>
    </row>
    <row r="90" spans="1:41" ht="19.5" customHeight="1" x14ac:dyDescent="0.2">
      <c r="A90" s="712" t="s">
        <v>5</v>
      </c>
      <c r="B90" s="824" t="s">
        <v>40</v>
      </c>
      <c r="C90" s="825" t="s">
        <v>40</v>
      </c>
      <c r="D90" s="769"/>
      <c r="E90" s="1750" t="s">
        <v>210</v>
      </c>
      <c r="F90" s="1752"/>
      <c r="G90" s="826"/>
      <c r="H90" s="827" t="s">
        <v>173</v>
      </c>
      <c r="I90" s="1755" t="s">
        <v>177</v>
      </c>
      <c r="J90" s="828" t="s">
        <v>38</v>
      </c>
      <c r="K90" s="829"/>
      <c r="L90" s="830"/>
      <c r="M90" s="182">
        <f>97.5-30</f>
        <v>67.5</v>
      </c>
      <c r="N90" s="905">
        <f>97.5-30</f>
        <v>67.5</v>
      </c>
      <c r="O90" s="905"/>
      <c r="P90" s="906"/>
      <c r="Q90" s="181">
        <v>372.9</v>
      </c>
      <c r="R90" s="181">
        <v>559.5</v>
      </c>
      <c r="S90" s="288" t="s">
        <v>61</v>
      </c>
      <c r="T90" s="831"/>
      <c r="U90" s="832">
        <v>1</v>
      </c>
      <c r="V90" s="832"/>
      <c r="W90" s="833"/>
    </row>
    <row r="91" spans="1:41" ht="14.25" customHeight="1" x14ac:dyDescent="0.2">
      <c r="A91" s="308"/>
      <c r="B91" s="834"/>
      <c r="C91" s="752"/>
      <c r="D91" s="835"/>
      <c r="E91" s="1751"/>
      <c r="F91" s="1753"/>
      <c r="G91" s="836"/>
      <c r="H91" s="386"/>
      <c r="I91" s="1756"/>
      <c r="J91" s="837"/>
      <c r="K91" s="343"/>
      <c r="L91" s="240"/>
      <c r="M91" s="68"/>
      <c r="N91" s="259"/>
      <c r="O91" s="259"/>
      <c r="P91" s="239"/>
      <c r="Q91" s="41"/>
      <c r="R91" s="41"/>
      <c r="S91" s="1979" t="s">
        <v>235</v>
      </c>
      <c r="T91" s="965"/>
      <c r="U91" s="966"/>
      <c r="V91" s="966">
        <v>40</v>
      </c>
      <c r="W91" s="967">
        <v>100</v>
      </c>
    </row>
    <row r="92" spans="1:41" ht="14.25" customHeight="1" x14ac:dyDescent="0.2">
      <c r="A92" s="308"/>
      <c r="B92" s="834"/>
      <c r="C92" s="752"/>
      <c r="D92" s="835"/>
      <c r="E92" s="1751"/>
      <c r="F92" s="1964"/>
      <c r="G92" s="836"/>
      <c r="H92" s="386"/>
      <c r="I92" s="1756"/>
      <c r="J92" s="838"/>
      <c r="K92" s="394"/>
      <c r="L92" s="395"/>
      <c r="M92" s="395"/>
      <c r="N92" s="446"/>
      <c r="O92" s="446"/>
      <c r="P92" s="839"/>
      <c r="Q92" s="394"/>
      <c r="R92" s="394"/>
      <c r="S92" s="1758"/>
      <c r="T92" s="840"/>
      <c r="U92" s="841"/>
      <c r="V92" s="841"/>
      <c r="W92" s="842"/>
    </row>
    <row r="93" spans="1:41" ht="18.75" customHeight="1" thickBot="1" x14ac:dyDescent="0.25">
      <c r="A93" s="505"/>
      <c r="B93" s="843"/>
      <c r="C93" s="809"/>
      <c r="D93" s="844"/>
      <c r="E93" s="845"/>
      <c r="F93" s="1754"/>
      <c r="G93" s="846"/>
      <c r="H93" s="812"/>
      <c r="I93" s="1757"/>
      <c r="J93" s="814" t="s">
        <v>6</v>
      </c>
      <c r="K93" s="847">
        <f>SUM(K90:K92)</f>
        <v>0</v>
      </c>
      <c r="L93" s="847">
        <f t="shared" ref="L93:R93" si="6">SUM(L90:L92)</f>
        <v>0</v>
      </c>
      <c r="M93" s="848">
        <f t="shared" si="6"/>
        <v>67.5</v>
      </c>
      <c r="N93" s="849">
        <f t="shared" si="6"/>
        <v>67.5</v>
      </c>
      <c r="O93" s="849">
        <f t="shared" si="6"/>
        <v>0</v>
      </c>
      <c r="P93" s="850">
        <f t="shared" si="6"/>
        <v>0</v>
      </c>
      <c r="Q93" s="847">
        <f t="shared" si="6"/>
        <v>372.9</v>
      </c>
      <c r="R93" s="847">
        <f t="shared" si="6"/>
        <v>559.5</v>
      </c>
      <c r="S93" s="1759"/>
      <c r="T93" s="851"/>
      <c r="U93" s="852"/>
      <c r="V93" s="852"/>
      <c r="W93" s="853"/>
    </row>
    <row r="94" spans="1:41" ht="17.25" customHeight="1" x14ac:dyDescent="0.2">
      <c r="A94" s="1738" t="s">
        <v>5</v>
      </c>
      <c r="B94" s="1739" t="s">
        <v>40</v>
      </c>
      <c r="C94" s="1740" t="s">
        <v>41</v>
      </c>
      <c r="D94" s="825"/>
      <c r="E94" s="1741" t="s">
        <v>232</v>
      </c>
      <c r="F94" s="1743" t="s">
        <v>211</v>
      </c>
      <c r="G94" s="1953"/>
      <c r="H94" s="1953" t="s">
        <v>173</v>
      </c>
      <c r="I94" s="1770" t="s">
        <v>212</v>
      </c>
      <c r="J94" s="854" t="s">
        <v>38</v>
      </c>
      <c r="K94" s="855"/>
      <c r="L94" s="855"/>
      <c r="M94" s="830">
        <v>3</v>
      </c>
      <c r="N94" s="856">
        <v>3</v>
      </c>
      <c r="O94" s="856"/>
      <c r="P94" s="857"/>
      <c r="Q94" s="858"/>
      <c r="R94" s="858"/>
      <c r="S94" s="1773" t="s">
        <v>233</v>
      </c>
      <c r="T94" s="859"/>
      <c r="U94" s="860">
        <v>1</v>
      </c>
      <c r="V94" s="859"/>
      <c r="W94" s="861"/>
      <c r="X94" s="535"/>
    </row>
    <row r="95" spans="1:41" ht="21" customHeight="1" x14ac:dyDescent="0.2">
      <c r="A95" s="1724"/>
      <c r="B95" s="1726"/>
      <c r="C95" s="1728"/>
      <c r="D95" s="752"/>
      <c r="E95" s="1742"/>
      <c r="F95" s="1744"/>
      <c r="G95" s="1954"/>
      <c r="H95" s="1954"/>
      <c r="I95" s="1771"/>
      <c r="J95" s="633" t="s">
        <v>86</v>
      </c>
      <c r="K95" s="862"/>
      <c r="L95" s="862"/>
      <c r="M95" s="395"/>
      <c r="N95" s="446"/>
      <c r="O95" s="446"/>
      <c r="P95" s="839"/>
      <c r="Q95" s="863"/>
      <c r="R95" s="864"/>
      <c r="S95" s="1774"/>
      <c r="T95" s="540"/>
      <c r="U95" s="539"/>
      <c r="V95" s="540"/>
      <c r="W95" s="865"/>
      <c r="X95" s="535"/>
    </row>
    <row r="96" spans="1:41" ht="17.25" customHeight="1" thickBot="1" x14ac:dyDescent="0.25">
      <c r="A96" s="505"/>
      <c r="B96" s="506"/>
      <c r="C96" s="809"/>
      <c r="D96" s="809"/>
      <c r="E96" s="866"/>
      <c r="F96" s="867"/>
      <c r="G96" s="868"/>
      <c r="H96" s="868"/>
      <c r="I96" s="1772"/>
      <c r="J96" s="814" t="s">
        <v>6</v>
      </c>
      <c r="K96" s="869">
        <f>K94</f>
        <v>0</v>
      </c>
      <c r="L96" s="870">
        <f>L94</f>
        <v>0</v>
      </c>
      <c r="M96" s="848">
        <f>M94</f>
        <v>3</v>
      </c>
      <c r="N96" s="849">
        <f>N94</f>
        <v>3</v>
      </c>
      <c r="O96" s="849"/>
      <c r="P96" s="850"/>
      <c r="Q96" s="871"/>
      <c r="R96" s="872">
        <f>R95</f>
        <v>0</v>
      </c>
      <c r="S96" s="1775"/>
      <c r="T96" s="822"/>
      <c r="U96" s="873"/>
      <c r="V96" s="822"/>
      <c r="W96" s="874"/>
      <c r="X96" s="875"/>
    </row>
    <row r="97" spans="1:42" ht="32.25" customHeight="1" x14ac:dyDescent="0.2">
      <c r="A97" s="1724" t="s">
        <v>5</v>
      </c>
      <c r="B97" s="1726" t="s">
        <v>40</v>
      </c>
      <c r="C97" s="1728" t="s">
        <v>42</v>
      </c>
      <c r="D97" s="1730"/>
      <c r="E97" s="1732" t="s">
        <v>174</v>
      </c>
      <c r="F97" s="1734" t="s">
        <v>175</v>
      </c>
      <c r="G97" s="1976"/>
      <c r="H97" s="1965" t="s">
        <v>48</v>
      </c>
      <c r="I97" s="1764" t="s">
        <v>73</v>
      </c>
      <c r="J97" s="876" t="s">
        <v>38</v>
      </c>
      <c r="K97" s="360"/>
      <c r="L97" s="360"/>
      <c r="M97" s="361">
        <v>14.5</v>
      </c>
      <c r="N97" s="446"/>
      <c r="O97" s="446"/>
      <c r="P97" s="839">
        <v>14.5</v>
      </c>
      <c r="Q97" s="360"/>
      <c r="R97" s="360"/>
      <c r="S97" s="1970" t="s">
        <v>176</v>
      </c>
      <c r="T97" s="539"/>
      <c r="U97" s="539">
        <v>2</v>
      </c>
      <c r="V97" s="540"/>
      <c r="W97" s="541"/>
      <c r="X97" s="535"/>
    </row>
    <row r="98" spans="1:42" ht="24" customHeight="1" thickBot="1" x14ac:dyDescent="0.25">
      <c r="A98" s="1725"/>
      <c r="B98" s="1727"/>
      <c r="C98" s="1729"/>
      <c r="D98" s="1731"/>
      <c r="E98" s="1733"/>
      <c r="F98" s="1735"/>
      <c r="G98" s="1977"/>
      <c r="H98" s="1966"/>
      <c r="I98" s="1765"/>
      <c r="J98" s="814" t="s">
        <v>6</v>
      </c>
      <c r="K98" s="815">
        <f t="shared" ref="K98:K100" si="7">K97</f>
        <v>0</v>
      </c>
      <c r="L98" s="815">
        <f t="shared" ref="L98:L100" si="8">L97</f>
        <v>0</v>
      </c>
      <c r="M98" s="816">
        <f t="shared" ref="M98:M100" si="9">M97</f>
        <v>14.5</v>
      </c>
      <c r="N98" s="817">
        <f t="shared" ref="N98:N100" si="10">N97</f>
        <v>0</v>
      </c>
      <c r="O98" s="817">
        <f t="shared" ref="O98:O100" si="11">O97</f>
        <v>0</v>
      </c>
      <c r="P98" s="877">
        <f t="shared" ref="P98:P100" si="12">P97</f>
        <v>14.5</v>
      </c>
      <c r="Q98" s="815">
        <f t="shared" ref="Q98:Q100" si="13">Q97</f>
        <v>0</v>
      </c>
      <c r="R98" s="815">
        <f t="shared" ref="R98:R100" si="14">R97</f>
        <v>0</v>
      </c>
      <c r="S98" s="1971"/>
      <c r="T98" s="821"/>
      <c r="U98" s="822"/>
      <c r="V98" s="822"/>
      <c r="W98" s="823"/>
      <c r="X98" s="535"/>
    </row>
    <row r="99" spans="1:42" ht="27.75" customHeight="1" x14ac:dyDescent="0.2">
      <c r="A99" s="1738" t="s">
        <v>5</v>
      </c>
      <c r="B99" s="1739" t="s">
        <v>40</v>
      </c>
      <c r="C99" s="1740" t="s">
        <v>43</v>
      </c>
      <c r="D99" s="1730"/>
      <c r="E99" s="1974" t="s">
        <v>204</v>
      </c>
      <c r="F99" s="1734" t="s">
        <v>175</v>
      </c>
      <c r="G99" s="1976"/>
      <c r="H99" s="1978" t="s">
        <v>48</v>
      </c>
      <c r="I99" s="1770" t="s">
        <v>73</v>
      </c>
      <c r="J99" s="721" t="s">
        <v>38</v>
      </c>
      <c r="K99" s="878"/>
      <c r="L99" s="878"/>
      <c r="M99" s="879"/>
      <c r="N99" s="880"/>
      <c r="O99" s="880"/>
      <c r="P99" s="881"/>
      <c r="Q99" s="878"/>
      <c r="R99" s="878"/>
      <c r="S99" s="1963" t="s">
        <v>205</v>
      </c>
      <c r="T99" s="539"/>
      <c r="U99" s="540"/>
      <c r="V99" s="540">
        <v>2</v>
      </c>
      <c r="W99" s="882">
        <v>2</v>
      </c>
      <c r="X99" s="535"/>
    </row>
    <row r="100" spans="1:42" ht="24" customHeight="1" thickBot="1" x14ac:dyDescent="0.25">
      <c r="A100" s="1725"/>
      <c r="B100" s="1727"/>
      <c r="C100" s="1729"/>
      <c r="D100" s="1731"/>
      <c r="E100" s="1975"/>
      <c r="F100" s="1735"/>
      <c r="G100" s="1977"/>
      <c r="H100" s="1966"/>
      <c r="I100" s="1765"/>
      <c r="J100" s="814" t="s">
        <v>6</v>
      </c>
      <c r="K100" s="815">
        <f t="shared" si="7"/>
        <v>0</v>
      </c>
      <c r="L100" s="815">
        <f t="shared" si="8"/>
        <v>0</v>
      </c>
      <c r="M100" s="816">
        <f t="shared" si="9"/>
        <v>0</v>
      </c>
      <c r="N100" s="817">
        <f t="shared" si="10"/>
        <v>0</v>
      </c>
      <c r="O100" s="817">
        <f t="shared" si="11"/>
        <v>0</v>
      </c>
      <c r="P100" s="877">
        <f t="shared" si="12"/>
        <v>0</v>
      </c>
      <c r="Q100" s="815">
        <f t="shared" si="13"/>
        <v>0</v>
      </c>
      <c r="R100" s="815">
        <f t="shared" si="14"/>
        <v>0</v>
      </c>
      <c r="S100" s="1775"/>
      <c r="T100" s="821"/>
      <c r="U100" s="822"/>
      <c r="V100" s="822"/>
      <c r="W100" s="823"/>
      <c r="X100" s="535"/>
    </row>
    <row r="101" spans="1:42" ht="14.25" customHeight="1" thickBot="1" x14ac:dyDescent="0.25">
      <c r="A101" s="707" t="s">
        <v>5</v>
      </c>
      <c r="B101" s="650" t="s">
        <v>40</v>
      </c>
      <c r="C101" s="1718" t="s">
        <v>8</v>
      </c>
      <c r="D101" s="1719"/>
      <c r="E101" s="1719"/>
      <c r="F101" s="1719"/>
      <c r="G101" s="1719"/>
      <c r="H101" s="1719"/>
      <c r="I101" s="1719"/>
      <c r="J101" s="1719"/>
      <c r="K101" s="708">
        <f t="shared" ref="K101:R101" si="15">K89+K84+K93+K98+K100</f>
        <v>144.80000000000001</v>
      </c>
      <c r="L101" s="708">
        <f t="shared" si="15"/>
        <v>140.5</v>
      </c>
      <c r="M101" s="708">
        <f>M89+M84+M93+M98+M100+M96</f>
        <v>277.2</v>
      </c>
      <c r="N101" s="708">
        <f t="shared" ref="N101:P101" si="16">N89+N84+N93+N98+N100+N96</f>
        <v>216</v>
      </c>
      <c r="O101" s="708">
        <f t="shared" si="16"/>
        <v>0</v>
      </c>
      <c r="P101" s="708">
        <f t="shared" si="16"/>
        <v>61.2</v>
      </c>
      <c r="Q101" s="708">
        <f t="shared" si="15"/>
        <v>418.4</v>
      </c>
      <c r="R101" s="708">
        <f t="shared" si="15"/>
        <v>586.29999999999995</v>
      </c>
      <c r="S101" s="1888"/>
      <c r="T101" s="1888"/>
      <c r="U101" s="1888"/>
      <c r="V101" s="1888"/>
      <c r="W101" s="1721"/>
      <c r="AA101" s="451"/>
    </row>
    <row r="102" spans="1:42" ht="14.25" customHeight="1" thickBot="1" x14ac:dyDescent="0.25">
      <c r="A102" s="649" t="s">
        <v>5</v>
      </c>
      <c r="B102" s="1722" t="s">
        <v>9</v>
      </c>
      <c r="C102" s="1723"/>
      <c r="D102" s="1723"/>
      <c r="E102" s="1723"/>
      <c r="F102" s="1723"/>
      <c r="G102" s="1723"/>
      <c r="H102" s="1723"/>
      <c r="I102" s="1723"/>
      <c r="J102" s="1723"/>
      <c r="K102" s="883">
        <f t="shared" ref="K102:R102" si="17">K101+K69+K57</f>
        <v>1030.0999999999999</v>
      </c>
      <c r="L102" s="883">
        <f t="shared" si="17"/>
        <v>1030.0999999999999</v>
      </c>
      <c r="M102" s="883">
        <f t="shared" si="17"/>
        <v>1679.9</v>
      </c>
      <c r="N102" s="883">
        <f t="shared" si="17"/>
        <v>575.1</v>
      </c>
      <c r="O102" s="883">
        <f t="shared" si="17"/>
        <v>0</v>
      </c>
      <c r="P102" s="883">
        <f t="shared" si="17"/>
        <v>1104.8</v>
      </c>
      <c r="Q102" s="883">
        <f t="shared" si="17"/>
        <v>745.7</v>
      </c>
      <c r="R102" s="883">
        <f t="shared" si="17"/>
        <v>878.7</v>
      </c>
      <c r="S102" s="1960"/>
      <c r="T102" s="1960"/>
      <c r="U102" s="1960"/>
      <c r="V102" s="1960"/>
      <c r="W102" s="1761"/>
    </row>
    <row r="103" spans="1:42" ht="14.25" customHeight="1" thickBot="1" x14ac:dyDescent="0.25">
      <c r="A103" s="884" t="s">
        <v>5</v>
      </c>
      <c r="B103" s="1711" t="s">
        <v>31</v>
      </c>
      <c r="C103" s="1712"/>
      <c r="D103" s="1712"/>
      <c r="E103" s="1712"/>
      <c r="F103" s="1712"/>
      <c r="G103" s="1712"/>
      <c r="H103" s="1712"/>
      <c r="I103" s="1712"/>
      <c r="J103" s="1712"/>
      <c r="K103" s="885">
        <f>K102</f>
        <v>1030.0999999999999</v>
      </c>
      <c r="L103" s="885">
        <f t="shared" ref="L103" si="18">L102</f>
        <v>1030.0999999999999</v>
      </c>
      <c r="M103" s="886">
        <f t="shared" ref="M103:N103" si="19">M102</f>
        <v>1679.9</v>
      </c>
      <c r="N103" s="887">
        <f t="shared" si="19"/>
        <v>575.1</v>
      </c>
      <c r="O103" s="887">
        <f t="shared" ref="O103:Q103" si="20">O102</f>
        <v>0</v>
      </c>
      <c r="P103" s="888">
        <f t="shared" ref="P103:R103" si="21">P102</f>
        <v>1104.8</v>
      </c>
      <c r="Q103" s="885">
        <f t="shared" si="20"/>
        <v>745.7</v>
      </c>
      <c r="R103" s="885">
        <f t="shared" si="21"/>
        <v>878.7</v>
      </c>
      <c r="S103" s="1900"/>
      <c r="T103" s="1900"/>
      <c r="U103" s="1900"/>
      <c r="V103" s="1900"/>
      <c r="W103" s="1714"/>
    </row>
    <row r="104" spans="1:42" s="12" customFormat="1" ht="17.25" customHeight="1" x14ac:dyDescent="0.2">
      <c r="A104" s="1715" t="s">
        <v>231</v>
      </c>
      <c r="B104" s="1715"/>
      <c r="C104" s="1715"/>
      <c r="D104" s="1715"/>
      <c r="E104" s="1715"/>
      <c r="F104" s="1715"/>
      <c r="G104" s="1715"/>
      <c r="H104" s="1715"/>
      <c r="I104" s="1715"/>
      <c r="J104" s="1715"/>
      <c r="K104" s="1715"/>
      <c r="L104" s="1715"/>
      <c r="M104" s="1715"/>
      <c r="N104" s="1715"/>
      <c r="O104" s="1715"/>
      <c r="P104" s="1715"/>
      <c r="Q104" s="1715"/>
      <c r="R104" s="1715"/>
      <c r="S104" s="1715"/>
      <c r="T104" s="1715"/>
      <c r="U104" s="1715"/>
      <c r="V104" s="1715"/>
      <c r="W104" s="1715"/>
      <c r="X104" s="1715"/>
      <c r="Y104" s="1715"/>
      <c r="Z104" s="1715"/>
      <c r="AA104" s="1715"/>
      <c r="AB104" s="1715"/>
      <c r="AC104" s="1715"/>
      <c r="AD104" s="1715"/>
    </row>
    <row r="105" spans="1:42" s="12" customFormat="1" ht="17.25" customHeight="1" x14ac:dyDescent="0.2">
      <c r="A105" s="1715" t="s">
        <v>240</v>
      </c>
      <c r="B105" s="1715"/>
      <c r="C105" s="1715"/>
      <c r="D105" s="1715"/>
      <c r="E105" s="1715"/>
      <c r="F105" s="1715"/>
      <c r="G105" s="1715"/>
      <c r="H105" s="1715"/>
      <c r="I105" s="1715"/>
      <c r="J105" s="1715"/>
      <c r="K105" s="1715"/>
      <c r="L105" s="1715"/>
      <c r="M105" s="1715"/>
      <c r="N105" s="1715"/>
      <c r="O105" s="1715"/>
      <c r="P105" s="1715"/>
      <c r="Q105" s="1715"/>
      <c r="R105" s="1715"/>
      <c r="S105" s="1715"/>
      <c r="T105" s="1715"/>
      <c r="U105" s="1715"/>
      <c r="V105" s="1715"/>
      <c r="W105" s="1715"/>
      <c r="X105" s="1715"/>
      <c r="Y105" s="1715"/>
      <c r="Z105" s="1715"/>
      <c r="AA105" s="1715"/>
      <c r="AB105" s="1715"/>
      <c r="AC105" s="1715"/>
      <c r="AD105" s="1715"/>
    </row>
    <row r="106" spans="1:42" s="889" customFormat="1" ht="17.25" customHeight="1" x14ac:dyDescent="0.2">
      <c r="A106" s="1716"/>
      <c r="B106" s="1716"/>
      <c r="C106" s="1716"/>
      <c r="D106" s="1716"/>
      <c r="E106" s="1716"/>
      <c r="F106" s="1716"/>
      <c r="G106" s="1716"/>
      <c r="H106" s="1716"/>
      <c r="I106" s="1716"/>
      <c r="J106" s="1716"/>
      <c r="K106" s="1716"/>
      <c r="L106" s="1716"/>
      <c r="M106" s="1716"/>
      <c r="N106" s="1716"/>
      <c r="O106" s="1716"/>
      <c r="P106" s="1716"/>
      <c r="Q106" s="1716"/>
      <c r="R106" s="1716"/>
      <c r="S106" s="1716"/>
      <c r="T106" s="1716"/>
      <c r="U106" s="1716"/>
      <c r="V106" s="1716"/>
      <c r="W106" s="1716"/>
    </row>
    <row r="107" spans="1:42" s="890" customFormat="1" ht="14.25" customHeight="1" thickBot="1" x14ac:dyDescent="0.25">
      <c r="A107" s="1717" t="s">
        <v>13</v>
      </c>
      <c r="B107" s="1717"/>
      <c r="C107" s="1717"/>
      <c r="D107" s="1717"/>
      <c r="E107" s="1717"/>
      <c r="F107" s="1717"/>
      <c r="G107" s="1717"/>
      <c r="H107" s="1717"/>
      <c r="I107" s="1717"/>
      <c r="J107" s="1717"/>
      <c r="K107" s="1717"/>
      <c r="L107" s="891"/>
      <c r="M107" s="891"/>
      <c r="N107" s="891"/>
      <c r="O107" s="891"/>
      <c r="P107" s="891"/>
      <c r="Q107" s="891"/>
      <c r="R107" s="891"/>
      <c r="S107" s="892"/>
      <c r="T107" s="892"/>
      <c r="U107" s="892"/>
      <c r="V107" s="892"/>
      <c r="W107" s="892"/>
      <c r="X107" s="889"/>
      <c r="Y107" s="889"/>
      <c r="Z107" s="889"/>
      <c r="AA107" s="889"/>
      <c r="AB107" s="889"/>
      <c r="AC107" s="889"/>
      <c r="AD107" s="889"/>
      <c r="AE107" s="889"/>
      <c r="AF107" s="889"/>
      <c r="AG107" s="889"/>
      <c r="AH107" s="889"/>
      <c r="AI107" s="889"/>
      <c r="AJ107" s="889"/>
      <c r="AK107" s="889"/>
      <c r="AL107" s="889"/>
      <c r="AM107" s="889"/>
      <c r="AN107" s="889"/>
      <c r="AO107" s="889"/>
      <c r="AP107" s="889"/>
    </row>
    <row r="108" spans="1:42" ht="66.75" customHeight="1" thickBot="1" x14ac:dyDescent="0.25">
      <c r="A108" s="1702" t="s">
        <v>10</v>
      </c>
      <c r="B108" s="1703"/>
      <c r="C108" s="1703"/>
      <c r="D108" s="1703"/>
      <c r="E108" s="1703"/>
      <c r="F108" s="1703"/>
      <c r="G108" s="1703"/>
      <c r="H108" s="1703"/>
      <c r="I108" s="1703"/>
      <c r="J108" s="1704"/>
      <c r="K108" s="893" t="s">
        <v>181</v>
      </c>
      <c r="L108" s="298" t="s">
        <v>162</v>
      </c>
      <c r="M108" s="1702" t="s">
        <v>182</v>
      </c>
      <c r="N108" s="1940"/>
      <c r="O108" s="1940"/>
      <c r="P108" s="1941"/>
      <c r="Q108" s="893" t="s">
        <v>179</v>
      </c>
      <c r="R108" s="893" t="s">
        <v>180</v>
      </c>
    </row>
    <row r="109" spans="1:42" ht="14.25" customHeight="1" x14ac:dyDescent="0.2">
      <c r="A109" s="1705" t="s">
        <v>14</v>
      </c>
      <c r="B109" s="1706"/>
      <c r="C109" s="1706"/>
      <c r="D109" s="1706"/>
      <c r="E109" s="1706"/>
      <c r="F109" s="1706"/>
      <c r="G109" s="1706"/>
      <c r="H109" s="1706"/>
      <c r="I109" s="1706"/>
      <c r="J109" s="1707"/>
      <c r="K109" s="894">
        <f>SUM(K110:K112)</f>
        <v>1022.2</v>
      </c>
      <c r="L109" s="894">
        <f>SUM(L110:L112)</f>
        <v>1022.2</v>
      </c>
      <c r="M109" s="1942">
        <f>SUM(M110:P112)</f>
        <v>1646.7</v>
      </c>
      <c r="N109" s="1943"/>
      <c r="O109" s="1943"/>
      <c r="P109" s="1944"/>
      <c r="Q109" s="977">
        <f>SUM(Q110:Q112)</f>
        <v>745.7</v>
      </c>
      <c r="R109" s="977">
        <f>SUM(R110:R112)</f>
        <v>878.7</v>
      </c>
    </row>
    <row r="110" spans="1:42" ht="14.25" customHeight="1" x14ac:dyDescent="0.2">
      <c r="A110" s="1708" t="s">
        <v>222</v>
      </c>
      <c r="B110" s="1709"/>
      <c r="C110" s="1709"/>
      <c r="D110" s="1709"/>
      <c r="E110" s="1709"/>
      <c r="F110" s="1709"/>
      <c r="G110" s="1709"/>
      <c r="H110" s="1709"/>
      <c r="I110" s="1709"/>
      <c r="J110" s="1710"/>
      <c r="K110" s="895">
        <f>SUMIF(J13:J103,"SB",K13:K103)</f>
        <v>1022.2</v>
      </c>
      <c r="L110" s="895">
        <f>SUMIF(J13:J103,"SB",L13:L103)</f>
        <v>1022.2</v>
      </c>
      <c r="M110" s="1885">
        <f>SUMIF(J3:J103,"SB",M3:M103)</f>
        <v>1459.3</v>
      </c>
      <c r="N110" s="1886"/>
      <c r="O110" s="1886"/>
      <c r="P110" s="1887"/>
      <c r="Q110" s="488">
        <f>SUMIF(J14:J103,"SB",Q14:Q103)</f>
        <v>745.7</v>
      </c>
      <c r="R110" s="488">
        <f>SUMIF(J13:J103,"SB",R13:R103)</f>
        <v>878.7</v>
      </c>
      <c r="S110" s="896"/>
    </row>
    <row r="111" spans="1:42" ht="14.25" customHeight="1" x14ac:dyDescent="0.2">
      <c r="A111" s="1684" t="s">
        <v>223</v>
      </c>
      <c r="B111" s="1685"/>
      <c r="C111" s="1685"/>
      <c r="D111" s="1685"/>
      <c r="E111" s="1685"/>
      <c r="F111" s="1685"/>
      <c r="G111" s="1685"/>
      <c r="H111" s="1685"/>
      <c r="I111" s="1685"/>
      <c r="J111" s="1686"/>
      <c r="K111" s="895">
        <f>SUMIF(J13:J103,"SB(L)",K13:K103)</f>
        <v>0</v>
      </c>
      <c r="L111" s="895">
        <f>SUMIF(J13:J103,"SB(L)",L13:L103)</f>
        <v>0</v>
      </c>
      <c r="M111" s="1885">
        <f>SUMIF(J3:J103,"SB(L)",M3:M103)</f>
        <v>0</v>
      </c>
      <c r="N111" s="1886"/>
      <c r="O111" s="1886"/>
      <c r="P111" s="1887"/>
      <c r="Q111" s="488">
        <f>SUMIF(J4:J103,"SB(L)",Q4:Q103)</f>
        <v>0</v>
      </c>
      <c r="R111" s="488">
        <f>SUMIF(J4:J103,"SB(L)",R4:R103)</f>
        <v>0</v>
      </c>
      <c r="S111" s="896"/>
    </row>
    <row r="112" spans="1:42" ht="14.25" customHeight="1" x14ac:dyDescent="0.2">
      <c r="A112" s="1696" t="s">
        <v>224</v>
      </c>
      <c r="B112" s="1697"/>
      <c r="C112" s="1697"/>
      <c r="D112" s="1697"/>
      <c r="E112" s="1697"/>
      <c r="F112" s="1697"/>
      <c r="G112" s="1697"/>
      <c r="H112" s="1697"/>
      <c r="I112" s="1697"/>
      <c r="J112" s="1698"/>
      <c r="K112" s="895">
        <f>SUMIF(J10:J98,"ES",K10:K98)</f>
        <v>0</v>
      </c>
      <c r="L112" s="895">
        <f>SUMIF(J10:J98,"ES",L10:L98)</f>
        <v>0</v>
      </c>
      <c r="M112" s="1885">
        <f>SUMIF(J4:J106,"ES",M4:M106)</f>
        <v>187.4</v>
      </c>
      <c r="N112" s="1886"/>
      <c r="O112" s="1886"/>
      <c r="P112" s="1887"/>
      <c r="Q112" s="488">
        <f>SUMIF(J5:J106,"ES",Q5:Q106)</f>
        <v>0</v>
      </c>
      <c r="R112" s="488">
        <f>SUMIF(J5:J106,"ES)",R5:R106)</f>
        <v>0</v>
      </c>
      <c r="S112" s="896"/>
    </row>
    <row r="113" spans="1:23" ht="14.25" customHeight="1" x14ac:dyDescent="0.2">
      <c r="A113" s="1699" t="s">
        <v>225</v>
      </c>
      <c r="B113" s="1700"/>
      <c r="C113" s="1700"/>
      <c r="D113" s="1700"/>
      <c r="E113" s="1700"/>
      <c r="F113" s="1700"/>
      <c r="G113" s="1700"/>
      <c r="H113" s="1700"/>
      <c r="I113" s="1700"/>
      <c r="J113" s="1701"/>
      <c r="K113" s="897">
        <f>SUMIF(J13:J103,"SB(ŽPL)",K13:K103)</f>
        <v>4.4000000000000004</v>
      </c>
      <c r="L113" s="897">
        <f>SUMIF(J13:J103,"SB(ŽPL)",L13:L103)</f>
        <v>4.4000000000000004</v>
      </c>
      <c r="M113" s="1945">
        <f>SUMIF(J3:J103,"SB(ŽPL)",M3:M103)</f>
        <v>33.200000000000003</v>
      </c>
      <c r="N113" s="1946"/>
      <c r="O113" s="1946"/>
      <c r="P113" s="1947"/>
      <c r="Q113" s="978">
        <f>SUMIF(J4:J106,"SB(ŽPL)",Q4:Q106)</f>
        <v>0</v>
      </c>
      <c r="R113" s="978">
        <f>SUMIF(J3:J103,"SB(ŽPL)",R3:R103)</f>
        <v>0</v>
      </c>
      <c r="S113" s="898"/>
    </row>
    <row r="114" spans="1:23" ht="14.25" customHeight="1" x14ac:dyDescent="0.2">
      <c r="A114" s="1690" t="s">
        <v>15</v>
      </c>
      <c r="B114" s="1691"/>
      <c r="C114" s="1691"/>
      <c r="D114" s="1691"/>
      <c r="E114" s="1691"/>
      <c r="F114" s="1691"/>
      <c r="G114" s="1691"/>
      <c r="H114" s="1691"/>
      <c r="I114" s="1691"/>
      <c r="J114" s="1692"/>
      <c r="K114" s="899">
        <f>K115+K116+K117</f>
        <v>3.5</v>
      </c>
      <c r="L114" s="899">
        <f>SUM(L115:L117)</f>
        <v>3.5</v>
      </c>
      <c r="M114" s="1948">
        <f>SUM(M115:P117)</f>
        <v>0</v>
      </c>
      <c r="N114" s="1949"/>
      <c r="O114" s="1949"/>
      <c r="P114" s="1950"/>
      <c r="Q114" s="979">
        <f>SUM(Q115:Q117)</f>
        <v>0</v>
      </c>
      <c r="R114" s="979">
        <f>SUM(R115:R117)</f>
        <v>0</v>
      </c>
    </row>
    <row r="115" spans="1:23" ht="14.25" customHeight="1" x14ac:dyDescent="0.2">
      <c r="A115" s="1693" t="s">
        <v>226</v>
      </c>
      <c r="B115" s="1694"/>
      <c r="C115" s="1694"/>
      <c r="D115" s="1694"/>
      <c r="E115" s="1694"/>
      <c r="F115" s="1694"/>
      <c r="G115" s="1694"/>
      <c r="H115" s="1694"/>
      <c r="I115" s="1694"/>
      <c r="J115" s="1695"/>
      <c r="K115" s="895">
        <f>SUMIF(J13:J103,"KVJUD",K13:K103)</f>
        <v>0</v>
      </c>
      <c r="L115" s="895">
        <f>SUMIF(J13:J103,"KVJUD",L13:L103)</f>
        <v>0</v>
      </c>
      <c r="M115" s="1885">
        <f>SUMIF(J3:J103,"KVJUD",M3:M103)</f>
        <v>0</v>
      </c>
      <c r="N115" s="1886"/>
      <c r="O115" s="1886"/>
      <c r="P115" s="1887"/>
      <c r="Q115" s="488">
        <f>SUMIF(J3:J103,"KVJUD",Q3:Q103)</f>
        <v>0</v>
      </c>
      <c r="R115" s="488">
        <f>SUMIF(J3:J103,"KVJUD",R3:R103)</f>
        <v>0</v>
      </c>
    </row>
    <row r="116" spans="1:23" ht="14.25" customHeight="1" x14ac:dyDescent="0.2">
      <c r="A116" s="1693" t="s">
        <v>227</v>
      </c>
      <c r="B116" s="1694"/>
      <c r="C116" s="1694"/>
      <c r="D116" s="1694"/>
      <c r="E116" s="1694"/>
      <c r="F116" s="1694"/>
      <c r="G116" s="1694"/>
      <c r="H116" s="1694"/>
      <c r="I116" s="1694"/>
      <c r="J116" s="1695"/>
      <c r="K116" s="895">
        <f>SUMIF(J13:J103,"Kt",K13:K103)</f>
        <v>3.5</v>
      </c>
      <c r="L116" s="895">
        <f>SUMIF(J13:J103,"Kt",L13:L103)</f>
        <v>3.5</v>
      </c>
      <c r="M116" s="1885">
        <f>SUMIF(J3:J103,"Kt",M3:M103)</f>
        <v>0</v>
      </c>
      <c r="N116" s="1886"/>
      <c r="O116" s="1886"/>
      <c r="P116" s="1887"/>
      <c r="Q116" s="488">
        <f>SUMIF(J3:J103,"Kt",Q3:Q103)</f>
        <v>0</v>
      </c>
      <c r="R116" s="488">
        <f>SUMIF(J3:J103,"Kt",R3:R103)</f>
        <v>0</v>
      </c>
    </row>
    <row r="117" spans="1:23" ht="14.25" customHeight="1" x14ac:dyDescent="0.2">
      <c r="A117" s="1684" t="s">
        <v>228</v>
      </c>
      <c r="B117" s="1685"/>
      <c r="C117" s="1685"/>
      <c r="D117" s="1685"/>
      <c r="E117" s="1685"/>
      <c r="F117" s="1685"/>
      <c r="G117" s="1685"/>
      <c r="H117" s="1685"/>
      <c r="I117" s="1685"/>
      <c r="J117" s="1686"/>
      <c r="K117" s="895">
        <f>SUMIF(J13:J103,"LRVB",K13:K103)</f>
        <v>0</v>
      </c>
      <c r="L117" s="895">
        <f>SUMIF(J13:J103,"LRVB",L13:L103)</f>
        <v>0</v>
      </c>
      <c r="M117" s="1885">
        <f>SUMIF(J3:J103,"LRVB",M3:M103)</f>
        <v>0</v>
      </c>
      <c r="N117" s="1886"/>
      <c r="O117" s="1886"/>
      <c r="P117" s="1887"/>
      <c r="Q117" s="488">
        <f>SUMIF(J3:J103,"LRVB",Q3:Q103)</f>
        <v>0</v>
      </c>
      <c r="R117" s="488">
        <f>SUMIF(J3:J103,"LRVB",R3:R103)</f>
        <v>0</v>
      </c>
    </row>
    <row r="118" spans="1:23" ht="14.25" customHeight="1" thickBot="1" x14ac:dyDescent="0.25">
      <c r="A118" s="1687" t="s">
        <v>16</v>
      </c>
      <c r="B118" s="1688"/>
      <c r="C118" s="1688"/>
      <c r="D118" s="1688"/>
      <c r="E118" s="1688"/>
      <c r="F118" s="1688"/>
      <c r="G118" s="1688"/>
      <c r="H118" s="1688"/>
      <c r="I118" s="1688"/>
      <c r="J118" s="1689"/>
      <c r="K118" s="900">
        <f>SUM(K109,K114,K113)</f>
        <v>1030.0999999999999</v>
      </c>
      <c r="L118" s="900">
        <f>SUM(L109,L114,L113)</f>
        <v>1030.0999999999999</v>
      </c>
      <c r="M118" s="1937">
        <f>SUM(M109,M114,M113)</f>
        <v>1679.9</v>
      </c>
      <c r="N118" s="1938"/>
      <c r="O118" s="1938"/>
      <c r="P118" s="1939"/>
      <c r="Q118" s="819">
        <f>SUM(Q109,Q114,Q113)</f>
        <v>745.7</v>
      </c>
      <c r="R118" s="819">
        <f>SUM(R109,R114,R113)</f>
        <v>878.7</v>
      </c>
      <c r="S118" s="292"/>
      <c r="T118" s="292"/>
      <c r="U118" s="292"/>
      <c r="V118" s="292"/>
      <c r="W118" s="292"/>
    </row>
    <row r="119" spans="1:23" x14ac:dyDescent="0.2">
      <c r="A119" s="292"/>
      <c r="B119" s="292"/>
      <c r="C119" s="292"/>
      <c r="D119" s="292"/>
      <c r="E119" s="292"/>
      <c r="F119" s="292"/>
      <c r="G119" s="901"/>
      <c r="H119" s="292"/>
      <c r="I119" s="292"/>
      <c r="J119" s="292"/>
      <c r="K119" s="902"/>
      <c r="L119" s="902"/>
      <c r="M119" s="902"/>
      <c r="N119" s="902"/>
      <c r="O119" s="902"/>
      <c r="P119" s="902"/>
      <c r="Q119" s="902"/>
      <c r="R119" s="902"/>
      <c r="S119" s="292"/>
      <c r="T119" s="292"/>
      <c r="U119" s="292"/>
      <c r="V119" s="292"/>
      <c r="W119" s="292"/>
    </row>
    <row r="120" spans="1:23" x14ac:dyDescent="0.2">
      <c r="S120" s="896"/>
    </row>
    <row r="121" spans="1:23" x14ac:dyDescent="0.2">
      <c r="K121" s="898"/>
      <c r="L121" s="898"/>
      <c r="Q121" s="898"/>
      <c r="R121" s="898"/>
    </row>
    <row r="123" spans="1:23" x14ac:dyDescent="0.2">
      <c r="K123" s="903"/>
      <c r="L123" s="903"/>
      <c r="M123" s="903"/>
      <c r="N123" s="903"/>
      <c r="O123" s="903"/>
      <c r="P123" s="903"/>
      <c r="Q123" s="903"/>
      <c r="R123" s="903"/>
    </row>
  </sheetData>
  <mergeCells count="189">
    <mergeCell ref="B99:B100"/>
    <mergeCell ref="C99:C100"/>
    <mergeCell ref="D99:D100"/>
    <mergeCell ref="E99:E100"/>
    <mergeCell ref="F99:F100"/>
    <mergeCell ref="G99:G100"/>
    <mergeCell ref="H99:H100"/>
    <mergeCell ref="I99:I100"/>
    <mergeCell ref="S91:S93"/>
    <mergeCell ref="G97:G98"/>
    <mergeCell ref="X27:AD27"/>
    <mergeCell ref="X29:AD29"/>
    <mergeCell ref="X89:AA89"/>
    <mergeCell ref="S97:S98"/>
    <mergeCell ref="B60:B61"/>
    <mergeCell ref="I84:J84"/>
    <mergeCell ref="B64:B65"/>
    <mergeCell ref="E60:E61"/>
    <mergeCell ref="C60:C61"/>
    <mergeCell ref="D60:D61"/>
    <mergeCell ref="H60:H61"/>
    <mergeCell ref="C53:C54"/>
    <mergeCell ref="G94:G95"/>
    <mergeCell ref="G53:G54"/>
    <mergeCell ref="B94:B95"/>
    <mergeCell ref="C94:C95"/>
    <mergeCell ref="E94:E95"/>
    <mergeCell ref="F94:F95"/>
    <mergeCell ref="E86:E88"/>
    <mergeCell ref="B97:B98"/>
    <mergeCell ref="C97:C98"/>
    <mergeCell ref="D97:D98"/>
    <mergeCell ref="E97:E98"/>
    <mergeCell ref="F97:F98"/>
    <mergeCell ref="A104:AD104"/>
    <mergeCell ref="A105:AD105"/>
    <mergeCell ref="H94:H95"/>
    <mergeCell ref="I94:I96"/>
    <mergeCell ref="S94:S96"/>
    <mergeCell ref="E24:E25"/>
    <mergeCell ref="B27:B29"/>
    <mergeCell ref="C27:C29"/>
    <mergeCell ref="D27:D29"/>
    <mergeCell ref="F27:F29"/>
    <mergeCell ref="G27:G29"/>
    <mergeCell ref="S102:W102"/>
    <mergeCell ref="B103:J103"/>
    <mergeCell ref="B102:J102"/>
    <mergeCell ref="C101:J101"/>
    <mergeCell ref="X86:AA86"/>
    <mergeCell ref="X88:AA88"/>
    <mergeCell ref="X87:AA87"/>
    <mergeCell ref="S99:S100"/>
    <mergeCell ref="E90:E92"/>
    <mergeCell ref="I90:I93"/>
    <mergeCell ref="F90:F93"/>
    <mergeCell ref="H97:H98"/>
    <mergeCell ref="I97:I98"/>
    <mergeCell ref="H21:H22"/>
    <mergeCell ref="I21:I22"/>
    <mergeCell ref="G21:G22"/>
    <mergeCell ref="H24:H25"/>
    <mergeCell ref="H27:H29"/>
    <mergeCell ref="I27:I29"/>
    <mergeCell ref="B21:B22"/>
    <mergeCell ref="C21:C22"/>
    <mergeCell ref="D21:D22"/>
    <mergeCell ref="E21:E22"/>
    <mergeCell ref="F21:F22"/>
    <mergeCell ref="M118:P118"/>
    <mergeCell ref="M108:P108"/>
    <mergeCell ref="M109:P109"/>
    <mergeCell ref="M110:P110"/>
    <mergeCell ref="M111:P111"/>
    <mergeCell ref="M113:P113"/>
    <mergeCell ref="M114:P114"/>
    <mergeCell ref="M115:P115"/>
    <mergeCell ref="M116:P116"/>
    <mergeCell ref="M117:P117"/>
    <mergeCell ref="A99:A100"/>
    <mergeCell ref="G60:G61"/>
    <mergeCell ref="G64:G65"/>
    <mergeCell ref="C58:W58"/>
    <mergeCell ref="G75:G77"/>
    <mergeCell ref="C69:J69"/>
    <mergeCell ref="C70:W70"/>
    <mergeCell ref="C64:C65"/>
    <mergeCell ref="I39:I41"/>
    <mergeCell ref="I53:I54"/>
    <mergeCell ref="F60:F61"/>
    <mergeCell ref="S69:W69"/>
    <mergeCell ref="F53:F54"/>
    <mergeCell ref="E64:E65"/>
    <mergeCell ref="I74:I78"/>
    <mergeCell ref="F39:F40"/>
    <mergeCell ref="S57:W57"/>
    <mergeCell ref="S87:S88"/>
    <mergeCell ref="I56:J56"/>
    <mergeCell ref="I68:J68"/>
    <mergeCell ref="A97:A98"/>
    <mergeCell ref="A60:A61"/>
    <mergeCell ref="A64:A65"/>
    <mergeCell ref="A94:A95"/>
    <mergeCell ref="A21:A22"/>
    <mergeCell ref="A53:A54"/>
    <mergeCell ref="B53:B54"/>
    <mergeCell ref="S5:W5"/>
    <mergeCell ref="Q6:Q8"/>
    <mergeCell ref="R6:R8"/>
    <mergeCell ref="T7:W7"/>
    <mergeCell ref="M6:P6"/>
    <mergeCell ref="H6:H8"/>
    <mergeCell ref="I6:I8"/>
    <mergeCell ref="J6:J8"/>
    <mergeCell ref="S7:S8"/>
    <mergeCell ref="S6:W6"/>
    <mergeCell ref="K6:K8"/>
    <mergeCell ref="L6:L8"/>
    <mergeCell ref="N7:O7"/>
    <mergeCell ref="M7:M8"/>
    <mergeCell ref="D16:D17"/>
    <mergeCell ref="E14:E15"/>
    <mergeCell ref="S14:S15"/>
    <mergeCell ref="S16:S17"/>
    <mergeCell ref="G14:G15"/>
    <mergeCell ref="C6:C8"/>
    <mergeCell ref="D6:D8"/>
    <mergeCell ref="E6:E8"/>
    <mergeCell ref="F6:F8"/>
    <mergeCell ref="B11:W11"/>
    <mergeCell ref="C12:W12"/>
    <mergeCell ref="G16:G17"/>
    <mergeCell ref="E19:E20"/>
    <mergeCell ref="I19:I20"/>
    <mergeCell ref="A9:W9"/>
    <mergeCell ref="A10:W10"/>
    <mergeCell ref="G19:G20"/>
    <mergeCell ref="F19:F20"/>
    <mergeCell ref="I14:I16"/>
    <mergeCell ref="F16:F17"/>
    <mergeCell ref="D19:D20"/>
    <mergeCell ref="S1:W1"/>
    <mergeCell ref="E2:S2"/>
    <mergeCell ref="P7:P8"/>
    <mergeCell ref="A118:J118"/>
    <mergeCell ref="A114:J114"/>
    <mergeCell ref="A117:J117"/>
    <mergeCell ref="A115:J115"/>
    <mergeCell ref="A116:J116"/>
    <mergeCell ref="A111:J111"/>
    <mergeCell ref="A107:K107"/>
    <mergeCell ref="A108:J108"/>
    <mergeCell ref="A109:J109"/>
    <mergeCell ref="A110:J110"/>
    <mergeCell ref="A113:J113"/>
    <mergeCell ref="A106:W106"/>
    <mergeCell ref="S103:W103"/>
    <mergeCell ref="F85:F89"/>
    <mergeCell ref="C57:J57"/>
    <mergeCell ref="F24:F25"/>
    <mergeCell ref="A3:W3"/>
    <mergeCell ref="A4:W4"/>
    <mergeCell ref="A6:A8"/>
    <mergeCell ref="B6:B8"/>
    <mergeCell ref="G6:G8"/>
    <mergeCell ref="A112:J112"/>
    <mergeCell ref="M112:P112"/>
    <mergeCell ref="I24:I25"/>
    <mergeCell ref="E39:E40"/>
    <mergeCell ref="G24:G25"/>
    <mergeCell ref="G39:G40"/>
    <mergeCell ref="S101:W101"/>
    <mergeCell ref="B85:B89"/>
    <mergeCell ref="C85:C89"/>
    <mergeCell ref="E41:E42"/>
    <mergeCell ref="I64:I65"/>
    <mergeCell ref="I60:I61"/>
    <mergeCell ref="S53:S54"/>
    <mergeCell ref="H53:H54"/>
    <mergeCell ref="A85:A89"/>
    <mergeCell ref="I37:J37"/>
    <mergeCell ref="B38:B40"/>
    <mergeCell ref="D24:D25"/>
    <mergeCell ref="B24:B25"/>
    <mergeCell ref="C24:C25"/>
    <mergeCell ref="A27:A29"/>
    <mergeCell ref="A24:A25"/>
    <mergeCell ref="C38:C40"/>
    <mergeCell ref="A38:A40"/>
  </mergeCells>
  <printOptions horizontalCentered="1"/>
  <pageMargins left="0" right="0" top="0.59055118110236227" bottom="0.19685039370078741" header="0" footer="0"/>
  <pageSetup paperSize="9" scale="74" orientation="landscape" r:id="rId1"/>
  <rowBreaks count="4" manualBreakCount="4">
    <brk id="43" max="22" man="1"/>
    <brk id="69" max="22" man="1"/>
    <brk id="84" max="22" man="1"/>
    <brk id="103" max="2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29" sqref="B29"/>
    </sheetView>
  </sheetViews>
  <sheetFormatPr defaultColWidth="9.140625" defaultRowHeight="15.75" x14ac:dyDescent="0.25"/>
  <cols>
    <col min="1" max="1" width="22.7109375" style="3" customWidth="1"/>
    <col min="2" max="2" width="60.7109375" style="3" customWidth="1"/>
    <col min="3" max="16384" width="9.140625" style="3"/>
  </cols>
  <sheetData>
    <row r="1" spans="1:2" ht="27" customHeight="1" x14ac:dyDescent="0.25">
      <c r="A1" s="1980" t="s">
        <v>18</v>
      </c>
      <c r="B1" s="1980"/>
    </row>
    <row r="2" spans="1:2" ht="31.5" x14ac:dyDescent="0.25">
      <c r="A2" s="2" t="s">
        <v>3</v>
      </c>
      <c r="B2" s="1" t="s">
        <v>17</v>
      </c>
    </row>
    <row r="3" spans="1:2" ht="15.75" customHeight="1" x14ac:dyDescent="0.25">
      <c r="A3" s="2" t="s">
        <v>19</v>
      </c>
      <c r="B3" s="1" t="s">
        <v>20</v>
      </c>
    </row>
    <row r="4" spans="1:2" ht="15.75" customHeight="1" x14ac:dyDescent="0.25">
      <c r="A4" s="2" t="s">
        <v>21</v>
      </c>
      <c r="B4" s="1" t="s">
        <v>22</v>
      </c>
    </row>
    <row r="5" spans="1:2" ht="15.75" customHeight="1" x14ac:dyDescent="0.25">
      <c r="A5" s="2" t="s">
        <v>23</v>
      </c>
      <c r="B5" s="1" t="s">
        <v>24</v>
      </c>
    </row>
    <row r="6" spans="1:2" ht="15.75" customHeight="1" x14ac:dyDescent="0.25">
      <c r="A6" s="2" t="s">
        <v>25</v>
      </c>
      <c r="B6" s="1" t="s">
        <v>26</v>
      </c>
    </row>
    <row r="7" spans="1:2" ht="15.75" customHeight="1" x14ac:dyDescent="0.25">
      <c r="A7" s="2" t="s">
        <v>27</v>
      </c>
      <c r="B7" s="1" t="s">
        <v>28</v>
      </c>
    </row>
    <row r="8" spans="1:2" ht="15.75" customHeight="1" x14ac:dyDescent="0.25">
      <c r="A8" s="2" t="s">
        <v>29</v>
      </c>
      <c r="B8" s="1" t="s">
        <v>30</v>
      </c>
    </row>
    <row r="9" spans="1:2" ht="15.75" customHeight="1" x14ac:dyDescent="0.25"/>
    <row r="10" spans="1:2" ht="15.75" customHeight="1" x14ac:dyDescent="0.25">
      <c r="A10" s="1981" t="s">
        <v>35</v>
      </c>
      <c r="B10" s="1981"/>
    </row>
  </sheetData>
  <mergeCells count="2">
    <mergeCell ref="A1:B1"/>
    <mergeCell ref="A10:B10"/>
  </mergeCells>
  <phoneticPr fontId="2" type="noConversion"/>
  <printOptions horizontalCentered="1"/>
  <pageMargins left="0" right="0" top="0.78740157480314965" bottom="0" header="0" footer="0"/>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6</vt:i4>
      </vt:variant>
      <vt:variant>
        <vt:lpstr>Įvardinti diapazonai</vt:lpstr>
      </vt:variant>
      <vt:variant>
        <vt:i4>12</vt:i4>
      </vt:variant>
    </vt:vector>
  </HeadingPairs>
  <TitlesOfParts>
    <vt:vector size="18" baseType="lpstr">
      <vt:lpstr>1 programa</vt:lpstr>
      <vt:lpstr>Lyginamasis variantas</vt:lpstr>
      <vt:lpstr>2017 MVP</vt:lpstr>
      <vt:lpstr>Lyginamasis</vt:lpstr>
      <vt:lpstr>Aiškinamoji lentelė</vt:lpstr>
      <vt:lpstr>Asignavimų valdytojų kodai</vt:lpstr>
      <vt:lpstr>'1 programa'!dokumentoNr</vt:lpstr>
      <vt:lpstr>'1 programa'!Print_Area</vt:lpstr>
      <vt:lpstr>'2017 MVP'!Print_Area</vt:lpstr>
      <vt:lpstr>'Aiškinamoji lentelė'!Print_Area</vt:lpstr>
      <vt:lpstr>Lyginamasis!Print_Area</vt:lpstr>
      <vt:lpstr>'Lyginamasis variantas'!Print_Area</vt:lpstr>
      <vt:lpstr>'1 programa'!Print_Titles</vt:lpstr>
      <vt:lpstr>'2017 MVP'!Print_Titles</vt:lpstr>
      <vt:lpstr>'Aiškinamoji lentelė'!Print_Titles</vt:lpstr>
      <vt:lpstr>Lyginamasis!Print_Titles</vt:lpstr>
      <vt:lpstr>'Lyginamasis variantas'!Print_Titles</vt:lpstr>
      <vt:lpstr>'1 programa'!registravimoDataIlga</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Snieguole Kacerauskaite</cp:lastModifiedBy>
  <cp:lastPrinted>2017-07-10T11:28:15Z</cp:lastPrinted>
  <dcterms:created xsi:type="dcterms:W3CDTF">2007-07-27T10:32:34Z</dcterms:created>
  <dcterms:modified xsi:type="dcterms:W3CDTF">2017-07-10T11:28:22Z</dcterms:modified>
</cp:coreProperties>
</file>