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17-07-27\"/>
    </mc:Choice>
  </mc:AlternateContent>
  <bookViews>
    <workbookView xWindow="480" yWindow="1095" windowWidth="19425" windowHeight="10740" activeTab="4"/>
  </bookViews>
  <sheets>
    <sheet name="1 pr. pajamos " sheetId="9" r:id="rId1"/>
    <sheet name="1 pr. asignavimai" sheetId="10" r:id="rId2"/>
    <sheet name="2 pr." sheetId="5" r:id="rId3"/>
    <sheet name="3 pr." sheetId="11" r:id="rId4"/>
    <sheet name="4 pr." sheetId="12" r:id="rId5"/>
  </sheets>
  <definedNames>
    <definedName name="_xlnm._FilterDatabase" localSheetId="1" hidden="1">'1 pr. asignavimai'!$B$3:$B$8</definedName>
    <definedName name="_xlnm._FilterDatabase" localSheetId="2" hidden="1">'2 pr.'!$C$3:$C$14</definedName>
    <definedName name="_xlnm._FilterDatabase" localSheetId="3" hidden="1">'3 pr.'!$B$2:$B$103</definedName>
    <definedName name="_xlnm.Print_Titles" localSheetId="1">'1 pr. asignavimai'!$4:$8</definedName>
    <definedName name="_xlnm.Print_Titles" localSheetId="0">'1 pr. pajamos '!$10:$11</definedName>
    <definedName name="_xlnm.Print_Titles" localSheetId="2">'2 pr.'!$10:$14</definedName>
    <definedName name="_xlnm.Print_Titles" localSheetId="3">'3 pr.'!$10:$12</definedName>
    <definedName name="_xlnm.Print_Titles" localSheetId="4">'4 pr.'!$10:$12</definedName>
  </definedNames>
  <calcPr calcId="162913" fullPrecision="0"/>
</workbook>
</file>

<file path=xl/calcChain.xml><?xml version="1.0" encoding="utf-8"?>
<calcChain xmlns="http://schemas.openxmlformats.org/spreadsheetml/2006/main">
  <c r="K15" i="12" l="1"/>
  <c r="K16" i="12"/>
  <c r="K17" i="12"/>
  <c r="N27" i="12" l="1"/>
  <c r="M27" i="12"/>
  <c r="L27" i="12"/>
  <c r="K27" i="12"/>
  <c r="G27" i="12"/>
  <c r="C27" i="12"/>
  <c r="N26" i="12"/>
  <c r="M26" i="12"/>
  <c r="K26" i="12" s="1"/>
  <c r="L26" i="12"/>
  <c r="G26" i="12"/>
  <c r="C26" i="12"/>
  <c r="N25" i="12"/>
  <c r="M25" i="12"/>
  <c r="L25" i="12"/>
  <c r="G25" i="12"/>
  <c r="C25" i="12"/>
  <c r="N24" i="12"/>
  <c r="M24" i="12"/>
  <c r="L24" i="12"/>
  <c r="G24" i="12"/>
  <c r="C24" i="12"/>
  <c r="J23" i="12"/>
  <c r="I23" i="12"/>
  <c r="H23" i="12"/>
  <c r="G23" i="12" s="1"/>
  <c r="F23" i="12"/>
  <c r="N23" i="12" s="1"/>
  <c r="E23" i="12"/>
  <c r="D23" i="12"/>
  <c r="N22" i="12"/>
  <c r="M22" i="12"/>
  <c r="L22" i="12"/>
  <c r="G22" i="12"/>
  <c r="C22" i="12"/>
  <c r="N21" i="12"/>
  <c r="M21" i="12"/>
  <c r="L21" i="12"/>
  <c r="G21" i="12"/>
  <c r="C21" i="12"/>
  <c r="N20" i="12"/>
  <c r="M20" i="12"/>
  <c r="L20" i="12"/>
  <c r="K20" i="12" s="1"/>
  <c r="G20" i="12"/>
  <c r="C20" i="12"/>
  <c r="N19" i="12"/>
  <c r="M19" i="12"/>
  <c r="L19" i="12"/>
  <c r="G19" i="12"/>
  <c r="C19" i="12"/>
  <c r="J18" i="12"/>
  <c r="G18" i="12" s="1"/>
  <c r="I18" i="12"/>
  <c r="H18" i="12"/>
  <c r="F18" i="12"/>
  <c r="E18" i="12"/>
  <c r="M18" i="12" s="1"/>
  <c r="D18" i="12"/>
  <c r="L18" i="12" s="1"/>
  <c r="N17" i="12"/>
  <c r="M17" i="12"/>
  <c r="L17" i="12"/>
  <c r="G17" i="12"/>
  <c r="C17" i="12"/>
  <c r="N16" i="12"/>
  <c r="M16" i="12"/>
  <c r="L16" i="12"/>
  <c r="G16" i="12"/>
  <c r="C16" i="12"/>
  <c r="N15" i="12"/>
  <c r="M15" i="12"/>
  <c r="L15" i="12"/>
  <c r="G15" i="12"/>
  <c r="C15" i="12"/>
  <c r="J14" i="12"/>
  <c r="I14" i="12"/>
  <c r="H14" i="12"/>
  <c r="F14" i="12"/>
  <c r="E14" i="12"/>
  <c r="D14" i="12"/>
  <c r="N13" i="12"/>
  <c r="M13" i="12"/>
  <c r="L13" i="12"/>
  <c r="G13" i="12"/>
  <c r="C13" i="12"/>
  <c r="N100" i="11"/>
  <c r="K100" i="11" s="1"/>
  <c r="G100" i="11"/>
  <c r="F100" i="11"/>
  <c r="C100" i="11" s="1"/>
  <c r="N97" i="11"/>
  <c r="M97" i="11"/>
  <c r="L97" i="11"/>
  <c r="G97" i="11"/>
  <c r="N96" i="11"/>
  <c r="M96" i="11"/>
  <c r="L96" i="11"/>
  <c r="G96" i="11"/>
  <c r="K96" i="11" s="1"/>
  <c r="N95" i="11"/>
  <c r="M95" i="11"/>
  <c r="M94" i="11" s="1"/>
  <c r="L95" i="11"/>
  <c r="L94" i="11" s="1"/>
  <c r="G95" i="11"/>
  <c r="C95" i="11"/>
  <c r="J94" i="11"/>
  <c r="I94" i="11"/>
  <c r="H94" i="11"/>
  <c r="F94" i="11"/>
  <c r="E94" i="11"/>
  <c r="D94" i="11"/>
  <c r="C94" i="11"/>
  <c r="N93" i="11"/>
  <c r="N92" i="11" s="1"/>
  <c r="M93" i="11"/>
  <c r="M92" i="11" s="1"/>
  <c r="L93" i="11"/>
  <c r="L92" i="11" s="1"/>
  <c r="G93" i="11"/>
  <c r="C93" i="11"/>
  <c r="C92" i="11" s="1"/>
  <c r="G92" i="11"/>
  <c r="F92" i="11"/>
  <c r="E92" i="11"/>
  <c r="D92" i="11"/>
  <c r="N91" i="11"/>
  <c r="M91" i="11"/>
  <c r="L91" i="11"/>
  <c r="G91" i="11"/>
  <c r="K91" i="11" s="1"/>
  <c r="N90" i="11"/>
  <c r="M90" i="11"/>
  <c r="L90" i="11"/>
  <c r="G90" i="11"/>
  <c r="C90" i="11"/>
  <c r="N89" i="11"/>
  <c r="M89" i="11"/>
  <c r="L89" i="11"/>
  <c r="G89" i="11"/>
  <c r="K89" i="11" s="1"/>
  <c r="N88" i="11"/>
  <c r="M88" i="11"/>
  <c r="L88" i="11"/>
  <c r="G88" i="11"/>
  <c r="C88" i="11"/>
  <c r="N87" i="11"/>
  <c r="M87" i="11"/>
  <c r="L87" i="11"/>
  <c r="G87" i="11"/>
  <c r="K87" i="11" s="1"/>
  <c r="N86" i="11"/>
  <c r="M86" i="11"/>
  <c r="L86" i="11"/>
  <c r="G86" i="11"/>
  <c r="C86" i="11"/>
  <c r="N85" i="11"/>
  <c r="M85" i="11"/>
  <c r="L85" i="11"/>
  <c r="G85" i="11"/>
  <c r="K85" i="11" s="1"/>
  <c r="N84" i="11"/>
  <c r="M84" i="11"/>
  <c r="L84" i="11"/>
  <c r="G84" i="11"/>
  <c r="C84" i="11"/>
  <c r="N83" i="11"/>
  <c r="M83" i="11"/>
  <c r="G83" i="11"/>
  <c r="D83" i="11"/>
  <c r="L83" i="11" s="1"/>
  <c r="C83" i="11"/>
  <c r="K83" i="11" s="1"/>
  <c r="N82" i="11"/>
  <c r="M82" i="11"/>
  <c r="L82" i="11"/>
  <c r="G82" i="11"/>
  <c r="C82" i="11"/>
  <c r="N81" i="11"/>
  <c r="M81" i="11"/>
  <c r="L81" i="11"/>
  <c r="G81" i="11"/>
  <c r="K81" i="11" s="1"/>
  <c r="C81" i="11"/>
  <c r="N80" i="11"/>
  <c r="M80" i="11"/>
  <c r="L80" i="11"/>
  <c r="G80" i="11"/>
  <c r="C80" i="11"/>
  <c r="K80" i="11" s="1"/>
  <c r="J79" i="11"/>
  <c r="I79" i="11"/>
  <c r="H79" i="11"/>
  <c r="F79" i="11"/>
  <c r="E79" i="11"/>
  <c r="D79" i="11"/>
  <c r="N78" i="11"/>
  <c r="M78" i="11"/>
  <c r="L78" i="11"/>
  <c r="G78" i="11"/>
  <c r="C78" i="11"/>
  <c r="N77" i="11"/>
  <c r="M77" i="11"/>
  <c r="L77" i="11"/>
  <c r="G77" i="11"/>
  <c r="C77" i="11"/>
  <c r="K77" i="11" s="1"/>
  <c r="N76" i="11"/>
  <c r="M76" i="11"/>
  <c r="L76" i="11"/>
  <c r="G76" i="11"/>
  <c r="C76" i="11"/>
  <c r="N75" i="11"/>
  <c r="M75" i="11"/>
  <c r="L75" i="11"/>
  <c r="G75" i="11"/>
  <c r="C75" i="11"/>
  <c r="N74" i="11"/>
  <c r="M74" i="11"/>
  <c r="L74" i="11"/>
  <c r="G74" i="11"/>
  <c r="C74" i="11"/>
  <c r="N73" i="11"/>
  <c r="M73" i="11"/>
  <c r="L73" i="11"/>
  <c r="G73" i="11"/>
  <c r="C73" i="11"/>
  <c r="K73" i="11" s="1"/>
  <c r="N72" i="11"/>
  <c r="M72" i="11"/>
  <c r="L72" i="11"/>
  <c r="G72" i="11"/>
  <c r="C72" i="11"/>
  <c r="N71" i="11"/>
  <c r="M71" i="11"/>
  <c r="L71" i="11"/>
  <c r="G71" i="11"/>
  <c r="C71" i="11"/>
  <c r="N70" i="11"/>
  <c r="M70" i="11"/>
  <c r="L70" i="11"/>
  <c r="G70" i="11"/>
  <c r="C70" i="11"/>
  <c r="J69" i="11"/>
  <c r="I69" i="11"/>
  <c r="H69" i="11"/>
  <c r="F69" i="11"/>
  <c r="E69" i="11"/>
  <c r="D69" i="11"/>
  <c r="N68" i="11"/>
  <c r="M68" i="11"/>
  <c r="L68" i="11"/>
  <c r="G68" i="11"/>
  <c r="D68" i="11"/>
  <c r="C68" i="11" s="1"/>
  <c r="N67" i="11"/>
  <c r="N66" i="11" s="1"/>
  <c r="M67" i="11"/>
  <c r="L67" i="11"/>
  <c r="L66" i="11" s="1"/>
  <c r="G67" i="11"/>
  <c r="C67" i="11"/>
  <c r="M66" i="11"/>
  <c r="J66" i="11"/>
  <c r="I66" i="11"/>
  <c r="H66" i="11"/>
  <c r="F66" i="11"/>
  <c r="E66" i="11"/>
  <c r="D66" i="11"/>
  <c r="C66" i="11"/>
  <c r="I65" i="11"/>
  <c r="N64" i="11"/>
  <c r="M64" i="11"/>
  <c r="M63" i="11" s="1"/>
  <c r="L64" i="11"/>
  <c r="L63" i="11" s="1"/>
  <c r="G64" i="11"/>
  <c r="K64" i="11" s="1"/>
  <c r="K63" i="11" s="1"/>
  <c r="N63" i="11"/>
  <c r="J63" i="11"/>
  <c r="I63" i="11"/>
  <c r="H63" i="11"/>
  <c r="N62" i="11"/>
  <c r="N61" i="11" s="1"/>
  <c r="M62" i="11"/>
  <c r="L62" i="11"/>
  <c r="L61" i="11" s="1"/>
  <c r="G62" i="11"/>
  <c r="C62" i="11"/>
  <c r="C61" i="11" s="1"/>
  <c r="C60" i="11" s="1"/>
  <c r="M61" i="11"/>
  <c r="J61" i="11"/>
  <c r="I61" i="11"/>
  <c r="H61" i="11"/>
  <c r="F61" i="11"/>
  <c r="F60" i="11" s="1"/>
  <c r="E61" i="11"/>
  <c r="E60" i="11" s="1"/>
  <c r="D61" i="11"/>
  <c r="D60" i="11" s="1"/>
  <c r="N59" i="11"/>
  <c r="N58" i="11" s="1"/>
  <c r="N57" i="11" s="1"/>
  <c r="M59" i="11"/>
  <c r="M58" i="11" s="1"/>
  <c r="M57" i="11" s="1"/>
  <c r="L59" i="11"/>
  <c r="L58" i="11" s="1"/>
  <c r="L57" i="11" s="1"/>
  <c r="G59" i="11"/>
  <c r="G58" i="11" s="1"/>
  <c r="G57" i="11" s="1"/>
  <c r="C59" i="11"/>
  <c r="J58" i="11"/>
  <c r="J57" i="11" s="1"/>
  <c r="I58" i="11"/>
  <c r="H58" i="11"/>
  <c r="H57" i="11" s="1"/>
  <c r="F58" i="11"/>
  <c r="F57" i="11" s="1"/>
  <c r="E58" i="11"/>
  <c r="D58" i="11"/>
  <c r="D57" i="11" s="1"/>
  <c r="I57" i="11"/>
  <c r="E57" i="11"/>
  <c r="N56" i="11"/>
  <c r="N55" i="11" s="1"/>
  <c r="M56" i="11"/>
  <c r="L56" i="11"/>
  <c r="L55" i="11" s="1"/>
  <c r="G56" i="11"/>
  <c r="C56" i="11"/>
  <c r="M55" i="11"/>
  <c r="J55" i="11"/>
  <c r="I55" i="11"/>
  <c r="I50" i="11" s="1"/>
  <c r="H55" i="11"/>
  <c r="F55" i="11"/>
  <c r="E55" i="11"/>
  <c r="D55" i="11"/>
  <c r="C55" i="11"/>
  <c r="N54" i="11"/>
  <c r="M54" i="11"/>
  <c r="L54" i="11"/>
  <c r="G54" i="11"/>
  <c r="C54" i="11"/>
  <c r="N53" i="11"/>
  <c r="M53" i="11"/>
  <c r="L53" i="11"/>
  <c r="G53" i="11"/>
  <c r="C53" i="11"/>
  <c r="J52" i="11"/>
  <c r="I52" i="11"/>
  <c r="H52" i="11"/>
  <c r="F52" i="11"/>
  <c r="E52" i="11"/>
  <c r="D52" i="11"/>
  <c r="N51" i="11"/>
  <c r="M51" i="11"/>
  <c r="L51" i="11"/>
  <c r="K51" i="11"/>
  <c r="N49" i="11"/>
  <c r="M49" i="11"/>
  <c r="M48" i="11" s="1"/>
  <c r="M47" i="11" s="1"/>
  <c r="L49" i="11"/>
  <c r="L48" i="11" s="1"/>
  <c r="L47" i="11" s="1"/>
  <c r="G49" i="11"/>
  <c r="G48" i="11" s="1"/>
  <c r="G47" i="11" s="1"/>
  <c r="C49" i="11"/>
  <c r="N48" i="11"/>
  <c r="N47" i="11" s="1"/>
  <c r="J48" i="11"/>
  <c r="I48" i="11"/>
  <c r="I47" i="11" s="1"/>
  <c r="H48" i="11"/>
  <c r="F48" i="11"/>
  <c r="F47" i="11" s="1"/>
  <c r="E48" i="11"/>
  <c r="E47" i="11" s="1"/>
  <c r="D48" i="11"/>
  <c r="D47" i="11" s="1"/>
  <c r="J47" i="11"/>
  <c r="H47" i="11"/>
  <c r="N46" i="11"/>
  <c r="N45" i="11" s="1"/>
  <c r="N44" i="11" s="1"/>
  <c r="M46" i="11"/>
  <c r="L46" i="11"/>
  <c r="L45" i="11" s="1"/>
  <c r="L44" i="11" s="1"/>
  <c r="G46" i="11"/>
  <c r="G45" i="11" s="1"/>
  <c r="G44" i="11" s="1"/>
  <c r="C46" i="11"/>
  <c r="C45" i="11" s="1"/>
  <c r="C44" i="11" s="1"/>
  <c r="M45" i="11"/>
  <c r="M44" i="11" s="1"/>
  <c r="J45" i="11"/>
  <c r="I45" i="11"/>
  <c r="I44" i="11" s="1"/>
  <c r="H45" i="11"/>
  <c r="H44" i="11" s="1"/>
  <c r="F45" i="11"/>
  <c r="F44" i="11" s="1"/>
  <c r="E45" i="11"/>
  <c r="E44" i="11" s="1"/>
  <c r="D45" i="11"/>
  <c r="D44" i="11" s="1"/>
  <c r="J44" i="11"/>
  <c r="N43" i="11"/>
  <c r="N42" i="11" s="1"/>
  <c r="N41" i="11" s="1"/>
  <c r="M43" i="11"/>
  <c r="M42" i="11" s="1"/>
  <c r="M41" i="11" s="1"/>
  <c r="L43" i="11"/>
  <c r="L42" i="11" s="1"/>
  <c r="L41" i="11" s="1"/>
  <c r="G43" i="11"/>
  <c r="G42" i="11" s="1"/>
  <c r="G41" i="11" s="1"/>
  <c r="C43" i="11"/>
  <c r="J42" i="11"/>
  <c r="J41" i="11" s="1"/>
  <c r="I42" i="11"/>
  <c r="I41" i="11" s="1"/>
  <c r="H42" i="11"/>
  <c r="H41" i="11" s="1"/>
  <c r="F42" i="11"/>
  <c r="F41" i="11" s="1"/>
  <c r="E42" i="11"/>
  <c r="E41" i="11" s="1"/>
  <c r="D42" i="11"/>
  <c r="D41" i="11" s="1"/>
  <c r="N40" i="11"/>
  <c r="N39" i="11" s="1"/>
  <c r="M40" i="11"/>
  <c r="L40" i="11"/>
  <c r="L39" i="11" s="1"/>
  <c r="G40" i="11"/>
  <c r="K40" i="11" s="1"/>
  <c r="K39" i="11" s="1"/>
  <c r="M39" i="11"/>
  <c r="J39" i="11"/>
  <c r="I39" i="11"/>
  <c r="H39" i="11"/>
  <c r="N38" i="11"/>
  <c r="N37" i="11" s="1"/>
  <c r="M38" i="11"/>
  <c r="M37" i="11" s="1"/>
  <c r="L38" i="11"/>
  <c r="L37" i="11" s="1"/>
  <c r="G38" i="11"/>
  <c r="G37" i="11" s="1"/>
  <c r="C38" i="11"/>
  <c r="J37" i="11"/>
  <c r="J35" i="11" s="1"/>
  <c r="I37" i="11"/>
  <c r="I35" i="11" s="1"/>
  <c r="H37" i="11"/>
  <c r="F37" i="11"/>
  <c r="F35" i="11" s="1"/>
  <c r="E37" i="11"/>
  <c r="E35" i="11" s="1"/>
  <c r="D37" i="11"/>
  <c r="D35" i="11" s="1"/>
  <c r="N36" i="11"/>
  <c r="M36" i="11"/>
  <c r="L36" i="11"/>
  <c r="K36" i="11"/>
  <c r="N34" i="11"/>
  <c r="M34" i="11"/>
  <c r="L34" i="11"/>
  <c r="K34" i="11"/>
  <c r="N32" i="11"/>
  <c r="M32" i="11"/>
  <c r="L32" i="11"/>
  <c r="G32" i="11"/>
  <c r="C32" i="11"/>
  <c r="N31" i="11"/>
  <c r="M31" i="11"/>
  <c r="L31" i="11"/>
  <c r="K31" i="11"/>
  <c r="G31" i="11"/>
  <c r="M30" i="11"/>
  <c r="M29" i="11" s="1"/>
  <c r="G30" i="11"/>
  <c r="F30" i="11"/>
  <c r="D30" i="11"/>
  <c r="L30" i="11" s="1"/>
  <c r="J29" i="11"/>
  <c r="I29" i="11"/>
  <c r="H29" i="11"/>
  <c r="E29" i="11"/>
  <c r="D29" i="11"/>
  <c r="N28" i="11"/>
  <c r="M28" i="11"/>
  <c r="L28" i="11"/>
  <c r="G28" i="11"/>
  <c r="C28" i="11"/>
  <c r="N27" i="11"/>
  <c r="M27" i="11"/>
  <c r="L27" i="11"/>
  <c r="G27" i="11"/>
  <c r="C27" i="11"/>
  <c r="K27" i="11" s="1"/>
  <c r="N26" i="11"/>
  <c r="M26" i="11"/>
  <c r="L26" i="11"/>
  <c r="G26" i="11"/>
  <c r="C26" i="11"/>
  <c r="N25" i="11"/>
  <c r="M25" i="11"/>
  <c r="L25" i="11"/>
  <c r="G25" i="11"/>
  <c r="C25" i="11"/>
  <c r="N24" i="11"/>
  <c r="M24" i="11"/>
  <c r="L24" i="11"/>
  <c r="G24" i="11"/>
  <c r="C24" i="11"/>
  <c r="N23" i="11"/>
  <c r="M23" i="11"/>
  <c r="M22" i="11" s="1"/>
  <c r="G23" i="11"/>
  <c r="D23" i="11"/>
  <c r="L23" i="11" s="1"/>
  <c r="J22" i="11"/>
  <c r="I22" i="11"/>
  <c r="H22" i="11"/>
  <c r="F22" i="11"/>
  <c r="E22" i="11"/>
  <c r="D22" i="11"/>
  <c r="N21" i="11"/>
  <c r="M21" i="11"/>
  <c r="L21" i="11"/>
  <c r="G21" i="11"/>
  <c r="C21" i="11"/>
  <c r="N20" i="11"/>
  <c r="N19" i="11" s="1"/>
  <c r="M20" i="11"/>
  <c r="M19" i="11" s="1"/>
  <c r="L20" i="11"/>
  <c r="L19" i="11" s="1"/>
  <c r="G20" i="11"/>
  <c r="G19" i="11" s="1"/>
  <c r="C20" i="11"/>
  <c r="C19" i="11" s="1"/>
  <c r="J19" i="11"/>
  <c r="I19" i="11"/>
  <c r="H19" i="11"/>
  <c r="F19" i="11"/>
  <c r="E19" i="11"/>
  <c r="D19" i="11"/>
  <c r="N18" i="11"/>
  <c r="M18" i="11"/>
  <c r="L18" i="11"/>
  <c r="G18" i="11"/>
  <c r="C18" i="11"/>
  <c r="N17" i="11"/>
  <c r="N16" i="11" s="1"/>
  <c r="M17" i="11"/>
  <c r="M16" i="11" s="1"/>
  <c r="L17" i="11"/>
  <c r="L16" i="11" s="1"/>
  <c r="G17" i="11"/>
  <c r="G16" i="11" s="1"/>
  <c r="C17" i="11"/>
  <c r="C16" i="11" s="1"/>
  <c r="J16" i="11"/>
  <c r="I16" i="11"/>
  <c r="H16" i="11"/>
  <c r="H14" i="11" s="1"/>
  <c r="F16" i="11"/>
  <c r="E16" i="11"/>
  <c r="D16" i="11"/>
  <c r="N15" i="11"/>
  <c r="M15" i="11"/>
  <c r="L15" i="11"/>
  <c r="G15" i="11"/>
  <c r="C15" i="1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K25" i="11" l="1"/>
  <c r="K26" i="11"/>
  <c r="N52" i="11"/>
  <c r="M52" i="11"/>
  <c r="M50" i="11" s="1"/>
  <c r="J50" i="11"/>
  <c r="K59" i="11"/>
  <c r="K58" i="11" s="1"/>
  <c r="K57" i="11" s="1"/>
  <c r="I60" i="11"/>
  <c r="N79" i="11"/>
  <c r="L52" i="11"/>
  <c r="M69" i="11"/>
  <c r="H28" i="12"/>
  <c r="D28" i="12"/>
  <c r="I28" i="12"/>
  <c r="N18" i="12"/>
  <c r="E28" i="12"/>
  <c r="L35" i="11"/>
  <c r="L33" i="11" s="1"/>
  <c r="K43" i="11"/>
  <c r="K42" i="11" s="1"/>
  <c r="K41" i="11" s="1"/>
  <c r="K54" i="11"/>
  <c r="F50" i="11"/>
  <c r="F33" i="11" s="1"/>
  <c r="H60" i="11"/>
  <c r="L60" i="11"/>
  <c r="E65" i="11"/>
  <c r="M79" i="11"/>
  <c r="M65" i="11" s="1"/>
  <c r="M35" i="11"/>
  <c r="M33" i="11" s="1"/>
  <c r="E50" i="11"/>
  <c r="J60" i="11"/>
  <c r="M60" i="11"/>
  <c r="K67" i="11"/>
  <c r="K66" i="11" s="1"/>
  <c r="K68" i="11"/>
  <c r="K84" i="11"/>
  <c r="L50" i="11"/>
  <c r="K28" i="11"/>
  <c r="K38" i="11"/>
  <c r="K37" i="11" s="1"/>
  <c r="N35" i="11"/>
  <c r="K49" i="11"/>
  <c r="K48" i="11" s="1"/>
  <c r="K47" i="11" s="1"/>
  <c r="C58" i="11"/>
  <c r="C57" i="11" s="1"/>
  <c r="G63" i="11"/>
  <c r="K95" i="11"/>
  <c r="I33" i="11"/>
  <c r="N22" i="11"/>
  <c r="D14" i="11"/>
  <c r="G66" i="11"/>
  <c r="L69" i="11"/>
  <c r="K72" i="11"/>
  <c r="K76" i="11"/>
  <c r="K17" i="11"/>
  <c r="K16" i="11" s="1"/>
  <c r="K20" i="11"/>
  <c r="K19" i="11" s="1"/>
  <c r="L22" i="11"/>
  <c r="K24" i="11"/>
  <c r="L29" i="11"/>
  <c r="C37" i="11"/>
  <c r="C35" i="11" s="1"/>
  <c r="G39" i="11"/>
  <c r="G35" i="11" s="1"/>
  <c r="H50" i="11"/>
  <c r="H65" i="11"/>
  <c r="G29" i="11"/>
  <c r="J33" i="11"/>
  <c r="E33" i="11"/>
  <c r="F65" i="11"/>
  <c r="K32" i="11"/>
  <c r="H35" i="11"/>
  <c r="H33" i="11" s="1"/>
  <c r="H98" i="11" s="1"/>
  <c r="H101" i="11" s="1"/>
  <c r="C48" i="11"/>
  <c r="C47" i="11" s="1"/>
  <c r="D50" i="11"/>
  <c r="D33" i="11" s="1"/>
  <c r="D65" i="11"/>
  <c r="K71" i="11"/>
  <c r="K74" i="11"/>
  <c r="K75" i="11"/>
  <c r="K78" i="11"/>
  <c r="J65" i="11"/>
  <c r="L79" i="11"/>
  <c r="K82" i="11"/>
  <c r="K86" i="11"/>
  <c r="K93" i="11"/>
  <c r="K92" i="11" s="1"/>
  <c r="N94" i="11"/>
  <c r="K13" i="12"/>
  <c r="J28" i="12"/>
  <c r="K22" i="12"/>
  <c r="M23" i="12"/>
  <c r="K25" i="12"/>
  <c r="L23" i="12"/>
  <c r="K23" i="12" s="1"/>
  <c r="F28" i="12"/>
  <c r="K18" i="12"/>
  <c r="K24" i="12"/>
  <c r="C14" i="12"/>
  <c r="G14" i="12"/>
  <c r="G28" i="12" s="1"/>
  <c r="K21" i="12"/>
  <c r="C23" i="12"/>
  <c r="K19" i="12"/>
  <c r="C18" i="12"/>
  <c r="L14" i="12"/>
  <c r="M14" i="12"/>
  <c r="N14" i="12"/>
  <c r="N28" i="12" s="1"/>
  <c r="K35" i="11"/>
  <c r="L65" i="11"/>
  <c r="K90" i="11"/>
  <c r="G79" i="11"/>
  <c r="I14" i="11"/>
  <c r="G22" i="11"/>
  <c r="G14" i="11" s="1"/>
  <c r="K46" i="11"/>
  <c r="K45" i="11" s="1"/>
  <c r="K44" i="11" s="1"/>
  <c r="N60" i="11"/>
  <c r="N33" i="11" s="1"/>
  <c r="N69" i="11"/>
  <c r="C79" i="11"/>
  <c r="K88" i="11"/>
  <c r="K97" i="11"/>
  <c r="K94" i="11" s="1"/>
  <c r="G94" i="11"/>
  <c r="E14" i="11"/>
  <c r="J14" i="11"/>
  <c r="C42" i="11"/>
  <c r="C41" i="11" s="1"/>
  <c r="N50" i="11"/>
  <c r="G55" i="11"/>
  <c r="K56" i="11"/>
  <c r="K55" i="11" s="1"/>
  <c r="G61" i="11"/>
  <c r="G60" i="11" s="1"/>
  <c r="K62" i="11"/>
  <c r="K61" i="11" s="1"/>
  <c r="K60" i="11" s="1"/>
  <c r="G69" i="11"/>
  <c r="K70" i="11"/>
  <c r="N30" i="11"/>
  <c r="N29" i="11" s="1"/>
  <c r="F29" i="11"/>
  <c r="F14" i="11" s="1"/>
  <c r="K15" i="11"/>
  <c r="M14" i="11"/>
  <c r="K18" i="11"/>
  <c r="K21" i="11"/>
  <c r="C30" i="11"/>
  <c r="G52" i="11"/>
  <c r="G50" i="11" s="1"/>
  <c r="K53" i="11"/>
  <c r="K52" i="11" s="1"/>
  <c r="C23" i="11"/>
  <c r="C52" i="11"/>
  <c r="C50" i="11" s="1"/>
  <c r="C69" i="11"/>
  <c r="C65" i="11" s="1"/>
  <c r="K69" i="11" l="1"/>
  <c r="D98" i="11"/>
  <c r="D101" i="11" s="1"/>
  <c r="K14" i="12"/>
  <c r="K28" i="12" s="1"/>
  <c r="M98" i="11"/>
  <c r="M101" i="11" s="1"/>
  <c r="E98" i="11"/>
  <c r="E101" i="11" s="1"/>
  <c r="K50" i="11"/>
  <c r="N14" i="11"/>
  <c r="N65" i="11"/>
  <c r="L14" i="11"/>
  <c r="J98" i="11"/>
  <c r="J101" i="11" s="1"/>
  <c r="K79" i="11"/>
  <c r="I98" i="11"/>
  <c r="I101" i="11" s="1"/>
  <c r="G33" i="11"/>
  <c r="F98" i="11"/>
  <c r="F101" i="11" s="1"/>
  <c r="G65" i="11"/>
  <c r="N98" i="11"/>
  <c r="N101" i="11" s="1"/>
  <c r="M28" i="12"/>
  <c r="C28" i="12"/>
  <c r="L28" i="12"/>
  <c r="K65" i="11"/>
  <c r="C22" i="11"/>
  <c r="K23" i="11"/>
  <c r="K22" i="11" s="1"/>
  <c r="K14" i="11" s="1"/>
  <c r="K33" i="11"/>
  <c r="L98" i="11"/>
  <c r="L101" i="11" s="1"/>
  <c r="K30" i="11"/>
  <c r="K29" i="11" s="1"/>
  <c r="C29" i="11"/>
  <c r="C33" i="11"/>
  <c r="G98" i="11" l="1"/>
  <c r="G101" i="11" s="1"/>
  <c r="K98" i="11"/>
  <c r="K101" i="11" s="1"/>
  <c r="C14" i="11"/>
  <c r="C98" i="11" s="1"/>
  <c r="C101" i="11" s="1"/>
</calcChain>
</file>

<file path=xl/sharedStrings.xml><?xml version="1.0" encoding="utf-8"?>
<sst xmlns="http://schemas.openxmlformats.org/spreadsheetml/2006/main" count="571" uniqueCount="278">
  <si>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</si>
  <si>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</si>
  <si>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</si>
  <si>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</si>
  <si>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</si>
  <si>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</si>
  <si>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</si>
  <si>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</si>
  <si>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</si>
  <si>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</si>
  <si>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</si>
  <si>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</si>
  <si>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</si>
  <si>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</si>
  <si>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</si>
  <si>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</si>
  <si>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</si>
  <si>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</si>
  <si>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</si>
  <si>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</si>
  <si>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</si>
  <si>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</si>
  <si>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</si>
  <si>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</si>
  <si>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</si>
  <si>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</si>
  <si>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</si>
  <si>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</si>
  <si>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</si>
  <si>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</si>
  <si>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</si>
  <si>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</si>
  <si>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</si>
  <si>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</si>
  <si>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</si>
  <si>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</si>
  <si>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</si>
  <si>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</si>
  <si>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</si>
  <si>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</si>
  <si>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</si>
  <si>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</si>
  <si>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</si>
  <si>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</si>
  <si>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</si>
  <si>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</si>
  <si>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</si>
  <si>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</si>
  <si>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</si>
  <si>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</si>
  <si>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</si>
  <si>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</si>
  <si>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</si>
  <si>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</si>
  <si>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</si>
  <si>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</si>
  <si>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</si>
  <si>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</si>
  <si>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</si>
  <si>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</si>
  <si>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</si>
  <si>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</si>
  <si>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</si>
  <si>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</si>
  <si>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</si>
  <si>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</si>
  <si>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</si>
  <si>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</si>
  <si>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</si>
  <si>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</si>
  <si>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</si>
  <si>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</si>
  <si>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</si>
  <si>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</si>
  <si>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</si>
  <si>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</si>
  <si>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</si>
  <si>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</si>
  <si>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</si>
  <si>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</si>
  <si>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</si>
  <si>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</si>
  <si>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</si>
  <si>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</si>
  <si>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</si>
  <si>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</si>
  <si>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</si>
  <si>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</si>
  <si>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</si>
  <si>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</si>
  <si>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</si>
  <si>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</si>
  <si>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</si>
  <si>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</si>
  <si>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</si>
  <si>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</si>
  <si>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</si>
  <si>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</si>
  <si>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</si>
  <si>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</si>
  <si>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</si>
  <si>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</si>
  <si>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</si>
  <si>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</si>
  <si>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</si>
  <si>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</si>
  <si>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</si>
  <si>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</si>
  <si>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</si>
  <si>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</si>
  <si>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</si>
  <si>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</si>
  <si>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</si>
  <si>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</si>
  <si>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</si>
  <si>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</si>
  <si>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</si>
  <si>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</si>
  <si>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</si>
  <si>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</si>
  <si>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</si>
  <si>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</si>
  <si>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</si>
  <si>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</si>
  <si>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</si>
  <si>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</si>
  <si>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</si>
  <si>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</si>
  <si>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</si>
  <si>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</si>
  <si>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</si>
  <si>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</si>
  <si>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</si>
  <si>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</si>
  <si>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</si>
  <si>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</si>
  <si>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</si>
  <si>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</si>
  <si>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</si>
  <si>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</si>
  <si>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</si>
  <si>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</si>
  <si>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</si>
  <si>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</si>
  <si>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</si>
  <si>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</si>
  <si>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</si>
  <si>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</si>
  <si>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</si>
  <si>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</si>
  <si>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</si>
  <si>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</si>
  <si>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</si>
  <si>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</si>
  <si>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</si>
  <si>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</si>
  <si>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</si>
  <si>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</si>
  <si>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</si>
  <si>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</si>
  <si>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</si>
  <si>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</si>
  <si>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</si>
  <si>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</si>
  <si>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</si>
  <si>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</si>
  <si>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</si>
  <si>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</si>
  <si>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</si>
  <si>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</si>
  <si>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</si>
  <si>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</si>
  <si>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</si>
  <si>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</si>
  <si>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</si>
  <si>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r>
      <t>Jaunimo politikos plėtros programa</t>
    </r>
    <r>
      <rPr>
        <sz val="12"/>
        <rFont val="Times New Roman"/>
        <family val="1"/>
        <charset val="186"/>
      </rPr>
      <t xml:space="preserve"> </t>
    </r>
  </si>
  <si>
    <t>Jaunimo politikos plėtros programa (savivaldybės biudžeto lėšos)</t>
  </si>
  <si>
    <t>Jaunimo politikos plėtros programa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</si>
  <si>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</si>
  <si>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</si>
  <si>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t>Susisiekimo sistemos priežiūros ir plėtros programa (Europos Sąjungos finansinės paramos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</si>
  <si>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</si>
  <si>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</si>
  <si>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</si>
  <si>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</si>
  <si>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</si>
  <si>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</si>
  <si>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</si>
  <si>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</si>
  <si>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</si>
  <si>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</si>
  <si>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r>
      <t xml:space="preserve">Savivaldybės valdymo  programa (specialios tikslinės dotacijos savivaldybėms perduotoms </t>
    </r>
    <r>
      <rPr>
        <sz val="12"/>
        <color indexed="8"/>
        <rFont val="Times New Roman"/>
        <family val="1"/>
        <charset val="186"/>
      </rPr>
      <t>įstaigoms išlaikyti lėšos)</t>
    </r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</si>
  <si>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</si>
  <si>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</si>
  <si>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</si>
  <si>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</si>
  <si>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</si>
  <si>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</si>
  <si>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</si>
  <si>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</si>
  <si>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</si>
  <si>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</si>
  <si>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</si>
  <si>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</si>
  <si>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</si>
  <si>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</si>
  <si>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>Patvirtinta</t>
  </si>
  <si>
    <t>Pakeitimas</t>
  </si>
  <si>
    <t>Projektas</t>
  </si>
  <si>
    <t>Lyginamasis variantas</t>
  </si>
  <si>
    <t xml:space="preserve">Pakeitimas </t>
  </si>
  <si>
    <t xml:space="preserve">                                                                                   Lyginamasis variantas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</si>
  <si>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</si>
  <si>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</si>
  <si>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t>Dotacija savivaldybių įstaigų darbuotojų darbo apmokėjimo įstatymui laipsniškai įgyvendinti</t>
  </si>
  <si>
    <t>Savivaldybės sekretoriato aptarnavimas (dotacijos savivaldybių įstaigų darbuotojų darbo apmokėjimo įstatymui laipsniškai įgyvendinti lėšos)</t>
  </si>
  <si>
    <t>Savivaldybės administracijos veiklos užtikrinimas ir kitų priemonių vykdymas (dotacijos savivaldybių įstaigų darbuotojų darbo apmokėjimo įstatymui laipsniškai įgyvendinti lėšos)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</si>
  <si>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</si>
  <si>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Miesto infrastruktūros objektų priežiūros ir modernizavimo programa (dotacijos savivaldybių įstaigų darbuotojų darbo apmokėjimo įstatymui laipsniškai įgyvendinti lėšos)</t>
  </si>
  <si>
    <t>Kultūros plėtros programa (dotacijos savivaldybių įstaigų darbuotojų darbo apmokėjimo įstatymui laipsniškai įgyvendinti lėšos)</t>
  </si>
  <si>
    <t>Ugdymo proceso užtikrinimo programa  (dotacijos savivaldybių įstaigų darbuotojų darbo apmokėjimo įstatymui laipsniškai įgyvendinti lėšos)</t>
  </si>
  <si>
    <t>Ugdymo proceso užtikrinimo programa (dotacijos išlaidoms, susijusioms su pedagoginių darbuotojų skaičiaus optimizavimu, apmokėti lėšos)</t>
  </si>
  <si>
    <t>Kūno kultūros ir sporto plėtros programa (dotacijos savivaldybių įstaigų darbuotojų darbo apmokėjimo įstatymui laipsniškai įgyvendinti lėšos)</t>
  </si>
  <si>
    <t>Socialinės atskirties mažinimo programa (dotacijos savivaldybių įstaigų darbuotojų darbo apmokėjimo įstatymui laipsniškai įgyvendinti lėšos)</t>
  </si>
  <si>
    <t>Klaipėdos Prano Mašioto progimnazijos modernizavimas, Varpų g. 3, Klaipėda</t>
  </si>
  <si>
    <t>Klaipėdos Vytauto Didžiojo gimnazijos modernizavimas, S. Daukanto g. 31, Klaipėda</t>
  </si>
  <si>
    <t>Valstybės kapitalo investicijų programoje numatytiems projektams finansuoti (41+...+46)</t>
  </si>
  <si>
    <t>Bendrosios dotacijos kompensacija (48+49)</t>
  </si>
  <si>
    <t>Kitos dotacijos ir lėšos iš kitų valdymo lygių (51+...+55)</t>
  </si>
  <si>
    <t>KITOS PAJAMOS (57+...+66)</t>
  </si>
  <si>
    <t>MATERIALIOJO IR NEMATERIALIOJO TURTO REALIZAVIMO PAJAMOS (68)</t>
  </si>
  <si>
    <t>Ilgalaikio materialiojo turto realizavimo pajamos (69+70)</t>
  </si>
  <si>
    <t>Iš viso (1+9+56+67)</t>
  </si>
  <si>
    <t>DOTACIJOS (10+11+47+50)</t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</si>
  <si>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</si>
  <si>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t xml:space="preserve">Ugdymo proceso užtikrinimo programa (specialios tikslinės dotacijos valstybės kapitalo investicijų programoje numatytiems projektams finansuoti lėšos) </t>
  </si>
  <si>
    <t>Iš viso asignavimų (178-180):</t>
  </si>
  <si>
    <t>Smulkiojo ir vidutinio verslo plėtros programa (savivaldybės biudžeto lėšos)</t>
  </si>
  <si>
    <t>Klaipėdos miesto savivaldybės tarybos</t>
  </si>
  <si>
    <t>2017 m. vasario 23 d. sprendimo Nr. T2-25</t>
  </si>
  <si>
    <t>3 priedas</t>
  </si>
  <si>
    <t xml:space="preserve">ASIGNAVIMAI IŠ APYVARTINIŲ LĖŠŲ 2017 M. SAUSIO 1 D. LIKUČIO </t>
  </si>
  <si>
    <t>Pakeitimas 2017-07</t>
  </si>
  <si>
    <t>Projektas 2017-07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</si>
  <si>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</si>
  <si>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</si>
  <si>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</si>
  <si>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</si>
  <si>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</si>
  <si>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</si>
  <si>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</si>
  <si>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</si>
  <si>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lėšos</t>
  </si>
  <si>
    <t xml:space="preserve">2.5. Už žemės pardavimą gautų lėšų likučio metų pradžioje lėšos </t>
  </si>
  <si>
    <t xml:space="preserve">2.6. Europos Sąjungos finansinės paramos lėšų likučio metų pradžioje lėšos </t>
  </si>
  <si>
    <t>2.7. Už privatizuotus butus gautų lėšų likučio metų pradžioje lėšos</t>
  </si>
  <si>
    <t>3. Savivaldybės biudžeto lėšų likučio metų pradžioje lėšos</t>
  </si>
  <si>
    <t>iš jų kreditiniam įsiskolinimui dengti bei paskoloms grąžinti</t>
  </si>
  <si>
    <t>Iš viso:</t>
  </si>
  <si>
    <t>4 priedas</t>
  </si>
  <si>
    <t xml:space="preserve">2017 METŲ ASIGNAVIMŲ VALDYTOJŲ PAJAMŲ ĮMOKOS Į SAVIVALDYBĖS BIUDŽETĄ </t>
  </si>
  <si>
    <t>Asignavimų valdytojo pavadinimas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</si>
  <si>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</si>
  <si>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</si>
  <si>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</si>
  <si>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2</t>
  </si>
  <si>
    <t>3</t>
  </si>
  <si>
    <t>4</t>
  </si>
  <si>
    <t>6</t>
  </si>
  <si>
    <t>Biudžetinė įstaiga „Klaipėdos paplūdimiai“</t>
  </si>
  <si>
    <t>švietimo įstaigos</t>
  </si>
  <si>
    <t>sporto įstaigos</t>
  </si>
  <si>
    <t>kultūros įstaigos</t>
  </si>
  <si>
    <t>Socialinių reikalų departamentas (pajamos už gyvenamųjų patalpų nuomą)</t>
  </si>
  <si>
    <t>socialinės apsaugos įstaigos</t>
  </si>
  <si>
    <t>sveikatos apsaugos įstaigos</t>
  </si>
  <si>
    <t xml:space="preserve">Projektas </t>
  </si>
  <si>
    <t>Iš viso asignavimų (85-87):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</si>
</sst>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2" xfId="1" applyBorder="1"/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164" fontId="4" fillId="0" borderId="2" xfId="1" applyNumberFormat="1" applyFont="1" applyBorder="1"/>
    <xf numFmtId="164" fontId="2" fillId="0" borderId="2" xfId="1" applyNumberFormat="1" applyFont="1" applyBorder="1"/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1" fillId="0" borderId="0" xfId="1" applyNumberFormat="1"/>
    <xf numFmtId="0" fontId="4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/>
    <xf numFmtId="164" fontId="4" fillId="0" borderId="2" xfId="1" applyNumberFormat="1" applyFont="1" applyFill="1" applyBorder="1" applyAlignment="1"/>
    <xf numFmtId="0" fontId="10" fillId="0" borderId="0" xfId="0" applyFont="1"/>
    <xf numFmtId="0" fontId="8" fillId="0" borderId="0" xfId="0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1" applyFont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/>
    <xf numFmtId="9" fontId="1" fillId="0" borderId="0" xfId="8" applyFont="1"/>
    <xf numFmtId="0" fontId="4" fillId="0" borderId="2" xfId="1" applyFont="1" applyBorder="1" applyAlignment="1">
      <alignment wrapText="1"/>
    </xf>
    <xf numFmtId="49" fontId="11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11" fillId="0" borderId="2" xfId="1" applyFont="1" applyFill="1" applyBorder="1" applyAlignment="1">
      <alignment horizontal="left" wrapText="1"/>
    </xf>
    <xf numFmtId="164" fontId="11" fillId="0" borderId="2" xfId="1" applyNumberFormat="1" applyFont="1" applyFill="1" applyBorder="1"/>
    <xf numFmtId="0" fontId="0" fillId="0" borderId="1" xfId="0" applyBorder="1"/>
    <xf numFmtId="164" fontId="0" fillId="0" borderId="0" xfId="0" applyNumberFormat="1"/>
    <xf numFmtId="0" fontId="12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 applyAlignment="1">
      <alignment wrapText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0" fontId="2" fillId="0" borderId="0" xfId="1" applyFont="1" applyFill="1" applyBorder="1"/>
    <xf numFmtId="0" fontId="5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5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/>
    <xf numFmtId="0" fontId="1" fillId="0" borderId="0" xfId="1" applyFill="1"/>
    <xf numFmtId="0" fontId="1" fillId="0" borderId="0" xfId="1" applyFont="1" applyFill="1" applyBorder="1"/>
    <xf numFmtId="0" fontId="4" fillId="0" borderId="0" xfId="1" applyFont="1" applyFill="1" applyBorder="1"/>
    <xf numFmtId="164" fontId="13" fillId="0" borderId="0" xfId="1" applyNumberFormat="1" applyFont="1" applyBorder="1"/>
    <xf numFmtId="164" fontId="4" fillId="0" borderId="2" xfId="3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0" fontId="4" fillId="0" borderId="0" xfId="1" applyFont="1" applyAlignment="1">
      <alignment horizontal="center"/>
    </xf>
    <xf numFmtId="9" fontId="2" fillId="0" borderId="2" xfId="8" applyFont="1" applyFill="1" applyBorder="1" applyAlignment="1">
      <alignment horizontal="center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Zeros="0" topLeftCell="A46" zoomScale="115" zoomScaleNormal="115" workbookViewId="0">
      <selection activeCell="I57" sqref="I57"/>
    </sheetView>
  </sheetViews>
  <sheetFormatPr defaultRowHeight="12.75" x14ac:dyDescent="0.2"/>
  <cols>
    <col min="1" max="1" width="10.28515625" style="2" bestFit="1" customWidth="1"/>
    <col min="2" max="2" width="60" style="2" customWidth="1"/>
    <col min="3" max="3" width="11.5703125" style="2" customWidth="1"/>
    <col min="4" max="4" width="12.28515625" style="2" customWidth="1"/>
    <col min="5" max="5" width="11.140625" style="2" customWidth="1"/>
    <col min="6" max="170" width="9.140625" style="2"/>
    <col min="171" max="171" width="60" style="2" customWidth="1"/>
    <col min="172" max="172" width="17.28515625" style="2" customWidth="1"/>
    <col min="173" max="173" width="13.28515625" style="2" customWidth="1"/>
    <col min="174" max="174" width="12" style="2" customWidth="1"/>
    <col min="175" max="426" width="9.140625" style="2"/>
    <col min="427" max="427" width="60" style="2" customWidth="1"/>
    <col min="428" max="428" width="17.28515625" style="2" customWidth="1"/>
    <col min="429" max="429" width="13.28515625" style="2" customWidth="1"/>
    <col min="430" max="430" width="12" style="2" customWidth="1"/>
    <col min="431" max="682" width="9.140625" style="2"/>
    <col min="683" max="683" width="60" style="2" customWidth="1"/>
    <col min="684" max="684" width="17.28515625" style="2" customWidth="1"/>
    <col min="685" max="685" width="13.28515625" style="2" customWidth="1"/>
    <col min="686" max="686" width="12" style="2" customWidth="1"/>
    <col min="687" max="938" width="9.140625" style="2"/>
    <col min="939" max="939" width="60" style="2" customWidth="1"/>
    <col min="940" max="940" width="17.28515625" style="2" customWidth="1"/>
    <col min="941" max="941" width="13.28515625" style="2" customWidth="1"/>
    <col min="942" max="942" width="12" style="2" customWidth="1"/>
    <col min="943" max="1194" width="9.140625" style="2"/>
    <col min="1195" max="1195" width="60" style="2" customWidth="1"/>
    <col min="1196" max="1196" width="17.28515625" style="2" customWidth="1"/>
    <col min="1197" max="1197" width="13.28515625" style="2" customWidth="1"/>
    <col min="1198" max="1198" width="12" style="2" customWidth="1"/>
    <col min="1199" max="1450" width="9.140625" style="2"/>
    <col min="1451" max="1451" width="60" style="2" customWidth="1"/>
    <col min="1452" max="1452" width="17.28515625" style="2" customWidth="1"/>
    <col min="1453" max="1453" width="13.28515625" style="2" customWidth="1"/>
    <col min="1454" max="1454" width="12" style="2" customWidth="1"/>
    <col min="1455" max="1706" width="9.140625" style="2"/>
    <col min="1707" max="1707" width="60" style="2" customWidth="1"/>
    <col min="1708" max="1708" width="17.28515625" style="2" customWidth="1"/>
    <col min="1709" max="1709" width="13.28515625" style="2" customWidth="1"/>
    <col min="1710" max="1710" width="12" style="2" customWidth="1"/>
    <col min="1711" max="1962" width="9.140625" style="2"/>
    <col min="1963" max="1963" width="60" style="2" customWidth="1"/>
    <col min="1964" max="1964" width="17.28515625" style="2" customWidth="1"/>
    <col min="1965" max="1965" width="13.28515625" style="2" customWidth="1"/>
    <col min="1966" max="1966" width="12" style="2" customWidth="1"/>
    <col min="1967" max="2218" width="9.140625" style="2"/>
    <col min="2219" max="2219" width="60" style="2" customWidth="1"/>
    <col min="2220" max="2220" width="17.28515625" style="2" customWidth="1"/>
    <col min="2221" max="2221" width="13.28515625" style="2" customWidth="1"/>
    <col min="2222" max="2222" width="12" style="2" customWidth="1"/>
    <col min="2223" max="2474" width="9.140625" style="2"/>
    <col min="2475" max="2475" width="60" style="2" customWidth="1"/>
    <col min="2476" max="2476" width="17.28515625" style="2" customWidth="1"/>
    <col min="2477" max="2477" width="13.28515625" style="2" customWidth="1"/>
    <col min="2478" max="2478" width="12" style="2" customWidth="1"/>
    <col min="2479" max="2730" width="9.140625" style="2"/>
    <col min="2731" max="2731" width="60" style="2" customWidth="1"/>
    <col min="2732" max="2732" width="17.28515625" style="2" customWidth="1"/>
    <col min="2733" max="2733" width="13.28515625" style="2" customWidth="1"/>
    <col min="2734" max="2734" width="12" style="2" customWidth="1"/>
    <col min="2735" max="2986" width="9.140625" style="2"/>
    <col min="2987" max="2987" width="60" style="2" customWidth="1"/>
    <col min="2988" max="2988" width="17.28515625" style="2" customWidth="1"/>
    <col min="2989" max="2989" width="13.28515625" style="2" customWidth="1"/>
    <col min="2990" max="2990" width="12" style="2" customWidth="1"/>
    <col min="2991" max="3242" width="9.140625" style="2"/>
    <col min="3243" max="3243" width="60" style="2" customWidth="1"/>
    <col min="3244" max="3244" width="17.28515625" style="2" customWidth="1"/>
    <col min="3245" max="3245" width="13.28515625" style="2" customWidth="1"/>
    <col min="3246" max="3246" width="12" style="2" customWidth="1"/>
    <col min="3247" max="3498" width="9.140625" style="2"/>
    <col min="3499" max="3499" width="60" style="2" customWidth="1"/>
    <col min="3500" max="3500" width="17.28515625" style="2" customWidth="1"/>
    <col min="3501" max="3501" width="13.28515625" style="2" customWidth="1"/>
    <col min="3502" max="3502" width="12" style="2" customWidth="1"/>
    <col min="3503" max="3754" width="9.140625" style="2"/>
    <col min="3755" max="3755" width="60" style="2" customWidth="1"/>
    <col min="3756" max="3756" width="17.28515625" style="2" customWidth="1"/>
    <col min="3757" max="3757" width="13.28515625" style="2" customWidth="1"/>
    <col min="3758" max="3758" width="12" style="2" customWidth="1"/>
    <col min="3759" max="4010" width="9.140625" style="2"/>
    <col min="4011" max="4011" width="60" style="2" customWidth="1"/>
    <col min="4012" max="4012" width="17.28515625" style="2" customWidth="1"/>
    <col min="4013" max="4013" width="13.28515625" style="2" customWidth="1"/>
    <col min="4014" max="4014" width="12" style="2" customWidth="1"/>
    <col min="4015" max="4266" width="9.140625" style="2"/>
    <col min="4267" max="4267" width="60" style="2" customWidth="1"/>
    <col min="4268" max="4268" width="17.28515625" style="2" customWidth="1"/>
    <col min="4269" max="4269" width="13.28515625" style="2" customWidth="1"/>
    <col min="4270" max="4270" width="12" style="2" customWidth="1"/>
    <col min="4271" max="4522" width="9.140625" style="2"/>
    <col min="4523" max="4523" width="60" style="2" customWidth="1"/>
    <col min="4524" max="4524" width="17.28515625" style="2" customWidth="1"/>
    <col min="4525" max="4525" width="13.28515625" style="2" customWidth="1"/>
    <col min="4526" max="4526" width="12" style="2" customWidth="1"/>
    <col min="4527" max="4778" width="9.140625" style="2"/>
    <col min="4779" max="4779" width="60" style="2" customWidth="1"/>
    <col min="4780" max="4780" width="17.28515625" style="2" customWidth="1"/>
    <col min="4781" max="4781" width="13.28515625" style="2" customWidth="1"/>
    <col min="4782" max="4782" width="12" style="2" customWidth="1"/>
    <col min="4783" max="5034" width="9.140625" style="2"/>
    <col min="5035" max="5035" width="60" style="2" customWidth="1"/>
    <col min="5036" max="5036" width="17.28515625" style="2" customWidth="1"/>
    <col min="5037" max="5037" width="13.28515625" style="2" customWidth="1"/>
    <col min="5038" max="5038" width="12" style="2" customWidth="1"/>
    <col min="5039" max="5290" width="9.140625" style="2"/>
    <col min="5291" max="5291" width="60" style="2" customWidth="1"/>
    <col min="5292" max="5292" width="17.28515625" style="2" customWidth="1"/>
    <col min="5293" max="5293" width="13.28515625" style="2" customWidth="1"/>
    <col min="5294" max="5294" width="12" style="2" customWidth="1"/>
    <col min="5295" max="5546" width="9.140625" style="2"/>
    <col min="5547" max="5547" width="60" style="2" customWidth="1"/>
    <col min="5548" max="5548" width="17.28515625" style="2" customWidth="1"/>
    <col min="5549" max="5549" width="13.28515625" style="2" customWidth="1"/>
    <col min="5550" max="5550" width="12" style="2" customWidth="1"/>
    <col min="5551" max="5802" width="9.140625" style="2"/>
    <col min="5803" max="5803" width="60" style="2" customWidth="1"/>
    <col min="5804" max="5804" width="17.28515625" style="2" customWidth="1"/>
    <col min="5805" max="5805" width="13.28515625" style="2" customWidth="1"/>
    <col min="5806" max="5806" width="12" style="2" customWidth="1"/>
    <col min="5807" max="6058" width="9.140625" style="2"/>
    <col min="6059" max="6059" width="60" style="2" customWidth="1"/>
    <col min="6060" max="6060" width="17.28515625" style="2" customWidth="1"/>
    <col min="6061" max="6061" width="13.28515625" style="2" customWidth="1"/>
    <col min="6062" max="6062" width="12" style="2" customWidth="1"/>
    <col min="6063" max="6314" width="9.140625" style="2"/>
    <col min="6315" max="6315" width="60" style="2" customWidth="1"/>
    <col min="6316" max="6316" width="17.28515625" style="2" customWidth="1"/>
    <col min="6317" max="6317" width="13.28515625" style="2" customWidth="1"/>
    <col min="6318" max="6318" width="12" style="2" customWidth="1"/>
    <col min="6319" max="6570" width="9.140625" style="2"/>
    <col min="6571" max="6571" width="60" style="2" customWidth="1"/>
    <col min="6572" max="6572" width="17.28515625" style="2" customWidth="1"/>
    <col min="6573" max="6573" width="13.28515625" style="2" customWidth="1"/>
    <col min="6574" max="6574" width="12" style="2" customWidth="1"/>
    <col min="6575" max="6826" width="9.140625" style="2"/>
    <col min="6827" max="6827" width="60" style="2" customWidth="1"/>
    <col min="6828" max="6828" width="17.28515625" style="2" customWidth="1"/>
    <col min="6829" max="6829" width="13.28515625" style="2" customWidth="1"/>
    <col min="6830" max="6830" width="12" style="2" customWidth="1"/>
    <col min="6831" max="7082" width="9.140625" style="2"/>
    <col min="7083" max="7083" width="60" style="2" customWidth="1"/>
    <col min="7084" max="7084" width="17.28515625" style="2" customWidth="1"/>
    <col min="7085" max="7085" width="13.28515625" style="2" customWidth="1"/>
    <col min="7086" max="7086" width="12" style="2" customWidth="1"/>
    <col min="7087" max="7338" width="9.140625" style="2"/>
    <col min="7339" max="7339" width="60" style="2" customWidth="1"/>
    <col min="7340" max="7340" width="17.28515625" style="2" customWidth="1"/>
    <col min="7341" max="7341" width="13.28515625" style="2" customWidth="1"/>
    <col min="7342" max="7342" width="12" style="2" customWidth="1"/>
    <col min="7343" max="7594" width="9.140625" style="2"/>
    <col min="7595" max="7595" width="60" style="2" customWidth="1"/>
    <col min="7596" max="7596" width="17.28515625" style="2" customWidth="1"/>
    <col min="7597" max="7597" width="13.28515625" style="2" customWidth="1"/>
    <col min="7598" max="7598" width="12" style="2" customWidth="1"/>
    <col min="7599" max="7850" width="9.140625" style="2"/>
    <col min="7851" max="7851" width="60" style="2" customWidth="1"/>
    <col min="7852" max="7852" width="17.28515625" style="2" customWidth="1"/>
    <col min="7853" max="7853" width="13.28515625" style="2" customWidth="1"/>
    <col min="7854" max="7854" width="12" style="2" customWidth="1"/>
    <col min="7855" max="8106" width="9.140625" style="2"/>
    <col min="8107" max="8107" width="60" style="2" customWidth="1"/>
    <col min="8108" max="8108" width="17.28515625" style="2" customWidth="1"/>
    <col min="8109" max="8109" width="13.28515625" style="2" customWidth="1"/>
    <col min="8110" max="8110" width="12" style="2" customWidth="1"/>
    <col min="8111" max="8362" width="9.140625" style="2"/>
    <col min="8363" max="8363" width="60" style="2" customWidth="1"/>
    <col min="8364" max="8364" width="17.28515625" style="2" customWidth="1"/>
    <col min="8365" max="8365" width="13.28515625" style="2" customWidth="1"/>
    <col min="8366" max="8366" width="12" style="2" customWidth="1"/>
    <col min="8367" max="8618" width="9.140625" style="2"/>
    <col min="8619" max="8619" width="60" style="2" customWidth="1"/>
    <col min="8620" max="8620" width="17.28515625" style="2" customWidth="1"/>
    <col min="8621" max="8621" width="13.28515625" style="2" customWidth="1"/>
    <col min="8622" max="8622" width="12" style="2" customWidth="1"/>
    <col min="8623" max="8874" width="9.140625" style="2"/>
    <col min="8875" max="8875" width="60" style="2" customWidth="1"/>
    <col min="8876" max="8876" width="17.28515625" style="2" customWidth="1"/>
    <col min="8877" max="8877" width="13.28515625" style="2" customWidth="1"/>
    <col min="8878" max="8878" width="12" style="2" customWidth="1"/>
    <col min="8879" max="9130" width="9.140625" style="2"/>
    <col min="9131" max="9131" width="60" style="2" customWidth="1"/>
    <col min="9132" max="9132" width="17.28515625" style="2" customWidth="1"/>
    <col min="9133" max="9133" width="13.28515625" style="2" customWidth="1"/>
    <col min="9134" max="9134" width="12" style="2" customWidth="1"/>
    <col min="9135" max="9386" width="9.140625" style="2"/>
    <col min="9387" max="9387" width="60" style="2" customWidth="1"/>
    <col min="9388" max="9388" width="17.28515625" style="2" customWidth="1"/>
    <col min="9389" max="9389" width="13.28515625" style="2" customWidth="1"/>
    <col min="9390" max="9390" width="12" style="2" customWidth="1"/>
    <col min="9391" max="9642" width="9.140625" style="2"/>
    <col min="9643" max="9643" width="60" style="2" customWidth="1"/>
    <col min="9644" max="9644" width="17.28515625" style="2" customWidth="1"/>
    <col min="9645" max="9645" width="13.28515625" style="2" customWidth="1"/>
    <col min="9646" max="9646" width="12" style="2" customWidth="1"/>
    <col min="9647" max="9898" width="9.140625" style="2"/>
    <col min="9899" max="9899" width="60" style="2" customWidth="1"/>
    <col min="9900" max="9900" width="17.28515625" style="2" customWidth="1"/>
    <col min="9901" max="9901" width="13.28515625" style="2" customWidth="1"/>
    <col min="9902" max="9902" width="12" style="2" customWidth="1"/>
    <col min="9903" max="10154" width="9.140625" style="2"/>
    <col min="10155" max="10155" width="60" style="2" customWidth="1"/>
    <col min="10156" max="10156" width="17.28515625" style="2" customWidth="1"/>
    <col min="10157" max="10157" width="13.28515625" style="2" customWidth="1"/>
    <col min="10158" max="10158" width="12" style="2" customWidth="1"/>
    <col min="10159" max="10410" width="9.140625" style="2"/>
    <col min="10411" max="10411" width="60" style="2" customWidth="1"/>
    <col min="10412" max="10412" width="17.28515625" style="2" customWidth="1"/>
    <col min="10413" max="10413" width="13.28515625" style="2" customWidth="1"/>
    <col min="10414" max="10414" width="12" style="2" customWidth="1"/>
    <col min="10415" max="10666" width="9.140625" style="2"/>
    <col min="10667" max="10667" width="60" style="2" customWidth="1"/>
    <col min="10668" max="10668" width="17.28515625" style="2" customWidth="1"/>
    <col min="10669" max="10669" width="13.28515625" style="2" customWidth="1"/>
    <col min="10670" max="10670" width="12" style="2" customWidth="1"/>
    <col min="10671" max="10922" width="9.140625" style="2"/>
    <col min="10923" max="10923" width="60" style="2" customWidth="1"/>
    <col min="10924" max="10924" width="17.28515625" style="2" customWidth="1"/>
    <col min="10925" max="10925" width="13.28515625" style="2" customWidth="1"/>
    <col min="10926" max="10926" width="12" style="2" customWidth="1"/>
    <col min="10927" max="11178" width="9.140625" style="2"/>
    <col min="11179" max="11179" width="60" style="2" customWidth="1"/>
    <col min="11180" max="11180" width="17.28515625" style="2" customWidth="1"/>
    <col min="11181" max="11181" width="13.28515625" style="2" customWidth="1"/>
    <col min="11182" max="11182" width="12" style="2" customWidth="1"/>
    <col min="11183" max="11434" width="9.140625" style="2"/>
    <col min="11435" max="11435" width="60" style="2" customWidth="1"/>
    <col min="11436" max="11436" width="17.28515625" style="2" customWidth="1"/>
    <col min="11437" max="11437" width="13.28515625" style="2" customWidth="1"/>
    <col min="11438" max="11438" width="12" style="2" customWidth="1"/>
    <col min="11439" max="11690" width="9.140625" style="2"/>
    <col min="11691" max="11691" width="60" style="2" customWidth="1"/>
    <col min="11692" max="11692" width="17.28515625" style="2" customWidth="1"/>
    <col min="11693" max="11693" width="13.28515625" style="2" customWidth="1"/>
    <col min="11694" max="11694" width="12" style="2" customWidth="1"/>
    <col min="11695" max="11946" width="9.140625" style="2"/>
    <col min="11947" max="11947" width="60" style="2" customWidth="1"/>
    <col min="11948" max="11948" width="17.28515625" style="2" customWidth="1"/>
    <col min="11949" max="11949" width="13.28515625" style="2" customWidth="1"/>
    <col min="11950" max="11950" width="12" style="2" customWidth="1"/>
    <col min="11951" max="12202" width="9.140625" style="2"/>
    <col min="12203" max="12203" width="60" style="2" customWidth="1"/>
    <col min="12204" max="12204" width="17.28515625" style="2" customWidth="1"/>
    <col min="12205" max="12205" width="13.28515625" style="2" customWidth="1"/>
    <col min="12206" max="12206" width="12" style="2" customWidth="1"/>
    <col min="12207" max="12458" width="9.140625" style="2"/>
    <col min="12459" max="12459" width="60" style="2" customWidth="1"/>
    <col min="12460" max="12460" width="17.28515625" style="2" customWidth="1"/>
    <col min="12461" max="12461" width="13.28515625" style="2" customWidth="1"/>
    <col min="12462" max="12462" width="12" style="2" customWidth="1"/>
    <col min="12463" max="12714" width="9.140625" style="2"/>
    <col min="12715" max="12715" width="60" style="2" customWidth="1"/>
    <col min="12716" max="12716" width="17.28515625" style="2" customWidth="1"/>
    <col min="12717" max="12717" width="13.28515625" style="2" customWidth="1"/>
    <col min="12718" max="12718" width="12" style="2" customWidth="1"/>
    <col min="12719" max="12970" width="9.140625" style="2"/>
    <col min="12971" max="12971" width="60" style="2" customWidth="1"/>
    <col min="12972" max="12972" width="17.28515625" style="2" customWidth="1"/>
    <col min="12973" max="12973" width="13.28515625" style="2" customWidth="1"/>
    <col min="12974" max="12974" width="12" style="2" customWidth="1"/>
    <col min="12975" max="13226" width="9.140625" style="2"/>
    <col min="13227" max="13227" width="60" style="2" customWidth="1"/>
    <col min="13228" max="13228" width="17.28515625" style="2" customWidth="1"/>
    <col min="13229" max="13229" width="13.28515625" style="2" customWidth="1"/>
    <col min="13230" max="13230" width="12" style="2" customWidth="1"/>
    <col min="13231" max="13482" width="9.140625" style="2"/>
    <col min="13483" max="13483" width="60" style="2" customWidth="1"/>
    <col min="13484" max="13484" width="17.28515625" style="2" customWidth="1"/>
    <col min="13485" max="13485" width="13.28515625" style="2" customWidth="1"/>
    <col min="13486" max="13486" width="12" style="2" customWidth="1"/>
    <col min="13487" max="13738" width="9.140625" style="2"/>
    <col min="13739" max="13739" width="60" style="2" customWidth="1"/>
    <col min="13740" max="13740" width="17.28515625" style="2" customWidth="1"/>
    <col min="13741" max="13741" width="13.28515625" style="2" customWidth="1"/>
    <col min="13742" max="13742" width="12" style="2" customWidth="1"/>
    <col min="13743" max="13994" width="9.140625" style="2"/>
    <col min="13995" max="13995" width="60" style="2" customWidth="1"/>
    <col min="13996" max="13996" width="17.28515625" style="2" customWidth="1"/>
    <col min="13997" max="13997" width="13.28515625" style="2" customWidth="1"/>
    <col min="13998" max="13998" width="12" style="2" customWidth="1"/>
    <col min="13999" max="14250" width="9.140625" style="2"/>
    <col min="14251" max="14251" width="60" style="2" customWidth="1"/>
    <col min="14252" max="14252" width="17.28515625" style="2" customWidth="1"/>
    <col min="14253" max="14253" width="13.28515625" style="2" customWidth="1"/>
    <col min="14254" max="14254" width="12" style="2" customWidth="1"/>
    <col min="14255" max="14506" width="9.140625" style="2"/>
    <col min="14507" max="14507" width="60" style="2" customWidth="1"/>
    <col min="14508" max="14508" width="17.28515625" style="2" customWidth="1"/>
    <col min="14509" max="14509" width="13.28515625" style="2" customWidth="1"/>
    <col min="14510" max="14510" width="12" style="2" customWidth="1"/>
    <col min="14511" max="14762" width="9.140625" style="2"/>
    <col min="14763" max="14763" width="60" style="2" customWidth="1"/>
    <col min="14764" max="14764" width="17.28515625" style="2" customWidth="1"/>
    <col min="14765" max="14765" width="13.28515625" style="2" customWidth="1"/>
    <col min="14766" max="14766" width="12" style="2" customWidth="1"/>
    <col min="14767" max="15018" width="9.140625" style="2"/>
    <col min="15019" max="15019" width="60" style="2" customWidth="1"/>
    <col min="15020" max="15020" width="17.28515625" style="2" customWidth="1"/>
    <col min="15021" max="15021" width="13.28515625" style="2" customWidth="1"/>
    <col min="15022" max="15022" width="12" style="2" customWidth="1"/>
    <col min="15023" max="15274" width="9.140625" style="2"/>
    <col min="15275" max="15275" width="60" style="2" customWidth="1"/>
    <col min="15276" max="15276" width="17.28515625" style="2" customWidth="1"/>
    <col min="15277" max="15277" width="13.28515625" style="2" customWidth="1"/>
    <col min="15278" max="15278" width="12" style="2" customWidth="1"/>
    <col min="15279" max="15530" width="9.140625" style="2"/>
    <col min="15531" max="15531" width="60" style="2" customWidth="1"/>
    <col min="15532" max="15532" width="17.28515625" style="2" customWidth="1"/>
    <col min="15533" max="15533" width="13.28515625" style="2" customWidth="1"/>
    <col min="15534" max="15534" width="12" style="2" customWidth="1"/>
    <col min="15535" max="15786" width="9.140625" style="2"/>
    <col min="15787" max="15787" width="60" style="2" customWidth="1"/>
    <col min="15788" max="15788" width="17.28515625" style="2" customWidth="1"/>
    <col min="15789" max="15789" width="13.28515625" style="2" customWidth="1"/>
    <col min="15790" max="15790" width="12" style="2" customWidth="1"/>
    <col min="15791" max="16042" width="9.140625" style="2"/>
    <col min="16043" max="16043" width="60" style="2" customWidth="1"/>
    <col min="16044" max="16044" width="17.28515625" style="2" customWidth="1"/>
    <col min="16045" max="16045" width="13.28515625" style="2" customWidth="1"/>
    <col min="16046" max="16046" width="12" style="2" customWidth="1"/>
    <col min="16047" max="16384" width="9.140625" style="2"/>
  </cols>
  <sheetData>
    <row r="1" spans="1:5" ht="15.75" x14ac:dyDescent="0.25">
      <c r="B1" s="3" t="s">
        <v>211</v>
      </c>
    </row>
    <row r="3" spans="1:5" customFormat="1" ht="16.5" customHeight="1" x14ac:dyDescent="0.25">
      <c r="A3" s="23"/>
      <c r="B3" s="99" t="s">
        <v>108</v>
      </c>
      <c r="C3" s="99"/>
    </row>
    <row r="4" spans="1:5" customFormat="1" ht="14.25" customHeight="1" x14ac:dyDescent="0.25">
      <c r="A4" s="23"/>
      <c r="B4" s="100" t="s">
        <v>193</v>
      </c>
      <c r="C4" s="100"/>
      <c r="D4" s="100"/>
    </row>
    <row r="5" spans="1:5" customFormat="1" ht="15.75" x14ac:dyDescent="0.25">
      <c r="A5" s="24"/>
      <c r="B5" s="99" t="s">
        <v>109</v>
      </c>
      <c r="C5" s="99"/>
    </row>
    <row r="6" spans="1:5" ht="12.75" customHeight="1" x14ac:dyDescent="0.25">
      <c r="A6" s="25"/>
      <c r="B6" s="26"/>
      <c r="C6" s="26"/>
    </row>
    <row r="7" spans="1:5" ht="15.75" x14ac:dyDescent="0.25">
      <c r="A7" s="27"/>
      <c r="B7" s="28" t="s">
        <v>170</v>
      </c>
      <c r="C7" s="8"/>
    </row>
    <row r="8" spans="1:5" ht="11.25" customHeight="1" x14ac:dyDescent="0.25">
      <c r="A8" s="25"/>
      <c r="B8" s="28"/>
      <c r="C8" s="29"/>
    </row>
    <row r="9" spans="1:5" ht="15.75" x14ac:dyDescent="0.25">
      <c r="A9" s="25"/>
      <c r="B9" s="30" t="s">
        <v>7</v>
      </c>
      <c r="C9" s="8" t="s">
        <v>146</v>
      </c>
    </row>
    <row r="10" spans="1:5" ht="42.75" customHeight="1" x14ac:dyDescent="0.2">
      <c r="A10" s="20" t="s">
        <v>0</v>
      </c>
      <c r="B10" s="20" t="s">
        <v>8</v>
      </c>
      <c r="C10" s="39" t="s">
        <v>206</v>
      </c>
      <c r="D10" s="40" t="s">
        <v>210</v>
      </c>
      <c r="E10" s="40" t="s">
        <v>208</v>
      </c>
    </row>
    <row r="11" spans="1:5" s="9" customFormat="1" ht="15.75" x14ac:dyDescent="0.25">
      <c r="A11" s="41">
        <v>1</v>
      </c>
      <c r="B11" s="41">
        <v>2</v>
      </c>
      <c r="C11" s="41">
        <v>3</v>
      </c>
      <c r="D11" s="41">
        <v>3</v>
      </c>
      <c r="E11" s="41">
        <v>3</v>
      </c>
    </row>
    <row r="12" spans="1:5" ht="15.75" x14ac:dyDescent="0.25">
      <c r="A12" s="13">
        <v>1</v>
      </c>
      <c r="B12" s="10" t="s">
        <v>9</v>
      </c>
      <c r="C12" s="42">
        <v>90467.9</v>
      </c>
      <c r="D12" s="42">
        <v>0</v>
      </c>
      <c r="E12" s="42">
        <v>90467.9</v>
      </c>
    </row>
    <row r="13" spans="1:5" ht="15.75" x14ac:dyDescent="0.25">
      <c r="A13" s="13">
        <v>2</v>
      </c>
      <c r="B13" s="11" t="s">
        <v>10</v>
      </c>
      <c r="C13" s="43">
        <v>75066</v>
      </c>
      <c r="D13" s="43"/>
      <c r="E13" s="43">
        <v>75066</v>
      </c>
    </row>
    <row r="14" spans="1:5" ht="15.75" x14ac:dyDescent="0.25">
      <c r="A14" s="13">
        <v>3</v>
      </c>
      <c r="B14" s="11" t="s">
        <v>11</v>
      </c>
      <c r="C14" s="43">
        <v>360</v>
      </c>
      <c r="D14" s="43"/>
      <c r="E14" s="43">
        <v>360</v>
      </c>
    </row>
    <row r="15" spans="1:5" ht="15.75" x14ac:dyDescent="0.25">
      <c r="A15" s="13">
        <v>4</v>
      </c>
      <c r="B15" s="11" t="s">
        <v>12</v>
      </c>
      <c r="C15" s="43">
        <v>61</v>
      </c>
      <c r="D15" s="43"/>
      <c r="E15" s="43">
        <v>61</v>
      </c>
    </row>
    <row r="16" spans="1:5" ht="15.75" x14ac:dyDescent="0.25">
      <c r="A16" s="13">
        <v>5</v>
      </c>
      <c r="B16" s="11" t="s">
        <v>13</v>
      </c>
      <c r="C16" s="43">
        <v>7860</v>
      </c>
      <c r="D16" s="43"/>
      <c r="E16" s="43">
        <v>7860</v>
      </c>
    </row>
    <row r="17" spans="1:5" ht="15.75" x14ac:dyDescent="0.25">
      <c r="A17" s="13">
        <v>6</v>
      </c>
      <c r="B17" s="11" t="s">
        <v>14</v>
      </c>
      <c r="C17" s="43">
        <v>405.5</v>
      </c>
      <c r="D17" s="43"/>
      <c r="E17" s="43">
        <v>405.5</v>
      </c>
    </row>
    <row r="18" spans="1:5" ht="15.75" x14ac:dyDescent="0.25">
      <c r="A18" s="13">
        <v>7</v>
      </c>
      <c r="B18" s="11" t="s">
        <v>15</v>
      </c>
      <c r="C18" s="43">
        <v>133</v>
      </c>
      <c r="D18" s="43"/>
      <c r="E18" s="43">
        <v>133</v>
      </c>
    </row>
    <row r="19" spans="1:5" ht="15.75" x14ac:dyDescent="0.25">
      <c r="A19" s="13">
        <v>8</v>
      </c>
      <c r="B19" s="11" t="s">
        <v>16</v>
      </c>
      <c r="C19" s="43">
        <v>6582.4</v>
      </c>
      <c r="D19" s="43"/>
      <c r="E19" s="43">
        <v>6582.4</v>
      </c>
    </row>
    <row r="20" spans="1:5" ht="15.75" x14ac:dyDescent="0.25">
      <c r="A20" s="13">
        <v>9</v>
      </c>
      <c r="B20" s="10" t="s">
        <v>233</v>
      </c>
      <c r="C20" s="42">
        <v>65804.5</v>
      </c>
      <c r="D20" s="42">
        <v>322.3</v>
      </c>
      <c r="E20" s="42">
        <v>66126.8</v>
      </c>
    </row>
    <row r="21" spans="1:5" ht="15.75" x14ac:dyDescent="0.25">
      <c r="A21" s="13">
        <v>10</v>
      </c>
      <c r="B21" s="10" t="s">
        <v>133</v>
      </c>
      <c r="C21" s="42">
        <v>18072.599999999999</v>
      </c>
      <c r="D21" s="42">
        <v>152.30000000000001</v>
      </c>
      <c r="E21" s="42">
        <v>18224.900000000001</v>
      </c>
    </row>
    <row r="22" spans="1:5" ht="15.75" x14ac:dyDescent="0.25">
      <c r="A22" s="13">
        <v>11</v>
      </c>
      <c r="B22" s="10" t="s">
        <v>205</v>
      </c>
      <c r="C22" s="42">
        <v>44668.6</v>
      </c>
      <c r="D22" s="42">
        <v>170</v>
      </c>
      <c r="E22" s="42">
        <v>44838.6</v>
      </c>
    </row>
    <row r="23" spans="1:5" ht="31.5" x14ac:dyDescent="0.25">
      <c r="A23" s="13">
        <v>12</v>
      </c>
      <c r="B23" s="11" t="s">
        <v>187</v>
      </c>
      <c r="C23" s="43">
        <v>5255.9</v>
      </c>
      <c r="D23" s="43">
        <v>10</v>
      </c>
      <c r="E23" s="43">
        <v>5265.9</v>
      </c>
    </row>
    <row r="24" spans="1:5" ht="15.75" x14ac:dyDescent="0.25">
      <c r="A24" s="13">
        <v>13</v>
      </c>
      <c r="B24" s="6" t="s">
        <v>17</v>
      </c>
      <c r="C24" s="43">
        <v>0.6</v>
      </c>
      <c r="D24" s="43"/>
      <c r="E24" s="43">
        <v>0.6</v>
      </c>
    </row>
    <row r="25" spans="1:5" ht="15.75" x14ac:dyDescent="0.25">
      <c r="A25" s="13">
        <v>14</v>
      </c>
      <c r="B25" s="6" t="s">
        <v>18</v>
      </c>
      <c r="C25" s="43">
        <v>17.399999999999999</v>
      </c>
      <c r="D25" s="43"/>
      <c r="E25" s="43">
        <v>17.399999999999999</v>
      </c>
    </row>
    <row r="26" spans="1:5" ht="15.75" x14ac:dyDescent="0.25">
      <c r="A26" s="13">
        <v>15</v>
      </c>
      <c r="B26" s="6" t="s">
        <v>21</v>
      </c>
      <c r="C26" s="43">
        <v>60.8</v>
      </c>
      <c r="D26" s="43"/>
      <c r="E26" s="43">
        <v>60.8</v>
      </c>
    </row>
    <row r="27" spans="1:5" ht="15.75" x14ac:dyDescent="0.25">
      <c r="A27" s="13">
        <v>16</v>
      </c>
      <c r="B27" s="6" t="s">
        <v>19</v>
      </c>
      <c r="C27" s="43">
        <v>9.8000000000000007</v>
      </c>
      <c r="D27" s="43"/>
      <c r="E27" s="43">
        <v>9.8000000000000007</v>
      </c>
    </row>
    <row r="28" spans="1:5" ht="15.75" x14ac:dyDescent="0.25">
      <c r="A28" s="13">
        <v>17</v>
      </c>
      <c r="B28" s="6" t="s">
        <v>138</v>
      </c>
      <c r="C28" s="43">
        <v>69.8</v>
      </c>
      <c r="D28" s="43"/>
      <c r="E28" s="43">
        <v>69.8</v>
      </c>
    </row>
    <row r="29" spans="1:5" ht="15.75" x14ac:dyDescent="0.25">
      <c r="A29" s="13">
        <v>18</v>
      </c>
      <c r="B29" s="6" t="s">
        <v>139</v>
      </c>
      <c r="C29" s="43">
        <v>31.4</v>
      </c>
      <c r="D29" s="43"/>
      <c r="E29" s="43">
        <v>31.4</v>
      </c>
    </row>
    <row r="30" spans="1:5" ht="15.75" x14ac:dyDescent="0.25">
      <c r="A30" s="13">
        <v>19</v>
      </c>
      <c r="B30" s="6" t="s">
        <v>20</v>
      </c>
      <c r="C30" s="43">
        <v>86.1</v>
      </c>
      <c r="D30" s="43"/>
      <c r="E30" s="43">
        <v>86.1</v>
      </c>
    </row>
    <row r="31" spans="1:5" ht="31.5" x14ac:dyDescent="0.25">
      <c r="A31" s="13">
        <v>20</v>
      </c>
      <c r="B31" s="6" t="s">
        <v>130</v>
      </c>
      <c r="C31" s="43">
        <v>22.3</v>
      </c>
      <c r="D31" s="43"/>
      <c r="E31" s="43">
        <v>22.3</v>
      </c>
    </row>
    <row r="32" spans="1:5" ht="31.5" x14ac:dyDescent="0.25">
      <c r="A32" s="13">
        <v>21</v>
      </c>
      <c r="B32" s="6" t="s">
        <v>22</v>
      </c>
      <c r="C32" s="43">
        <v>2.7</v>
      </c>
      <c r="D32" s="43"/>
      <c r="E32" s="43">
        <v>2.7</v>
      </c>
    </row>
    <row r="33" spans="1:5" ht="31.5" x14ac:dyDescent="0.25">
      <c r="A33" s="13">
        <v>22</v>
      </c>
      <c r="B33" s="6" t="s">
        <v>140</v>
      </c>
      <c r="C33" s="43">
        <v>0.4</v>
      </c>
      <c r="D33" s="43"/>
      <c r="E33" s="43">
        <v>0.4</v>
      </c>
    </row>
    <row r="34" spans="1:5" ht="15.75" x14ac:dyDescent="0.25">
      <c r="A34" s="13">
        <v>23</v>
      </c>
      <c r="B34" s="6" t="s">
        <v>141</v>
      </c>
      <c r="C34" s="43">
        <v>4.8</v>
      </c>
      <c r="D34" s="43"/>
      <c r="E34" s="43">
        <v>4.8</v>
      </c>
    </row>
    <row r="35" spans="1:5" ht="47.25" x14ac:dyDescent="0.25">
      <c r="A35" s="13">
        <v>24</v>
      </c>
      <c r="B35" s="6" t="s">
        <v>110</v>
      </c>
      <c r="C35" s="43">
        <v>0.7</v>
      </c>
      <c r="D35" s="43"/>
      <c r="E35" s="43">
        <v>0.7</v>
      </c>
    </row>
    <row r="36" spans="1:5" ht="15.75" x14ac:dyDescent="0.25">
      <c r="A36" s="13">
        <v>25</v>
      </c>
      <c r="B36" s="11" t="s">
        <v>23</v>
      </c>
      <c r="C36" s="43">
        <v>300.2</v>
      </c>
      <c r="D36" s="43"/>
      <c r="E36" s="43">
        <v>300.2</v>
      </c>
    </row>
    <row r="37" spans="1:5" ht="31.5" x14ac:dyDescent="0.25">
      <c r="A37" s="13">
        <v>26</v>
      </c>
      <c r="B37" s="6" t="s">
        <v>24</v>
      </c>
      <c r="C37" s="43">
        <v>257.8</v>
      </c>
      <c r="D37" s="43"/>
      <c r="E37" s="43">
        <v>257.8</v>
      </c>
    </row>
    <row r="38" spans="1:5" ht="15.75" x14ac:dyDescent="0.25">
      <c r="A38" s="13">
        <v>27</v>
      </c>
      <c r="B38" s="6" t="s">
        <v>25</v>
      </c>
      <c r="C38" s="43">
        <v>2729.1</v>
      </c>
      <c r="D38" s="43"/>
      <c r="E38" s="43">
        <v>2729.1</v>
      </c>
    </row>
    <row r="39" spans="1:5" ht="15.75" x14ac:dyDescent="0.25">
      <c r="A39" s="13">
        <v>28</v>
      </c>
      <c r="B39" s="6" t="s">
        <v>26</v>
      </c>
      <c r="C39" s="43">
        <v>689.8</v>
      </c>
      <c r="D39" s="43"/>
      <c r="E39" s="43">
        <v>689.8</v>
      </c>
    </row>
    <row r="40" spans="1:5" ht="15.75" x14ac:dyDescent="0.25">
      <c r="A40" s="13">
        <v>29</v>
      </c>
      <c r="B40" s="6" t="s">
        <v>27</v>
      </c>
      <c r="C40" s="43">
        <v>388.3</v>
      </c>
      <c r="D40" s="43"/>
      <c r="E40" s="43">
        <v>388.3</v>
      </c>
    </row>
    <row r="41" spans="1:5" ht="31.5" x14ac:dyDescent="0.25">
      <c r="A41" s="13">
        <v>30</v>
      </c>
      <c r="B41" s="6" t="s">
        <v>111</v>
      </c>
      <c r="C41" s="43">
        <v>48</v>
      </c>
      <c r="D41" s="43"/>
      <c r="E41" s="43">
        <v>48</v>
      </c>
    </row>
    <row r="42" spans="1:5" ht="15.75" x14ac:dyDescent="0.25">
      <c r="A42" s="13">
        <v>31</v>
      </c>
      <c r="B42" s="6" t="s">
        <v>28</v>
      </c>
      <c r="C42" s="43">
        <v>345</v>
      </c>
      <c r="D42" s="43">
        <v>6.6</v>
      </c>
      <c r="E42" s="43">
        <v>351.6</v>
      </c>
    </row>
    <row r="43" spans="1:5" ht="15.75" x14ac:dyDescent="0.25">
      <c r="A43" s="13">
        <v>32</v>
      </c>
      <c r="B43" s="6" t="s">
        <v>29</v>
      </c>
      <c r="C43" s="43">
        <v>179</v>
      </c>
      <c r="D43" s="43">
        <v>3.4</v>
      </c>
      <c r="E43" s="43">
        <v>182.4</v>
      </c>
    </row>
    <row r="44" spans="1:5" ht="15.75" x14ac:dyDescent="0.25">
      <c r="A44" s="13">
        <v>33</v>
      </c>
      <c r="B44" s="6" t="s">
        <v>155</v>
      </c>
      <c r="C44" s="43">
        <v>11.9</v>
      </c>
      <c r="D44" s="43"/>
      <c r="E44" s="43">
        <v>11.9</v>
      </c>
    </row>
    <row r="45" spans="1:5" ht="15.75" x14ac:dyDescent="0.25">
      <c r="A45" s="13">
        <v>34</v>
      </c>
      <c r="B45" s="11" t="s">
        <v>131</v>
      </c>
      <c r="C45" s="43">
        <v>33768.5</v>
      </c>
      <c r="D45" s="43"/>
      <c r="E45" s="43">
        <v>33768.5</v>
      </c>
    </row>
    <row r="46" spans="1:5" ht="15.75" x14ac:dyDescent="0.25">
      <c r="A46" s="13">
        <v>35</v>
      </c>
      <c r="B46" s="11" t="s">
        <v>188</v>
      </c>
      <c r="C46" s="43">
        <v>1166.3</v>
      </c>
      <c r="D46" s="43">
        <v>0</v>
      </c>
      <c r="E46" s="43">
        <v>1166.3</v>
      </c>
    </row>
    <row r="47" spans="1:5" ht="15.75" x14ac:dyDescent="0.25">
      <c r="A47" s="13">
        <v>36</v>
      </c>
      <c r="B47" s="11" t="s">
        <v>30</v>
      </c>
      <c r="C47" s="43">
        <v>833.3</v>
      </c>
      <c r="D47" s="43"/>
      <c r="E47" s="43">
        <v>833.3</v>
      </c>
    </row>
    <row r="48" spans="1:5" ht="15.75" x14ac:dyDescent="0.25">
      <c r="A48" s="13">
        <v>37</v>
      </c>
      <c r="B48" s="11" t="s">
        <v>31</v>
      </c>
      <c r="C48" s="43">
        <v>333</v>
      </c>
      <c r="D48" s="43"/>
      <c r="E48" s="43">
        <v>333</v>
      </c>
    </row>
    <row r="49" spans="1:5" ht="31.5" x14ac:dyDescent="0.25">
      <c r="A49" s="13">
        <v>38</v>
      </c>
      <c r="B49" s="11" t="s">
        <v>32</v>
      </c>
      <c r="C49" s="43">
        <v>1.4</v>
      </c>
      <c r="D49" s="43"/>
      <c r="E49" s="43">
        <v>1.4</v>
      </c>
    </row>
    <row r="50" spans="1:5" ht="31.5" x14ac:dyDescent="0.25">
      <c r="A50" s="13">
        <v>39</v>
      </c>
      <c r="B50" s="11" t="s">
        <v>195</v>
      </c>
      <c r="C50" s="43">
        <v>1545</v>
      </c>
      <c r="D50" s="43"/>
      <c r="E50" s="43">
        <v>1545</v>
      </c>
    </row>
    <row r="51" spans="1:5" ht="31.5" x14ac:dyDescent="0.25">
      <c r="A51" s="13">
        <v>40</v>
      </c>
      <c r="B51" s="11" t="s">
        <v>226</v>
      </c>
      <c r="C51" s="43">
        <v>2931.5</v>
      </c>
      <c r="D51" s="43">
        <v>160</v>
      </c>
      <c r="E51" s="43">
        <v>3091.5</v>
      </c>
    </row>
    <row r="52" spans="1:5" ht="31.5" x14ac:dyDescent="0.25">
      <c r="A52" s="13">
        <v>41</v>
      </c>
      <c r="B52" s="11" t="s">
        <v>194</v>
      </c>
      <c r="C52" s="43">
        <v>252</v>
      </c>
      <c r="D52" s="43"/>
      <c r="E52" s="43">
        <v>252</v>
      </c>
    </row>
    <row r="53" spans="1:5" ht="31.5" x14ac:dyDescent="0.25">
      <c r="A53" s="13">
        <v>42</v>
      </c>
      <c r="B53" s="11" t="s">
        <v>212</v>
      </c>
      <c r="C53" s="43">
        <v>340</v>
      </c>
      <c r="D53" s="43"/>
      <c r="E53" s="43">
        <v>340</v>
      </c>
    </row>
    <row r="54" spans="1:5" ht="31.5" x14ac:dyDescent="0.25">
      <c r="A54" s="13">
        <v>43</v>
      </c>
      <c r="B54" s="11" t="s">
        <v>196</v>
      </c>
      <c r="C54" s="43">
        <v>50</v>
      </c>
      <c r="D54" s="43"/>
      <c r="E54" s="43">
        <v>50</v>
      </c>
    </row>
    <row r="55" spans="1:5" ht="31.5" x14ac:dyDescent="0.25">
      <c r="A55" s="13">
        <v>44</v>
      </c>
      <c r="B55" s="10" t="s">
        <v>224</v>
      </c>
      <c r="C55" s="43"/>
      <c r="D55" s="42">
        <v>80</v>
      </c>
      <c r="E55" s="42">
        <v>80</v>
      </c>
    </row>
    <row r="56" spans="1:5" ht="31.5" x14ac:dyDescent="0.25">
      <c r="A56" s="13">
        <v>45</v>
      </c>
      <c r="B56" s="10" t="s">
        <v>225</v>
      </c>
      <c r="C56" s="43"/>
      <c r="D56" s="42">
        <v>80</v>
      </c>
      <c r="E56" s="42">
        <v>80</v>
      </c>
    </row>
    <row r="57" spans="1:5" ht="31.5" x14ac:dyDescent="0.25">
      <c r="A57" s="13">
        <v>46</v>
      </c>
      <c r="B57" s="11" t="s">
        <v>195</v>
      </c>
      <c r="C57" s="43">
        <v>2289.5</v>
      </c>
      <c r="D57" s="43"/>
      <c r="E57" s="43">
        <v>2289.5</v>
      </c>
    </row>
    <row r="58" spans="1:5" ht="15.75" x14ac:dyDescent="0.25">
      <c r="A58" s="13">
        <v>47</v>
      </c>
      <c r="B58" s="10" t="s">
        <v>227</v>
      </c>
      <c r="C58" s="42">
        <v>996</v>
      </c>
      <c r="D58" s="42">
        <v>0</v>
      </c>
      <c r="E58" s="42">
        <v>996</v>
      </c>
    </row>
    <row r="59" spans="1:5" ht="15.75" x14ac:dyDescent="0.25">
      <c r="A59" s="13">
        <v>48</v>
      </c>
      <c r="B59" s="11" t="s">
        <v>156</v>
      </c>
      <c r="C59" s="43">
        <v>921</v>
      </c>
      <c r="D59" s="43"/>
      <c r="E59" s="43">
        <v>921</v>
      </c>
    </row>
    <row r="60" spans="1:5" ht="31.5" x14ac:dyDescent="0.25">
      <c r="A60" s="13">
        <v>49</v>
      </c>
      <c r="B60" s="11" t="s">
        <v>157</v>
      </c>
      <c r="C60" s="43">
        <v>75</v>
      </c>
      <c r="D60" s="43"/>
      <c r="E60" s="43">
        <v>75</v>
      </c>
    </row>
    <row r="61" spans="1:5" ht="15.75" x14ac:dyDescent="0.25">
      <c r="A61" s="13">
        <v>50</v>
      </c>
      <c r="B61" s="36" t="s">
        <v>228</v>
      </c>
      <c r="C61" s="42">
        <v>2067.3000000000002</v>
      </c>
      <c r="D61" s="42">
        <v>0</v>
      </c>
      <c r="E61" s="42">
        <v>2067.3000000000002</v>
      </c>
    </row>
    <row r="62" spans="1:5" ht="31.5" x14ac:dyDescent="0.25">
      <c r="A62" s="13">
        <v>51</v>
      </c>
      <c r="B62" s="31" t="s">
        <v>132</v>
      </c>
      <c r="C62" s="43">
        <v>60</v>
      </c>
      <c r="D62" s="43"/>
      <c r="E62" s="43">
        <v>60</v>
      </c>
    </row>
    <row r="63" spans="1:5" ht="15.75" x14ac:dyDescent="0.25">
      <c r="A63" s="13">
        <v>52</v>
      </c>
      <c r="B63" s="31" t="s">
        <v>166</v>
      </c>
      <c r="C63" s="43">
        <v>431</v>
      </c>
      <c r="D63" s="43"/>
      <c r="E63" s="43">
        <v>431</v>
      </c>
    </row>
    <row r="64" spans="1:5" ht="31.5" x14ac:dyDescent="0.25">
      <c r="A64" s="13">
        <v>53</v>
      </c>
      <c r="B64" s="31" t="s">
        <v>213</v>
      </c>
      <c r="C64" s="43">
        <v>219.8</v>
      </c>
      <c r="D64" s="43"/>
      <c r="E64" s="43">
        <v>219.8</v>
      </c>
    </row>
    <row r="65" spans="1:5" ht="31.5" x14ac:dyDescent="0.25">
      <c r="A65" s="13">
        <v>54</v>
      </c>
      <c r="B65" s="31" t="s">
        <v>197</v>
      </c>
      <c r="C65" s="43">
        <v>863.2</v>
      </c>
      <c r="D65" s="43"/>
      <c r="E65" s="43">
        <v>863.2</v>
      </c>
    </row>
    <row r="66" spans="1:5" ht="31.5" x14ac:dyDescent="0.25">
      <c r="A66" s="13">
        <v>55</v>
      </c>
      <c r="B66" s="31" t="s">
        <v>214</v>
      </c>
      <c r="C66" s="43">
        <v>493.3</v>
      </c>
      <c r="D66" s="43"/>
      <c r="E66" s="43">
        <v>493.3</v>
      </c>
    </row>
    <row r="67" spans="1:5" ht="15.75" x14ac:dyDescent="0.25">
      <c r="A67" s="13">
        <v>56</v>
      </c>
      <c r="B67" s="10" t="s">
        <v>229</v>
      </c>
      <c r="C67" s="42">
        <v>11845</v>
      </c>
      <c r="D67" s="42">
        <v>-761.5</v>
      </c>
      <c r="E67" s="42">
        <v>11083.5</v>
      </c>
    </row>
    <row r="68" spans="1:5" ht="15.75" x14ac:dyDescent="0.25">
      <c r="A68" s="13">
        <v>57</v>
      </c>
      <c r="B68" s="11" t="s">
        <v>33</v>
      </c>
      <c r="C68" s="43">
        <v>10</v>
      </c>
      <c r="D68" s="43"/>
      <c r="E68" s="43">
        <v>10</v>
      </c>
    </row>
    <row r="69" spans="1:5" ht="15.75" x14ac:dyDescent="0.25">
      <c r="A69" s="13">
        <v>58</v>
      </c>
      <c r="B69" s="11" t="s">
        <v>34</v>
      </c>
      <c r="C69" s="43">
        <v>1284</v>
      </c>
      <c r="D69" s="43">
        <v>-778.3</v>
      </c>
      <c r="E69" s="43">
        <v>505.7</v>
      </c>
    </row>
    <row r="70" spans="1:5" ht="15.75" x14ac:dyDescent="0.25">
      <c r="A70" s="13">
        <v>59</v>
      </c>
      <c r="B70" s="11" t="s">
        <v>144</v>
      </c>
      <c r="C70" s="43">
        <v>2056</v>
      </c>
      <c r="D70" s="43"/>
      <c r="E70" s="43">
        <v>2056</v>
      </c>
    </row>
    <row r="71" spans="1:5" ht="15.75" x14ac:dyDescent="0.25">
      <c r="A71" s="13">
        <v>60</v>
      </c>
      <c r="B71" s="11" t="s">
        <v>35</v>
      </c>
      <c r="C71" s="43">
        <v>120</v>
      </c>
      <c r="D71" s="43"/>
      <c r="E71" s="43">
        <v>120</v>
      </c>
    </row>
    <row r="72" spans="1:5" ht="15.75" x14ac:dyDescent="0.25">
      <c r="A72" s="13">
        <v>61</v>
      </c>
      <c r="B72" s="11" t="s">
        <v>36</v>
      </c>
      <c r="C72" s="43">
        <v>1352.3</v>
      </c>
      <c r="D72" s="43">
        <v>16.8</v>
      </c>
      <c r="E72" s="43">
        <v>1369.1</v>
      </c>
    </row>
    <row r="73" spans="1:5" ht="15.75" x14ac:dyDescent="0.25">
      <c r="A73" s="13">
        <v>62</v>
      </c>
      <c r="B73" s="11" t="s">
        <v>37</v>
      </c>
      <c r="C73" s="43">
        <v>1363</v>
      </c>
      <c r="D73" s="43"/>
      <c r="E73" s="43">
        <v>1363</v>
      </c>
    </row>
    <row r="74" spans="1:5" ht="31.5" x14ac:dyDescent="0.25">
      <c r="A74" s="13">
        <v>63</v>
      </c>
      <c r="B74" s="11" t="s">
        <v>38</v>
      </c>
      <c r="C74" s="43">
        <v>5281.7</v>
      </c>
      <c r="D74" s="43"/>
      <c r="E74" s="43">
        <v>5281.7</v>
      </c>
    </row>
    <row r="75" spans="1:5" ht="15.75" x14ac:dyDescent="0.25">
      <c r="A75" s="13">
        <v>64</v>
      </c>
      <c r="B75" s="11" t="s">
        <v>39</v>
      </c>
      <c r="C75" s="43">
        <v>250</v>
      </c>
      <c r="D75" s="43"/>
      <c r="E75" s="43">
        <v>250</v>
      </c>
    </row>
    <row r="76" spans="1:5" ht="15.75" x14ac:dyDescent="0.25">
      <c r="A76" s="13">
        <v>65</v>
      </c>
      <c r="B76" s="11" t="s">
        <v>40</v>
      </c>
      <c r="C76" s="43">
        <v>20</v>
      </c>
      <c r="D76" s="43"/>
      <c r="E76" s="43">
        <v>20</v>
      </c>
    </row>
    <row r="77" spans="1:5" ht="15.75" x14ac:dyDescent="0.25">
      <c r="A77" s="13">
        <v>66</v>
      </c>
      <c r="B77" s="11" t="s">
        <v>154</v>
      </c>
      <c r="C77" s="43">
        <v>108</v>
      </c>
      <c r="D77" s="43"/>
      <c r="E77" s="43">
        <v>108</v>
      </c>
    </row>
    <row r="78" spans="1:5" ht="31.5" x14ac:dyDescent="0.25">
      <c r="A78" s="13">
        <v>67</v>
      </c>
      <c r="B78" s="10" t="s">
        <v>230</v>
      </c>
      <c r="C78" s="42">
        <v>1843.5</v>
      </c>
      <c r="D78" s="42">
        <v>0</v>
      </c>
      <c r="E78" s="42">
        <v>1843.5</v>
      </c>
    </row>
    <row r="79" spans="1:5" ht="15.75" x14ac:dyDescent="0.25">
      <c r="A79" s="13">
        <v>68</v>
      </c>
      <c r="B79" s="10" t="s">
        <v>231</v>
      </c>
      <c r="C79" s="42">
        <v>1843.5</v>
      </c>
      <c r="D79" s="42">
        <v>0</v>
      </c>
      <c r="E79" s="42">
        <v>1843.5</v>
      </c>
    </row>
    <row r="80" spans="1:5" ht="15.75" x14ac:dyDescent="0.25">
      <c r="A80" s="13">
        <v>69</v>
      </c>
      <c r="B80" s="11" t="s">
        <v>41</v>
      </c>
      <c r="C80" s="43">
        <v>1000</v>
      </c>
      <c r="D80" s="43"/>
      <c r="E80" s="43">
        <v>1000</v>
      </c>
    </row>
    <row r="81" spans="1:5" ht="15.75" x14ac:dyDescent="0.25">
      <c r="A81" s="13">
        <v>70</v>
      </c>
      <c r="B81" s="11" t="s">
        <v>42</v>
      </c>
      <c r="C81" s="43">
        <v>843.5</v>
      </c>
      <c r="D81" s="43"/>
      <c r="E81" s="43">
        <v>843.5</v>
      </c>
    </row>
    <row r="82" spans="1:5" ht="15.75" x14ac:dyDescent="0.25">
      <c r="A82" s="13">
        <v>71</v>
      </c>
      <c r="B82" s="10" t="s">
        <v>232</v>
      </c>
      <c r="C82" s="42">
        <v>169960.9</v>
      </c>
      <c r="D82" s="42">
        <v>-439.2</v>
      </c>
      <c r="E82" s="42">
        <v>169521.7</v>
      </c>
    </row>
  </sheetData>
  <mergeCells count="3">
    <mergeCell ref="B3:C3"/>
    <mergeCell ref="B5:C5"/>
    <mergeCell ref="B4:D4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showZeros="0" zoomScaleNormal="100" workbookViewId="0">
      <pane xSplit="2" ySplit="8" topLeftCell="C177" activePane="bottomRight" state="frozen"/>
      <selection pane="topRight" activeCell="D1" sqref="D1"/>
      <selection pane="bottomLeft" activeCell="A7" sqref="A7"/>
      <selection pane="bottomRight" activeCell="K9" sqref="K9:N189"/>
    </sheetView>
  </sheetViews>
  <sheetFormatPr defaultColWidth="10.140625" defaultRowHeight="15" x14ac:dyDescent="0.2"/>
  <cols>
    <col min="1" max="1" width="6" style="17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7" width="11.28515625" style="2" customWidth="1"/>
    <col min="8" max="14" width="10.140625" style="2" customWidth="1"/>
    <col min="15" max="126" width="10.140625" style="2"/>
    <col min="127" max="127" width="6" style="2" customWidth="1"/>
    <col min="128" max="128" width="44" style="2" customWidth="1"/>
    <col min="129" max="129" width="10.7109375" style="2" customWidth="1"/>
    <col min="130" max="130" width="10.140625" style="2" customWidth="1"/>
    <col min="131" max="131" width="10.7109375" style="2" customWidth="1"/>
    <col min="132" max="132" width="11.85546875" style="2" customWidth="1"/>
    <col min="133" max="382" width="10.140625" style="2"/>
    <col min="383" max="383" width="6" style="2" customWidth="1"/>
    <col min="384" max="384" width="44" style="2" customWidth="1"/>
    <col min="385" max="385" width="10.7109375" style="2" customWidth="1"/>
    <col min="386" max="386" width="10.140625" style="2" customWidth="1"/>
    <col min="387" max="387" width="10.7109375" style="2" customWidth="1"/>
    <col min="388" max="388" width="11.85546875" style="2" customWidth="1"/>
    <col min="389" max="638" width="10.140625" style="2"/>
    <col min="639" max="639" width="6" style="2" customWidth="1"/>
    <col min="640" max="640" width="44" style="2" customWidth="1"/>
    <col min="641" max="641" width="10.7109375" style="2" customWidth="1"/>
    <col min="642" max="642" width="10.140625" style="2" customWidth="1"/>
    <col min="643" max="643" width="10.7109375" style="2" customWidth="1"/>
    <col min="644" max="644" width="11.85546875" style="2" customWidth="1"/>
    <col min="645" max="894" width="10.140625" style="2"/>
    <col min="895" max="895" width="6" style="2" customWidth="1"/>
    <col min="896" max="896" width="44" style="2" customWidth="1"/>
    <col min="897" max="897" width="10.7109375" style="2" customWidth="1"/>
    <col min="898" max="898" width="10.140625" style="2" customWidth="1"/>
    <col min="899" max="899" width="10.7109375" style="2" customWidth="1"/>
    <col min="900" max="900" width="11.85546875" style="2" customWidth="1"/>
    <col min="901" max="1150" width="10.140625" style="2"/>
    <col min="1151" max="1151" width="6" style="2" customWidth="1"/>
    <col min="1152" max="1152" width="44" style="2" customWidth="1"/>
    <col min="1153" max="1153" width="10.7109375" style="2" customWidth="1"/>
    <col min="1154" max="1154" width="10.140625" style="2" customWidth="1"/>
    <col min="1155" max="1155" width="10.7109375" style="2" customWidth="1"/>
    <col min="1156" max="1156" width="11.85546875" style="2" customWidth="1"/>
    <col min="1157" max="1406" width="10.140625" style="2"/>
    <col min="1407" max="1407" width="6" style="2" customWidth="1"/>
    <col min="1408" max="1408" width="44" style="2" customWidth="1"/>
    <col min="1409" max="1409" width="10.7109375" style="2" customWidth="1"/>
    <col min="1410" max="1410" width="10.140625" style="2" customWidth="1"/>
    <col min="1411" max="1411" width="10.7109375" style="2" customWidth="1"/>
    <col min="1412" max="1412" width="11.85546875" style="2" customWidth="1"/>
    <col min="1413" max="1662" width="10.140625" style="2"/>
    <col min="1663" max="1663" width="6" style="2" customWidth="1"/>
    <col min="1664" max="1664" width="44" style="2" customWidth="1"/>
    <col min="1665" max="1665" width="10.7109375" style="2" customWidth="1"/>
    <col min="1666" max="1666" width="10.140625" style="2" customWidth="1"/>
    <col min="1667" max="1667" width="10.7109375" style="2" customWidth="1"/>
    <col min="1668" max="1668" width="11.85546875" style="2" customWidth="1"/>
    <col min="1669" max="1918" width="10.140625" style="2"/>
    <col min="1919" max="1919" width="6" style="2" customWidth="1"/>
    <col min="1920" max="1920" width="44" style="2" customWidth="1"/>
    <col min="1921" max="1921" width="10.7109375" style="2" customWidth="1"/>
    <col min="1922" max="1922" width="10.140625" style="2" customWidth="1"/>
    <col min="1923" max="1923" width="10.7109375" style="2" customWidth="1"/>
    <col min="1924" max="1924" width="11.85546875" style="2" customWidth="1"/>
    <col min="1925" max="2174" width="10.140625" style="2"/>
    <col min="2175" max="2175" width="6" style="2" customWidth="1"/>
    <col min="2176" max="2176" width="44" style="2" customWidth="1"/>
    <col min="2177" max="2177" width="10.7109375" style="2" customWidth="1"/>
    <col min="2178" max="2178" width="10.140625" style="2" customWidth="1"/>
    <col min="2179" max="2179" width="10.7109375" style="2" customWidth="1"/>
    <col min="2180" max="2180" width="11.85546875" style="2" customWidth="1"/>
    <col min="2181" max="2430" width="10.140625" style="2"/>
    <col min="2431" max="2431" width="6" style="2" customWidth="1"/>
    <col min="2432" max="2432" width="44" style="2" customWidth="1"/>
    <col min="2433" max="2433" width="10.7109375" style="2" customWidth="1"/>
    <col min="2434" max="2434" width="10.140625" style="2" customWidth="1"/>
    <col min="2435" max="2435" width="10.7109375" style="2" customWidth="1"/>
    <col min="2436" max="2436" width="11.85546875" style="2" customWidth="1"/>
    <col min="2437" max="2686" width="10.140625" style="2"/>
    <col min="2687" max="2687" width="6" style="2" customWidth="1"/>
    <col min="2688" max="2688" width="44" style="2" customWidth="1"/>
    <col min="2689" max="2689" width="10.7109375" style="2" customWidth="1"/>
    <col min="2690" max="2690" width="10.140625" style="2" customWidth="1"/>
    <col min="2691" max="2691" width="10.7109375" style="2" customWidth="1"/>
    <col min="2692" max="2692" width="11.85546875" style="2" customWidth="1"/>
    <col min="2693" max="2942" width="10.140625" style="2"/>
    <col min="2943" max="2943" width="6" style="2" customWidth="1"/>
    <col min="2944" max="2944" width="44" style="2" customWidth="1"/>
    <col min="2945" max="2945" width="10.7109375" style="2" customWidth="1"/>
    <col min="2946" max="2946" width="10.140625" style="2" customWidth="1"/>
    <col min="2947" max="2947" width="10.7109375" style="2" customWidth="1"/>
    <col min="2948" max="2948" width="11.85546875" style="2" customWidth="1"/>
    <col min="2949" max="3198" width="10.140625" style="2"/>
    <col min="3199" max="3199" width="6" style="2" customWidth="1"/>
    <col min="3200" max="3200" width="44" style="2" customWidth="1"/>
    <col min="3201" max="3201" width="10.7109375" style="2" customWidth="1"/>
    <col min="3202" max="3202" width="10.140625" style="2" customWidth="1"/>
    <col min="3203" max="3203" width="10.7109375" style="2" customWidth="1"/>
    <col min="3204" max="3204" width="11.85546875" style="2" customWidth="1"/>
    <col min="3205" max="3454" width="10.140625" style="2"/>
    <col min="3455" max="3455" width="6" style="2" customWidth="1"/>
    <col min="3456" max="3456" width="44" style="2" customWidth="1"/>
    <col min="3457" max="3457" width="10.7109375" style="2" customWidth="1"/>
    <col min="3458" max="3458" width="10.140625" style="2" customWidth="1"/>
    <col min="3459" max="3459" width="10.7109375" style="2" customWidth="1"/>
    <col min="3460" max="3460" width="11.85546875" style="2" customWidth="1"/>
    <col min="3461" max="3710" width="10.140625" style="2"/>
    <col min="3711" max="3711" width="6" style="2" customWidth="1"/>
    <col min="3712" max="3712" width="44" style="2" customWidth="1"/>
    <col min="3713" max="3713" width="10.7109375" style="2" customWidth="1"/>
    <col min="3714" max="3714" width="10.140625" style="2" customWidth="1"/>
    <col min="3715" max="3715" width="10.7109375" style="2" customWidth="1"/>
    <col min="3716" max="3716" width="11.85546875" style="2" customWidth="1"/>
    <col min="3717" max="3966" width="10.140625" style="2"/>
    <col min="3967" max="3967" width="6" style="2" customWidth="1"/>
    <col min="3968" max="3968" width="44" style="2" customWidth="1"/>
    <col min="3969" max="3969" width="10.7109375" style="2" customWidth="1"/>
    <col min="3970" max="3970" width="10.140625" style="2" customWidth="1"/>
    <col min="3971" max="3971" width="10.7109375" style="2" customWidth="1"/>
    <col min="3972" max="3972" width="11.85546875" style="2" customWidth="1"/>
    <col min="3973" max="4222" width="10.140625" style="2"/>
    <col min="4223" max="4223" width="6" style="2" customWidth="1"/>
    <col min="4224" max="4224" width="44" style="2" customWidth="1"/>
    <col min="4225" max="4225" width="10.7109375" style="2" customWidth="1"/>
    <col min="4226" max="4226" width="10.140625" style="2" customWidth="1"/>
    <col min="4227" max="4227" width="10.7109375" style="2" customWidth="1"/>
    <col min="4228" max="4228" width="11.85546875" style="2" customWidth="1"/>
    <col min="4229" max="4478" width="10.140625" style="2"/>
    <col min="4479" max="4479" width="6" style="2" customWidth="1"/>
    <col min="4480" max="4480" width="44" style="2" customWidth="1"/>
    <col min="4481" max="4481" width="10.7109375" style="2" customWidth="1"/>
    <col min="4482" max="4482" width="10.140625" style="2" customWidth="1"/>
    <col min="4483" max="4483" width="10.7109375" style="2" customWidth="1"/>
    <col min="4484" max="4484" width="11.85546875" style="2" customWidth="1"/>
    <col min="4485" max="4734" width="10.140625" style="2"/>
    <col min="4735" max="4735" width="6" style="2" customWidth="1"/>
    <col min="4736" max="4736" width="44" style="2" customWidth="1"/>
    <col min="4737" max="4737" width="10.7109375" style="2" customWidth="1"/>
    <col min="4738" max="4738" width="10.140625" style="2" customWidth="1"/>
    <col min="4739" max="4739" width="10.7109375" style="2" customWidth="1"/>
    <col min="4740" max="4740" width="11.85546875" style="2" customWidth="1"/>
    <col min="4741" max="4990" width="10.140625" style="2"/>
    <col min="4991" max="4991" width="6" style="2" customWidth="1"/>
    <col min="4992" max="4992" width="44" style="2" customWidth="1"/>
    <col min="4993" max="4993" width="10.7109375" style="2" customWidth="1"/>
    <col min="4994" max="4994" width="10.140625" style="2" customWidth="1"/>
    <col min="4995" max="4995" width="10.7109375" style="2" customWidth="1"/>
    <col min="4996" max="4996" width="11.85546875" style="2" customWidth="1"/>
    <col min="4997" max="5246" width="10.140625" style="2"/>
    <col min="5247" max="5247" width="6" style="2" customWidth="1"/>
    <col min="5248" max="5248" width="44" style="2" customWidth="1"/>
    <col min="5249" max="5249" width="10.7109375" style="2" customWidth="1"/>
    <col min="5250" max="5250" width="10.140625" style="2" customWidth="1"/>
    <col min="5251" max="5251" width="10.7109375" style="2" customWidth="1"/>
    <col min="5252" max="5252" width="11.85546875" style="2" customWidth="1"/>
    <col min="5253" max="5502" width="10.140625" style="2"/>
    <col min="5503" max="5503" width="6" style="2" customWidth="1"/>
    <col min="5504" max="5504" width="44" style="2" customWidth="1"/>
    <col min="5505" max="5505" width="10.7109375" style="2" customWidth="1"/>
    <col min="5506" max="5506" width="10.140625" style="2" customWidth="1"/>
    <col min="5507" max="5507" width="10.7109375" style="2" customWidth="1"/>
    <col min="5508" max="5508" width="11.85546875" style="2" customWidth="1"/>
    <col min="5509" max="5758" width="10.140625" style="2"/>
    <col min="5759" max="5759" width="6" style="2" customWidth="1"/>
    <col min="5760" max="5760" width="44" style="2" customWidth="1"/>
    <col min="5761" max="5761" width="10.7109375" style="2" customWidth="1"/>
    <col min="5762" max="5762" width="10.140625" style="2" customWidth="1"/>
    <col min="5763" max="5763" width="10.7109375" style="2" customWidth="1"/>
    <col min="5764" max="5764" width="11.85546875" style="2" customWidth="1"/>
    <col min="5765" max="6014" width="10.140625" style="2"/>
    <col min="6015" max="6015" width="6" style="2" customWidth="1"/>
    <col min="6016" max="6016" width="44" style="2" customWidth="1"/>
    <col min="6017" max="6017" width="10.7109375" style="2" customWidth="1"/>
    <col min="6018" max="6018" width="10.140625" style="2" customWidth="1"/>
    <col min="6019" max="6019" width="10.7109375" style="2" customWidth="1"/>
    <col min="6020" max="6020" width="11.85546875" style="2" customWidth="1"/>
    <col min="6021" max="6270" width="10.140625" style="2"/>
    <col min="6271" max="6271" width="6" style="2" customWidth="1"/>
    <col min="6272" max="6272" width="44" style="2" customWidth="1"/>
    <col min="6273" max="6273" width="10.7109375" style="2" customWidth="1"/>
    <col min="6274" max="6274" width="10.140625" style="2" customWidth="1"/>
    <col min="6275" max="6275" width="10.7109375" style="2" customWidth="1"/>
    <col min="6276" max="6276" width="11.85546875" style="2" customWidth="1"/>
    <col min="6277" max="6526" width="10.140625" style="2"/>
    <col min="6527" max="6527" width="6" style="2" customWidth="1"/>
    <col min="6528" max="6528" width="44" style="2" customWidth="1"/>
    <col min="6529" max="6529" width="10.7109375" style="2" customWidth="1"/>
    <col min="6530" max="6530" width="10.140625" style="2" customWidth="1"/>
    <col min="6531" max="6531" width="10.7109375" style="2" customWidth="1"/>
    <col min="6532" max="6532" width="11.85546875" style="2" customWidth="1"/>
    <col min="6533" max="6782" width="10.140625" style="2"/>
    <col min="6783" max="6783" width="6" style="2" customWidth="1"/>
    <col min="6784" max="6784" width="44" style="2" customWidth="1"/>
    <col min="6785" max="6785" width="10.7109375" style="2" customWidth="1"/>
    <col min="6786" max="6786" width="10.140625" style="2" customWidth="1"/>
    <col min="6787" max="6787" width="10.7109375" style="2" customWidth="1"/>
    <col min="6788" max="6788" width="11.85546875" style="2" customWidth="1"/>
    <col min="6789" max="7038" width="10.140625" style="2"/>
    <col min="7039" max="7039" width="6" style="2" customWidth="1"/>
    <col min="7040" max="7040" width="44" style="2" customWidth="1"/>
    <col min="7041" max="7041" width="10.7109375" style="2" customWidth="1"/>
    <col min="7042" max="7042" width="10.140625" style="2" customWidth="1"/>
    <col min="7043" max="7043" width="10.7109375" style="2" customWidth="1"/>
    <col min="7044" max="7044" width="11.85546875" style="2" customWidth="1"/>
    <col min="7045" max="7294" width="10.140625" style="2"/>
    <col min="7295" max="7295" width="6" style="2" customWidth="1"/>
    <col min="7296" max="7296" width="44" style="2" customWidth="1"/>
    <col min="7297" max="7297" width="10.7109375" style="2" customWidth="1"/>
    <col min="7298" max="7298" width="10.140625" style="2" customWidth="1"/>
    <col min="7299" max="7299" width="10.7109375" style="2" customWidth="1"/>
    <col min="7300" max="7300" width="11.85546875" style="2" customWidth="1"/>
    <col min="7301" max="7550" width="10.140625" style="2"/>
    <col min="7551" max="7551" width="6" style="2" customWidth="1"/>
    <col min="7552" max="7552" width="44" style="2" customWidth="1"/>
    <col min="7553" max="7553" width="10.7109375" style="2" customWidth="1"/>
    <col min="7554" max="7554" width="10.140625" style="2" customWidth="1"/>
    <col min="7555" max="7555" width="10.7109375" style="2" customWidth="1"/>
    <col min="7556" max="7556" width="11.85546875" style="2" customWidth="1"/>
    <col min="7557" max="7806" width="10.140625" style="2"/>
    <col min="7807" max="7807" width="6" style="2" customWidth="1"/>
    <col min="7808" max="7808" width="44" style="2" customWidth="1"/>
    <col min="7809" max="7809" width="10.7109375" style="2" customWidth="1"/>
    <col min="7810" max="7810" width="10.140625" style="2" customWidth="1"/>
    <col min="7811" max="7811" width="10.7109375" style="2" customWidth="1"/>
    <col min="7812" max="7812" width="11.85546875" style="2" customWidth="1"/>
    <col min="7813" max="8062" width="10.140625" style="2"/>
    <col min="8063" max="8063" width="6" style="2" customWidth="1"/>
    <col min="8064" max="8064" width="44" style="2" customWidth="1"/>
    <col min="8065" max="8065" width="10.7109375" style="2" customWidth="1"/>
    <col min="8066" max="8066" width="10.140625" style="2" customWidth="1"/>
    <col min="8067" max="8067" width="10.7109375" style="2" customWidth="1"/>
    <col min="8068" max="8068" width="11.85546875" style="2" customWidth="1"/>
    <col min="8069" max="8318" width="10.140625" style="2"/>
    <col min="8319" max="8319" width="6" style="2" customWidth="1"/>
    <col min="8320" max="8320" width="44" style="2" customWidth="1"/>
    <col min="8321" max="8321" width="10.7109375" style="2" customWidth="1"/>
    <col min="8322" max="8322" width="10.140625" style="2" customWidth="1"/>
    <col min="8323" max="8323" width="10.7109375" style="2" customWidth="1"/>
    <col min="8324" max="8324" width="11.85546875" style="2" customWidth="1"/>
    <col min="8325" max="8574" width="10.140625" style="2"/>
    <col min="8575" max="8575" width="6" style="2" customWidth="1"/>
    <col min="8576" max="8576" width="44" style="2" customWidth="1"/>
    <col min="8577" max="8577" width="10.7109375" style="2" customWidth="1"/>
    <col min="8578" max="8578" width="10.140625" style="2" customWidth="1"/>
    <col min="8579" max="8579" width="10.7109375" style="2" customWidth="1"/>
    <col min="8580" max="8580" width="11.85546875" style="2" customWidth="1"/>
    <col min="8581" max="8830" width="10.140625" style="2"/>
    <col min="8831" max="8831" width="6" style="2" customWidth="1"/>
    <col min="8832" max="8832" width="44" style="2" customWidth="1"/>
    <col min="8833" max="8833" width="10.7109375" style="2" customWidth="1"/>
    <col min="8834" max="8834" width="10.140625" style="2" customWidth="1"/>
    <col min="8835" max="8835" width="10.7109375" style="2" customWidth="1"/>
    <col min="8836" max="8836" width="11.85546875" style="2" customWidth="1"/>
    <col min="8837" max="9086" width="10.140625" style="2"/>
    <col min="9087" max="9087" width="6" style="2" customWidth="1"/>
    <col min="9088" max="9088" width="44" style="2" customWidth="1"/>
    <col min="9089" max="9089" width="10.7109375" style="2" customWidth="1"/>
    <col min="9090" max="9090" width="10.140625" style="2" customWidth="1"/>
    <col min="9091" max="9091" width="10.7109375" style="2" customWidth="1"/>
    <col min="9092" max="9092" width="11.85546875" style="2" customWidth="1"/>
    <col min="9093" max="9342" width="10.140625" style="2"/>
    <col min="9343" max="9343" width="6" style="2" customWidth="1"/>
    <col min="9344" max="9344" width="44" style="2" customWidth="1"/>
    <col min="9345" max="9345" width="10.7109375" style="2" customWidth="1"/>
    <col min="9346" max="9346" width="10.140625" style="2" customWidth="1"/>
    <col min="9347" max="9347" width="10.7109375" style="2" customWidth="1"/>
    <col min="9348" max="9348" width="11.85546875" style="2" customWidth="1"/>
    <col min="9349" max="9598" width="10.140625" style="2"/>
    <col min="9599" max="9599" width="6" style="2" customWidth="1"/>
    <col min="9600" max="9600" width="44" style="2" customWidth="1"/>
    <col min="9601" max="9601" width="10.7109375" style="2" customWidth="1"/>
    <col min="9602" max="9602" width="10.140625" style="2" customWidth="1"/>
    <col min="9603" max="9603" width="10.7109375" style="2" customWidth="1"/>
    <col min="9604" max="9604" width="11.85546875" style="2" customWidth="1"/>
    <col min="9605" max="9854" width="10.140625" style="2"/>
    <col min="9855" max="9855" width="6" style="2" customWidth="1"/>
    <col min="9856" max="9856" width="44" style="2" customWidth="1"/>
    <col min="9857" max="9857" width="10.7109375" style="2" customWidth="1"/>
    <col min="9858" max="9858" width="10.140625" style="2" customWidth="1"/>
    <col min="9859" max="9859" width="10.7109375" style="2" customWidth="1"/>
    <col min="9860" max="9860" width="11.85546875" style="2" customWidth="1"/>
    <col min="9861" max="10110" width="10.140625" style="2"/>
    <col min="10111" max="10111" width="6" style="2" customWidth="1"/>
    <col min="10112" max="10112" width="44" style="2" customWidth="1"/>
    <col min="10113" max="10113" width="10.7109375" style="2" customWidth="1"/>
    <col min="10114" max="10114" width="10.140625" style="2" customWidth="1"/>
    <col min="10115" max="10115" width="10.7109375" style="2" customWidth="1"/>
    <col min="10116" max="10116" width="11.85546875" style="2" customWidth="1"/>
    <col min="10117" max="10366" width="10.140625" style="2"/>
    <col min="10367" max="10367" width="6" style="2" customWidth="1"/>
    <col min="10368" max="10368" width="44" style="2" customWidth="1"/>
    <col min="10369" max="10369" width="10.7109375" style="2" customWidth="1"/>
    <col min="10370" max="10370" width="10.140625" style="2" customWidth="1"/>
    <col min="10371" max="10371" width="10.7109375" style="2" customWidth="1"/>
    <col min="10372" max="10372" width="11.85546875" style="2" customWidth="1"/>
    <col min="10373" max="10622" width="10.140625" style="2"/>
    <col min="10623" max="10623" width="6" style="2" customWidth="1"/>
    <col min="10624" max="10624" width="44" style="2" customWidth="1"/>
    <col min="10625" max="10625" width="10.7109375" style="2" customWidth="1"/>
    <col min="10626" max="10626" width="10.140625" style="2" customWidth="1"/>
    <col min="10627" max="10627" width="10.7109375" style="2" customWidth="1"/>
    <col min="10628" max="10628" width="11.85546875" style="2" customWidth="1"/>
    <col min="10629" max="10878" width="10.140625" style="2"/>
    <col min="10879" max="10879" width="6" style="2" customWidth="1"/>
    <col min="10880" max="10880" width="44" style="2" customWidth="1"/>
    <col min="10881" max="10881" width="10.7109375" style="2" customWidth="1"/>
    <col min="10882" max="10882" width="10.140625" style="2" customWidth="1"/>
    <col min="10883" max="10883" width="10.7109375" style="2" customWidth="1"/>
    <col min="10884" max="10884" width="11.85546875" style="2" customWidth="1"/>
    <col min="10885" max="11134" width="10.140625" style="2"/>
    <col min="11135" max="11135" width="6" style="2" customWidth="1"/>
    <col min="11136" max="11136" width="44" style="2" customWidth="1"/>
    <col min="11137" max="11137" width="10.7109375" style="2" customWidth="1"/>
    <col min="11138" max="11138" width="10.140625" style="2" customWidth="1"/>
    <col min="11139" max="11139" width="10.7109375" style="2" customWidth="1"/>
    <col min="11140" max="11140" width="11.85546875" style="2" customWidth="1"/>
    <col min="11141" max="11390" width="10.140625" style="2"/>
    <col min="11391" max="11391" width="6" style="2" customWidth="1"/>
    <col min="11392" max="11392" width="44" style="2" customWidth="1"/>
    <col min="11393" max="11393" width="10.7109375" style="2" customWidth="1"/>
    <col min="11394" max="11394" width="10.140625" style="2" customWidth="1"/>
    <col min="11395" max="11395" width="10.7109375" style="2" customWidth="1"/>
    <col min="11396" max="11396" width="11.85546875" style="2" customWidth="1"/>
    <col min="11397" max="11646" width="10.140625" style="2"/>
    <col min="11647" max="11647" width="6" style="2" customWidth="1"/>
    <col min="11648" max="11648" width="44" style="2" customWidth="1"/>
    <col min="11649" max="11649" width="10.7109375" style="2" customWidth="1"/>
    <col min="11650" max="11650" width="10.140625" style="2" customWidth="1"/>
    <col min="11651" max="11651" width="10.7109375" style="2" customWidth="1"/>
    <col min="11652" max="11652" width="11.85546875" style="2" customWidth="1"/>
    <col min="11653" max="11902" width="10.140625" style="2"/>
    <col min="11903" max="11903" width="6" style="2" customWidth="1"/>
    <col min="11904" max="11904" width="44" style="2" customWidth="1"/>
    <col min="11905" max="11905" width="10.7109375" style="2" customWidth="1"/>
    <col min="11906" max="11906" width="10.140625" style="2" customWidth="1"/>
    <col min="11907" max="11907" width="10.7109375" style="2" customWidth="1"/>
    <col min="11908" max="11908" width="11.85546875" style="2" customWidth="1"/>
    <col min="11909" max="12158" width="10.140625" style="2"/>
    <col min="12159" max="12159" width="6" style="2" customWidth="1"/>
    <col min="12160" max="12160" width="44" style="2" customWidth="1"/>
    <col min="12161" max="12161" width="10.7109375" style="2" customWidth="1"/>
    <col min="12162" max="12162" width="10.140625" style="2" customWidth="1"/>
    <col min="12163" max="12163" width="10.7109375" style="2" customWidth="1"/>
    <col min="12164" max="12164" width="11.85546875" style="2" customWidth="1"/>
    <col min="12165" max="12414" width="10.140625" style="2"/>
    <col min="12415" max="12415" width="6" style="2" customWidth="1"/>
    <col min="12416" max="12416" width="44" style="2" customWidth="1"/>
    <col min="12417" max="12417" width="10.7109375" style="2" customWidth="1"/>
    <col min="12418" max="12418" width="10.140625" style="2" customWidth="1"/>
    <col min="12419" max="12419" width="10.7109375" style="2" customWidth="1"/>
    <col min="12420" max="12420" width="11.85546875" style="2" customWidth="1"/>
    <col min="12421" max="12670" width="10.140625" style="2"/>
    <col min="12671" max="12671" width="6" style="2" customWidth="1"/>
    <col min="12672" max="12672" width="44" style="2" customWidth="1"/>
    <col min="12673" max="12673" width="10.7109375" style="2" customWidth="1"/>
    <col min="12674" max="12674" width="10.140625" style="2" customWidth="1"/>
    <col min="12675" max="12675" width="10.7109375" style="2" customWidth="1"/>
    <col min="12676" max="12676" width="11.85546875" style="2" customWidth="1"/>
    <col min="12677" max="12926" width="10.140625" style="2"/>
    <col min="12927" max="12927" width="6" style="2" customWidth="1"/>
    <col min="12928" max="12928" width="44" style="2" customWidth="1"/>
    <col min="12929" max="12929" width="10.7109375" style="2" customWidth="1"/>
    <col min="12930" max="12930" width="10.140625" style="2" customWidth="1"/>
    <col min="12931" max="12931" width="10.7109375" style="2" customWidth="1"/>
    <col min="12932" max="12932" width="11.85546875" style="2" customWidth="1"/>
    <col min="12933" max="13182" width="10.140625" style="2"/>
    <col min="13183" max="13183" width="6" style="2" customWidth="1"/>
    <col min="13184" max="13184" width="44" style="2" customWidth="1"/>
    <col min="13185" max="13185" width="10.7109375" style="2" customWidth="1"/>
    <col min="13186" max="13186" width="10.140625" style="2" customWidth="1"/>
    <col min="13187" max="13187" width="10.7109375" style="2" customWidth="1"/>
    <col min="13188" max="13188" width="11.85546875" style="2" customWidth="1"/>
    <col min="13189" max="13438" width="10.140625" style="2"/>
    <col min="13439" max="13439" width="6" style="2" customWidth="1"/>
    <col min="13440" max="13440" width="44" style="2" customWidth="1"/>
    <col min="13441" max="13441" width="10.7109375" style="2" customWidth="1"/>
    <col min="13442" max="13442" width="10.140625" style="2" customWidth="1"/>
    <col min="13443" max="13443" width="10.7109375" style="2" customWidth="1"/>
    <col min="13444" max="13444" width="11.85546875" style="2" customWidth="1"/>
    <col min="13445" max="13694" width="10.140625" style="2"/>
    <col min="13695" max="13695" width="6" style="2" customWidth="1"/>
    <col min="13696" max="13696" width="44" style="2" customWidth="1"/>
    <col min="13697" max="13697" width="10.7109375" style="2" customWidth="1"/>
    <col min="13698" max="13698" width="10.140625" style="2" customWidth="1"/>
    <col min="13699" max="13699" width="10.7109375" style="2" customWidth="1"/>
    <col min="13700" max="13700" width="11.85546875" style="2" customWidth="1"/>
    <col min="13701" max="13950" width="10.140625" style="2"/>
    <col min="13951" max="13951" width="6" style="2" customWidth="1"/>
    <col min="13952" max="13952" width="44" style="2" customWidth="1"/>
    <col min="13953" max="13953" width="10.7109375" style="2" customWidth="1"/>
    <col min="13954" max="13954" width="10.140625" style="2" customWidth="1"/>
    <col min="13955" max="13955" width="10.7109375" style="2" customWidth="1"/>
    <col min="13956" max="13956" width="11.85546875" style="2" customWidth="1"/>
    <col min="13957" max="14206" width="10.140625" style="2"/>
    <col min="14207" max="14207" width="6" style="2" customWidth="1"/>
    <col min="14208" max="14208" width="44" style="2" customWidth="1"/>
    <col min="14209" max="14209" width="10.7109375" style="2" customWidth="1"/>
    <col min="14210" max="14210" width="10.140625" style="2" customWidth="1"/>
    <col min="14211" max="14211" width="10.7109375" style="2" customWidth="1"/>
    <col min="14212" max="14212" width="11.85546875" style="2" customWidth="1"/>
    <col min="14213" max="14462" width="10.140625" style="2"/>
    <col min="14463" max="14463" width="6" style="2" customWidth="1"/>
    <col min="14464" max="14464" width="44" style="2" customWidth="1"/>
    <col min="14465" max="14465" width="10.7109375" style="2" customWidth="1"/>
    <col min="14466" max="14466" width="10.140625" style="2" customWidth="1"/>
    <col min="14467" max="14467" width="10.7109375" style="2" customWidth="1"/>
    <col min="14468" max="14468" width="11.85546875" style="2" customWidth="1"/>
    <col min="14469" max="14718" width="10.140625" style="2"/>
    <col min="14719" max="14719" width="6" style="2" customWidth="1"/>
    <col min="14720" max="14720" width="44" style="2" customWidth="1"/>
    <col min="14721" max="14721" width="10.7109375" style="2" customWidth="1"/>
    <col min="14722" max="14722" width="10.140625" style="2" customWidth="1"/>
    <col min="14723" max="14723" width="10.7109375" style="2" customWidth="1"/>
    <col min="14724" max="14724" width="11.85546875" style="2" customWidth="1"/>
    <col min="14725" max="14974" width="10.140625" style="2"/>
    <col min="14975" max="14975" width="6" style="2" customWidth="1"/>
    <col min="14976" max="14976" width="44" style="2" customWidth="1"/>
    <col min="14977" max="14977" width="10.7109375" style="2" customWidth="1"/>
    <col min="14978" max="14978" width="10.140625" style="2" customWidth="1"/>
    <col min="14979" max="14979" width="10.7109375" style="2" customWidth="1"/>
    <col min="14980" max="14980" width="11.85546875" style="2" customWidth="1"/>
    <col min="14981" max="15230" width="10.140625" style="2"/>
    <col min="15231" max="15231" width="6" style="2" customWidth="1"/>
    <col min="15232" max="15232" width="44" style="2" customWidth="1"/>
    <col min="15233" max="15233" width="10.7109375" style="2" customWidth="1"/>
    <col min="15234" max="15234" width="10.140625" style="2" customWidth="1"/>
    <col min="15235" max="15235" width="10.7109375" style="2" customWidth="1"/>
    <col min="15236" max="15236" width="11.85546875" style="2" customWidth="1"/>
    <col min="15237" max="15486" width="10.140625" style="2"/>
    <col min="15487" max="15487" width="6" style="2" customWidth="1"/>
    <col min="15488" max="15488" width="44" style="2" customWidth="1"/>
    <col min="15489" max="15489" width="10.7109375" style="2" customWidth="1"/>
    <col min="15490" max="15490" width="10.140625" style="2" customWidth="1"/>
    <col min="15491" max="15491" width="10.7109375" style="2" customWidth="1"/>
    <col min="15492" max="15492" width="11.85546875" style="2" customWidth="1"/>
    <col min="15493" max="15742" width="10.140625" style="2"/>
    <col min="15743" max="15743" width="6" style="2" customWidth="1"/>
    <col min="15744" max="15744" width="44" style="2" customWidth="1"/>
    <col min="15745" max="15745" width="10.7109375" style="2" customWidth="1"/>
    <col min="15746" max="15746" width="10.140625" style="2" customWidth="1"/>
    <col min="15747" max="15747" width="10.7109375" style="2" customWidth="1"/>
    <col min="15748" max="15748" width="11.85546875" style="2" customWidth="1"/>
    <col min="15749" max="15998" width="10.140625" style="2"/>
    <col min="15999" max="15999" width="6" style="2" customWidth="1"/>
    <col min="16000" max="16000" width="44" style="2" customWidth="1"/>
    <col min="16001" max="16001" width="10.7109375" style="2" customWidth="1"/>
    <col min="16002" max="16002" width="10.140625" style="2" customWidth="1"/>
    <col min="16003" max="16003" width="10.7109375" style="2" customWidth="1"/>
    <col min="16004" max="16004" width="11.85546875" style="2" customWidth="1"/>
    <col min="16005" max="16384" width="10.140625" style="2"/>
  </cols>
  <sheetData>
    <row r="1" spans="1:14" x14ac:dyDescent="0.2">
      <c r="K1" s="5" t="s">
        <v>209</v>
      </c>
    </row>
    <row r="2" spans="1:14" ht="7.5" customHeight="1" x14ac:dyDescent="0.2"/>
    <row r="3" spans="1:14" ht="15.75" x14ac:dyDescent="0.25">
      <c r="A3" s="12" t="s">
        <v>43</v>
      </c>
      <c r="B3" s="1"/>
      <c r="C3" s="1"/>
      <c r="D3" s="1"/>
      <c r="E3" s="1"/>
      <c r="F3" s="1"/>
      <c r="N3" s="1" t="s">
        <v>145</v>
      </c>
    </row>
    <row r="4" spans="1:14" ht="15.75" x14ac:dyDescent="0.25">
      <c r="A4" s="12"/>
      <c r="B4" s="1"/>
      <c r="C4" s="104" t="s">
        <v>206</v>
      </c>
      <c r="D4" s="105"/>
      <c r="E4" s="105"/>
      <c r="F4" s="106"/>
      <c r="G4" s="107" t="s">
        <v>207</v>
      </c>
      <c r="H4" s="108"/>
      <c r="I4" s="108"/>
      <c r="J4" s="109"/>
      <c r="K4" s="104" t="s">
        <v>208</v>
      </c>
      <c r="L4" s="105"/>
      <c r="M4" s="105"/>
      <c r="N4" s="106"/>
    </row>
    <row r="5" spans="1:14" ht="13.5" customHeight="1" x14ac:dyDescent="0.25">
      <c r="A5" s="101" t="s">
        <v>0</v>
      </c>
      <c r="B5" s="101" t="s">
        <v>44</v>
      </c>
      <c r="C5" s="102" t="s">
        <v>1</v>
      </c>
      <c r="D5" s="103" t="s">
        <v>2</v>
      </c>
      <c r="E5" s="103"/>
      <c r="F5" s="103"/>
      <c r="G5" s="102" t="s">
        <v>1</v>
      </c>
      <c r="H5" s="103" t="s">
        <v>2</v>
      </c>
      <c r="I5" s="103"/>
      <c r="J5" s="103"/>
      <c r="K5" s="102" t="s">
        <v>1</v>
      </c>
      <c r="L5" s="103" t="s">
        <v>2</v>
      </c>
      <c r="M5" s="103"/>
      <c r="N5" s="103"/>
    </row>
    <row r="6" spans="1:14" ht="15.75" customHeight="1" x14ac:dyDescent="0.25">
      <c r="A6" s="101"/>
      <c r="B6" s="101"/>
      <c r="C6" s="102"/>
      <c r="D6" s="102" t="s">
        <v>45</v>
      </c>
      <c r="E6" s="102"/>
      <c r="F6" s="102" t="s">
        <v>46</v>
      </c>
      <c r="G6" s="102"/>
      <c r="H6" s="102" t="s">
        <v>45</v>
      </c>
      <c r="I6" s="102"/>
      <c r="J6" s="102" t="s">
        <v>46</v>
      </c>
      <c r="K6" s="102"/>
      <c r="L6" s="102" t="s">
        <v>45</v>
      </c>
      <c r="M6" s="102"/>
      <c r="N6" s="102" t="s">
        <v>46</v>
      </c>
    </row>
    <row r="7" spans="1:14" ht="48" customHeight="1" x14ac:dyDescent="0.25">
      <c r="A7" s="101"/>
      <c r="B7" s="101"/>
      <c r="C7" s="102"/>
      <c r="D7" s="11" t="s">
        <v>47</v>
      </c>
      <c r="E7" s="11" t="s">
        <v>48</v>
      </c>
      <c r="F7" s="102"/>
      <c r="G7" s="102"/>
      <c r="H7" s="11" t="s">
        <v>47</v>
      </c>
      <c r="I7" s="11" t="s">
        <v>48</v>
      </c>
      <c r="J7" s="102"/>
      <c r="K7" s="102"/>
      <c r="L7" s="11" t="s">
        <v>47</v>
      </c>
      <c r="M7" s="11" t="s">
        <v>48</v>
      </c>
      <c r="N7" s="102"/>
    </row>
    <row r="8" spans="1:14" ht="15.75" x14ac:dyDescent="0.25">
      <c r="A8" s="44">
        <v>1</v>
      </c>
      <c r="B8" s="45">
        <v>2</v>
      </c>
      <c r="C8" s="44">
        <v>3</v>
      </c>
      <c r="D8" s="44">
        <v>4</v>
      </c>
      <c r="E8" s="44">
        <v>5</v>
      </c>
      <c r="F8" s="44">
        <v>6</v>
      </c>
      <c r="G8" s="44">
        <v>3</v>
      </c>
      <c r="H8" s="44">
        <v>4</v>
      </c>
      <c r="I8" s="44">
        <v>5</v>
      </c>
      <c r="J8" s="44">
        <v>6</v>
      </c>
      <c r="K8" s="44">
        <v>3</v>
      </c>
      <c r="L8" s="44">
        <v>4</v>
      </c>
      <c r="M8" s="44">
        <v>5</v>
      </c>
      <c r="N8" s="44">
        <v>6</v>
      </c>
    </row>
    <row r="9" spans="1:14" ht="15.75" x14ac:dyDescent="0.25">
      <c r="A9" s="13">
        <v>1</v>
      </c>
      <c r="B9" s="7" t="s">
        <v>49</v>
      </c>
      <c r="C9" s="49">
        <v>160</v>
      </c>
      <c r="D9" s="49">
        <v>159</v>
      </c>
      <c r="E9" s="49">
        <v>116.9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160</v>
      </c>
      <c r="L9" s="49">
        <v>159</v>
      </c>
      <c r="M9" s="49">
        <v>116.9</v>
      </c>
      <c r="N9" s="49">
        <v>1</v>
      </c>
    </row>
    <row r="10" spans="1:14" ht="15.75" x14ac:dyDescent="0.25">
      <c r="A10" s="13">
        <f>+A9+1</f>
        <v>2</v>
      </c>
      <c r="B10" s="7" t="s">
        <v>51</v>
      </c>
      <c r="C10" s="49">
        <v>160</v>
      </c>
      <c r="D10" s="49">
        <v>159</v>
      </c>
      <c r="E10" s="49">
        <v>116.9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160</v>
      </c>
      <c r="L10" s="49">
        <v>159</v>
      </c>
      <c r="M10" s="49">
        <v>116.9</v>
      </c>
      <c r="N10" s="49">
        <v>1</v>
      </c>
    </row>
    <row r="11" spans="1:14" ht="15.75" x14ac:dyDescent="0.25">
      <c r="A11" s="13">
        <f t="shared" ref="A11:A74" si="0">+A10+1</f>
        <v>3</v>
      </c>
      <c r="B11" s="45" t="s">
        <v>2</v>
      </c>
      <c r="C11" s="50">
        <v>0</v>
      </c>
      <c r="D11" s="50">
        <v>0</v>
      </c>
      <c r="E11" s="50">
        <v>0</v>
      </c>
      <c r="F11" s="50">
        <v>0</v>
      </c>
      <c r="G11" s="50"/>
      <c r="H11" s="50"/>
      <c r="I11" s="50"/>
      <c r="J11" s="50"/>
      <c r="K11" s="50">
        <v>0</v>
      </c>
      <c r="L11" s="50">
        <v>0</v>
      </c>
      <c r="M11" s="50">
        <v>0</v>
      </c>
      <c r="N11" s="50">
        <v>0</v>
      </c>
    </row>
    <row r="12" spans="1:14" ht="31.5" x14ac:dyDescent="0.25">
      <c r="A12" s="13">
        <f t="shared" si="0"/>
        <v>4</v>
      </c>
      <c r="B12" s="6" t="s">
        <v>68</v>
      </c>
      <c r="C12" s="50">
        <v>157.5</v>
      </c>
      <c r="D12" s="50">
        <v>156.5</v>
      </c>
      <c r="E12" s="50">
        <v>115</v>
      </c>
      <c r="F12" s="50">
        <v>1</v>
      </c>
      <c r="G12" s="50"/>
      <c r="H12" s="50"/>
      <c r="I12" s="50"/>
      <c r="J12" s="50"/>
      <c r="K12" s="50">
        <v>157.5</v>
      </c>
      <c r="L12" s="50">
        <v>156.5</v>
      </c>
      <c r="M12" s="50">
        <v>115</v>
      </c>
      <c r="N12" s="50">
        <v>1</v>
      </c>
    </row>
    <row r="13" spans="1:14" ht="63" x14ac:dyDescent="0.25">
      <c r="A13" s="13">
        <f t="shared" si="0"/>
        <v>5</v>
      </c>
      <c r="B13" s="6" t="s">
        <v>165</v>
      </c>
      <c r="C13" s="50">
        <v>2.5</v>
      </c>
      <c r="D13" s="50">
        <v>2.5</v>
      </c>
      <c r="E13" s="50">
        <v>1.9</v>
      </c>
      <c r="F13" s="50">
        <v>0</v>
      </c>
      <c r="G13" s="50"/>
      <c r="H13" s="50"/>
      <c r="I13" s="50"/>
      <c r="J13" s="50"/>
      <c r="K13" s="50">
        <v>2.5</v>
      </c>
      <c r="L13" s="50">
        <v>2.5</v>
      </c>
      <c r="M13" s="50">
        <v>1.9</v>
      </c>
      <c r="N13" s="50">
        <v>0</v>
      </c>
    </row>
    <row r="14" spans="1:14" ht="15.75" x14ac:dyDescent="0.25">
      <c r="A14" s="13">
        <f t="shared" si="0"/>
        <v>6</v>
      </c>
      <c r="B14" s="7" t="s">
        <v>3</v>
      </c>
      <c r="C14" s="49">
        <v>12950.2</v>
      </c>
      <c r="D14" s="49">
        <v>9577.9</v>
      </c>
      <c r="E14" s="49">
        <v>5013.1000000000004</v>
      </c>
      <c r="F14" s="49">
        <v>3372.3</v>
      </c>
      <c r="G14" s="49">
        <v>-763.2</v>
      </c>
      <c r="H14" s="49">
        <v>-261.60000000000002</v>
      </c>
      <c r="I14" s="49">
        <v>0</v>
      </c>
      <c r="J14" s="49">
        <v>-501.6</v>
      </c>
      <c r="K14" s="49">
        <v>12187</v>
      </c>
      <c r="L14" s="49">
        <v>9316.2999999999993</v>
      </c>
      <c r="M14" s="49">
        <v>5013.1000000000004</v>
      </c>
      <c r="N14" s="49">
        <v>2870.7</v>
      </c>
    </row>
    <row r="15" spans="1:14" ht="31.5" x14ac:dyDescent="0.25">
      <c r="A15" s="13">
        <f t="shared" si="0"/>
        <v>7</v>
      </c>
      <c r="B15" s="7" t="s">
        <v>50</v>
      </c>
      <c r="C15" s="49">
        <v>113.7</v>
      </c>
      <c r="D15" s="49">
        <v>113.7</v>
      </c>
      <c r="E15" s="49">
        <v>0</v>
      </c>
      <c r="F15" s="49">
        <v>0</v>
      </c>
      <c r="G15" s="49"/>
      <c r="H15" s="49"/>
      <c r="I15" s="49"/>
      <c r="J15" s="49"/>
      <c r="K15" s="49">
        <v>113.7</v>
      </c>
      <c r="L15" s="49">
        <v>113.7</v>
      </c>
      <c r="M15" s="49">
        <v>0</v>
      </c>
      <c r="N15" s="49">
        <v>0</v>
      </c>
    </row>
    <row r="16" spans="1:14" ht="15.75" x14ac:dyDescent="0.25">
      <c r="A16" s="13">
        <f t="shared" si="0"/>
        <v>8</v>
      </c>
      <c r="B16" s="7" t="s">
        <v>51</v>
      </c>
      <c r="C16" s="49">
        <v>11065.8</v>
      </c>
      <c r="D16" s="49">
        <v>8963.5</v>
      </c>
      <c r="E16" s="49">
        <v>5008.8999999999996</v>
      </c>
      <c r="F16" s="49">
        <v>2102.3000000000002</v>
      </c>
      <c r="G16" s="49">
        <v>-1313.5</v>
      </c>
      <c r="H16" s="49">
        <v>-261.60000000000002</v>
      </c>
      <c r="I16" s="49">
        <v>0</v>
      </c>
      <c r="J16" s="49">
        <v>-1051.9000000000001</v>
      </c>
      <c r="K16" s="49">
        <v>9752.2999999999993</v>
      </c>
      <c r="L16" s="49">
        <v>8701.9</v>
      </c>
      <c r="M16" s="49">
        <v>5008.8999999999996</v>
      </c>
      <c r="N16" s="49">
        <v>1050.4000000000001</v>
      </c>
    </row>
    <row r="17" spans="1:14" ht="15.75" x14ac:dyDescent="0.25">
      <c r="A17" s="13">
        <f t="shared" si="0"/>
        <v>9</v>
      </c>
      <c r="B17" s="45" t="s">
        <v>2</v>
      </c>
      <c r="C17" s="50">
        <v>0</v>
      </c>
      <c r="D17" s="50">
        <v>0</v>
      </c>
      <c r="E17" s="50">
        <v>0</v>
      </c>
      <c r="F17" s="50">
        <v>0</v>
      </c>
      <c r="G17" s="50"/>
      <c r="H17" s="50"/>
      <c r="I17" s="50"/>
      <c r="J17" s="50"/>
      <c r="K17" s="50">
        <v>0</v>
      </c>
      <c r="L17" s="50">
        <v>0</v>
      </c>
      <c r="M17" s="50">
        <v>0</v>
      </c>
      <c r="N17" s="50">
        <v>0</v>
      </c>
    </row>
    <row r="18" spans="1:14" ht="31.5" x14ac:dyDescent="0.25">
      <c r="A18" s="13">
        <f t="shared" si="0"/>
        <v>10</v>
      </c>
      <c r="B18" s="6" t="s">
        <v>52</v>
      </c>
      <c r="C18" s="50">
        <v>347</v>
      </c>
      <c r="D18" s="50">
        <v>347</v>
      </c>
      <c r="E18" s="50">
        <v>121.5</v>
      </c>
      <c r="F18" s="50">
        <v>0</v>
      </c>
      <c r="G18" s="50"/>
      <c r="H18" s="50"/>
      <c r="I18" s="50"/>
      <c r="J18" s="50"/>
      <c r="K18" s="50">
        <v>347</v>
      </c>
      <c r="L18" s="50">
        <v>347</v>
      </c>
      <c r="M18" s="50">
        <v>121.5</v>
      </c>
      <c r="N18" s="50">
        <v>0</v>
      </c>
    </row>
    <row r="19" spans="1:14" ht="31.5" x14ac:dyDescent="0.25">
      <c r="A19" s="13">
        <f t="shared" si="0"/>
        <v>11</v>
      </c>
      <c r="B19" s="6" t="s">
        <v>53</v>
      </c>
      <c r="C19" s="50">
        <v>176</v>
      </c>
      <c r="D19" s="50">
        <v>171</v>
      </c>
      <c r="E19" s="50">
        <v>115.6</v>
      </c>
      <c r="F19" s="50">
        <v>5</v>
      </c>
      <c r="G19" s="50"/>
      <c r="H19" s="50"/>
      <c r="I19" s="50"/>
      <c r="J19" s="50"/>
      <c r="K19" s="50">
        <v>176</v>
      </c>
      <c r="L19" s="50">
        <v>171</v>
      </c>
      <c r="M19" s="50">
        <v>115.6</v>
      </c>
      <c r="N19" s="50">
        <v>5</v>
      </c>
    </row>
    <row r="20" spans="1:14" ht="63" x14ac:dyDescent="0.25">
      <c r="A20" s="13">
        <f t="shared" si="0"/>
        <v>12</v>
      </c>
      <c r="B20" s="6" t="s">
        <v>215</v>
      </c>
      <c r="C20" s="50">
        <v>0.1</v>
      </c>
      <c r="D20" s="50">
        <v>0.1</v>
      </c>
      <c r="E20" s="50">
        <v>0.1</v>
      </c>
      <c r="F20" s="50">
        <v>0</v>
      </c>
      <c r="G20" s="50">
        <v>0</v>
      </c>
      <c r="H20" s="50"/>
      <c r="I20" s="50"/>
      <c r="J20" s="50"/>
      <c r="K20" s="50">
        <v>0.1</v>
      </c>
      <c r="L20" s="50">
        <v>0.1</v>
      </c>
      <c r="M20" s="50">
        <v>0.1</v>
      </c>
      <c r="N20" s="50">
        <v>0</v>
      </c>
    </row>
    <row r="21" spans="1:14" ht="47.25" x14ac:dyDescent="0.25">
      <c r="A21" s="13">
        <f t="shared" si="0"/>
        <v>13</v>
      </c>
      <c r="B21" s="6" t="s">
        <v>54</v>
      </c>
      <c r="C21" s="50">
        <v>9578</v>
      </c>
      <c r="D21" s="50">
        <v>7560.3</v>
      </c>
      <c r="E21" s="50">
        <v>4219.1000000000004</v>
      </c>
      <c r="F21" s="50">
        <v>2017.7</v>
      </c>
      <c r="G21" s="50">
        <v>-1313.5</v>
      </c>
      <c r="H21" s="50">
        <v>-261.60000000000002</v>
      </c>
      <c r="I21" s="50"/>
      <c r="J21" s="50">
        <v>-1051.9000000000001</v>
      </c>
      <c r="K21" s="50">
        <v>8264.5</v>
      </c>
      <c r="L21" s="50">
        <v>7298.7</v>
      </c>
      <c r="M21" s="50">
        <v>4219.1000000000004</v>
      </c>
      <c r="N21" s="50">
        <v>965.8</v>
      </c>
    </row>
    <row r="22" spans="1:14" ht="78.75" x14ac:dyDescent="0.25">
      <c r="A22" s="13">
        <f t="shared" si="0"/>
        <v>14</v>
      </c>
      <c r="B22" s="6" t="s">
        <v>216</v>
      </c>
      <c r="C22" s="50">
        <v>4.3</v>
      </c>
      <c r="D22" s="50">
        <v>4.3</v>
      </c>
      <c r="E22" s="50">
        <v>3.3</v>
      </c>
      <c r="F22" s="50">
        <v>0</v>
      </c>
      <c r="G22" s="50">
        <v>0</v>
      </c>
      <c r="H22" s="50"/>
      <c r="I22" s="50"/>
      <c r="J22" s="50"/>
      <c r="K22" s="50">
        <v>4.3</v>
      </c>
      <c r="L22" s="50">
        <v>4.3</v>
      </c>
      <c r="M22" s="50">
        <v>3.3</v>
      </c>
      <c r="N22" s="50">
        <v>0</v>
      </c>
    </row>
    <row r="23" spans="1:14" ht="31.5" x14ac:dyDescent="0.25">
      <c r="A23" s="13">
        <f t="shared" si="0"/>
        <v>15</v>
      </c>
      <c r="B23" s="6" t="s">
        <v>55</v>
      </c>
      <c r="C23" s="50">
        <v>29</v>
      </c>
      <c r="D23" s="50">
        <v>29</v>
      </c>
      <c r="E23" s="50">
        <v>0</v>
      </c>
      <c r="F23" s="50">
        <v>0</v>
      </c>
      <c r="G23" s="50"/>
      <c r="H23" s="50"/>
      <c r="I23" s="50"/>
      <c r="J23" s="50"/>
      <c r="K23" s="50">
        <v>29</v>
      </c>
      <c r="L23" s="50">
        <v>29</v>
      </c>
      <c r="M23" s="50">
        <v>0</v>
      </c>
      <c r="N23" s="50">
        <v>0</v>
      </c>
    </row>
    <row r="24" spans="1:14" ht="31.5" x14ac:dyDescent="0.25">
      <c r="A24" s="13">
        <f t="shared" si="0"/>
        <v>16</v>
      </c>
      <c r="B24" s="6" t="s">
        <v>56</v>
      </c>
      <c r="C24" s="50">
        <v>133.80000000000001</v>
      </c>
      <c r="D24" s="50">
        <v>54.2</v>
      </c>
      <c r="E24" s="50">
        <v>0</v>
      </c>
      <c r="F24" s="50">
        <v>79.599999999999994</v>
      </c>
      <c r="G24" s="50"/>
      <c r="H24" s="50"/>
      <c r="I24" s="50"/>
      <c r="J24" s="50"/>
      <c r="K24" s="50">
        <v>133.80000000000001</v>
      </c>
      <c r="L24" s="50">
        <v>54.2</v>
      </c>
      <c r="M24" s="50">
        <v>0</v>
      </c>
      <c r="N24" s="50">
        <v>79.599999999999994</v>
      </c>
    </row>
    <row r="25" spans="1:14" ht="63" x14ac:dyDescent="0.25">
      <c r="A25" s="13">
        <f t="shared" si="0"/>
        <v>17</v>
      </c>
      <c r="B25" s="6" t="s">
        <v>165</v>
      </c>
      <c r="C25" s="50">
        <v>72.5</v>
      </c>
      <c r="D25" s="50">
        <v>72.5</v>
      </c>
      <c r="E25" s="50">
        <v>55.4</v>
      </c>
      <c r="F25" s="50">
        <v>0</v>
      </c>
      <c r="G25" s="50"/>
      <c r="H25" s="50"/>
      <c r="I25" s="50"/>
      <c r="J25" s="50"/>
      <c r="K25" s="50">
        <v>72.5</v>
      </c>
      <c r="L25" s="50">
        <v>72.5</v>
      </c>
      <c r="M25" s="50">
        <v>55.4</v>
      </c>
      <c r="N25" s="50">
        <v>0</v>
      </c>
    </row>
    <row r="26" spans="1:14" ht="63" x14ac:dyDescent="0.25">
      <c r="A26" s="13">
        <f t="shared" si="0"/>
        <v>18</v>
      </c>
      <c r="B26" s="6" t="s">
        <v>57</v>
      </c>
      <c r="C26" s="50">
        <v>722.1</v>
      </c>
      <c r="D26" s="50">
        <v>722.1</v>
      </c>
      <c r="E26" s="50">
        <v>491.6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722.1</v>
      </c>
      <c r="L26" s="50">
        <v>722.1</v>
      </c>
      <c r="M26" s="50">
        <v>491.6</v>
      </c>
      <c r="N26" s="50">
        <v>0</v>
      </c>
    </row>
    <row r="27" spans="1:14" ht="15.75" x14ac:dyDescent="0.25">
      <c r="A27" s="13">
        <f t="shared" si="0"/>
        <v>19</v>
      </c>
      <c r="B27" s="45" t="s">
        <v>2</v>
      </c>
      <c r="C27" s="50">
        <v>0</v>
      </c>
      <c r="D27" s="50">
        <v>0</v>
      </c>
      <c r="E27" s="50">
        <v>0</v>
      </c>
      <c r="F27" s="50">
        <v>0</v>
      </c>
      <c r="G27" s="50"/>
      <c r="H27" s="50"/>
      <c r="I27" s="50"/>
      <c r="J27" s="50"/>
      <c r="K27" s="50">
        <v>0</v>
      </c>
      <c r="L27" s="50">
        <v>0</v>
      </c>
      <c r="M27" s="50">
        <v>0</v>
      </c>
      <c r="N27" s="50">
        <v>0</v>
      </c>
    </row>
    <row r="28" spans="1:14" ht="31.5" x14ac:dyDescent="0.25">
      <c r="A28" s="13">
        <f t="shared" si="0"/>
        <v>20</v>
      </c>
      <c r="B28" s="6" t="s">
        <v>17</v>
      </c>
      <c r="C28" s="50">
        <v>0.6</v>
      </c>
      <c r="D28" s="50">
        <v>0.6</v>
      </c>
      <c r="E28" s="50">
        <v>0.5</v>
      </c>
      <c r="F28" s="50">
        <v>0</v>
      </c>
      <c r="G28" s="50"/>
      <c r="H28" s="50"/>
      <c r="I28" s="50"/>
      <c r="J28" s="50"/>
      <c r="K28" s="50">
        <v>0.6</v>
      </c>
      <c r="L28" s="50">
        <v>0.6</v>
      </c>
      <c r="M28" s="50">
        <v>0.5</v>
      </c>
      <c r="N28" s="50">
        <v>0</v>
      </c>
    </row>
    <row r="29" spans="1:14" ht="15.75" x14ac:dyDescent="0.25">
      <c r="A29" s="13">
        <f t="shared" si="0"/>
        <v>21</v>
      </c>
      <c r="B29" s="6" t="s">
        <v>18</v>
      </c>
      <c r="C29" s="50">
        <v>17.399999999999999</v>
      </c>
      <c r="D29" s="50">
        <v>17.399999999999999</v>
      </c>
      <c r="E29" s="50">
        <v>11.8</v>
      </c>
      <c r="F29" s="50">
        <v>0</v>
      </c>
      <c r="G29" s="50"/>
      <c r="H29" s="50"/>
      <c r="I29" s="50"/>
      <c r="J29" s="50"/>
      <c r="K29" s="50">
        <v>17.399999999999999</v>
      </c>
      <c r="L29" s="50">
        <v>17.399999999999999</v>
      </c>
      <c r="M29" s="50">
        <v>11.8</v>
      </c>
      <c r="N29" s="50">
        <v>0</v>
      </c>
    </row>
    <row r="30" spans="1:14" ht="31.5" x14ac:dyDescent="0.25">
      <c r="A30" s="13">
        <f t="shared" si="0"/>
        <v>22</v>
      </c>
      <c r="B30" s="6" t="s">
        <v>19</v>
      </c>
      <c r="C30" s="50">
        <v>9.8000000000000007</v>
      </c>
      <c r="D30" s="50">
        <v>9.8000000000000007</v>
      </c>
      <c r="E30" s="50">
        <v>7.5</v>
      </c>
      <c r="F30" s="50">
        <v>0</v>
      </c>
      <c r="G30" s="50"/>
      <c r="H30" s="50"/>
      <c r="I30" s="50"/>
      <c r="J30" s="50"/>
      <c r="K30" s="50">
        <v>9.8000000000000007</v>
      </c>
      <c r="L30" s="50">
        <v>9.8000000000000007</v>
      </c>
      <c r="M30" s="50">
        <v>7.5</v>
      </c>
      <c r="N30" s="50">
        <v>0</v>
      </c>
    </row>
    <row r="31" spans="1:14" ht="31.5" x14ac:dyDescent="0.25">
      <c r="A31" s="13">
        <f t="shared" si="0"/>
        <v>23</v>
      </c>
      <c r="B31" s="6" t="s">
        <v>138</v>
      </c>
      <c r="C31" s="50">
        <v>69.8</v>
      </c>
      <c r="D31" s="50">
        <v>69.8</v>
      </c>
      <c r="E31" s="50">
        <v>41.8</v>
      </c>
      <c r="F31" s="50">
        <v>0</v>
      </c>
      <c r="G31" s="50">
        <v>0</v>
      </c>
      <c r="H31" s="50"/>
      <c r="I31" s="50"/>
      <c r="J31" s="50"/>
      <c r="K31" s="50">
        <v>69.8</v>
      </c>
      <c r="L31" s="50">
        <v>69.8</v>
      </c>
      <c r="M31" s="50">
        <v>41.8</v>
      </c>
      <c r="N31" s="50">
        <v>0</v>
      </c>
    </row>
    <row r="32" spans="1:14" ht="31.5" x14ac:dyDescent="0.25">
      <c r="A32" s="13">
        <f t="shared" si="0"/>
        <v>24</v>
      </c>
      <c r="B32" s="6" t="s">
        <v>139</v>
      </c>
      <c r="C32" s="50">
        <v>31.4</v>
      </c>
      <c r="D32" s="50">
        <v>31.4</v>
      </c>
      <c r="E32" s="50">
        <v>20.7</v>
      </c>
      <c r="F32" s="50">
        <v>0</v>
      </c>
      <c r="G32" s="50"/>
      <c r="H32" s="50"/>
      <c r="I32" s="50"/>
      <c r="J32" s="50"/>
      <c r="K32" s="50">
        <v>31.4</v>
      </c>
      <c r="L32" s="50">
        <v>31.4</v>
      </c>
      <c r="M32" s="50">
        <v>20.7</v>
      </c>
      <c r="N32" s="50">
        <v>0</v>
      </c>
    </row>
    <row r="33" spans="1:14" ht="15.75" x14ac:dyDescent="0.25">
      <c r="A33" s="13">
        <f t="shared" si="0"/>
        <v>25</v>
      </c>
      <c r="B33" s="6" t="s">
        <v>20</v>
      </c>
      <c r="C33" s="50">
        <v>86.1</v>
      </c>
      <c r="D33" s="50">
        <v>86.1</v>
      </c>
      <c r="E33" s="50">
        <v>65.7</v>
      </c>
      <c r="F33" s="50">
        <v>0</v>
      </c>
      <c r="G33" s="50">
        <v>0</v>
      </c>
      <c r="H33" s="50"/>
      <c r="I33" s="50"/>
      <c r="J33" s="50"/>
      <c r="K33" s="50">
        <v>86.1</v>
      </c>
      <c r="L33" s="50">
        <v>86.1</v>
      </c>
      <c r="M33" s="50">
        <v>65.7</v>
      </c>
      <c r="N33" s="50">
        <v>0</v>
      </c>
    </row>
    <row r="34" spans="1:14" ht="47.25" x14ac:dyDescent="0.25">
      <c r="A34" s="13">
        <f t="shared" si="0"/>
        <v>26</v>
      </c>
      <c r="B34" s="6" t="s">
        <v>130</v>
      </c>
      <c r="C34" s="50">
        <v>22.3</v>
      </c>
      <c r="D34" s="50">
        <v>22.3</v>
      </c>
      <c r="E34" s="50">
        <v>17.100000000000001</v>
      </c>
      <c r="F34" s="50">
        <v>0</v>
      </c>
      <c r="G34" s="50">
        <v>0</v>
      </c>
      <c r="H34" s="50"/>
      <c r="I34" s="50"/>
      <c r="J34" s="50"/>
      <c r="K34" s="50">
        <v>22.3</v>
      </c>
      <c r="L34" s="50">
        <v>22.3</v>
      </c>
      <c r="M34" s="50">
        <v>17.100000000000001</v>
      </c>
      <c r="N34" s="50">
        <v>0</v>
      </c>
    </row>
    <row r="35" spans="1:14" ht="31.5" x14ac:dyDescent="0.25">
      <c r="A35" s="13">
        <f t="shared" si="0"/>
        <v>27</v>
      </c>
      <c r="B35" s="6" t="s">
        <v>22</v>
      </c>
      <c r="C35" s="50">
        <v>2.7</v>
      </c>
      <c r="D35" s="50">
        <v>2.7</v>
      </c>
      <c r="E35" s="50">
        <v>0</v>
      </c>
      <c r="F35" s="50">
        <v>0</v>
      </c>
      <c r="G35" s="50"/>
      <c r="H35" s="50"/>
      <c r="I35" s="50"/>
      <c r="J35" s="50"/>
      <c r="K35" s="50">
        <v>2.7</v>
      </c>
      <c r="L35" s="50">
        <v>2.7</v>
      </c>
      <c r="M35" s="50">
        <v>0</v>
      </c>
      <c r="N35" s="50">
        <v>0</v>
      </c>
    </row>
    <row r="36" spans="1:14" ht="15.75" x14ac:dyDescent="0.25">
      <c r="A36" s="13">
        <f t="shared" si="0"/>
        <v>28</v>
      </c>
      <c r="B36" s="6" t="s">
        <v>21</v>
      </c>
      <c r="C36" s="50">
        <v>60.8</v>
      </c>
      <c r="D36" s="50">
        <v>60.8</v>
      </c>
      <c r="E36" s="50">
        <v>33.6</v>
      </c>
      <c r="F36" s="50">
        <v>0</v>
      </c>
      <c r="G36" s="50"/>
      <c r="H36" s="50"/>
      <c r="I36" s="50"/>
      <c r="J36" s="50"/>
      <c r="K36" s="50">
        <v>60.8</v>
      </c>
      <c r="L36" s="50">
        <v>60.8</v>
      </c>
      <c r="M36" s="50">
        <v>33.6</v>
      </c>
      <c r="N36" s="50">
        <v>0</v>
      </c>
    </row>
    <row r="37" spans="1:14" ht="47.25" x14ac:dyDescent="0.25">
      <c r="A37" s="13">
        <f t="shared" si="0"/>
        <v>29</v>
      </c>
      <c r="B37" s="6" t="s">
        <v>140</v>
      </c>
      <c r="C37" s="50">
        <v>0.4</v>
      </c>
      <c r="D37" s="50">
        <v>0.4</v>
      </c>
      <c r="E37" s="50">
        <v>0.3</v>
      </c>
      <c r="F37" s="50">
        <v>0</v>
      </c>
      <c r="G37" s="50"/>
      <c r="H37" s="50"/>
      <c r="I37" s="50"/>
      <c r="J37" s="50"/>
      <c r="K37" s="50">
        <v>0.4</v>
      </c>
      <c r="L37" s="50">
        <v>0.4</v>
      </c>
      <c r="M37" s="50">
        <v>0.3</v>
      </c>
      <c r="N37" s="50">
        <v>0</v>
      </c>
    </row>
    <row r="38" spans="1:14" ht="67.5" customHeight="1" x14ac:dyDescent="0.25">
      <c r="A38" s="13">
        <f t="shared" si="0"/>
        <v>30</v>
      </c>
      <c r="B38" s="6" t="s">
        <v>110</v>
      </c>
      <c r="C38" s="50">
        <v>0.7</v>
      </c>
      <c r="D38" s="50">
        <v>0.7</v>
      </c>
      <c r="E38" s="50">
        <v>0.5</v>
      </c>
      <c r="F38" s="50">
        <v>0</v>
      </c>
      <c r="G38" s="50"/>
      <c r="H38" s="50"/>
      <c r="I38" s="50"/>
      <c r="J38" s="50"/>
      <c r="K38" s="50">
        <v>0.7</v>
      </c>
      <c r="L38" s="50">
        <v>0.7</v>
      </c>
      <c r="M38" s="50">
        <v>0.5</v>
      </c>
      <c r="N38" s="50">
        <v>0</v>
      </c>
    </row>
    <row r="39" spans="1:14" ht="15.75" x14ac:dyDescent="0.25">
      <c r="A39" s="13">
        <f t="shared" si="0"/>
        <v>31</v>
      </c>
      <c r="B39" s="6" t="s">
        <v>58</v>
      </c>
      <c r="C39" s="50">
        <v>286.3</v>
      </c>
      <c r="D39" s="50">
        <v>286.3</v>
      </c>
      <c r="E39" s="50">
        <v>206.9</v>
      </c>
      <c r="F39" s="50">
        <v>0</v>
      </c>
      <c r="G39" s="50"/>
      <c r="H39" s="50"/>
      <c r="I39" s="50"/>
      <c r="J39" s="50"/>
      <c r="K39" s="50">
        <v>286.3</v>
      </c>
      <c r="L39" s="50">
        <v>286.3</v>
      </c>
      <c r="M39" s="50">
        <v>206.9</v>
      </c>
      <c r="N39" s="50">
        <v>0</v>
      </c>
    </row>
    <row r="40" spans="1:14" ht="15.75" x14ac:dyDescent="0.25">
      <c r="A40" s="13">
        <f t="shared" si="0"/>
        <v>32</v>
      </c>
      <c r="B40" s="11" t="s">
        <v>59</v>
      </c>
      <c r="C40" s="50">
        <v>13.9</v>
      </c>
      <c r="D40" s="50">
        <v>13.9</v>
      </c>
      <c r="E40" s="50">
        <v>10.4</v>
      </c>
      <c r="F40" s="50">
        <v>0</v>
      </c>
      <c r="G40" s="50"/>
      <c r="H40" s="50"/>
      <c r="I40" s="50"/>
      <c r="J40" s="50"/>
      <c r="K40" s="50">
        <v>13.9</v>
      </c>
      <c r="L40" s="50">
        <v>13.9</v>
      </c>
      <c r="M40" s="50">
        <v>10.4</v>
      </c>
      <c r="N40" s="50">
        <v>0</v>
      </c>
    </row>
    <row r="41" spans="1:14" ht="47.25" x14ac:dyDescent="0.25">
      <c r="A41" s="13">
        <f t="shared" si="0"/>
        <v>33</v>
      </c>
      <c r="B41" s="6" t="s">
        <v>60</v>
      </c>
      <c r="C41" s="50">
        <v>12.7</v>
      </c>
      <c r="D41" s="50">
        <v>12.7</v>
      </c>
      <c r="E41" s="50">
        <v>9.6999999999999993</v>
      </c>
      <c r="F41" s="50">
        <v>0</v>
      </c>
      <c r="G41" s="50"/>
      <c r="H41" s="50"/>
      <c r="I41" s="50"/>
      <c r="J41" s="50"/>
      <c r="K41" s="50">
        <v>12.7</v>
      </c>
      <c r="L41" s="50">
        <v>12.7</v>
      </c>
      <c r="M41" s="50">
        <v>9.6999999999999993</v>
      </c>
      <c r="N41" s="50">
        <v>0</v>
      </c>
    </row>
    <row r="42" spans="1:14" ht="15.75" x14ac:dyDescent="0.25">
      <c r="A42" s="13">
        <f t="shared" si="0"/>
        <v>34</v>
      </c>
      <c r="B42" s="6" t="s">
        <v>61</v>
      </c>
      <c r="C42" s="50">
        <v>69.2</v>
      </c>
      <c r="D42" s="50">
        <v>69.2</v>
      </c>
      <c r="E42" s="50">
        <v>45</v>
      </c>
      <c r="F42" s="50">
        <v>0</v>
      </c>
      <c r="G42" s="50"/>
      <c r="H42" s="50"/>
      <c r="I42" s="50"/>
      <c r="J42" s="50"/>
      <c r="K42" s="50">
        <v>69.2</v>
      </c>
      <c r="L42" s="50">
        <v>69.2</v>
      </c>
      <c r="M42" s="50">
        <v>45</v>
      </c>
      <c r="N42" s="50">
        <v>0</v>
      </c>
    </row>
    <row r="43" spans="1:14" ht="31.5" x14ac:dyDescent="0.25">
      <c r="A43" s="13">
        <f t="shared" si="0"/>
        <v>35</v>
      </c>
      <c r="B43" s="6" t="s">
        <v>62</v>
      </c>
      <c r="C43" s="50">
        <v>20.100000000000001</v>
      </c>
      <c r="D43" s="50">
        <v>20.100000000000001</v>
      </c>
      <c r="E43" s="50">
        <v>7</v>
      </c>
      <c r="F43" s="50">
        <v>0</v>
      </c>
      <c r="G43" s="50"/>
      <c r="H43" s="50"/>
      <c r="I43" s="50"/>
      <c r="J43" s="50"/>
      <c r="K43" s="50">
        <v>20.100000000000001</v>
      </c>
      <c r="L43" s="50">
        <v>20.100000000000001</v>
      </c>
      <c r="M43" s="50">
        <v>7</v>
      </c>
      <c r="N43" s="50">
        <v>0</v>
      </c>
    </row>
    <row r="44" spans="1:14" ht="15.75" x14ac:dyDescent="0.25">
      <c r="A44" s="13">
        <f t="shared" si="0"/>
        <v>36</v>
      </c>
      <c r="B44" s="6" t="s">
        <v>63</v>
      </c>
      <c r="C44" s="50">
        <v>14.9</v>
      </c>
      <c r="D44" s="50">
        <v>14.9</v>
      </c>
      <c r="E44" s="50">
        <v>10.8</v>
      </c>
      <c r="F44" s="50">
        <v>0</v>
      </c>
      <c r="G44" s="50"/>
      <c r="H44" s="50"/>
      <c r="I44" s="50"/>
      <c r="J44" s="50"/>
      <c r="K44" s="50">
        <v>14.9</v>
      </c>
      <c r="L44" s="50">
        <v>14.9</v>
      </c>
      <c r="M44" s="50">
        <v>10.8</v>
      </c>
      <c r="N44" s="50">
        <v>0</v>
      </c>
    </row>
    <row r="45" spans="1:14" ht="31.5" x14ac:dyDescent="0.25">
      <c r="A45" s="13">
        <f t="shared" si="0"/>
        <v>37</v>
      </c>
      <c r="B45" s="6" t="s">
        <v>113</v>
      </c>
      <c r="C45" s="50">
        <v>1.8</v>
      </c>
      <c r="D45" s="50">
        <v>1.8</v>
      </c>
      <c r="E45" s="50">
        <v>1.4</v>
      </c>
      <c r="F45" s="50">
        <v>0</v>
      </c>
      <c r="G45" s="50"/>
      <c r="H45" s="50"/>
      <c r="I45" s="50"/>
      <c r="J45" s="50"/>
      <c r="K45" s="50">
        <v>1.8</v>
      </c>
      <c r="L45" s="50">
        <v>1.8</v>
      </c>
      <c r="M45" s="50">
        <v>1.4</v>
      </c>
      <c r="N45" s="50">
        <v>0</v>
      </c>
    </row>
    <row r="46" spans="1:14" ht="15.75" x14ac:dyDescent="0.25">
      <c r="A46" s="13">
        <f t="shared" si="0"/>
        <v>38</v>
      </c>
      <c r="B46" s="6" t="s">
        <v>29</v>
      </c>
      <c r="C46" s="50">
        <v>1.2</v>
      </c>
      <c r="D46" s="50">
        <v>1.2</v>
      </c>
      <c r="E46" s="50">
        <v>0.9</v>
      </c>
      <c r="F46" s="50">
        <v>0</v>
      </c>
      <c r="G46" s="50"/>
      <c r="H46" s="50"/>
      <c r="I46" s="50"/>
      <c r="J46" s="50"/>
      <c r="K46" s="50">
        <v>1.2</v>
      </c>
      <c r="L46" s="50">
        <v>1.2</v>
      </c>
      <c r="M46" s="50">
        <v>0.9</v>
      </c>
      <c r="N46" s="50">
        <v>0</v>
      </c>
    </row>
    <row r="47" spans="1:14" ht="47.25" x14ac:dyDescent="0.25">
      <c r="A47" s="13">
        <f t="shared" si="0"/>
        <v>39</v>
      </c>
      <c r="B47" s="14" t="s">
        <v>191</v>
      </c>
      <c r="C47" s="50">
        <v>3</v>
      </c>
      <c r="D47" s="50">
        <v>3</v>
      </c>
      <c r="E47" s="50">
        <v>2.2999999999999998</v>
      </c>
      <c r="F47" s="50">
        <v>0</v>
      </c>
      <c r="G47" s="50"/>
      <c r="H47" s="50"/>
      <c r="I47" s="50"/>
      <c r="J47" s="50"/>
      <c r="K47" s="50">
        <v>3</v>
      </c>
      <c r="L47" s="50">
        <v>3</v>
      </c>
      <c r="M47" s="50">
        <v>2.2999999999999998</v>
      </c>
      <c r="N47" s="50">
        <v>0</v>
      </c>
    </row>
    <row r="48" spans="1:14" ht="31.5" x14ac:dyDescent="0.25">
      <c r="A48" s="13">
        <f t="shared" si="0"/>
        <v>40</v>
      </c>
      <c r="B48" s="6" t="s">
        <v>64</v>
      </c>
      <c r="C48" s="49">
        <v>150</v>
      </c>
      <c r="D48" s="49">
        <v>150</v>
      </c>
      <c r="E48" s="49">
        <v>0</v>
      </c>
      <c r="F48" s="49">
        <v>0</v>
      </c>
      <c r="G48" s="49"/>
      <c r="H48" s="49"/>
      <c r="I48" s="49"/>
      <c r="J48" s="49"/>
      <c r="K48" s="49">
        <v>150</v>
      </c>
      <c r="L48" s="49">
        <v>150</v>
      </c>
      <c r="M48" s="49">
        <v>0</v>
      </c>
      <c r="N48" s="49">
        <v>0</v>
      </c>
    </row>
    <row r="49" spans="1:14" ht="47.25" x14ac:dyDescent="0.25">
      <c r="A49" s="13">
        <f t="shared" si="0"/>
        <v>41</v>
      </c>
      <c r="B49" s="11" t="s">
        <v>65</v>
      </c>
      <c r="C49" s="49">
        <v>238</v>
      </c>
      <c r="D49" s="49">
        <v>238</v>
      </c>
      <c r="E49" s="49">
        <v>0</v>
      </c>
      <c r="F49" s="49">
        <v>0</v>
      </c>
      <c r="G49" s="49"/>
      <c r="H49" s="49"/>
      <c r="I49" s="49"/>
      <c r="J49" s="49"/>
      <c r="K49" s="49">
        <v>238</v>
      </c>
      <c r="L49" s="49">
        <v>238</v>
      </c>
      <c r="M49" s="49">
        <v>0</v>
      </c>
      <c r="N49" s="49">
        <v>0</v>
      </c>
    </row>
    <row r="50" spans="1:14" ht="15.75" x14ac:dyDescent="0.25">
      <c r="A50" s="13">
        <f t="shared" si="0"/>
        <v>42</v>
      </c>
      <c r="B50" s="15" t="s">
        <v>175</v>
      </c>
      <c r="C50" s="49">
        <v>112.7</v>
      </c>
      <c r="D50" s="49">
        <v>112.7</v>
      </c>
      <c r="E50" s="49">
        <v>4.2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112.7</v>
      </c>
      <c r="L50" s="49">
        <v>112.7</v>
      </c>
      <c r="M50" s="49">
        <v>4.2</v>
      </c>
      <c r="N50" s="49">
        <v>0</v>
      </c>
    </row>
    <row r="51" spans="1:14" ht="15.75" x14ac:dyDescent="0.25">
      <c r="A51" s="13">
        <f t="shared" si="0"/>
        <v>43</v>
      </c>
      <c r="B51" s="16" t="s">
        <v>2</v>
      </c>
      <c r="C51" s="50">
        <v>0</v>
      </c>
      <c r="D51" s="50">
        <v>0</v>
      </c>
      <c r="E51" s="50">
        <v>0</v>
      </c>
      <c r="F51" s="50">
        <v>0</v>
      </c>
      <c r="G51" s="50"/>
      <c r="H51" s="50"/>
      <c r="I51" s="50"/>
      <c r="J51" s="50"/>
      <c r="K51" s="50">
        <v>0</v>
      </c>
      <c r="L51" s="50">
        <v>0</v>
      </c>
      <c r="M51" s="50">
        <v>0</v>
      </c>
      <c r="N51" s="50">
        <v>0</v>
      </c>
    </row>
    <row r="52" spans="1:14" ht="31.5" x14ac:dyDescent="0.25">
      <c r="A52" s="13">
        <f t="shared" si="0"/>
        <v>44</v>
      </c>
      <c r="B52" s="19" t="s">
        <v>176</v>
      </c>
      <c r="C52" s="50">
        <v>112.7</v>
      </c>
      <c r="D52" s="50">
        <v>112.7</v>
      </c>
      <c r="E52" s="50">
        <v>4.2</v>
      </c>
      <c r="F52" s="50">
        <v>0</v>
      </c>
      <c r="G52" s="50"/>
      <c r="H52" s="50"/>
      <c r="I52" s="50"/>
      <c r="J52" s="50"/>
      <c r="K52" s="50">
        <v>112.7</v>
      </c>
      <c r="L52" s="50">
        <v>112.7</v>
      </c>
      <c r="M52" s="50">
        <v>4.2</v>
      </c>
      <c r="N52" s="50">
        <v>0</v>
      </c>
    </row>
    <row r="53" spans="1:14" ht="31.5" x14ac:dyDescent="0.25">
      <c r="A53" s="13">
        <f t="shared" si="0"/>
        <v>45</v>
      </c>
      <c r="B53" s="19" t="s">
        <v>177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/>
      <c r="I53" s="50"/>
      <c r="J53" s="50"/>
      <c r="K53" s="50">
        <v>0</v>
      </c>
      <c r="L53" s="50">
        <v>0</v>
      </c>
      <c r="M53" s="50">
        <v>0</v>
      </c>
      <c r="N53" s="50">
        <v>0</v>
      </c>
    </row>
    <row r="54" spans="1:14" ht="31.5" x14ac:dyDescent="0.25">
      <c r="A54" s="13">
        <f t="shared" si="0"/>
        <v>46</v>
      </c>
      <c r="B54" s="7" t="s">
        <v>189</v>
      </c>
      <c r="C54" s="49"/>
      <c r="D54" s="49"/>
      <c r="E54" s="49"/>
      <c r="F54" s="49"/>
      <c r="G54" s="49">
        <v>38.299999999999997</v>
      </c>
      <c r="H54" s="49"/>
      <c r="I54" s="49"/>
      <c r="J54" s="49">
        <v>38.299999999999997</v>
      </c>
      <c r="K54" s="49">
        <v>38.299999999999997</v>
      </c>
      <c r="L54" s="49">
        <v>0</v>
      </c>
      <c r="M54" s="49">
        <v>0</v>
      </c>
      <c r="N54" s="49">
        <v>38.299999999999997</v>
      </c>
    </row>
    <row r="55" spans="1:14" ht="31.5" x14ac:dyDescent="0.25">
      <c r="A55" s="13">
        <f t="shared" si="0"/>
        <v>47</v>
      </c>
      <c r="B55" s="11" t="s">
        <v>234</v>
      </c>
      <c r="C55" s="49"/>
      <c r="D55" s="49"/>
      <c r="E55" s="49"/>
      <c r="F55" s="49"/>
      <c r="G55" s="49">
        <v>12</v>
      </c>
      <c r="H55" s="49"/>
      <c r="I55" s="49"/>
      <c r="J55" s="49">
        <v>12</v>
      </c>
      <c r="K55" s="49">
        <v>12</v>
      </c>
      <c r="L55" s="49">
        <v>0</v>
      </c>
      <c r="M55" s="49">
        <v>0</v>
      </c>
      <c r="N55" s="49">
        <v>12</v>
      </c>
    </row>
    <row r="56" spans="1:14" ht="15.75" x14ac:dyDescent="0.25">
      <c r="A56" s="13">
        <f t="shared" si="0"/>
        <v>48</v>
      </c>
      <c r="B56" s="10" t="s">
        <v>201</v>
      </c>
      <c r="C56" s="49">
        <v>720</v>
      </c>
      <c r="D56" s="49">
        <v>0</v>
      </c>
      <c r="E56" s="49">
        <v>0</v>
      </c>
      <c r="F56" s="49">
        <v>720</v>
      </c>
      <c r="G56" s="49">
        <v>500</v>
      </c>
      <c r="H56" s="49">
        <v>0</v>
      </c>
      <c r="I56" s="49">
        <v>0</v>
      </c>
      <c r="J56" s="49">
        <v>500</v>
      </c>
      <c r="K56" s="49">
        <v>1220</v>
      </c>
      <c r="L56" s="49">
        <v>0</v>
      </c>
      <c r="M56" s="49">
        <v>0</v>
      </c>
      <c r="N56" s="49">
        <v>1220</v>
      </c>
    </row>
    <row r="57" spans="1:14" ht="15.75" x14ac:dyDescent="0.25">
      <c r="A57" s="13">
        <f t="shared" si="0"/>
        <v>49</v>
      </c>
      <c r="B57" s="16" t="s">
        <v>2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31.5" x14ac:dyDescent="0.25">
      <c r="A58" s="13">
        <f t="shared" si="0"/>
        <v>50</v>
      </c>
      <c r="B58" s="11" t="s">
        <v>78</v>
      </c>
      <c r="C58" s="50">
        <v>670</v>
      </c>
      <c r="D58" s="50">
        <v>0</v>
      </c>
      <c r="E58" s="50">
        <v>0</v>
      </c>
      <c r="F58" s="50">
        <v>670</v>
      </c>
      <c r="G58" s="50">
        <v>500</v>
      </c>
      <c r="H58" s="50"/>
      <c r="I58" s="50"/>
      <c r="J58" s="50">
        <v>500</v>
      </c>
      <c r="K58" s="50">
        <v>1170</v>
      </c>
      <c r="L58" s="50">
        <v>0</v>
      </c>
      <c r="M58" s="50">
        <v>0</v>
      </c>
      <c r="N58" s="50">
        <v>1170</v>
      </c>
    </row>
    <row r="59" spans="1:14" ht="63" x14ac:dyDescent="0.25">
      <c r="A59" s="13">
        <f t="shared" si="0"/>
        <v>51</v>
      </c>
      <c r="B59" s="11" t="s">
        <v>202</v>
      </c>
      <c r="C59" s="50">
        <v>50</v>
      </c>
      <c r="D59" s="50">
        <v>0</v>
      </c>
      <c r="E59" s="50">
        <v>0</v>
      </c>
      <c r="F59" s="50">
        <v>50</v>
      </c>
      <c r="G59" s="50">
        <v>0</v>
      </c>
      <c r="H59" s="50"/>
      <c r="I59" s="50"/>
      <c r="J59" s="50"/>
      <c r="K59" s="50">
        <v>50</v>
      </c>
      <c r="L59" s="50">
        <v>0</v>
      </c>
      <c r="M59" s="50">
        <v>0</v>
      </c>
      <c r="N59" s="50">
        <v>50</v>
      </c>
    </row>
    <row r="60" spans="1:14" ht="31.5" x14ac:dyDescent="0.25">
      <c r="A60" s="13">
        <f t="shared" si="0"/>
        <v>52</v>
      </c>
      <c r="B60" s="7" t="s">
        <v>217</v>
      </c>
      <c r="C60" s="49">
        <v>550</v>
      </c>
      <c r="D60" s="49">
        <v>0</v>
      </c>
      <c r="E60" s="49">
        <v>0</v>
      </c>
      <c r="F60" s="49">
        <v>550</v>
      </c>
      <c r="G60" s="49">
        <v>0</v>
      </c>
      <c r="H60" s="49"/>
      <c r="I60" s="49"/>
      <c r="J60" s="49"/>
      <c r="K60" s="49">
        <v>550</v>
      </c>
      <c r="L60" s="49">
        <v>0</v>
      </c>
      <c r="M60" s="49">
        <v>0</v>
      </c>
      <c r="N60" s="49">
        <v>550</v>
      </c>
    </row>
    <row r="61" spans="1:14" ht="15.75" x14ac:dyDescent="0.25">
      <c r="A61" s="13">
        <f t="shared" si="0"/>
        <v>53</v>
      </c>
      <c r="B61" s="15" t="s">
        <v>67</v>
      </c>
      <c r="C61" s="49">
        <v>27226.3</v>
      </c>
      <c r="D61" s="49">
        <v>2635.4</v>
      </c>
      <c r="E61" s="49">
        <v>0</v>
      </c>
      <c r="F61" s="49">
        <v>24590.9</v>
      </c>
      <c r="G61" s="49">
        <v>-8.5</v>
      </c>
      <c r="H61" s="49">
        <v>-332.4</v>
      </c>
      <c r="I61" s="49">
        <v>1.1000000000000001</v>
      </c>
      <c r="J61" s="49">
        <v>323.89999999999998</v>
      </c>
      <c r="K61" s="49">
        <v>27217.8</v>
      </c>
      <c r="L61" s="49">
        <v>2303</v>
      </c>
      <c r="M61" s="49">
        <v>1.1000000000000001</v>
      </c>
      <c r="N61" s="49">
        <v>24914.799999999999</v>
      </c>
    </row>
    <row r="62" spans="1:14" ht="31.5" x14ac:dyDescent="0.25">
      <c r="A62" s="13">
        <f t="shared" si="0"/>
        <v>54</v>
      </c>
      <c r="B62" s="7" t="s">
        <v>50</v>
      </c>
      <c r="C62" s="49">
        <v>90.5</v>
      </c>
      <c r="D62" s="49">
        <v>90.5</v>
      </c>
      <c r="E62" s="49">
        <v>0</v>
      </c>
      <c r="F62" s="49">
        <v>0</v>
      </c>
      <c r="G62" s="49">
        <v>-47.8</v>
      </c>
      <c r="H62" s="49">
        <v>-47.8</v>
      </c>
      <c r="I62" s="49"/>
      <c r="J62" s="49"/>
      <c r="K62" s="49">
        <v>42.7</v>
      </c>
      <c r="L62" s="49">
        <v>42.7</v>
      </c>
      <c r="M62" s="49">
        <v>0</v>
      </c>
      <c r="N62" s="49">
        <v>0</v>
      </c>
    </row>
    <row r="63" spans="1:14" ht="31.5" x14ac:dyDescent="0.25">
      <c r="A63" s="13">
        <f t="shared" si="0"/>
        <v>55</v>
      </c>
      <c r="B63" s="15" t="s">
        <v>173</v>
      </c>
      <c r="C63" s="49">
        <v>1538.1</v>
      </c>
      <c r="D63" s="49">
        <v>1103</v>
      </c>
      <c r="E63" s="49">
        <v>0</v>
      </c>
      <c r="F63" s="49">
        <v>435.1</v>
      </c>
      <c r="G63" s="49">
        <v>22.8</v>
      </c>
      <c r="H63" s="49">
        <v>6.8</v>
      </c>
      <c r="I63" s="49">
        <v>0</v>
      </c>
      <c r="J63" s="49">
        <v>16</v>
      </c>
      <c r="K63" s="49">
        <v>1560.9</v>
      </c>
      <c r="L63" s="49">
        <v>1109.8</v>
      </c>
      <c r="M63" s="49">
        <v>0</v>
      </c>
      <c r="N63" s="49">
        <v>451.1</v>
      </c>
    </row>
    <row r="64" spans="1:14" ht="15.75" x14ac:dyDescent="0.25">
      <c r="A64" s="13">
        <f t="shared" si="0"/>
        <v>56</v>
      </c>
      <c r="B64" s="16" t="s">
        <v>2</v>
      </c>
      <c r="C64" s="50">
        <v>0</v>
      </c>
      <c r="D64" s="50">
        <v>0</v>
      </c>
      <c r="E64" s="50">
        <v>0</v>
      </c>
      <c r="F64" s="50">
        <v>0</v>
      </c>
      <c r="G64" s="50"/>
      <c r="H64" s="50"/>
      <c r="I64" s="50"/>
      <c r="J64" s="50"/>
      <c r="K64" s="50">
        <v>0</v>
      </c>
      <c r="L64" s="50">
        <v>0</v>
      </c>
      <c r="M64" s="50">
        <v>0</v>
      </c>
      <c r="N64" s="50">
        <v>0</v>
      </c>
    </row>
    <row r="65" spans="1:14" ht="31.5" x14ac:dyDescent="0.25">
      <c r="A65" s="13">
        <f t="shared" si="0"/>
        <v>57</v>
      </c>
      <c r="B65" s="19" t="s">
        <v>172</v>
      </c>
      <c r="C65" s="50">
        <v>655.5</v>
      </c>
      <c r="D65" s="50">
        <v>220.4</v>
      </c>
      <c r="E65" s="50">
        <v>0</v>
      </c>
      <c r="F65" s="50">
        <v>435.1</v>
      </c>
      <c r="G65" s="50">
        <v>22.8</v>
      </c>
      <c r="H65" s="50">
        <v>6.8</v>
      </c>
      <c r="I65" s="50"/>
      <c r="J65" s="50">
        <v>16</v>
      </c>
      <c r="K65" s="50">
        <v>678.3</v>
      </c>
      <c r="L65" s="50">
        <v>227.2</v>
      </c>
      <c r="M65" s="50">
        <v>0</v>
      </c>
      <c r="N65" s="50">
        <v>451.1</v>
      </c>
    </row>
    <row r="66" spans="1:14" ht="47.25" x14ac:dyDescent="0.25">
      <c r="A66" s="13">
        <f t="shared" si="0"/>
        <v>58</v>
      </c>
      <c r="B66" s="19" t="s">
        <v>174</v>
      </c>
      <c r="C66" s="50">
        <v>882.6</v>
      </c>
      <c r="D66" s="50">
        <v>882.6</v>
      </c>
      <c r="E66" s="50">
        <v>0</v>
      </c>
      <c r="F66" s="50">
        <v>0</v>
      </c>
      <c r="G66" s="50"/>
      <c r="H66" s="50"/>
      <c r="I66" s="50"/>
      <c r="J66" s="50"/>
      <c r="K66" s="50">
        <v>882.6</v>
      </c>
      <c r="L66" s="50">
        <v>882.6</v>
      </c>
      <c r="M66" s="50">
        <v>0</v>
      </c>
      <c r="N66" s="50">
        <v>0</v>
      </c>
    </row>
    <row r="67" spans="1:14" ht="15.75" x14ac:dyDescent="0.25">
      <c r="A67" s="13">
        <f t="shared" si="0"/>
        <v>59</v>
      </c>
      <c r="B67" s="7" t="s">
        <v>158</v>
      </c>
      <c r="C67" s="49">
        <v>407.7</v>
      </c>
      <c r="D67" s="49">
        <v>407.7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407.7</v>
      </c>
      <c r="L67" s="49">
        <v>407.7</v>
      </c>
      <c r="M67" s="49">
        <v>0</v>
      </c>
      <c r="N67" s="49">
        <v>0</v>
      </c>
    </row>
    <row r="68" spans="1:14" ht="15.75" x14ac:dyDescent="0.25">
      <c r="A68" s="13">
        <f t="shared" si="0"/>
        <v>60</v>
      </c>
      <c r="B68" s="16" t="s">
        <v>2</v>
      </c>
      <c r="C68" s="50">
        <v>0</v>
      </c>
      <c r="D68" s="50">
        <v>0</v>
      </c>
      <c r="E68" s="50">
        <v>0</v>
      </c>
      <c r="F68" s="50">
        <v>0</v>
      </c>
      <c r="G68" s="50"/>
      <c r="H68" s="50"/>
      <c r="I68" s="50"/>
      <c r="J68" s="50"/>
      <c r="K68" s="50">
        <v>0</v>
      </c>
      <c r="L68" s="50">
        <v>0</v>
      </c>
      <c r="M68" s="50">
        <v>0</v>
      </c>
      <c r="N68" s="50">
        <v>0</v>
      </c>
    </row>
    <row r="69" spans="1:14" ht="31.5" x14ac:dyDescent="0.25">
      <c r="A69" s="13">
        <f t="shared" si="0"/>
        <v>61</v>
      </c>
      <c r="B69" s="6" t="s">
        <v>68</v>
      </c>
      <c r="C69" s="50">
        <v>157.80000000000001</v>
      </c>
      <c r="D69" s="50">
        <v>157.80000000000001</v>
      </c>
      <c r="E69" s="50">
        <v>0</v>
      </c>
      <c r="F69" s="50">
        <v>0</v>
      </c>
      <c r="G69" s="50"/>
      <c r="H69" s="50"/>
      <c r="I69" s="50"/>
      <c r="J69" s="50"/>
      <c r="K69" s="50">
        <v>157.80000000000001</v>
      </c>
      <c r="L69" s="50">
        <v>157.80000000000001</v>
      </c>
      <c r="M69" s="50">
        <v>0</v>
      </c>
      <c r="N69" s="50">
        <v>0</v>
      </c>
    </row>
    <row r="70" spans="1:14" ht="63" x14ac:dyDescent="0.25">
      <c r="A70" s="13">
        <f t="shared" si="0"/>
        <v>62</v>
      </c>
      <c r="B70" s="7" t="s">
        <v>69</v>
      </c>
      <c r="C70" s="50">
        <v>249.9</v>
      </c>
      <c r="D70" s="50">
        <v>249.9</v>
      </c>
      <c r="E70" s="50">
        <v>0</v>
      </c>
      <c r="F70" s="50">
        <v>0</v>
      </c>
      <c r="G70" s="50"/>
      <c r="H70" s="50"/>
      <c r="I70" s="50"/>
      <c r="J70" s="50"/>
      <c r="K70" s="50">
        <v>249.9</v>
      </c>
      <c r="L70" s="50">
        <v>249.9</v>
      </c>
      <c r="M70" s="50">
        <v>0</v>
      </c>
      <c r="N70" s="50">
        <v>0</v>
      </c>
    </row>
    <row r="71" spans="1:14" ht="15.75" x14ac:dyDescent="0.25">
      <c r="A71" s="13">
        <f t="shared" si="0"/>
        <v>63</v>
      </c>
      <c r="B71" s="16" t="s">
        <v>2</v>
      </c>
      <c r="C71" s="50">
        <v>0</v>
      </c>
      <c r="D71" s="50">
        <v>0</v>
      </c>
      <c r="E71" s="50">
        <v>0</v>
      </c>
      <c r="F71" s="50">
        <v>0</v>
      </c>
      <c r="G71" s="50"/>
      <c r="H71" s="50"/>
      <c r="I71" s="50"/>
      <c r="J71" s="50"/>
      <c r="K71" s="50">
        <v>0</v>
      </c>
      <c r="L71" s="50">
        <v>0</v>
      </c>
      <c r="M71" s="50">
        <v>0</v>
      </c>
      <c r="N71" s="50">
        <v>0</v>
      </c>
    </row>
    <row r="72" spans="1:14" ht="31.5" x14ac:dyDescent="0.25">
      <c r="A72" s="13">
        <f t="shared" si="0"/>
        <v>64</v>
      </c>
      <c r="B72" s="6" t="s">
        <v>24</v>
      </c>
      <c r="C72" s="50">
        <v>245.1</v>
      </c>
      <c r="D72" s="50">
        <v>245.1</v>
      </c>
      <c r="E72" s="50">
        <v>0</v>
      </c>
      <c r="F72" s="50">
        <v>0</v>
      </c>
      <c r="G72" s="50"/>
      <c r="H72" s="50"/>
      <c r="I72" s="50"/>
      <c r="J72" s="50"/>
      <c r="K72" s="50">
        <v>245.1</v>
      </c>
      <c r="L72" s="50">
        <v>245.1</v>
      </c>
      <c r="M72" s="50">
        <v>0</v>
      </c>
      <c r="N72" s="50">
        <v>0</v>
      </c>
    </row>
    <row r="73" spans="1:14" ht="15.75" x14ac:dyDescent="0.25">
      <c r="A73" s="13">
        <f t="shared" si="0"/>
        <v>65</v>
      </c>
      <c r="B73" s="6" t="s">
        <v>141</v>
      </c>
      <c r="C73" s="50">
        <v>4.8</v>
      </c>
      <c r="D73" s="50">
        <v>4.8</v>
      </c>
      <c r="E73" s="50">
        <v>0</v>
      </c>
      <c r="F73" s="50">
        <v>0</v>
      </c>
      <c r="G73" s="50"/>
      <c r="H73" s="50"/>
      <c r="I73" s="50"/>
      <c r="J73" s="50"/>
      <c r="K73" s="50">
        <v>4.8</v>
      </c>
      <c r="L73" s="50">
        <v>4.8</v>
      </c>
      <c r="M73" s="50">
        <v>0</v>
      </c>
      <c r="N73" s="50">
        <v>0</v>
      </c>
    </row>
    <row r="74" spans="1:14" ht="31.5" x14ac:dyDescent="0.25">
      <c r="A74" s="13">
        <f t="shared" si="0"/>
        <v>66</v>
      </c>
      <c r="B74" s="7" t="s">
        <v>237</v>
      </c>
      <c r="C74" s="49">
        <v>445.8</v>
      </c>
      <c r="D74" s="49">
        <v>355.8</v>
      </c>
      <c r="E74" s="49">
        <v>0</v>
      </c>
      <c r="F74" s="49">
        <v>90</v>
      </c>
      <c r="G74" s="49"/>
      <c r="H74" s="49"/>
      <c r="I74" s="49"/>
      <c r="J74" s="49"/>
      <c r="K74" s="49">
        <v>445.8</v>
      </c>
      <c r="L74" s="49">
        <v>355.8</v>
      </c>
      <c r="M74" s="49">
        <v>0</v>
      </c>
      <c r="N74" s="49">
        <v>90</v>
      </c>
    </row>
    <row r="75" spans="1:14" ht="15.75" x14ac:dyDescent="0.25">
      <c r="A75" s="13">
        <f t="shared" ref="A75:A138" si="1">+A74+1</f>
        <v>67</v>
      </c>
      <c r="B75" s="10" t="s">
        <v>70</v>
      </c>
      <c r="C75" s="49">
        <v>1998.9</v>
      </c>
      <c r="D75" s="49">
        <v>331.4</v>
      </c>
      <c r="E75" s="49">
        <v>0</v>
      </c>
      <c r="F75" s="49">
        <v>1667.5</v>
      </c>
      <c r="G75" s="49">
        <v>-507.6</v>
      </c>
      <c r="H75" s="49">
        <v>-276.89999999999998</v>
      </c>
      <c r="I75" s="49">
        <v>0</v>
      </c>
      <c r="J75" s="49">
        <v>-230.7</v>
      </c>
      <c r="K75" s="49">
        <v>1491.3</v>
      </c>
      <c r="L75" s="49">
        <v>54.5</v>
      </c>
      <c r="M75" s="49">
        <v>0</v>
      </c>
      <c r="N75" s="49">
        <v>1436.8</v>
      </c>
    </row>
    <row r="76" spans="1:14" ht="15.75" x14ac:dyDescent="0.25">
      <c r="A76" s="13">
        <f t="shared" si="1"/>
        <v>68</v>
      </c>
      <c r="B76" s="45" t="s">
        <v>2</v>
      </c>
      <c r="C76" s="50">
        <v>0</v>
      </c>
      <c r="D76" s="50">
        <v>0</v>
      </c>
      <c r="E76" s="50">
        <v>0</v>
      </c>
      <c r="F76" s="50">
        <v>0</v>
      </c>
      <c r="G76" s="50"/>
      <c r="H76" s="50"/>
      <c r="I76" s="50"/>
      <c r="J76" s="50"/>
      <c r="K76" s="50">
        <v>0</v>
      </c>
      <c r="L76" s="50">
        <v>0</v>
      </c>
      <c r="M76" s="50">
        <v>0</v>
      </c>
      <c r="N76" s="50">
        <v>0</v>
      </c>
    </row>
    <row r="77" spans="1:14" ht="31.5" x14ac:dyDescent="0.25">
      <c r="A77" s="13">
        <f t="shared" si="1"/>
        <v>69</v>
      </c>
      <c r="B77" s="11" t="s">
        <v>134</v>
      </c>
      <c r="C77" s="50">
        <v>630.70000000000005</v>
      </c>
      <c r="D77" s="50">
        <v>293.39999999999998</v>
      </c>
      <c r="E77" s="50">
        <v>0</v>
      </c>
      <c r="F77" s="50">
        <v>337.3</v>
      </c>
      <c r="G77" s="50">
        <v>-505.6</v>
      </c>
      <c r="H77" s="50">
        <v>-276.89999999999998</v>
      </c>
      <c r="I77" s="50"/>
      <c r="J77" s="50">
        <v>-228.7</v>
      </c>
      <c r="K77" s="50">
        <v>125.1</v>
      </c>
      <c r="L77" s="50">
        <v>16.5</v>
      </c>
      <c r="M77" s="50">
        <v>0</v>
      </c>
      <c r="N77" s="50">
        <v>108.6</v>
      </c>
    </row>
    <row r="78" spans="1:14" ht="31.5" x14ac:dyDescent="0.25">
      <c r="A78" s="13">
        <f t="shared" si="1"/>
        <v>70</v>
      </c>
      <c r="B78" s="11" t="s">
        <v>178</v>
      </c>
      <c r="C78" s="50">
        <v>1334</v>
      </c>
      <c r="D78" s="50">
        <v>38</v>
      </c>
      <c r="E78" s="50">
        <v>0</v>
      </c>
      <c r="F78" s="50">
        <v>1296</v>
      </c>
      <c r="G78" s="50"/>
      <c r="H78" s="50"/>
      <c r="I78" s="50"/>
      <c r="J78" s="50"/>
      <c r="K78" s="50">
        <v>1334</v>
      </c>
      <c r="L78" s="50">
        <v>38</v>
      </c>
      <c r="M78" s="50">
        <v>0</v>
      </c>
      <c r="N78" s="50">
        <v>1296</v>
      </c>
    </row>
    <row r="79" spans="1:14" ht="15.75" x14ac:dyDescent="0.25">
      <c r="A79" s="13">
        <f t="shared" si="1"/>
        <v>71</v>
      </c>
      <c r="B79" s="6" t="s">
        <v>72</v>
      </c>
      <c r="C79" s="50">
        <v>34.200000000000003</v>
      </c>
      <c r="D79" s="50">
        <v>0</v>
      </c>
      <c r="E79" s="50">
        <v>0</v>
      </c>
      <c r="F79" s="50">
        <v>34.200000000000003</v>
      </c>
      <c r="G79" s="50">
        <v>-2</v>
      </c>
      <c r="H79" s="50"/>
      <c r="I79" s="50"/>
      <c r="J79" s="50">
        <v>-2</v>
      </c>
      <c r="K79" s="50">
        <v>32.200000000000003</v>
      </c>
      <c r="L79" s="50">
        <v>0</v>
      </c>
      <c r="M79" s="50">
        <v>0</v>
      </c>
      <c r="N79" s="50">
        <v>32.200000000000003</v>
      </c>
    </row>
    <row r="80" spans="1:14" ht="31.5" x14ac:dyDescent="0.25">
      <c r="A80" s="13">
        <f t="shared" si="1"/>
        <v>72</v>
      </c>
      <c r="B80" s="7" t="s">
        <v>181</v>
      </c>
      <c r="C80" s="49">
        <v>2223.5</v>
      </c>
      <c r="D80" s="49">
        <v>30</v>
      </c>
      <c r="E80" s="49">
        <v>0</v>
      </c>
      <c r="F80" s="49">
        <v>2193.5</v>
      </c>
      <c r="G80" s="49">
        <v>1382</v>
      </c>
      <c r="H80" s="49">
        <v>4.5</v>
      </c>
      <c r="I80" s="49">
        <v>1.1000000000000001</v>
      </c>
      <c r="J80" s="49">
        <v>1377.5</v>
      </c>
      <c r="K80" s="49">
        <v>3605.5</v>
      </c>
      <c r="L80" s="49">
        <v>34.5</v>
      </c>
      <c r="M80" s="49">
        <v>1.1000000000000001</v>
      </c>
      <c r="N80" s="50">
        <v>3571</v>
      </c>
    </row>
    <row r="81" spans="1:14" ht="15.75" x14ac:dyDescent="0.25">
      <c r="A81" s="13">
        <f t="shared" si="1"/>
        <v>73</v>
      </c>
      <c r="B81" s="45" t="s">
        <v>2</v>
      </c>
      <c r="C81" s="50">
        <v>0</v>
      </c>
      <c r="D81" s="50">
        <v>0</v>
      </c>
      <c r="E81" s="50">
        <v>0</v>
      </c>
      <c r="F81" s="50">
        <v>0</v>
      </c>
      <c r="G81" s="50"/>
      <c r="H81" s="50"/>
      <c r="I81" s="50"/>
      <c r="J81" s="50"/>
      <c r="K81" s="50">
        <v>0</v>
      </c>
      <c r="L81" s="50">
        <v>0</v>
      </c>
      <c r="M81" s="50">
        <v>0</v>
      </c>
      <c r="N81" s="50">
        <v>0</v>
      </c>
    </row>
    <row r="82" spans="1:14" ht="31.5" x14ac:dyDescent="0.25">
      <c r="A82" s="13">
        <f t="shared" si="1"/>
        <v>74</v>
      </c>
      <c r="B82" s="6" t="s">
        <v>179</v>
      </c>
      <c r="C82" s="50">
        <v>234</v>
      </c>
      <c r="D82" s="50">
        <v>30</v>
      </c>
      <c r="E82" s="50">
        <v>0</v>
      </c>
      <c r="F82" s="50">
        <v>204</v>
      </c>
      <c r="G82" s="50">
        <v>1382</v>
      </c>
      <c r="H82" s="50">
        <v>4.5</v>
      </c>
      <c r="I82" s="50">
        <v>1.1000000000000001</v>
      </c>
      <c r="J82" s="50">
        <v>1377.5</v>
      </c>
      <c r="K82" s="50">
        <v>1616</v>
      </c>
      <c r="L82" s="50">
        <v>34.5</v>
      </c>
      <c r="M82" s="50">
        <v>1.1000000000000001</v>
      </c>
      <c r="N82" s="50">
        <v>1581.5</v>
      </c>
    </row>
    <row r="83" spans="1:14" ht="78.75" x14ac:dyDescent="0.25">
      <c r="A83" s="13">
        <f t="shared" si="1"/>
        <v>75</v>
      </c>
      <c r="B83" s="6" t="s">
        <v>203</v>
      </c>
      <c r="C83" s="50">
        <v>1989.5</v>
      </c>
      <c r="D83" s="50">
        <v>0</v>
      </c>
      <c r="E83" s="50">
        <v>0</v>
      </c>
      <c r="F83" s="50">
        <v>1989.5</v>
      </c>
      <c r="G83" s="50">
        <v>0</v>
      </c>
      <c r="H83" s="50"/>
      <c r="I83" s="50"/>
      <c r="J83" s="50"/>
      <c r="K83" s="50">
        <v>1989.5</v>
      </c>
      <c r="L83" s="50">
        <v>0</v>
      </c>
      <c r="M83" s="50">
        <v>0</v>
      </c>
      <c r="N83" s="50">
        <v>1989.5</v>
      </c>
    </row>
    <row r="84" spans="1:14" ht="47.25" x14ac:dyDescent="0.25">
      <c r="A84" s="13">
        <f t="shared" si="1"/>
        <v>76</v>
      </c>
      <c r="B84" s="6" t="s">
        <v>180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/>
      <c r="I84" s="50"/>
      <c r="J84" s="50"/>
      <c r="K84" s="50">
        <v>0</v>
      </c>
      <c r="L84" s="50">
        <v>0</v>
      </c>
      <c r="M84" s="50">
        <v>0</v>
      </c>
      <c r="N84" s="50">
        <v>0</v>
      </c>
    </row>
    <row r="85" spans="1:14" ht="31.5" x14ac:dyDescent="0.25">
      <c r="A85" s="13">
        <f t="shared" si="1"/>
        <v>77</v>
      </c>
      <c r="B85" s="7" t="s">
        <v>153</v>
      </c>
      <c r="C85" s="49">
        <v>622.29999999999995</v>
      </c>
      <c r="D85" s="49">
        <v>0</v>
      </c>
      <c r="E85" s="49">
        <v>0</v>
      </c>
      <c r="F85" s="49">
        <v>622.29999999999995</v>
      </c>
      <c r="G85" s="49">
        <v>-90.9</v>
      </c>
      <c r="H85" s="49">
        <v>0</v>
      </c>
      <c r="I85" s="49">
        <v>0</v>
      </c>
      <c r="J85" s="49">
        <v>-90.9</v>
      </c>
      <c r="K85" s="49">
        <v>531.4</v>
      </c>
      <c r="L85" s="49">
        <v>0</v>
      </c>
      <c r="M85" s="49">
        <v>0</v>
      </c>
      <c r="N85" s="49">
        <v>531.4</v>
      </c>
    </row>
    <row r="86" spans="1:14" ht="15.75" x14ac:dyDescent="0.25">
      <c r="A86" s="13">
        <f t="shared" si="1"/>
        <v>78</v>
      </c>
      <c r="B86" s="45" t="s">
        <v>2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47.25" x14ac:dyDescent="0.25">
      <c r="A87" s="13">
        <f t="shared" si="1"/>
        <v>79</v>
      </c>
      <c r="B87" s="6" t="s">
        <v>73</v>
      </c>
      <c r="C87" s="50">
        <v>322.3</v>
      </c>
      <c r="D87" s="50">
        <v>0</v>
      </c>
      <c r="E87" s="50">
        <v>0</v>
      </c>
      <c r="F87" s="50">
        <v>322.3</v>
      </c>
      <c r="G87" s="50">
        <v>-90.9</v>
      </c>
      <c r="H87" s="50"/>
      <c r="I87" s="50"/>
      <c r="J87" s="50">
        <v>-90.9</v>
      </c>
      <c r="K87" s="50">
        <v>231.4</v>
      </c>
      <c r="L87" s="50">
        <v>0</v>
      </c>
      <c r="M87" s="50">
        <v>0</v>
      </c>
      <c r="N87" s="50">
        <v>231.4</v>
      </c>
    </row>
    <row r="88" spans="1:14" ht="78.75" x14ac:dyDescent="0.25">
      <c r="A88" s="13">
        <f t="shared" si="1"/>
        <v>80</v>
      </c>
      <c r="B88" s="6" t="s">
        <v>204</v>
      </c>
      <c r="C88" s="50">
        <v>300</v>
      </c>
      <c r="D88" s="50">
        <v>0</v>
      </c>
      <c r="E88" s="50">
        <v>0</v>
      </c>
      <c r="F88" s="50">
        <v>300</v>
      </c>
      <c r="G88" s="50">
        <v>0</v>
      </c>
      <c r="H88" s="50"/>
      <c r="I88" s="50"/>
      <c r="J88" s="50"/>
      <c r="K88" s="50">
        <v>300</v>
      </c>
      <c r="L88" s="50">
        <v>0</v>
      </c>
      <c r="M88" s="50">
        <v>0</v>
      </c>
      <c r="N88" s="50">
        <v>300</v>
      </c>
    </row>
    <row r="89" spans="1:14" ht="31.5" x14ac:dyDescent="0.25">
      <c r="A89" s="13">
        <f t="shared" si="1"/>
        <v>81</v>
      </c>
      <c r="B89" s="7" t="s">
        <v>159</v>
      </c>
      <c r="C89" s="49">
        <v>202.6</v>
      </c>
      <c r="D89" s="49">
        <v>174.4</v>
      </c>
      <c r="E89" s="49">
        <v>0</v>
      </c>
      <c r="F89" s="49">
        <v>28.2</v>
      </c>
      <c r="G89" s="49">
        <v>-25.2</v>
      </c>
      <c r="H89" s="49">
        <v>-19</v>
      </c>
      <c r="I89" s="49"/>
      <c r="J89" s="49">
        <v>-6.2</v>
      </c>
      <c r="K89" s="49">
        <v>177.4</v>
      </c>
      <c r="L89" s="49">
        <v>155.4</v>
      </c>
      <c r="M89" s="49">
        <v>0</v>
      </c>
      <c r="N89" s="49">
        <v>22</v>
      </c>
    </row>
    <row r="90" spans="1:14" ht="31.5" x14ac:dyDescent="0.25">
      <c r="A90" s="13">
        <f t="shared" si="1"/>
        <v>82</v>
      </c>
      <c r="B90" s="7" t="s">
        <v>189</v>
      </c>
      <c r="C90" s="49">
        <v>365.8</v>
      </c>
      <c r="D90" s="49">
        <v>0</v>
      </c>
      <c r="E90" s="49">
        <v>0</v>
      </c>
      <c r="F90" s="49">
        <v>365.8</v>
      </c>
      <c r="G90" s="49">
        <v>106.9</v>
      </c>
      <c r="H90" s="49"/>
      <c r="I90" s="49"/>
      <c r="J90" s="49">
        <v>106.9</v>
      </c>
      <c r="K90" s="49">
        <v>472.7</v>
      </c>
      <c r="L90" s="49">
        <v>0</v>
      </c>
      <c r="M90" s="49">
        <v>0</v>
      </c>
      <c r="N90" s="49">
        <v>472.7</v>
      </c>
    </row>
    <row r="91" spans="1:14" ht="15.75" x14ac:dyDescent="0.25">
      <c r="A91" s="13">
        <f t="shared" si="1"/>
        <v>83</v>
      </c>
      <c r="B91" s="10" t="s">
        <v>76</v>
      </c>
      <c r="C91" s="49">
        <v>16270.1</v>
      </c>
      <c r="D91" s="49">
        <v>16</v>
      </c>
      <c r="E91" s="49">
        <v>0</v>
      </c>
      <c r="F91" s="49">
        <v>16254.1</v>
      </c>
      <c r="G91" s="49">
        <v>-848.7</v>
      </c>
      <c r="H91" s="49">
        <v>0</v>
      </c>
      <c r="I91" s="49">
        <v>0</v>
      </c>
      <c r="J91" s="49">
        <v>-848.7</v>
      </c>
      <c r="K91" s="49">
        <v>15421.4</v>
      </c>
      <c r="L91" s="49">
        <v>16</v>
      </c>
      <c r="M91" s="49">
        <v>0</v>
      </c>
      <c r="N91" s="49">
        <v>15405.4</v>
      </c>
    </row>
    <row r="92" spans="1:14" ht="15.75" x14ac:dyDescent="0.25">
      <c r="A92" s="13">
        <f t="shared" si="1"/>
        <v>84</v>
      </c>
      <c r="B92" s="45" t="s">
        <v>2</v>
      </c>
      <c r="C92" s="50">
        <v>0</v>
      </c>
      <c r="D92" s="50">
        <v>0</v>
      </c>
      <c r="E92" s="50">
        <v>0</v>
      </c>
      <c r="F92" s="50">
        <v>0</v>
      </c>
      <c r="G92" s="50"/>
      <c r="H92" s="50"/>
      <c r="I92" s="50"/>
      <c r="J92" s="50"/>
      <c r="K92" s="50">
        <v>0</v>
      </c>
      <c r="L92" s="50">
        <v>0</v>
      </c>
      <c r="M92" s="50">
        <v>0</v>
      </c>
      <c r="N92" s="50">
        <v>0</v>
      </c>
    </row>
    <row r="93" spans="1:14" ht="31.5" x14ac:dyDescent="0.25">
      <c r="A93" s="13">
        <f t="shared" si="1"/>
        <v>85</v>
      </c>
      <c r="B93" s="11" t="s">
        <v>77</v>
      </c>
      <c r="C93" s="50">
        <v>3685.1</v>
      </c>
      <c r="D93" s="50">
        <v>16</v>
      </c>
      <c r="E93" s="50">
        <v>0</v>
      </c>
      <c r="F93" s="50">
        <v>3669.1</v>
      </c>
      <c r="G93" s="50">
        <v>-848.7</v>
      </c>
      <c r="H93" s="50"/>
      <c r="I93" s="50"/>
      <c r="J93" s="50">
        <v>-848.7</v>
      </c>
      <c r="K93" s="50">
        <v>2836.4</v>
      </c>
      <c r="L93" s="50">
        <v>16</v>
      </c>
      <c r="M93" s="50">
        <v>0</v>
      </c>
      <c r="N93" s="50">
        <v>2820.4</v>
      </c>
    </row>
    <row r="94" spans="1:14" ht="31.5" x14ac:dyDescent="0.25">
      <c r="A94" s="13">
        <f t="shared" si="1"/>
        <v>86</v>
      </c>
      <c r="B94" s="11" t="s">
        <v>184</v>
      </c>
      <c r="C94" s="50">
        <v>12585</v>
      </c>
      <c r="D94" s="50">
        <v>0</v>
      </c>
      <c r="E94" s="50">
        <v>0</v>
      </c>
      <c r="F94" s="50">
        <v>12585</v>
      </c>
      <c r="G94" s="50">
        <v>0</v>
      </c>
      <c r="H94" s="50"/>
      <c r="I94" s="50"/>
      <c r="J94" s="50"/>
      <c r="K94" s="50">
        <v>12585</v>
      </c>
      <c r="L94" s="50">
        <v>0</v>
      </c>
      <c r="M94" s="50">
        <v>0</v>
      </c>
      <c r="N94" s="50">
        <v>12585</v>
      </c>
    </row>
    <row r="95" spans="1:14" ht="15.75" x14ac:dyDescent="0.25">
      <c r="A95" s="13">
        <f t="shared" si="1"/>
        <v>87</v>
      </c>
      <c r="B95" s="10" t="s">
        <v>185</v>
      </c>
      <c r="C95" s="49">
        <v>1999</v>
      </c>
      <c r="D95" s="49">
        <v>126.6</v>
      </c>
      <c r="E95" s="49">
        <v>0</v>
      </c>
      <c r="F95" s="49">
        <v>1872.4</v>
      </c>
      <c r="G95" s="49">
        <v>0</v>
      </c>
      <c r="H95" s="49">
        <v>0</v>
      </c>
      <c r="I95" s="49">
        <v>0</v>
      </c>
      <c r="J95" s="49">
        <v>0</v>
      </c>
      <c r="K95" s="49">
        <v>1999</v>
      </c>
      <c r="L95" s="49">
        <v>126.6</v>
      </c>
      <c r="M95" s="49">
        <v>0</v>
      </c>
      <c r="N95" s="49">
        <v>1872.4</v>
      </c>
    </row>
    <row r="96" spans="1:14" ht="15.75" x14ac:dyDescent="0.25">
      <c r="A96" s="13">
        <f t="shared" si="1"/>
        <v>88</v>
      </c>
      <c r="B96" s="45" t="s">
        <v>2</v>
      </c>
      <c r="C96" s="50">
        <v>0</v>
      </c>
      <c r="D96" s="50">
        <v>0</v>
      </c>
      <c r="E96" s="50">
        <v>0</v>
      </c>
      <c r="F96" s="50">
        <v>0</v>
      </c>
      <c r="G96" s="50"/>
      <c r="H96" s="50"/>
      <c r="I96" s="50"/>
      <c r="J96" s="50"/>
      <c r="K96" s="50">
        <v>0</v>
      </c>
      <c r="L96" s="50">
        <v>0</v>
      </c>
      <c r="M96" s="50">
        <v>0</v>
      </c>
      <c r="N96" s="50">
        <v>0</v>
      </c>
    </row>
    <row r="97" spans="1:14" ht="31.5" x14ac:dyDescent="0.25">
      <c r="A97" s="13">
        <f t="shared" si="1"/>
        <v>89</v>
      </c>
      <c r="B97" s="11" t="s">
        <v>78</v>
      </c>
      <c r="C97" s="50">
        <v>334.9</v>
      </c>
      <c r="D97" s="50">
        <v>126.6</v>
      </c>
      <c r="E97" s="50">
        <v>0</v>
      </c>
      <c r="F97" s="50">
        <v>208.3</v>
      </c>
      <c r="G97" s="50"/>
      <c r="H97" s="50"/>
      <c r="I97" s="50"/>
      <c r="J97" s="50"/>
      <c r="K97" s="50">
        <v>334.9</v>
      </c>
      <c r="L97" s="50">
        <v>126.6</v>
      </c>
      <c r="M97" s="50">
        <v>0</v>
      </c>
      <c r="N97" s="50">
        <v>208.3</v>
      </c>
    </row>
    <row r="98" spans="1:14" ht="36" customHeight="1" x14ac:dyDescent="0.25">
      <c r="A98" s="13">
        <f t="shared" si="1"/>
        <v>90</v>
      </c>
      <c r="B98" s="11" t="s">
        <v>169</v>
      </c>
      <c r="C98" s="50">
        <v>1664.1</v>
      </c>
      <c r="D98" s="50">
        <v>0</v>
      </c>
      <c r="E98" s="50">
        <v>0</v>
      </c>
      <c r="F98" s="50">
        <v>1664.1</v>
      </c>
      <c r="G98" s="50"/>
      <c r="H98" s="50"/>
      <c r="I98" s="50"/>
      <c r="J98" s="50"/>
      <c r="K98" s="50">
        <v>1664.1</v>
      </c>
      <c r="L98" s="50">
        <v>0</v>
      </c>
      <c r="M98" s="50">
        <v>0</v>
      </c>
      <c r="N98" s="50">
        <v>1664.1</v>
      </c>
    </row>
    <row r="99" spans="1:14" ht="15.75" customHeight="1" x14ac:dyDescent="0.25">
      <c r="A99" s="13">
        <f t="shared" si="1"/>
        <v>91</v>
      </c>
      <c r="B99" s="10" t="s">
        <v>97</v>
      </c>
      <c r="C99" s="49">
        <v>1062</v>
      </c>
      <c r="D99" s="49">
        <v>0</v>
      </c>
      <c r="E99" s="49">
        <v>0</v>
      </c>
      <c r="F99" s="49">
        <v>1062</v>
      </c>
      <c r="G99" s="49">
        <v>0</v>
      </c>
      <c r="H99" s="49">
        <v>0</v>
      </c>
      <c r="I99" s="49">
        <v>0</v>
      </c>
      <c r="J99" s="49">
        <v>0</v>
      </c>
      <c r="K99" s="49">
        <v>1062</v>
      </c>
      <c r="L99" s="49">
        <v>0</v>
      </c>
      <c r="M99" s="49">
        <v>0</v>
      </c>
      <c r="N99" s="49">
        <v>1062</v>
      </c>
    </row>
    <row r="100" spans="1:14" ht="15.75" customHeight="1" x14ac:dyDescent="0.25">
      <c r="A100" s="13">
        <f t="shared" si="1"/>
        <v>92</v>
      </c>
      <c r="B100" s="45" t="s">
        <v>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31.5" x14ac:dyDescent="0.25">
      <c r="A101" s="13">
        <f t="shared" si="1"/>
        <v>93</v>
      </c>
      <c r="B101" s="11" t="s">
        <v>199</v>
      </c>
      <c r="C101" s="50">
        <v>470</v>
      </c>
      <c r="D101" s="50">
        <v>0</v>
      </c>
      <c r="E101" s="50">
        <v>0</v>
      </c>
      <c r="F101" s="50">
        <v>470</v>
      </c>
      <c r="G101" s="50"/>
      <c r="H101" s="50"/>
      <c r="I101" s="50"/>
      <c r="J101" s="50"/>
      <c r="K101" s="50">
        <v>470</v>
      </c>
      <c r="L101" s="50">
        <v>0</v>
      </c>
      <c r="M101" s="50">
        <v>0</v>
      </c>
      <c r="N101" s="50">
        <v>470</v>
      </c>
    </row>
    <row r="102" spans="1:14" ht="63" x14ac:dyDescent="0.25">
      <c r="A102" s="13">
        <f t="shared" si="1"/>
        <v>94</v>
      </c>
      <c r="B102" s="11" t="s">
        <v>200</v>
      </c>
      <c r="C102" s="50">
        <v>592</v>
      </c>
      <c r="D102" s="50">
        <v>0</v>
      </c>
      <c r="E102" s="50">
        <v>0</v>
      </c>
      <c r="F102" s="50">
        <v>592</v>
      </c>
      <c r="G102" s="50">
        <v>0</v>
      </c>
      <c r="H102" s="50"/>
      <c r="I102" s="50"/>
      <c r="J102" s="50"/>
      <c r="K102" s="50">
        <v>592</v>
      </c>
      <c r="L102" s="50">
        <v>0</v>
      </c>
      <c r="M102" s="50">
        <v>0</v>
      </c>
      <c r="N102" s="50">
        <v>592</v>
      </c>
    </row>
    <row r="103" spans="1:14" ht="15.75" x14ac:dyDescent="0.25">
      <c r="A103" s="13">
        <f t="shared" si="1"/>
        <v>95</v>
      </c>
      <c r="B103" s="7" t="s">
        <v>79</v>
      </c>
      <c r="C103" s="49">
        <v>1324</v>
      </c>
      <c r="D103" s="49">
        <v>292.3</v>
      </c>
      <c r="E103" s="49">
        <v>0</v>
      </c>
      <c r="F103" s="49">
        <v>1031.7</v>
      </c>
      <c r="G103" s="49">
        <v>0</v>
      </c>
      <c r="H103" s="49">
        <v>-5.5</v>
      </c>
      <c r="I103" s="49">
        <v>0</v>
      </c>
      <c r="J103" s="49">
        <v>5.5</v>
      </c>
      <c r="K103" s="49">
        <v>1324</v>
      </c>
      <c r="L103" s="49">
        <v>286.8</v>
      </c>
      <c r="M103" s="49">
        <v>0</v>
      </c>
      <c r="N103" s="49">
        <v>1037.2</v>
      </c>
    </row>
    <row r="104" spans="1:14" ht="15.75" x14ac:dyDescent="0.25">
      <c r="A104" s="13">
        <f t="shared" si="1"/>
        <v>96</v>
      </c>
      <c r="B104" s="7" t="s">
        <v>148</v>
      </c>
      <c r="C104" s="49">
        <v>1237</v>
      </c>
      <c r="D104" s="49">
        <v>255.3</v>
      </c>
      <c r="E104" s="49">
        <v>0</v>
      </c>
      <c r="F104" s="49">
        <v>981.7</v>
      </c>
      <c r="G104" s="49">
        <v>0</v>
      </c>
      <c r="H104" s="49">
        <v>-5.5</v>
      </c>
      <c r="I104" s="49">
        <v>0</v>
      </c>
      <c r="J104" s="49">
        <v>5.5</v>
      </c>
      <c r="K104" s="49">
        <v>1237</v>
      </c>
      <c r="L104" s="49">
        <v>249.8</v>
      </c>
      <c r="M104" s="49">
        <v>0</v>
      </c>
      <c r="N104" s="49">
        <v>987.2</v>
      </c>
    </row>
    <row r="105" spans="1:14" ht="15.75" x14ac:dyDescent="0.25">
      <c r="A105" s="13">
        <f t="shared" si="1"/>
        <v>97</v>
      </c>
      <c r="B105" s="45" t="s">
        <v>2</v>
      </c>
      <c r="C105" s="50">
        <v>0</v>
      </c>
      <c r="D105" s="50">
        <v>0</v>
      </c>
      <c r="E105" s="50">
        <v>0</v>
      </c>
      <c r="F105" s="50">
        <v>0</v>
      </c>
      <c r="G105" s="50"/>
      <c r="H105" s="50"/>
      <c r="I105" s="50"/>
      <c r="J105" s="50"/>
      <c r="K105" s="50">
        <v>0</v>
      </c>
      <c r="L105" s="50">
        <v>0</v>
      </c>
      <c r="M105" s="50">
        <v>0</v>
      </c>
      <c r="N105" s="50">
        <v>0</v>
      </c>
    </row>
    <row r="106" spans="1:14" ht="31.5" x14ac:dyDescent="0.25">
      <c r="A106" s="13">
        <f t="shared" si="1"/>
        <v>98</v>
      </c>
      <c r="B106" s="6" t="s">
        <v>182</v>
      </c>
      <c r="C106" s="50">
        <v>1165.3</v>
      </c>
      <c r="D106" s="50">
        <v>183.6</v>
      </c>
      <c r="E106" s="50">
        <v>0</v>
      </c>
      <c r="F106" s="50">
        <v>981.7</v>
      </c>
      <c r="G106" s="50">
        <v>0</v>
      </c>
      <c r="H106" s="50">
        <v>-5.5</v>
      </c>
      <c r="I106" s="50"/>
      <c r="J106" s="50">
        <v>5.5</v>
      </c>
      <c r="K106" s="50">
        <v>1165.3</v>
      </c>
      <c r="L106" s="50">
        <v>178.1</v>
      </c>
      <c r="M106" s="50">
        <v>0</v>
      </c>
      <c r="N106" s="50">
        <v>987.2</v>
      </c>
    </row>
    <row r="107" spans="1:14" ht="31.5" x14ac:dyDescent="0.25">
      <c r="A107" s="13">
        <f t="shared" si="1"/>
        <v>99</v>
      </c>
      <c r="B107" s="6" t="s">
        <v>183</v>
      </c>
      <c r="C107" s="50">
        <v>71.7</v>
      </c>
      <c r="D107" s="50">
        <v>71.7</v>
      </c>
      <c r="E107" s="50">
        <v>0</v>
      </c>
      <c r="F107" s="50">
        <v>0</v>
      </c>
      <c r="G107" s="50"/>
      <c r="H107" s="50"/>
      <c r="I107" s="50"/>
      <c r="J107" s="50"/>
      <c r="K107" s="50">
        <v>71.7</v>
      </c>
      <c r="L107" s="50">
        <v>71.7</v>
      </c>
      <c r="M107" s="50">
        <v>0</v>
      </c>
      <c r="N107" s="50">
        <v>0</v>
      </c>
    </row>
    <row r="108" spans="1:14" ht="15.75" x14ac:dyDescent="0.25">
      <c r="A108" s="13">
        <f t="shared" si="1"/>
        <v>100</v>
      </c>
      <c r="B108" s="10" t="s">
        <v>80</v>
      </c>
      <c r="C108" s="49">
        <v>50</v>
      </c>
      <c r="D108" s="49">
        <v>0</v>
      </c>
      <c r="E108" s="49">
        <v>0</v>
      </c>
      <c r="F108" s="49">
        <v>50</v>
      </c>
      <c r="G108" s="49">
        <v>0</v>
      </c>
      <c r="H108" s="49">
        <v>0</v>
      </c>
      <c r="I108" s="49">
        <v>0</v>
      </c>
      <c r="J108" s="49">
        <v>0</v>
      </c>
      <c r="K108" s="49">
        <v>50</v>
      </c>
      <c r="L108" s="49">
        <v>0</v>
      </c>
      <c r="M108" s="49">
        <v>0</v>
      </c>
      <c r="N108" s="49">
        <v>50</v>
      </c>
    </row>
    <row r="109" spans="1:14" ht="15.75" x14ac:dyDescent="0.25">
      <c r="A109" s="13">
        <f t="shared" si="1"/>
        <v>101</v>
      </c>
      <c r="B109" s="45" t="s">
        <v>2</v>
      </c>
      <c r="C109" s="50">
        <v>0</v>
      </c>
      <c r="D109" s="50">
        <v>0</v>
      </c>
      <c r="E109" s="50">
        <v>0</v>
      </c>
      <c r="F109" s="50">
        <v>0</v>
      </c>
      <c r="G109" s="50"/>
      <c r="H109" s="50"/>
      <c r="I109" s="50"/>
      <c r="J109" s="50"/>
      <c r="K109" s="50">
        <v>0</v>
      </c>
      <c r="L109" s="50">
        <v>0</v>
      </c>
      <c r="M109" s="50">
        <v>0</v>
      </c>
      <c r="N109" s="50">
        <v>0</v>
      </c>
    </row>
    <row r="110" spans="1:14" ht="15.75" x14ac:dyDescent="0.25">
      <c r="A110" s="13">
        <f t="shared" si="1"/>
        <v>102</v>
      </c>
      <c r="B110" s="6" t="s">
        <v>72</v>
      </c>
      <c r="C110" s="50">
        <v>50</v>
      </c>
      <c r="D110" s="50">
        <v>0</v>
      </c>
      <c r="E110" s="50">
        <v>0</v>
      </c>
      <c r="F110" s="50">
        <v>50</v>
      </c>
      <c r="G110" s="50"/>
      <c r="H110" s="50"/>
      <c r="I110" s="50"/>
      <c r="J110" s="50"/>
      <c r="K110" s="50">
        <v>50</v>
      </c>
      <c r="L110" s="50">
        <v>0</v>
      </c>
      <c r="M110" s="50">
        <v>0</v>
      </c>
      <c r="N110" s="50">
        <v>50</v>
      </c>
    </row>
    <row r="111" spans="1:14" ht="31.5" x14ac:dyDescent="0.25">
      <c r="A111" s="13">
        <f t="shared" si="1"/>
        <v>103</v>
      </c>
      <c r="B111" s="7" t="s">
        <v>159</v>
      </c>
      <c r="C111" s="49">
        <v>37</v>
      </c>
      <c r="D111" s="49">
        <v>37</v>
      </c>
      <c r="E111" s="49">
        <v>0</v>
      </c>
      <c r="F111" s="49">
        <v>0</v>
      </c>
      <c r="G111" s="49">
        <v>0</v>
      </c>
      <c r="H111" s="49"/>
      <c r="I111" s="49"/>
      <c r="J111" s="49"/>
      <c r="K111" s="49">
        <v>37</v>
      </c>
      <c r="L111" s="49">
        <v>37</v>
      </c>
      <c r="M111" s="49">
        <v>0</v>
      </c>
      <c r="N111" s="49">
        <v>0</v>
      </c>
    </row>
    <row r="112" spans="1:14" ht="15.75" x14ac:dyDescent="0.25">
      <c r="A112" s="13">
        <f t="shared" si="1"/>
        <v>104</v>
      </c>
      <c r="B112" s="7" t="s">
        <v>4</v>
      </c>
      <c r="C112" s="49">
        <v>31719.9</v>
      </c>
      <c r="D112" s="49">
        <v>24577.3</v>
      </c>
      <c r="E112" s="49">
        <v>347</v>
      </c>
      <c r="F112" s="49">
        <v>7142.6</v>
      </c>
      <c r="G112" s="49">
        <v>-306.5</v>
      </c>
      <c r="H112" s="49">
        <v>18.3</v>
      </c>
      <c r="I112" s="49">
        <v>0</v>
      </c>
      <c r="J112" s="49">
        <v>-324.8</v>
      </c>
      <c r="K112" s="49">
        <v>31413.4</v>
      </c>
      <c r="L112" s="49">
        <v>24595.599999999999</v>
      </c>
      <c r="M112" s="49">
        <v>347</v>
      </c>
      <c r="N112" s="49">
        <v>6817.8</v>
      </c>
    </row>
    <row r="113" spans="1:14" ht="15.75" x14ac:dyDescent="0.25">
      <c r="A113" s="13">
        <f t="shared" si="1"/>
        <v>105</v>
      </c>
      <c r="B113" s="10" t="s">
        <v>80</v>
      </c>
      <c r="C113" s="49">
        <v>5123.3</v>
      </c>
      <c r="D113" s="49">
        <v>5120.8</v>
      </c>
      <c r="E113" s="49">
        <v>6.6</v>
      </c>
      <c r="F113" s="49">
        <v>2.5</v>
      </c>
      <c r="G113" s="49">
        <v>2</v>
      </c>
      <c r="H113" s="49">
        <v>2</v>
      </c>
      <c r="I113" s="49">
        <v>0</v>
      </c>
      <c r="J113" s="49">
        <v>0</v>
      </c>
      <c r="K113" s="49">
        <v>5125.3</v>
      </c>
      <c r="L113" s="49">
        <v>5122.8</v>
      </c>
      <c r="M113" s="49">
        <v>6.6</v>
      </c>
      <c r="N113" s="49">
        <v>2.5</v>
      </c>
    </row>
    <row r="114" spans="1:14" ht="15.75" x14ac:dyDescent="0.25">
      <c r="A114" s="13">
        <f t="shared" si="1"/>
        <v>106</v>
      </c>
      <c r="B114" s="45" t="s">
        <v>2</v>
      </c>
      <c r="C114" s="50">
        <v>0</v>
      </c>
      <c r="D114" s="50">
        <v>0</v>
      </c>
      <c r="E114" s="50">
        <v>0</v>
      </c>
      <c r="F114" s="50">
        <v>0</v>
      </c>
      <c r="G114" s="50"/>
      <c r="H114" s="50"/>
      <c r="I114" s="50"/>
      <c r="J114" s="50"/>
      <c r="K114" s="50">
        <v>0</v>
      </c>
      <c r="L114" s="50">
        <v>0</v>
      </c>
      <c r="M114" s="50">
        <v>0</v>
      </c>
      <c r="N114" s="50">
        <v>0</v>
      </c>
    </row>
    <row r="115" spans="1:14" ht="31.5" x14ac:dyDescent="0.25">
      <c r="A115" s="13">
        <f t="shared" si="1"/>
        <v>107</v>
      </c>
      <c r="B115" s="11" t="s">
        <v>71</v>
      </c>
      <c r="C115" s="50">
        <v>4711.1000000000004</v>
      </c>
      <c r="D115" s="50">
        <v>4711.1000000000004</v>
      </c>
      <c r="E115" s="50">
        <v>6.6</v>
      </c>
      <c r="F115" s="50">
        <v>0</v>
      </c>
      <c r="G115" s="50"/>
      <c r="H115" s="50"/>
      <c r="I115" s="50"/>
      <c r="J115" s="50"/>
      <c r="K115" s="50">
        <v>4711.1000000000004</v>
      </c>
      <c r="L115" s="50">
        <v>4711.1000000000004</v>
      </c>
      <c r="M115" s="50">
        <v>6.6</v>
      </c>
      <c r="N115" s="50">
        <v>0</v>
      </c>
    </row>
    <row r="116" spans="1:14" ht="51.75" customHeight="1" x14ac:dyDescent="0.25">
      <c r="A116" s="13">
        <f t="shared" si="1"/>
        <v>108</v>
      </c>
      <c r="B116" s="11" t="s">
        <v>143</v>
      </c>
      <c r="C116" s="50">
        <v>60</v>
      </c>
      <c r="D116" s="50">
        <v>60</v>
      </c>
      <c r="E116" s="50">
        <v>0</v>
      </c>
      <c r="F116" s="50">
        <v>0</v>
      </c>
      <c r="G116" s="50">
        <v>0</v>
      </c>
      <c r="H116" s="50"/>
      <c r="I116" s="50"/>
      <c r="J116" s="50"/>
      <c r="K116" s="50">
        <v>60</v>
      </c>
      <c r="L116" s="50">
        <v>60</v>
      </c>
      <c r="M116" s="50">
        <v>0</v>
      </c>
      <c r="N116" s="50">
        <v>0</v>
      </c>
    </row>
    <row r="117" spans="1:14" ht="15.75" x14ac:dyDescent="0.25">
      <c r="A117" s="13">
        <f t="shared" si="1"/>
        <v>109</v>
      </c>
      <c r="B117" s="6" t="s">
        <v>72</v>
      </c>
      <c r="C117" s="50">
        <v>352.2</v>
      </c>
      <c r="D117" s="50">
        <v>349.7</v>
      </c>
      <c r="E117" s="50">
        <v>0</v>
      </c>
      <c r="F117" s="50">
        <v>2.5</v>
      </c>
      <c r="G117" s="50">
        <v>2</v>
      </c>
      <c r="H117" s="50">
        <v>2</v>
      </c>
      <c r="I117" s="50"/>
      <c r="J117" s="50"/>
      <c r="K117" s="50">
        <v>354.2</v>
      </c>
      <c r="L117" s="50">
        <v>351.7</v>
      </c>
      <c r="M117" s="50">
        <v>0</v>
      </c>
      <c r="N117" s="50">
        <v>2.5</v>
      </c>
    </row>
    <row r="118" spans="1:14" ht="31.5" x14ac:dyDescent="0.25">
      <c r="A118" s="13">
        <f t="shared" si="1"/>
        <v>110</v>
      </c>
      <c r="B118" s="7" t="s">
        <v>107</v>
      </c>
      <c r="C118" s="49">
        <v>9455.5</v>
      </c>
      <c r="D118" s="49">
        <v>7969.9</v>
      </c>
      <c r="E118" s="49">
        <v>0</v>
      </c>
      <c r="F118" s="49">
        <v>1485.6</v>
      </c>
      <c r="G118" s="49">
        <v>73</v>
      </c>
      <c r="H118" s="49">
        <v>119.8</v>
      </c>
      <c r="I118" s="49">
        <v>0</v>
      </c>
      <c r="J118" s="49">
        <v>-46.8</v>
      </c>
      <c r="K118" s="49">
        <v>9528.5</v>
      </c>
      <c r="L118" s="49">
        <v>8089.7</v>
      </c>
      <c r="M118" s="49">
        <v>0</v>
      </c>
      <c r="N118" s="49">
        <v>1438.8</v>
      </c>
    </row>
    <row r="119" spans="1:14" ht="15.75" x14ac:dyDescent="0.25">
      <c r="A119" s="13">
        <f t="shared" si="1"/>
        <v>111</v>
      </c>
      <c r="B119" s="45" t="s">
        <v>2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31.5" x14ac:dyDescent="0.25">
      <c r="A120" s="13">
        <f t="shared" si="1"/>
        <v>112</v>
      </c>
      <c r="B120" s="6" t="s">
        <v>179</v>
      </c>
      <c r="C120" s="50">
        <v>7910.5</v>
      </c>
      <c r="D120" s="50">
        <v>6424.9</v>
      </c>
      <c r="E120" s="50">
        <v>0</v>
      </c>
      <c r="F120" s="50">
        <v>1485.6</v>
      </c>
      <c r="G120" s="50">
        <v>73</v>
      </c>
      <c r="H120" s="50">
        <v>119.8</v>
      </c>
      <c r="I120" s="50"/>
      <c r="J120" s="50">
        <v>-46.8</v>
      </c>
      <c r="K120" s="50">
        <v>7983.5</v>
      </c>
      <c r="L120" s="50">
        <v>6544.7</v>
      </c>
      <c r="M120" s="50">
        <v>0</v>
      </c>
      <c r="N120" s="50">
        <v>1438.8</v>
      </c>
    </row>
    <row r="121" spans="1:14" ht="78.75" x14ac:dyDescent="0.25">
      <c r="A121" s="13">
        <f t="shared" si="1"/>
        <v>113</v>
      </c>
      <c r="B121" s="6" t="s">
        <v>203</v>
      </c>
      <c r="C121" s="50">
        <v>1545</v>
      </c>
      <c r="D121" s="50">
        <v>1545</v>
      </c>
      <c r="E121" s="50">
        <v>0</v>
      </c>
      <c r="F121" s="50">
        <v>0</v>
      </c>
      <c r="G121" s="50">
        <v>0</v>
      </c>
      <c r="H121" s="50"/>
      <c r="I121" s="50"/>
      <c r="J121" s="50"/>
      <c r="K121" s="50">
        <v>1545</v>
      </c>
      <c r="L121" s="50">
        <v>1545</v>
      </c>
      <c r="M121" s="50">
        <v>0</v>
      </c>
      <c r="N121" s="50">
        <v>0</v>
      </c>
    </row>
    <row r="122" spans="1:14" ht="31.5" x14ac:dyDescent="0.25">
      <c r="A122" s="13">
        <f t="shared" si="1"/>
        <v>114</v>
      </c>
      <c r="B122" s="7" t="s">
        <v>81</v>
      </c>
      <c r="C122" s="49">
        <v>10045.1</v>
      </c>
      <c r="D122" s="49">
        <v>6388.1</v>
      </c>
      <c r="E122" s="49">
        <v>340.4</v>
      </c>
      <c r="F122" s="49">
        <v>3657</v>
      </c>
      <c r="G122" s="49">
        <v>-0.3</v>
      </c>
      <c r="H122" s="49">
        <v>0</v>
      </c>
      <c r="I122" s="49">
        <v>0</v>
      </c>
      <c r="J122" s="49">
        <v>-0.3</v>
      </c>
      <c r="K122" s="49">
        <v>10044.799999999999</v>
      </c>
      <c r="L122" s="49">
        <v>6388.1</v>
      </c>
      <c r="M122" s="49">
        <v>340.4</v>
      </c>
      <c r="N122" s="49">
        <v>3656.7</v>
      </c>
    </row>
    <row r="123" spans="1:14" ht="15.75" x14ac:dyDescent="0.25">
      <c r="A123" s="13">
        <f t="shared" si="1"/>
        <v>115</v>
      </c>
      <c r="B123" s="45" t="s">
        <v>2</v>
      </c>
      <c r="C123" s="50">
        <v>0</v>
      </c>
      <c r="D123" s="50">
        <v>0</v>
      </c>
      <c r="E123" s="50">
        <v>0</v>
      </c>
      <c r="F123" s="50">
        <v>0</v>
      </c>
      <c r="G123" s="50"/>
      <c r="H123" s="50"/>
      <c r="I123" s="50"/>
      <c r="J123" s="50"/>
      <c r="K123" s="50">
        <v>0</v>
      </c>
      <c r="L123" s="50">
        <v>0</v>
      </c>
      <c r="M123" s="50">
        <v>0</v>
      </c>
      <c r="N123" s="50">
        <v>0</v>
      </c>
    </row>
    <row r="124" spans="1:14" ht="47.25" x14ac:dyDescent="0.25">
      <c r="A124" s="13">
        <f t="shared" si="1"/>
        <v>116</v>
      </c>
      <c r="B124" s="11" t="s">
        <v>73</v>
      </c>
      <c r="C124" s="50">
        <v>10007</v>
      </c>
      <c r="D124" s="50">
        <v>6350</v>
      </c>
      <c r="E124" s="50">
        <v>324.39999999999998</v>
      </c>
      <c r="F124" s="50">
        <v>3657</v>
      </c>
      <c r="G124" s="50">
        <v>-0.3</v>
      </c>
      <c r="H124" s="50"/>
      <c r="I124" s="50"/>
      <c r="J124" s="50">
        <v>-0.3</v>
      </c>
      <c r="K124" s="50">
        <v>10006.700000000001</v>
      </c>
      <c r="L124" s="50">
        <v>6350</v>
      </c>
      <c r="M124" s="50">
        <v>324.39999999999998</v>
      </c>
      <c r="N124" s="50">
        <v>3656.7</v>
      </c>
    </row>
    <row r="125" spans="1:14" ht="78.75" x14ac:dyDescent="0.25">
      <c r="A125" s="13">
        <f t="shared" si="1"/>
        <v>117</v>
      </c>
      <c r="B125" s="11" t="s">
        <v>218</v>
      </c>
      <c r="C125" s="50">
        <v>4.5999999999999996</v>
      </c>
      <c r="D125" s="50">
        <v>4.5999999999999996</v>
      </c>
      <c r="E125" s="50">
        <v>3.5</v>
      </c>
      <c r="F125" s="50">
        <v>0</v>
      </c>
      <c r="G125" s="50">
        <v>0</v>
      </c>
      <c r="H125" s="50"/>
      <c r="I125" s="50"/>
      <c r="J125" s="50"/>
      <c r="K125" s="50">
        <v>4.5999999999999996</v>
      </c>
      <c r="L125" s="50">
        <v>4.5999999999999996</v>
      </c>
      <c r="M125" s="50">
        <v>3.5</v>
      </c>
      <c r="N125" s="50">
        <v>0</v>
      </c>
    </row>
    <row r="126" spans="1:14" ht="47.25" x14ac:dyDescent="0.25">
      <c r="A126" s="13">
        <f t="shared" si="1"/>
        <v>118</v>
      </c>
      <c r="B126" s="6" t="s">
        <v>82</v>
      </c>
      <c r="C126" s="50">
        <v>33.5</v>
      </c>
      <c r="D126" s="50">
        <v>33.5</v>
      </c>
      <c r="E126" s="50">
        <v>12.5</v>
      </c>
      <c r="F126" s="50">
        <v>0</v>
      </c>
      <c r="G126" s="50"/>
      <c r="H126" s="50"/>
      <c r="I126" s="50"/>
      <c r="J126" s="50"/>
      <c r="K126" s="50">
        <v>33.5</v>
      </c>
      <c r="L126" s="50">
        <v>33.5</v>
      </c>
      <c r="M126" s="50">
        <v>12.5</v>
      </c>
      <c r="N126" s="50">
        <v>0</v>
      </c>
    </row>
    <row r="127" spans="1:14" ht="31.5" x14ac:dyDescent="0.25">
      <c r="A127" s="13">
        <f t="shared" si="1"/>
        <v>119</v>
      </c>
      <c r="B127" s="7" t="s">
        <v>159</v>
      </c>
      <c r="C127" s="49">
        <v>193.2</v>
      </c>
      <c r="D127" s="49">
        <v>193.2</v>
      </c>
      <c r="E127" s="49">
        <v>0</v>
      </c>
      <c r="F127" s="49">
        <v>0</v>
      </c>
      <c r="G127" s="49">
        <v>-56.7</v>
      </c>
      <c r="H127" s="49">
        <v>-56.7</v>
      </c>
      <c r="I127" s="49"/>
      <c r="J127" s="49"/>
      <c r="K127" s="49">
        <v>136.5</v>
      </c>
      <c r="L127" s="49">
        <v>136.5</v>
      </c>
      <c r="M127" s="49">
        <v>0</v>
      </c>
      <c r="N127" s="49">
        <v>0</v>
      </c>
    </row>
    <row r="128" spans="1:14" ht="15.75" x14ac:dyDescent="0.25">
      <c r="A128" s="13">
        <f t="shared" si="1"/>
        <v>120</v>
      </c>
      <c r="B128" s="7" t="s">
        <v>74</v>
      </c>
      <c r="C128" s="49">
        <v>5490.9</v>
      </c>
      <c r="D128" s="49">
        <v>4468.3</v>
      </c>
      <c r="E128" s="49">
        <v>0</v>
      </c>
      <c r="F128" s="49">
        <v>1022.6</v>
      </c>
      <c r="G128" s="49">
        <v>168.7</v>
      </c>
      <c r="H128" s="49">
        <v>-33.6</v>
      </c>
      <c r="I128" s="49">
        <v>0</v>
      </c>
      <c r="J128" s="49">
        <v>202.3</v>
      </c>
      <c r="K128" s="49">
        <v>5659.6</v>
      </c>
      <c r="L128" s="49">
        <v>4434.7</v>
      </c>
      <c r="M128" s="49">
        <v>0</v>
      </c>
      <c r="N128" s="49">
        <v>1224.9000000000001</v>
      </c>
    </row>
    <row r="129" spans="1:14" ht="15.75" x14ac:dyDescent="0.25">
      <c r="A129" s="13">
        <f t="shared" si="1"/>
        <v>121</v>
      </c>
      <c r="B129" s="45" t="s">
        <v>2</v>
      </c>
      <c r="C129" s="50">
        <v>0</v>
      </c>
      <c r="D129" s="50">
        <v>0</v>
      </c>
      <c r="E129" s="50">
        <v>0</v>
      </c>
      <c r="F129" s="50">
        <v>0</v>
      </c>
      <c r="G129" s="50"/>
      <c r="H129" s="50"/>
      <c r="I129" s="50"/>
      <c r="J129" s="50"/>
      <c r="K129" s="50">
        <v>0</v>
      </c>
      <c r="L129" s="50">
        <v>0</v>
      </c>
      <c r="M129" s="50">
        <v>0</v>
      </c>
      <c r="N129" s="50">
        <v>0</v>
      </c>
    </row>
    <row r="130" spans="1:14" ht="31.5" x14ac:dyDescent="0.25">
      <c r="A130" s="13">
        <f t="shared" si="1"/>
        <v>122</v>
      </c>
      <c r="B130" s="6" t="s">
        <v>75</v>
      </c>
      <c r="C130" s="50">
        <v>5483.5</v>
      </c>
      <c r="D130" s="50">
        <v>4460.8999999999996</v>
      </c>
      <c r="E130" s="50">
        <v>0</v>
      </c>
      <c r="F130" s="50">
        <v>1022.6</v>
      </c>
      <c r="G130" s="50">
        <v>8.6999999999999993</v>
      </c>
      <c r="H130" s="50">
        <v>-33.6</v>
      </c>
      <c r="I130" s="50"/>
      <c r="J130" s="50">
        <v>42.3</v>
      </c>
      <c r="K130" s="50">
        <v>5492.2</v>
      </c>
      <c r="L130" s="50">
        <v>4427.3</v>
      </c>
      <c r="M130" s="50">
        <v>0</v>
      </c>
      <c r="N130" s="50">
        <v>1064.9000000000001</v>
      </c>
    </row>
    <row r="131" spans="1:14" ht="63" x14ac:dyDescent="0.25">
      <c r="A131" s="13">
        <f t="shared" si="1"/>
        <v>123</v>
      </c>
      <c r="B131" s="7" t="s">
        <v>235</v>
      </c>
      <c r="C131" s="49"/>
      <c r="D131" s="49"/>
      <c r="E131" s="49"/>
      <c r="F131" s="49"/>
      <c r="G131" s="49">
        <v>160</v>
      </c>
      <c r="H131" s="49"/>
      <c r="I131" s="49"/>
      <c r="J131" s="49">
        <v>160</v>
      </c>
      <c r="K131" s="49">
        <v>160</v>
      </c>
      <c r="L131" s="49">
        <v>0</v>
      </c>
      <c r="M131" s="49">
        <v>0</v>
      </c>
      <c r="N131" s="49">
        <v>160</v>
      </c>
    </row>
    <row r="132" spans="1:14" ht="47.25" x14ac:dyDescent="0.25">
      <c r="A132" s="13">
        <f t="shared" si="1"/>
        <v>124</v>
      </c>
      <c r="B132" s="14" t="s">
        <v>83</v>
      </c>
      <c r="C132" s="50">
        <v>7.4</v>
      </c>
      <c r="D132" s="50">
        <v>7.4</v>
      </c>
      <c r="E132" s="50">
        <v>0</v>
      </c>
      <c r="F132" s="50">
        <v>0</v>
      </c>
      <c r="G132" s="50"/>
      <c r="H132" s="50"/>
      <c r="I132" s="50"/>
      <c r="J132" s="50"/>
      <c r="K132" s="50">
        <v>7.4</v>
      </c>
      <c r="L132" s="50">
        <v>7.4</v>
      </c>
      <c r="M132" s="50">
        <v>0</v>
      </c>
      <c r="N132" s="50">
        <v>0</v>
      </c>
    </row>
    <row r="133" spans="1:14" ht="31.5" x14ac:dyDescent="0.25">
      <c r="A133" s="13">
        <f t="shared" si="1"/>
        <v>125</v>
      </c>
      <c r="B133" s="11" t="s">
        <v>135</v>
      </c>
      <c r="C133" s="49">
        <v>167.9</v>
      </c>
      <c r="D133" s="49">
        <v>167.9</v>
      </c>
      <c r="E133" s="49">
        <v>0</v>
      </c>
      <c r="F133" s="49">
        <v>0</v>
      </c>
      <c r="G133" s="49"/>
      <c r="H133" s="49"/>
      <c r="I133" s="49"/>
      <c r="J133" s="49"/>
      <c r="K133" s="49">
        <v>167.9</v>
      </c>
      <c r="L133" s="49">
        <v>167.9</v>
      </c>
      <c r="M133" s="49">
        <v>0</v>
      </c>
      <c r="N133" s="49">
        <v>0</v>
      </c>
    </row>
    <row r="134" spans="1:14" ht="31.5" x14ac:dyDescent="0.25">
      <c r="A134" s="13">
        <f t="shared" si="1"/>
        <v>126</v>
      </c>
      <c r="B134" s="7" t="s">
        <v>66</v>
      </c>
      <c r="C134" s="49">
        <v>1063.8</v>
      </c>
      <c r="D134" s="49">
        <v>229.1</v>
      </c>
      <c r="E134" s="49">
        <v>0</v>
      </c>
      <c r="F134" s="49">
        <v>834.7</v>
      </c>
      <c r="G134" s="49">
        <v>-493.2</v>
      </c>
      <c r="H134" s="49">
        <v>-13.2</v>
      </c>
      <c r="I134" s="49"/>
      <c r="J134" s="49">
        <v>-480</v>
      </c>
      <c r="K134" s="49">
        <v>570.6</v>
      </c>
      <c r="L134" s="49">
        <v>215.9</v>
      </c>
      <c r="M134" s="49">
        <v>0</v>
      </c>
      <c r="N134" s="49">
        <v>354.7</v>
      </c>
    </row>
    <row r="135" spans="1:14" ht="31.5" x14ac:dyDescent="0.25">
      <c r="A135" s="13">
        <f t="shared" si="1"/>
        <v>127</v>
      </c>
      <c r="B135" s="6" t="s">
        <v>163</v>
      </c>
      <c r="C135" s="49">
        <v>180.2</v>
      </c>
      <c r="D135" s="49">
        <v>40</v>
      </c>
      <c r="E135" s="49">
        <v>0</v>
      </c>
      <c r="F135" s="49">
        <v>140.19999999999999</v>
      </c>
      <c r="G135" s="49">
        <v>0</v>
      </c>
      <c r="H135" s="49"/>
      <c r="I135" s="49"/>
      <c r="J135" s="49"/>
      <c r="K135" s="49">
        <v>180.2</v>
      </c>
      <c r="L135" s="49">
        <v>40</v>
      </c>
      <c r="M135" s="49">
        <v>0</v>
      </c>
      <c r="N135" s="49">
        <v>140.19999999999999</v>
      </c>
    </row>
    <row r="136" spans="1:14" ht="15.75" x14ac:dyDescent="0.25">
      <c r="A136" s="13">
        <f t="shared" si="1"/>
        <v>128</v>
      </c>
      <c r="B136" s="7" t="s">
        <v>5</v>
      </c>
      <c r="C136" s="49">
        <v>80536.3</v>
      </c>
      <c r="D136" s="49">
        <v>79590.600000000006</v>
      </c>
      <c r="E136" s="49">
        <v>47883.8</v>
      </c>
      <c r="F136" s="49">
        <v>945.7</v>
      </c>
      <c r="G136" s="49">
        <v>946.7</v>
      </c>
      <c r="H136" s="49">
        <v>868.2</v>
      </c>
      <c r="I136" s="49">
        <v>109.9</v>
      </c>
      <c r="J136" s="49">
        <v>78.5</v>
      </c>
      <c r="K136" s="49">
        <v>81483</v>
      </c>
      <c r="L136" s="49">
        <v>80458.8</v>
      </c>
      <c r="M136" s="49">
        <v>47993.7</v>
      </c>
      <c r="N136" s="49">
        <v>1024.2</v>
      </c>
    </row>
    <row r="137" spans="1:14" ht="15.75" x14ac:dyDescent="0.25">
      <c r="A137" s="13">
        <f t="shared" si="1"/>
        <v>129</v>
      </c>
      <c r="B137" s="7" t="s">
        <v>161</v>
      </c>
      <c r="C137" s="49">
        <v>7313.1</v>
      </c>
      <c r="D137" s="49">
        <v>6893.5</v>
      </c>
      <c r="E137" s="49">
        <v>1982.4</v>
      </c>
      <c r="F137" s="49">
        <v>419.6</v>
      </c>
      <c r="G137" s="49">
        <v>67.2</v>
      </c>
      <c r="H137" s="49">
        <v>21.5</v>
      </c>
      <c r="I137" s="49">
        <v>0</v>
      </c>
      <c r="J137" s="49">
        <v>45.7</v>
      </c>
      <c r="K137" s="49">
        <v>7380.3</v>
      </c>
      <c r="L137" s="49">
        <v>6915</v>
      </c>
      <c r="M137" s="49">
        <v>1982.4</v>
      </c>
      <c r="N137" s="49">
        <v>465.3</v>
      </c>
    </row>
    <row r="138" spans="1:14" ht="15.75" x14ac:dyDescent="0.25">
      <c r="A138" s="13">
        <f t="shared" si="1"/>
        <v>130</v>
      </c>
      <c r="B138" s="45" t="s">
        <v>2</v>
      </c>
      <c r="C138" s="50">
        <v>0</v>
      </c>
      <c r="D138" s="50">
        <v>0</v>
      </c>
      <c r="E138" s="50">
        <v>0</v>
      </c>
      <c r="F138" s="50">
        <v>0</v>
      </c>
      <c r="G138" s="50"/>
      <c r="H138" s="50"/>
      <c r="I138" s="50"/>
      <c r="J138" s="50"/>
      <c r="K138" s="50">
        <v>0</v>
      </c>
      <c r="L138" s="50">
        <v>0</v>
      </c>
      <c r="M138" s="50">
        <v>0</v>
      </c>
      <c r="N138" s="50">
        <v>0</v>
      </c>
    </row>
    <row r="139" spans="1:14" ht="31.5" x14ac:dyDescent="0.25">
      <c r="A139" s="13">
        <f t="shared" ref="A139:A189" si="2">+A138+1</f>
        <v>131</v>
      </c>
      <c r="B139" s="6" t="s">
        <v>160</v>
      </c>
      <c r="C139" s="50">
        <v>6899</v>
      </c>
      <c r="D139" s="50">
        <v>6487.1</v>
      </c>
      <c r="E139" s="50">
        <v>1960.3</v>
      </c>
      <c r="F139" s="50">
        <v>411.9</v>
      </c>
      <c r="G139" s="50">
        <v>67.2</v>
      </c>
      <c r="H139" s="50">
        <v>21.5</v>
      </c>
      <c r="I139" s="50"/>
      <c r="J139" s="50">
        <v>45.7</v>
      </c>
      <c r="K139" s="50">
        <v>6966.2</v>
      </c>
      <c r="L139" s="50">
        <v>6508.6</v>
      </c>
      <c r="M139" s="50">
        <v>1960.3</v>
      </c>
      <c r="N139" s="50">
        <v>457.6</v>
      </c>
    </row>
    <row r="140" spans="1:14" ht="63" x14ac:dyDescent="0.25">
      <c r="A140" s="13">
        <f t="shared" si="2"/>
        <v>132</v>
      </c>
      <c r="B140" s="6" t="s">
        <v>219</v>
      </c>
      <c r="C140" s="50">
        <v>14</v>
      </c>
      <c r="D140" s="50">
        <v>14</v>
      </c>
      <c r="E140" s="50">
        <v>10.7</v>
      </c>
      <c r="F140" s="50">
        <v>0</v>
      </c>
      <c r="G140" s="50">
        <v>0</v>
      </c>
      <c r="H140" s="50"/>
      <c r="I140" s="50"/>
      <c r="J140" s="50"/>
      <c r="K140" s="50">
        <v>14</v>
      </c>
      <c r="L140" s="50">
        <v>14</v>
      </c>
      <c r="M140" s="50">
        <v>10.7</v>
      </c>
      <c r="N140" s="50">
        <v>0</v>
      </c>
    </row>
    <row r="141" spans="1:14" ht="31.5" x14ac:dyDescent="0.25">
      <c r="A141" s="13">
        <f t="shared" si="2"/>
        <v>133</v>
      </c>
      <c r="B141" s="6" t="s">
        <v>162</v>
      </c>
      <c r="C141" s="50">
        <v>400.1</v>
      </c>
      <c r="D141" s="50">
        <v>392.4</v>
      </c>
      <c r="E141" s="50">
        <v>11.4</v>
      </c>
      <c r="F141" s="50">
        <v>7.7</v>
      </c>
      <c r="G141" s="50"/>
      <c r="H141" s="50"/>
      <c r="I141" s="50"/>
      <c r="J141" s="50"/>
      <c r="K141" s="50">
        <v>400.1</v>
      </c>
      <c r="L141" s="50">
        <v>392.4</v>
      </c>
      <c r="M141" s="50">
        <v>11.4</v>
      </c>
      <c r="N141" s="50">
        <v>7.7</v>
      </c>
    </row>
    <row r="142" spans="1:14" ht="15.75" x14ac:dyDescent="0.25">
      <c r="A142" s="13">
        <f t="shared" si="2"/>
        <v>134</v>
      </c>
      <c r="B142" s="7" t="s">
        <v>84</v>
      </c>
      <c r="C142" s="49">
        <v>67314.8</v>
      </c>
      <c r="D142" s="49">
        <v>67021.899999999994</v>
      </c>
      <c r="E142" s="49">
        <v>43774</v>
      </c>
      <c r="F142" s="49">
        <v>292.89999999999998</v>
      </c>
      <c r="G142" s="49">
        <v>248.9</v>
      </c>
      <c r="H142" s="49">
        <v>248.9</v>
      </c>
      <c r="I142" s="49">
        <v>122.4</v>
      </c>
      <c r="J142" s="49">
        <v>0</v>
      </c>
      <c r="K142" s="49">
        <v>67563.7</v>
      </c>
      <c r="L142" s="49">
        <v>67270.8</v>
      </c>
      <c r="M142" s="49">
        <v>43896.4</v>
      </c>
      <c r="N142" s="49">
        <v>292.89999999999998</v>
      </c>
    </row>
    <row r="143" spans="1:14" ht="15.75" x14ac:dyDescent="0.25">
      <c r="A143" s="13">
        <f t="shared" si="2"/>
        <v>135</v>
      </c>
      <c r="B143" s="45" t="s">
        <v>2</v>
      </c>
      <c r="C143" s="50">
        <v>0</v>
      </c>
      <c r="D143" s="50">
        <v>0</v>
      </c>
      <c r="E143" s="50">
        <v>0</v>
      </c>
      <c r="F143" s="50">
        <v>0</v>
      </c>
      <c r="G143" s="50"/>
      <c r="H143" s="50"/>
      <c r="I143" s="50"/>
      <c r="J143" s="50"/>
      <c r="K143" s="50">
        <v>0</v>
      </c>
      <c r="L143" s="50">
        <v>0</v>
      </c>
      <c r="M143" s="50">
        <v>0</v>
      </c>
      <c r="N143" s="50">
        <v>0</v>
      </c>
    </row>
    <row r="144" spans="1:14" ht="31.5" x14ac:dyDescent="0.25">
      <c r="A144" s="13">
        <f t="shared" si="2"/>
        <v>136</v>
      </c>
      <c r="B144" s="11" t="s">
        <v>85</v>
      </c>
      <c r="C144" s="50">
        <v>25116.2</v>
      </c>
      <c r="D144" s="50">
        <v>24946.9</v>
      </c>
      <c r="E144" s="50">
        <v>16233.2</v>
      </c>
      <c r="F144" s="50">
        <v>169.3</v>
      </c>
      <c r="G144" s="50">
        <v>248.9</v>
      </c>
      <c r="H144" s="50">
        <v>248.9</v>
      </c>
      <c r="I144" s="50">
        <v>122.4</v>
      </c>
      <c r="J144" s="50"/>
      <c r="K144" s="50">
        <v>25365.1</v>
      </c>
      <c r="L144" s="50">
        <v>25195.8</v>
      </c>
      <c r="M144" s="50">
        <v>16355.6</v>
      </c>
      <c r="N144" s="50">
        <v>169.3</v>
      </c>
    </row>
    <row r="145" spans="1:14" ht="63" x14ac:dyDescent="0.25">
      <c r="A145" s="13">
        <f t="shared" si="2"/>
        <v>137</v>
      </c>
      <c r="B145" s="11" t="s">
        <v>220</v>
      </c>
      <c r="C145" s="50">
        <v>420.4</v>
      </c>
      <c r="D145" s="50">
        <v>420.4</v>
      </c>
      <c r="E145" s="50">
        <v>321.60000000000002</v>
      </c>
      <c r="F145" s="50">
        <v>0</v>
      </c>
      <c r="G145" s="50">
        <v>0</v>
      </c>
      <c r="H145" s="50"/>
      <c r="I145" s="50"/>
      <c r="J145" s="50"/>
      <c r="K145" s="50">
        <v>420.4</v>
      </c>
      <c r="L145" s="50">
        <v>420.4</v>
      </c>
      <c r="M145" s="50">
        <v>321.60000000000002</v>
      </c>
      <c r="N145" s="50">
        <v>0</v>
      </c>
    </row>
    <row r="146" spans="1:14" ht="31.5" x14ac:dyDescent="0.25">
      <c r="A146" s="13">
        <f t="shared" si="2"/>
        <v>138</v>
      </c>
      <c r="B146" s="6" t="s">
        <v>87</v>
      </c>
      <c r="C146" s="50">
        <v>5433.4</v>
      </c>
      <c r="D146" s="50">
        <v>5372.1</v>
      </c>
      <c r="E146" s="50">
        <v>965</v>
      </c>
      <c r="F146" s="50">
        <v>61.3</v>
      </c>
      <c r="G146" s="50"/>
      <c r="H146" s="50"/>
      <c r="I146" s="50"/>
      <c r="J146" s="50"/>
      <c r="K146" s="50">
        <v>5433.4</v>
      </c>
      <c r="L146" s="50">
        <v>5372.1</v>
      </c>
      <c r="M146" s="50">
        <v>965</v>
      </c>
      <c r="N146" s="50">
        <v>61.3</v>
      </c>
    </row>
    <row r="147" spans="1:14" ht="47.25" x14ac:dyDescent="0.25">
      <c r="A147" s="13">
        <f t="shared" si="2"/>
        <v>139</v>
      </c>
      <c r="B147" s="6" t="s">
        <v>142</v>
      </c>
      <c r="C147" s="50">
        <v>33768.5</v>
      </c>
      <c r="D147" s="50">
        <v>33706.199999999997</v>
      </c>
      <c r="E147" s="50">
        <v>24908.3</v>
      </c>
      <c r="F147" s="50">
        <v>62.3</v>
      </c>
      <c r="G147" s="50"/>
      <c r="H147" s="50"/>
      <c r="I147" s="50"/>
      <c r="J147" s="50"/>
      <c r="K147" s="50">
        <v>33768.5</v>
      </c>
      <c r="L147" s="50">
        <v>33706.199999999997</v>
      </c>
      <c r="M147" s="50">
        <v>24908.3</v>
      </c>
      <c r="N147" s="50">
        <v>62.3</v>
      </c>
    </row>
    <row r="148" spans="1:14" ht="47.25" x14ac:dyDescent="0.25">
      <c r="A148" s="13">
        <f t="shared" si="2"/>
        <v>140</v>
      </c>
      <c r="B148" s="6" t="s">
        <v>198</v>
      </c>
      <c r="C148" s="50">
        <v>863.2</v>
      </c>
      <c r="D148" s="50">
        <v>863.2</v>
      </c>
      <c r="E148" s="50">
        <v>659.2</v>
      </c>
      <c r="F148" s="50">
        <v>0</v>
      </c>
      <c r="G148" s="50">
        <v>0</v>
      </c>
      <c r="H148" s="50"/>
      <c r="I148" s="50"/>
      <c r="J148" s="50"/>
      <c r="K148" s="50">
        <v>863.2</v>
      </c>
      <c r="L148" s="50">
        <v>863.2</v>
      </c>
      <c r="M148" s="50">
        <v>659.2</v>
      </c>
      <c r="N148" s="50">
        <v>0</v>
      </c>
    </row>
    <row r="149" spans="1:14" ht="31.5" x14ac:dyDescent="0.25">
      <c r="A149" s="13">
        <f t="shared" si="2"/>
        <v>141</v>
      </c>
      <c r="B149" s="6" t="s">
        <v>168</v>
      </c>
      <c r="C149" s="50">
        <v>238</v>
      </c>
      <c r="D149" s="50">
        <v>238</v>
      </c>
      <c r="E149" s="50">
        <v>0</v>
      </c>
      <c r="F149" s="50">
        <v>0</v>
      </c>
      <c r="G149" s="50"/>
      <c r="H149" s="50"/>
      <c r="I149" s="50"/>
      <c r="J149" s="50"/>
      <c r="K149" s="50">
        <v>238</v>
      </c>
      <c r="L149" s="50">
        <v>238</v>
      </c>
      <c r="M149" s="50">
        <v>0</v>
      </c>
      <c r="N149" s="50">
        <v>0</v>
      </c>
    </row>
    <row r="150" spans="1:14" ht="31.5" x14ac:dyDescent="0.25">
      <c r="A150" s="13">
        <f t="shared" si="2"/>
        <v>142</v>
      </c>
      <c r="B150" s="6" t="s">
        <v>167</v>
      </c>
      <c r="C150" s="50">
        <v>431</v>
      </c>
      <c r="D150" s="50">
        <v>431</v>
      </c>
      <c r="E150" s="50">
        <v>0</v>
      </c>
      <c r="F150" s="50">
        <v>0</v>
      </c>
      <c r="G150" s="50"/>
      <c r="H150" s="50"/>
      <c r="I150" s="50"/>
      <c r="J150" s="50"/>
      <c r="K150" s="50">
        <v>431</v>
      </c>
      <c r="L150" s="50">
        <v>431</v>
      </c>
      <c r="M150" s="50">
        <v>0</v>
      </c>
      <c r="N150" s="50">
        <v>0</v>
      </c>
    </row>
    <row r="151" spans="1:14" ht="63" x14ac:dyDescent="0.25">
      <c r="A151" s="13">
        <f t="shared" si="2"/>
        <v>143</v>
      </c>
      <c r="B151" s="6" t="s">
        <v>221</v>
      </c>
      <c r="C151" s="50">
        <v>219.8</v>
      </c>
      <c r="D151" s="50">
        <v>219.8</v>
      </c>
      <c r="E151" s="50">
        <v>167.9</v>
      </c>
      <c r="F151" s="50">
        <v>0</v>
      </c>
      <c r="G151" s="50">
        <v>0</v>
      </c>
      <c r="H151" s="50"/>
      <c r="I151" s="50"/>
      <c r="J151" s="50"/>
      <c r="K151" s="50">
        <v>219.8</v>
      </c>
      <c r="L151" s="50">
        <v>219.8</v>
      </c>
      <c r="M151" s="50">
        <v>167.9</v>
      </c>
      <c r="N151" s="50">
        <v>0</v>
      </c>
    </row>
    <row r="152" spans="1:14" ht="47.25" x14ac:dyDescent="0.25">
      <c r="A152" s="13">
        <f t="shared" si="2"/>
        <v>144</v>
      </c>
      <c r="B152" s="14" t="s">
        <v>83</v>
      </c>
      <c r="C152" s="50">
        <v>822.9</v>
      </c>
      <c r="D152" s="50">
        <v>822.9</v>
      </c>
      <c r="E152" s="50">
        <v>518.79999999999995</v>
      </c>
      <c r="F152" s="50">
        <v>0</v>
      </c>
      <c r="G152" s="50">
        <v>0</v>
      </c>
      <c r="H152" s="50"/>
      <c r="I152" s="50"/>
      <c r="J152" s="50"/>
      <c r="K152" s="50">
        <v>822.9</v>
      </c>
      <c r="L152" s="50">
        <v>822.9</v>
      </c>
      <c r="M152" s="50">
        <v>518.79999999999995</v>
      </c>
      <c r="N152" s="50">
        <v>0</v>
      </c>
    </row>
    <row r="153" spans="1:14" ht="63" x14ac:dyDescent="0.25">
      <c r="A153" s="13">
        <f t="shared" si="2"/>
        <v>145</v>
      </c>
      <c r="B153" s="14" t="s">
        <v>86</v>
      </c>
      <c r="C153" s="50">
        <v>1.4</v>
      </c>
      <c r="D153" s="50">
        <v>1.4</v>
      </c>
      <c r="E153" s="50">
        <v>0</v>
      </c>
      <c r="F153" s="50">
        <v>0</v>
      </c>
      <c r="G153" s="50"/>
      <c r="H153" s="50"/>
      <c r="I153" s="50"/>
      <c r="J153" s="50"/>
      <c r="K153" s="50">
        <v>1.4</v>
      </c>
      <c r="L153" s="50">
        <v>1.4</v>
      </c>
      <c r="M153" s="50">
        <v>0</v>
      </c>
      <c r="N153" s="50">
        <v>0</v>
      </c>
    </row>
    <row r="154" spans="1:14" ht="15.75" x14ac:dyDescent="0.25">
      <c r="A154" s="13">
        <f t="shared" si="2"/>
        <v>146</v>
      </c>
      <c r="B154" s="10" t="s">
        <v>88</v>
      </c>
      <c r="C154" s="49">
        <v>5908.4</v>
      </c>
      <c r="D154" s="49">
        <v>5675.2</v>
      </c>
      <c r="E154" s="49">
        <v>2127.4</v>
      </c>
      <c r="F154" s="49">
        <v>233.2</v>
      </c>
      <c r="G154" s="49">
        <v>630.6</v>
      </c>
      <c r="H154" s="49">
        <v>597.79999999999995</v>
      </c>
      <c r="I154" s="49">
        <v>-12.5</v>
      </c>
      <c r="J154" s="49">
        <v>32.799999999999997</v>
      </c>
      <c r="K154" s="49">
        <v>6539</v>
      </c>
      <c r="L154" s="49">
        <v>6273</v>
      </c>
      <c r="M154" s="49">
        <v>2114.9</v>
      </c>
      <c r="N154" s="49">
        <v>266</v>
      </c>
    </row>
    <row r="155" spans="1:14" ht="15.75" x14ac:dyDescent="0.25">
      <c r="A155" s="13">
        <f t="shared" si="2"/>
        <v>147</v>
      </c>
      <c r="B155" s="45" t="s">
        <v>2</v>
      </c>
      <c r="C155" s="50">
        <v>0</v>
      </c>
      <c r="D155" s="50">
        <v>0</v>
      </c>
      <c r="E155" s="50">
        <v>0</v>
      </c>
      <c r="F155" s="50">
        <v>0</v>
      </c>
      <c r="G155" s="50"/>
      <c r="H155" s="50"/>
      <c r="I155" s="50"/>
      <c r="J155" s="50"/>
      <c r="K155" s="50">
        <v>0</v>
      </c>
      <c r="L155" s="50">
        <v>0</v>
      </c>
      <c r="M155" s="50">
        <v>0</v>
      </c>
      <c r="N155" s="50">
        <v>0</v>
      </c>
    </row>
    <row r="156" spans="1:14" ht="31.5" x14ac:dyDescent="0.25">
      <c r="A156" s="13">
        <f t="shared" si="2"/>
        <v>148</v>
      </c>
      <c r="B156" s="11" t="s">
        <v>89</v>
      </c>
      <c r="C156" s="50">
        <v>5652.2</v>
      </c>
      <c r="D156" s="50">
        <v>5420.1</v>
      </c>
      <c r="E156" s="50">
        <v>2103.8000000000002</v>
      </c>
      <c r="F156" s="50">
        <v>232.1</v>
      </c>
      <c r="G156" s="50">
        <v>630.6</v>
      </c>
      <c r="H156" s="50">
        <v>597.79999999999995</v>
      </c>
      <c r="I156" s="50">
        <v>-12.5</v>
      </c>
      <c r="J156" s="50">
        <v>32.799999999999997</v>
      </c>
      <c r="K156" s="50">
        <v>6282.8</v>
      </c>
      <c r="L156" s="50">
        <v>6017.9</v>
      </c>
      <c r="M156" s="50">
        <v>2091.3000000000002</v>
      </c>
      <c r="N156" s="50">
        <v>264.89999999999998</v>
      </c>
    </row>
    <row r="157" spans="1:14" ht="63" x14ac:dyDescent="0.25">
      <c r="A157" s="13">
        <f t="shared" si="2"/>
        <v>149</v>
      </c>
      <c r="B157" s="11" t="s">
        <v>222</v>
      </c>
      <c r="C157" s="50">
        <v>30.8</v>
      </c>
      <c r="D157" s="50">
        <v>30.8</v>
      </c>
      <c r="E157" s="50">
        <v>23.6</v>
      </c>
      <c r="F157" s="50">
        <v>0</v>
      </c>
      <c r="G157" s="50">
        <v>0</v>
      </c>
      <c r="H157" s="50"/>
      <c r="I157" s="50"/>
      <c r="J157" s="50"/>
      <c r="K157" s="50">
        <v>30.8</v>
      </c>
      <c r="L157" s="50">
        <v>30.8</v>
      </c>
      <c r="M157" s="50">
        <v>23.6</v>
      </c>
      <c r="N157" s="50">
        <v>0</v>
      </c>
    </row>
    <row r="158" spans="1:14" ht="31.5" x14ac:dyDescent="0.25">
      <c r="A158" s="13">
        <f t="shared" si="2"/>
        <v>150</v>
      </c>
      <c r="B158" s="6" t="s">
        <v>90</v>
      </c>
      <c r="C158" s="50">
        <v>225.4</v>
      </c>
      <c r="D158" s="50">
        <v>224.3</v>
      </c>
      <c r="E158" s="50">
        <v>0</v>
      </c>
      <c r="F158" s="50">
        <v>1.1000000000000001</v>
      </c>
      <c r="G158" s="50"/>
      <c r="H158" s="50"/>
      <c r="I158" s="50"/>
      <c r="J158" s="50"/>
      <c r="K158" s="50">
        <v>225.4</v>
      </c>
      <c r="L158" s="50">
        <v>224.3</v>
      </c>
      <c r="M158" s="50">
        <v>0</v>
      </c>
      <c r="N158" s="50">
        <v>1.1000000000000001</v>
      </c>
    </row>
    <row r="159" spans="1:14" ht="15.75" x14ac:dyDescent="0.25">
      <c r="A159" s="13">
        <f t="shared" si="2"/>
        <v>151</v>
      </c>
      <c r="B159" s="7" t="s">
        <v>6</v>
      </c>
      <c r="C159" s="49">
        <v>16044.2</v>
      </c>
      <c r="D159" s="49">
        <v>15881.7</v>
      </c>
      <c r="E159" s="49">
        <v>4867.7</v>
      </c>
      <c r="F159" s="49">
        <v>162.5</v>
      </c>
      <c r="G159" s="49">
        <v>-307.7</v>
      </c>
      <c r="H159" s="49">
        <v>-346.8</v>
      </c>
      <c r="I159" s="49">
        <v>58.7</v>
      </c>
      <c r="J159" s="49">
        <v>39.1</v>
      </c>
      <c r="K159" s="49">
        <v>15736.5</v>
      </c>
      <c r="L159" s="49">
        <v>15534.9</v>
      </c>
      <c r="M159" s="49">
        <v>4926.3999999999996</v>
      </c>
      <c r="N159" s="49">
        <v>201.6</v>
      </c>
    </row>
    <row r="160" spans="1:14" ht="15.75" x14ac:dyDescent="0.25">
      <c r="A160" s="13">
        <f t="shared" si="2"/>
        <v>152</v>
      </c>
      <c r="B160" s="7" t="s">
        <v>91</v>
      </c>
      <c r="C160" s="49">
        <v>14037.9</v>
      </c>
      <c r="D160" s="49">
        <v>13875.4</v>
      </c>
      <c r="E160" s="49">
        <v>3677.2</v>
      </c>
      <c r="F160" s="49">
        <v>162.5</v>
      </c>
      <c r="G160" s="49">
        <v>-334.5</v>
      </c>
      <c r="H160" s="49">
        <v>-373.6</v>
      </c>
      <c r="I160" s="49">
        <v>38.299999999999997</v>
      </c>
      <c r="J160" s="49">
        <v>39.1</v>
      </c>
      <c r="K160" s="49">
        <v>13703.4</v>
      </c>
      <c r="L160" s="49">
        <v>13501.8</v>
      </c>
      <c r="M160" s="49">
        <v>3715.5</v>
      </c>
      <c r="N160" s="49">
        <v>201.6</v>
      </c>
    </row>
    <row r="161" spans="1:14" ht="15.75" x14ac:dyDescent="0.25">
      <c r="A161" s="13">
        <f t="shared" si="2"/>
        <v>153</v>
      </c>
      <c r="B161" s="45" t="s">
        <v>2</v>
      </c>
      <c r="C161" s="50">
        <v>0</v>
      </c>
      <c r="D161" s="50">
        <v>0</v>
      </c>
      <c r="E161" s="50">
        <v>0</v>
      </c>
      <c r="F161" s="50">
        <v>0</v>
      </c>
      <c r="G161" s="50"/>
      <c r="H161" s="50"/>
      <c r="I161" s="50"/>
      <c r="J161" s="50"/>
      <c r="K161" s="50">
        <v>0</v>
      </c>
      <c r="L161" s="50">
        <v>0</v>
      </c>
      <c r="M161" s="50">
        <v>0</v>
      </c>
      <c r="N161" s="50">
        <v>0</v>
      </c>
    </row>
    <row r="162" spans="1:14" ht="31.5" x14ac:dyDescent="0.25">
      <c r="A162" s="13">
        <f t="shared" si="2"/>
        <v>154</v>
      </c>
      <c r="B162" s="11" t="s">
        <v>78</v>
      </c>
      <c r="C162" s="50">
        <v>8177.2</v>
      </c>
      <c r="D162" s="50">
        <v>8084.1</v>
      </c>
      <c r="E162" s="50">
        <v>2162.3000000000002</v>
      </c>
      <c r="F162" s="50">
        <v>93.1</v>
      </c>
      <c r="G162" s="50">
        <v>-486.8</v>
      </c>
      <c r="H162" s="50">
        <v>-525.9</v>
      </c>
      <c r="I162" s="50">
        <v>14.6</v>
      </c>
      <c r="J162" s="50">
        <v>39.1</v>
      </c>
      <c r="K162" s="50">
        <v>7690.4</v>
      </c>
      <c r="L162" s="50">
        <v>7558.2</v>
      </c>
      <c r="M162" s="50">
        <v>2176.9</v>
      </c>
      <c r="N162" s="50">
        <v>132.19999999999999</v>
      </c>
    </row>
    <row r="163" spans="1:14" ht="63" x14ac:dyDescent="0.25">
      <c r="A163" s="13">
        <f t="shared" si="2"/>
        <v>155</v>
      </c>
      <c r="B163" s="11" t="s">
        <v>223</v>
      </c>
      <c r="C163" s="50">
        <v>19.100000000000001</v>
      </c>
      <c r="D163" s="50">
        <v>19.100000000000001</v>
      </c>
      <c r="E163" s="50">
        <v>14.6</v>
      </c>
      <c r="F163" s="50">
        <v>0</v>
      </c>
      <c r="G163" s="50">
        <v>0</v>
      </c>
      <c r="H163" s="50"/>
      <c r="I163" s="50"/>
      <c r="J163" s="50"/>
      <c r="K163" s="50">
        <v>19.100000000000001</v>
      </c>
      <c r="L163" s="50">
        <v>19.100000000000001</v>
      </c>
      <c r="M163" s="50">
        <v>14.6</v>
      </c>
      <c r="N163" s="50">
        <v>0</v>
      </c>
    </row>
    <row r="164" spans="1:14" ht="31.5" x14ac:dyDescent="0.25">
      <c r="A164" s="13">
        <f t="shared" si="2"/>
        <v>156</v>
      </c>
      <c r="B164" s="14" t="s">
        <v>95</v>
      </c>
      <c r="C164" s="50">
        <v>636.6</v>
      </c>
      <c r="D164" s="50">
        <v>627.20000000000005</v>
      </c>
      <c r="E164" s="50">
        <v>104.3</v>
      </c>
      <c r="F164" s="50">
        <v>9.4</v>
      </c>
      <c r="G164" s="50"/>
      <c r="H164" s="50"/>
      <c r="I164" s="50"/>
      <c r="J164" s="50"/>
      <c r="K164" s="50">
        <v>636.6</v>
      </c>
      <c r="L164" s="50">
        <v>627.20000000000005</v>
      </c>
      <c r="M164" s="50">
        <v>104.3</v>
      </c>
      <c r="N164" s="50">
        <v>9.4</v>
      </c>
    </row>
    <row r="165" spans="1:14" ht="47.25" x14ac:dyDescent="0.25">
      <c r="A165" s="13">
        <f t="shared" si="2"/>
        <v>157</v>
      </c>
      <c r="B165" s="6" t="s">
        <v>96</v>
      </c>
      <c r="C165" s="50">
        <v>1116</v>
      </c>
      <c r="D165" s="50">
        <v>1056</v>
      </c>
      <c r="E165" s="50">
        <v>0</v>
      </c>
      <c r="F165" s="50">
        <v>60</v>
      </c>
      <c r="G165" s="50"/>
      <c r="H165" s="50"/>
      <c r="I165" s="50"/>
      <c r="J165" s="50"/>
      <c r="K165" s="50">
        <v>1116</v>
      </c>
      <c r="L165" s="50">
        <v>1056</v>
      </c>
      <c r="M165" s="50">
        <v>0</v>
      </c>
      <c r="N165" s="50">
        <v>60</v>
      </c>
    </row>
    <row r="166" spans="1:14" ht="31.5" x14ac:dyDescent="0.25">
      <c r="A166" s="13">
        <f t="shared" si="2"/>
        <v>158</v>
      </c>
      <c r="B166" s="6" t="s">
        <v>169</v>
      </c>
      <c r="C166" s="50">
        <v>6.8</v>
      </c>
      <c r="D166" s="50">
        <v>6.8</v>
      </c>
      <c r="E166" s="50">
        <v>0</v>
      </c>
      <c r="F166" s="50">
        <v>0</v>
      </c>
      <c r="G166" s="50">
        <v>152.30000000000001</v>
      </c>
      <c r="H166" s="50">
        <v>152.30000000000001</v>
      </c>
      <c r="I166" s="50">
        <v>23.7</v>
      </c>
      <c r="J166" s="50"/>
      <c r="K166" s="50">
        <v>159.1</v>
      </c>
      <c r="L166" s="50">
        <v>159.1</v>
      </c>
      <c r="M166" s="50">
        <v>23.7</v>
      </c>
      <c r="N166" s="50">
        <v>0</v>
      </c>
    </row>
    <row r="167" spans="1:14" ht="63" x14ac:dyDescent="0.25">
      <c r="A167" s="13">
        <f t="shared" si="2"/>
        <v>159</v>
      </c>
      <c r="B167" s="14" t="s">
        <v>92</v>
      </c>
      <c r="C167" s="50">
        <v>3749.2</v>
      </c>
      <c r="D167" s="50">
        <v>3749.2</v>
      </c>
      <c r="E167" s="50">
        <v>1149.9000000000001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3749.2</v>
      </c>
      <c r="L167" s="50">
        <v>3749.2</v>
      </c>
      <c r="M167" s="50">
        <v>1149.9000000000001</v>
      </c>
      <c r="N167" s="50">
        <v>0</v>
      </c>
    </row>
    <row r="168" spans="1:14" ht="15.75" x14ac:dyDescent="0.25">
      <c r="A168" s="13">
        <f t="shared" si="2"/>
        <v>160</v>
      </c>
      <c r="B168" s="45" t="s">
        <v>2</v>
      </c>
      <c r="C168" s="50">
        <v>0</v>
      </c>
      <c r="D168" s="50">
        <v>0</v>
      </c>
      <c r="E168" s="50">
        <v>0</v>
      </c>
      <c r="F168" s="50">
        <v>0</v>
      </c>
      <c r="G168" s="50"/>
      <c r="H168" s="50"/>
      <c r="I168" s="50"/>
      <c r="J168" s="50"/>
      <c r="K168" s="50">
        <v>0</v>
      </c>
      <c r="L168" s="50">
        <v>0</v>
      </c>
      <c r="M168" s="50">
        <v>0</v>
      </c>
      <c r="N168" s="50">
        <v>0</v>
      </c>
    </row>
    <row r="169" spans="1:14" ht="15.75" x14ac:dyDescent="0.25">
      <c r="A169" s="13">
        <f t="shared" si="2"/>
        <v>161</v>
      </c>
      <c r="B169" s="6" t="s">
        <v>25</v>
      </c>
      <c r="C169" s="50">
        <v>2659.9</v>
      </c>
      <c r="D169" s="50">
        <v>2659.9</v>
      </c>
      <c r="E169" s="50">
        <v>1149.9000000000001</v>
      </c>
      <c r="F169" s="50">
        <v>0</v>
      </c>
      <c r="G169" s="50">
        <v>0</v>
      </c>
      <c r="H169" s="50"/>
      <c r="I169" s="50"/>
      <c r="J169" s="50"/>
      <c r="K169" s="50">
        <v>2659.9</v>
      </c>
      <c r="L169" s="50">
        <v>2659.9</v>
      </c>
      <c r="M169" s="50">
        <v>1149.9000000000001</v>
      </c>
      <c r="N169" s="50">
        <v>0</v>
      </c>
    </row>
    <row r="170" spans="1:14" ht="31.5" x14ac:dyDescent="0.25">
      <c r="A170" s="13">
        <f t="shared" si="2"/>
        <v>162</v>
      </c>
      <c r="B170" s="6" t="s">
        <v>93</v>
      </c>
      <c r="C170" s="50">
        <v>669.7</v>
      </c>
      <c r="D170" s="50">
        <v>669.7</v>
      </c>
      <c r="E170" s="50">
        <v>0</v>
      </c>
      <c r="F170" s="50">
        <v>0</v>
      </c>
      <c r="G170" s="50"/>
      <c r="H170" s="50"/>
      <c r="I170" s="50"/>
      <c r="J170" s="50"/>
      <c r="K170" s="50">
        <v>669.7</v>
      </c>
      <c r="L170" s="50">
        <v>669.7</v>
      </c>
      <c r="M170" s="50">
        <v>0</v>
      </c>
      <c r="N170" s="50">
        <v>0</v>
      </c>
    </row>
    <row r="171" spans="1:14" ht="15.75" x14ac:dyDescent="0.25">
      <c r="A171" s="13">
        <f t="shared" si="2"/>
        <v>163</v>
      </c>
      <c r="B171" s="6" t="s">
        <v>27</v>
      </c>
      <c r="C171" s="50">
        <v>373.4</v>
      </c>
      <c r="D171" s="50">
        <v>373.4</v>
      </c>
      <c r="E171" s="50">
        <v>0</v>
      </c>
      <c r="F171" s="50">
        <v>0</v>
      </c>
      <c r="G171" s="50"/>
      <c r="H171" s="50"/>
      <c r="I171" s="50"/>
      <c r="J171" s="50"/>
      <c r="K171" s="50">
        <v>373.4</v>
      </c>
      <c r="L171" s="50">
        <v>373.4</v>
      </c>
      <c r="M171" s="50">
        <v>0</v>
      </c>
      <c r="N171" s="50">
        <v>0</v>
      </c>
    </row>
    <row r="172" spans="1:14" ht="31.5" x14ac:dyDescent="0.25">
      <c r="A172" s="13">
        <f t="shared" si="2"/>
        <v>164</v>
      </c>
      <c r="B172" s="14" t="s">
        <v>111</v>
      </c>
      <c r="C172" s="50">
        <v>46.2</v>
      </c>
      <c r="D172" s="50">
        <v>46.2</v>
      </c>
      <c r="E172" s="50">
        <v>0</v>
      </c>
      <c r="F172" s="50">
        <v>0</v>
      </c>
      <c r="G172" s="50"/>
      <c r="H172" s="50"/>
      <c r="I172" s="50"/>
      <c r="J172" s="50"/>
      <c r="K172" s="50">
        <v>46.2</v>
      </c>
      <c r="L172" s="50">
        <v>46.2</v>
      </c>
      <c r="M172" s="50">
        <v>0</v>
      </c>
      <c r="N172" s="50">
        <v>0</v>
      </c>
    </row>
    <row r="173" spans="1:14" ht="47.25" x14ac:dyDescent="0.25">
      <c r="A173" s="13">
        <f t="shared" si="2"/>
        <v>165</v>
      </c>
      <c r="B173" s="14" t="s">
        <v>94</v>
      </c>
      <c r="C173" s="50">
        <v>333</v>
      </c>
      <c r="D173" s="50">
        <v>333</v>
      </c>
      <c r="E173" s="50">
        <v>246.1</v>
      </c>
      <c r="F173" s="50">
        <v>0</v>
      </c>
      <c r="G173" s="50">
        <v>0</v>
      </c>
      <c r="H173" s="50"/>
      <c r="I173" s="50"/>
      <c r="J173" s="50"/>
      <c r="K173" s="50">
        <v>333</v>
      </c>
      <c r="L173" s="50">
        <v>333</v>
      </c>
      <c r="M173" s="50">
        <v>246.1</v>
      </c>
      <c r="N173" s="50">
        <v>0</v>
      </c>
    </row>
    <row r="174" spans="1:14" ht="15.75" x14ac:dyDescent="0.25">
      <c r="A174" s="13">
        <f t="shared" si="2"/>
        <v>166</v>
      </c>
      <c r="B174" s="7" t="s">
        <v>97</v>
      </c>
      <c r="C174" s="49">
        <v>2006.3</v>
      </c>
      <c r="D174" s="49">
        <v>2006.3</v>
      </c>
      <c r="E174" s="49">
        <v>1190.5</v>
      </c>
      <c r="F174" s="49">
        <v>0</v>
      </c>
      <c r="G174" s="49">
        <v>26.8</v>
      </c>
      <c r="H174" s="49">
        <v>26.8</v>
      </c>
      <c r="I174" s="49">
        <v>20.399999999999999</v>
      </c>
      <c r="J174" s="49">
        <v>0</v>
      </c>
      <c r="K174" s="49">
        <v>2033.1</v>
      </c>
      <c r="L174" s="49">
        <v>2033.1</v>
      </c>
      <c r="M174" s="49">
        <v>1210.9000000000001</v>
      </c>
      <c r="N174" s="49">
        <v>0</v>
      </c>
    </row>
    <row r="175" spans="1:14" ht="15.75" x14ac:dyDescent="0.25">
      <c r="A175" s="13">
        <f t="shared" si="2"/>
        <v>167</v>
      </c>
      <c r="B175" s="45" t="s">
        <v>2</v>
      </c>
      <c r="C175" s="50">
        <v>0</v>
      </c>
      <c r="D175" s="50">
        <v>0</v>
      </c>
      <c r="E175" s="50">
        <v>0</v>
      </c>
      <c r="F175" s="50">
        <v>0</v>
      </c>
      <c r="G175" s="50"/>
      <c r="H175" s="50"/>
      <c r="I175" s="50"/>
      <c r="J175" s="50"/>
      <c r="K175" s="50">
        <v>0</v>
      </c>
      <c r="L175" s="50">
        <v>0</v>
      </c>
      <c r="M175" s="50">
        <v>0</v>
      </c>
      <c r="N175" s="50">
        <v>0</v>
      </c>
    </row>
    <row r="176" spans="1:14" ht="31.5" x14ac:dyDescent="0.25">
      <c r="A176" s="13">
        <f t="shared" si="2"/>
        <v>168</v>
      </c>
      <c r="B176" s="6" t="s">
        <v>136</v>
      </c>
      <c r="C176" s="50">
        <v>412.3</v>
      </c>
      <c r="D176" s="50">
        <v>412.3</v>
      </c>
      <c r="E176" s="50">
        <v>242.4</v>
      </c>
      <c r="F176" s="50">
        <v>0</v>
      </c>
      <c r="G176" s="50">
        <v>0</v>
      </c>
      <c r="H176" s="50"/>
      <c r="I176" s="50"/>
      <c r="J176" s="50"/>
      <c r="K176" s="50">
        <v>412.3</v>
      </c>
      <c r="L176" s="50">
        <v>412.3</v>
      </c>
      <c r="M176" s="50">
        <v>242.4</v>
      </c>
      <c r="N176" s="50">
        <v>0</v>
      </c>
    </row>
    <row r="177" spans="1:14" ht="31.5" x14ac:dyDescent="0.25">
      <c r="A177" s="13">
        <f t="shared" si="2"/>
        <v>169</v>
      </c>
      <c r="B177" s="6" t="s">
        <v>137</v>
      </c>
      <c r="C177" s="50">
        <v>18.2</v>
      </c>
      <c r="D177" s="50">
        <v>18.2</v>
      </c>
      <c r="E177" s="50">
        <v>12.9</v>
      </c>
      <c r="F177" s="50">
        <v>0</v>
      </c>
      <c r="G177" s="50">
        <v>16.8</v>
      </c>
      <c r="H177" s="50">
        <v>16.8</v>
      </c>
      <c r="I177" s="50">
        <v>12.8</v>
      </c>
      <c r="J177" s="50"/>
      <c r="K177" s="50">
        <v>35</v>
      </c>
      <c r="L177" s="50">
        <v>35</v>
      </c>
      <c r="M177" s="50">
        <v>25.7</v>
      </c>
      <c r="N177" s="50">
        <v>0</v>
      </c>
    </row>
    <row r="178" spans="1:14" ht="31.5" x14ac:dyDescent="0.25">
      <c r="A178" s="13">
        <f t="shared" si="2"/>
        <v>170</v>
      </c>
      <c r="B178" s="6" t="s">
        <v>99</v>
      </c>
      <c r="C178" s="50">
        <v>109.1</v>
      </c>
      <c r="D178" s="50">
        <v>109.1</v>
      </c>
      <c r="E178" s="50">
        <v>0</v>
      </c>
      <c r="F178" s="50">
        <v>0</v>
      </c>
      <c r="G178" s="50"/>
      <c r="H178" s="50"/>
      <c r="I178" s="50"/>
      <c r="J178" s="50"/>
      <c r="K178" s="50">
        <v>109.1</v>
      </c>
      <c r="L178" s="50">
        <v>109.1</v>
      </c>
      <c r="M178" s="50">
        <v>0</v>
      </c>
      <c r="N178" s="50">
        <v>0</v>
      </c>
    </row>
    <row r="179" spans="1:14" ht="31.5" x14ac:dyDescent="0.25">
      <c r="A179" s="13">
        <f t="shared" si="2"/>
        <v>171</v>
      </c>
      <c r="B179" s="11" t="s">
        <v>100</v>
      </c>
      <c r="C179" s="50">
        <v>11</v>
      </c>
      <c r="D179" s="50">
        <v>11</v>
      </c>
      <c r="E179" s="50">
        <v>0</v>
      </c>
      <c r="F179" s="50">
        <v>0</v>
      </c>
      <c r="G179" s="50"/>
      <c r="H179" s="50"/>
      <c r="I179" s="50"/>
      <c r="J179" s="50"/>
      <c r="K179" s="50">
        <v>11</v>
      </c>
      <c r="L179" s="50">
        <v>11</v>
      </c>
      <c r="M179" s="50">
        <v>0</v>
      </c>
      <c r="N179" s="50">
        <v>0</v>
      </c>
    </row>
    <row r="180" spans="1:14" ht="47.25" x14ac:dyDescent="0.25">
      <c r="A180" s="13">
        <f t="shared" si="2"/>
        <v>172</v>
      </c>
      <c r="B180" s="14" t="s">
        <v>164</v>
      </c>
      <c r="C180" s="50">
        <v>921</v>
      </c>
      <c r="D180" s="50">
        <v>921</v>
      </c>
      <c r="E180" s="50">
        <v>608</v>
      </c>
      <c r="F180" s="50">
        <v>0</v>
      </c>
      <c r="G180" s="50"/>
      <c r="H180" s="50"/>
      <c r="I180" s="50"/>
      <c r="J180" s="50"/>
      <c r="K180" s="50">
        <v>921</v>
      </c>
      <c r="L180" s="50">
        <v>921</v>
      </c>
      <c r="M180" s="50">
        <v>608</v>
      </c>
      <c r="N180" s="50">
        <v>0</v>
      </c>
    </row>
    <row r="181" spans="1:14" ht="63" x14ac:dyDescent="0.25">
      <c r="A181" s="13">
        <f t="shared" si="2"/>
        <v>173</v>
      </c>
      <c r="B181" s="14" t="s">
        <v>98</v>
      </c>
      <c r="C181" s="50">
        <v>534.70000000000005</v>
      </c>
      <c r="D181" s="50">
        <v>534.70000000000005</v>
      </c>
      <c r="E181" s="50">
        <v>327.2</v>
      </c>
      <c r="F181" s="50">
        <v>0</v>
      </c>
      <c r="G181" s="50">
        <v>10</v>
      </c>
      <c r="H181" s="50">
        <v>10</v>
      </c>
      <c r="I181" s="50">
        <v>7.6</v>
      </c>
      <c r="J181" s="50">
        <v>0</v>
      </c>
      <c r="K181" s="50">
        <v>544.70000000000005</v>
      </c>
      <c r="L181" s="50">
        <v>544.70000000000005</v>
      </c>
      <c r="M181" s="50">
        <v>334.8</v>
      </c>
      <c r="N181" s="50">
        <v>0</v>
      </c>
    </row>
    <row r="182" spans="1:14" ht="15.75" x14ac:dyDescent="0.25">
      <c r="A182" s="13">
        <f t="shared" si="2"/>
        <v>174</v>
      </c>
      <c r="B182" s="45" t="s">
        <v>2</v>
      </c>
      <c r="C182" s="50">
        <v>0</v>
      </c>
      <c r="D182" s="50">
        <v>0</v>
      </c>
      <c r="E182" s="50">
        <v>0</v>
      </c>
      <c r="F182" s="50">
        <v>0</v>
      </c>
      <c r="G182" s="50"/>
      <c r="H182" s="50"/>
      <c r="I182" s="50"/>
      <c r="J182" s="50"/>
      <c r="K182" s="50">
        <v>0</v>
      </c>
      <c r="L182" s="50">
        <v>0</v>
      </c>
      <c r="M182" s="50">
        <v>0</v>
      </c>
      <c r="N182" s="50">
        <v>0</v>
      </c>
    </row>
    <row r="183" spans="1:14" ht="15.75" x14ac:dyDescent="0.25">
      <c r="A183" s="13">
        <f t="shared" si="2"/>
        <v>175</v>
      </c>
      <c r="B183" s="14" t="s">
        <v>28</v>
      </c>
      <c r="C183" s="50">
        <v>345</v>
      </c>
      <c r="D183" s="50">
        <v>345</v>
      </c>
      <c r="E183" s="50">
        <v>226.9</v>
      </c>
      <c r="F183" s="50">
        <v>0</v>
      </c>
      <c r="G183" s="50">
        <v>6.6</v>
      </c>
      <c r="H183" s="50">
        <v>6.6</v>
      </c>
      <c r="I183" s="50">
        <v>5</v>
      </c>
      <c r="J183" s="50"/>
      <c r="K183" s="50">
        <v>351.6</v>
      </c>
      <c r="L183" s="50">
        <v>351.6</v>
      </c>
      <c r="M183" s="50">
        <v>231.9</v>
      </c>
      <c r="N183" s="50">
        <v>0</v>
      </c>
    </row>
    <row r="184" spans="1:14" ht="15.75" x14ac:dyDescent="0.25">
      <c r="A184" s="13">
        <f t="shared" si="2"/>
        <v>176</v>
      </c>
      <c r="B184" s="14" t="s">
        <v>29</v>
      </c>
      <c r="C184" s="50">
        <v>177.8</v>
      </c>
      <c r="D184" s="50">
        <v>177.8</v>
      </c>
      <c r="E184" s="50">
        <v>92.8</v>
      </c>
      <c r="F184" s="50">
        <v>0</v>
      </c>
      <c r="G184" s="50">
        <v>3.4</v>
      </c>
      <c r="H184" s="50">
        <v>3.4</v>
      </c>
      <c r="I184" s="50">
        <v>2.6</v>
      </c>
      <c r="J184" s="50"/>
      <c r="K184" s="50">
        <v>181.2</v>
      </c>
      <c r="L184" s="50">
        <v>181.2</v>
      </c>
      <c r="M184" s="50">
        <v>95.4</v>
      </c>
      <c r="N184" s="50">
        <v>0</v>
      </c>
    </row>
    <row r="185" spans="1:14" ht="15.75" x14ac:dyDescent="0.25">
      <c r="A185" s="13">
        <f t="shared" si="2"/>
        <v>177</v>
      </c>
      <c r="B185" s="14" t="s">
        <v>155</v>
      </c>
      <c r="C185" s="50">
        <v>11.9</v>
      </c>
      <c r="D185" s="50">
        <v>11.9</v>
      </c>
      <c r="E185" s="50">
        <v>7.5</v>
      </c>
      <c r="F185" s="50">
        <v>0</v>
      </c>
      <c r="G185" s="50"/>
      <c r="H185" s="50"/>
      <c r="I185" s="50"/>
      <c r="J185" s="50"/>
      <c r="K185" s="50">
        <v>11.9</v>
      </c>
      <c r="L185" s="50">
        <v>11.9</v>
      </c>
      <c r="M185" s="50">
        <v>7.5</v>
      </c>
      <c r="N185" s="50">
        <v>0</v>
      </c>
    </row>
    <row r="186" spans="1:14" ht="15.75" x14ac:dyDescent="0.25">
      <c r="A186" s="13">
        <f t="shared" si="2"/>
        <v>178</v>
      </c>
      <c r="B186" s="7" t="s">
        <v>101</v>
      </c>
      <c r="C186" s="49">
        <v>169960.9</v>
      </c>
      <c r="D186" s="49">
        <v>132714.20000000001</v>
      </c>
      <c r="E186" s="49">
        <v>58228.5</v>
      </c>
      <c r="F186" s="49">
        <v>37246.699999999997</v>
      </c>
      <c r="G186" s="49">
        <v>-439.2</v>
      </c>
      <c r="H186" s="49">
        <v>-59.8</v>
      </c>
      <c r="I186" s="49">
        <v>169.7</v>
      </c>
      <c r="J186" s="49">
        <v>-379.4</v>
      </c>
      <c r="K186" s="49">
        <v>169521.7</v>
      </c>
      <c r="L186" s="49">
        <v>132654.39999999999</v>
      </c>
      <c r="M186" s="49">
        <v>58398.2</v>
      </c>
      <c r="N186" s="49">
        <v>36867.300000000003</v>
      </c>
    </row>
    <row r="187" spans="1:14" ht="15.75" x14ac:dyDescent="0.25">
      <c r="A187" s="13">
        <f t="shared" si="2"/>
        <v>179</v>
      </c>
      <c r="B187" s="45" t="s">
        <v>2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5.75" x14ac:dyDescent="0.25">
      <c r="A188" s="13">
        <f t="shared" si="2"/>
        <v>180</v>
      </c>
      <c r="B188" s="6" t="s">
        <v>147</v>
      </c>
      <c r="C188" s="50">
        <v>1244.4000000000001</v>
      </c>
      <c r="D188" s="50">
        <v>0</v>
      </c>
      <c r="E188" s="50">
        <v>0</v>
      </c>
      <c r="F188" s="50">
        <v>1244.4000000000001</v>
      </c>
      <c r="G188" s="50">
        <v>-1071.9000000000001</v>
      </c>
      <c r="H188" s="50"/>
      <c r="I188" s="50"/>
      <c r="J188" s="50">
        <v>-1071.9000000000001</v>
      </c>
      <c r="K188" s="50">
        <v>172.5</v>
      </c>
      <c r="L188" s="50">
        <v>0</v>
      </c>
      <c r="M188" s="50">
        <v>0</v>
      </c>
      <c r="N188" s="50">
        <v>172.5</v>
      </c>
    </row>
    <row r="189" spans="1:14" ht="15.75" x14ac:dyDescent="0.25">
      <c r="A189" s="13">
        <f t="shared" si="2"/>
        <v>181</v>
      </c>
      <c r="B189" s="7" t="s">
        <v>236</v>
      </c>
      <c r="C189" s="49">
        <v>168716.5</v>
      </c>
      <c r="D189" s="49">
        <v>132714.20000000001</v>
      </c>
      <c r="E189" s="49">
        <v>58228.5</v>
      </c>
      <c r="F189" s="49">
        <v>36002.300000000003</v>
      </c>
      <c r="G189" s="49">
        <v>632.70000000000005</v>
      </c>
      <c r="H189" s="49">
        <v>-59.8</v>
      </c>
      <c r="I189" s="49">
        <v>169.7</v>
      </c>
      <c r="J189" s="49">
        <v>692.5</v>
      </c>
      <c r="K189" s="49">
        <v>169349.2</v>
      </c>
      <c r="L189" s="49">
        <v>132654.39999999999</v>
      </c>
      <c r="M189" s="49">
        <v>58398.2</v>
      </c>
      <c r="N189" s="49">
        <v>36694.800000000003</v>
      </c>
    </row>
    <row r="191" spans="1:14" x14ac:dyDescent="0.2">
      <c r="B191" s="18"/>
      <c r="C191" s="18"/>
    </row>
  </sheetData>
  <mergeCells count="17">
    <mergeCell ref="L5:N5"/>
    <mergeCell ref="L6:M6"/>
    <mergeCell ref="N6:N7"/>
    <mergeCell ref="C4:F4"/>
    <mergeCell ref="G4:J4"/>
    <mergeCell ref="K4:N4"/>
    <mergeCell ref="G5:G7"/>
    <mergeCell ref="H5:J5"/>
    <mergeCell ref="H6:I6"/>
    <mergeCell ref="J6:J7"/>
    <mergeCell ref="K5:K7"/>
    <mergeCell ref="A5:A7"/>
    <mergeCell ref="B5:B7"/>
    <mergeCell ref="C5:C7"/>
    <mergeCell ref="D5:F5"/>
    <mergeCell ref="D6:E6"/>
    <mergeCell ref="F6:F7"/>
  </mergeCells>
  <pageMargins left="0.94488188976377963" right="0.35433070866141736" top="0.86614173228346458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Zeros="0" zoomScale="99" zoomScaleNormal="99" workbookViewId="0">
      <selection activeCell="L15" sqref="L15:O66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2.7109375" style="2" customWidth="1"/>
    <col min="5" max="5" width="10.140625" style="2" customWidth="1"/>
    <col min="6" max="6" width="8.85546875" style="2" customWidth="1"/>
    <col min="7" max="7" width="9.7109375" style="2" customWidth="1"/>
    <col min="8" max="8" width="11" style="2" customWidth="1"/>
    <col min="9" max="9" width="10.7109375" style="2" customWidth="1"/>
    <col min="10" max="10" width="9.42578125" style="2" customWidth="1"/>
    <col min="11" max="11" width="9.5703125" style="2" customWidth="1"/>
    <col min="12" max="12" width="11.85546875" style="2" customWidth="1"/>
    <col min="13" max="13" width="10.7109375" style="2" customWidth="1"/>
    <col min="14" max="14" width="9.28515625" style="2" customWidth="1"/>
    <col min="15" max="15" width="10" style="2" customWidth="1"/>
    <col min="16" max="185" width="10.140625" style="2"/>
    <col min="186" max="186" width="5.28515625" style="2" customWidth="1"/>
    <col min="187" max="187" width="23" style="2" customWidth="1"/>
    <col min="188" max="188" width="18" style="2" customWidth="1"/>
    <col min="189" max="189" width="12" style="2" customWidth="1"/>
    <col min="190" max="190" width="11" style="2" customWidth="1"/>
    <col min="191" max="191" width="10.85546875" style="2" customWidth="1"/>
    <col min="192" max="192" width="9.42578125" style="2" customWidth="1"/>
    <col min="193" max="441" width="10.140625" style="2"/>
    <col min="442" max="442" width="5.28515625" style="2" customWidth="1"/>
    <col min="443" max="443" width="23" style="2" customWidth="1"/>
    <col min="444" max="444" width="18" style="2" customWidth="1"/>
    <col min="445" max="445" width="12" style="2" customWidth="1"/>
    <col min="446" max="446" width="11" style="2" customWidth="1"/>
    <col min="447" max="447" width="10.85546875" style="2" customWidth="1"/>
    <col min="448" max="448" width="9.42578125" style="2" customWidth="1"/>
    <col min="449" max="697" width="10.140625" style="2"/>
    <col min="698" max="698" width="5.28515625" style="2" customWidth="1"/>
    <col min="699" max="699" width="23" style="2" customWidth="1"/>
    <col min="700" max="700" width="18" style="2" customWidth="1"/>
    <col min="701" max="701" width="12" style="2" customWidth="1"/>
    <col min="702" max="702" width="11" style="2" customWidth="1"/>
    <col min="703" max="703" width="10.85546875" style="2" customWidth="1"/>
    <col min="704" max="704" width="9.42578125" style="2" customWidth="1"/>
    <col min="705" max="953" width="10.140625" style="2"/>
    <col min="954" max="954" width="5.28515625" style="2" customWidth="1"/>
    <col min="955" max="955" width="23" style="2" customWidth="1"/>
    <col min="956" max="956" width="18" style="2" customWidth="1"/>
    <col min="957" max="957" width="12" style="2" customWidth="1"/>
    <col min="958" max="958" width="11" style="2" customWidth="1"/>
    <col min="959" max="959" width="10.85546875" style="2" customWidth="1"/>
    <col min="960" max="960" width="9.42578125" style="2" customWidth="1"/>
    <col min="961" max="1209" width="10.140625" style="2"/>
    <col min="1210" max="1210" width="5.28515625" style="2" customWidth="1"/>
    <col min="1211" max="1211" width="23" style="2" customWidth="1"/>
    <col min="1212" max="1212" width="18" style="2" customWidth="1"/>
    <col min="1213" max="1213" width="12" style="2" customWidth="1"/>
    <col min="1214" max="1214" width="11" style="2" customWidth="1"/>
    <col min="1215" max="1215" width="10.85546875" style="2" customWidth="1"/>
    <col min="1216" max="1216" width="9.42578125" style="2" customWidth="1"/>
    <col min="1217" max="1465" width="10.140625" style="2"/>
    <col min="1466" max="1466" width="5.28515625" style="2" customWidth="1"/>
    <col min="1467" max="1467" width="23" style="2" customWidth="1"/>
    <col min="1468" max="1468" width="18" style="2" customWidth="1"/>
    <col min="1469" max="1469" width="12" style="2" customWidth="1"/>
    <col min="1470" max="1470" width="11" style="2" customWidth="1"/>
    <col min="1471" max="1471" width="10.85546875" style="2" customWidth="1"/>
    <col min="1472" max="1472" width="9.42578125" style="2" customWidth="1"/>
    <col min="1473" max="1721" width="10.140625" style="2"/>
    <col min="1722" max="1722" width="5.28515625" style="2" customWidth="1"/>
    <col min="1723" max="1723" width="23" style="2" customWidth="1"/>
    <col min="1724" max="1724" width="18" style="2" customWidth="1"/>
    <col min="1725" max="1725" width="12" style="2" customWidth="1"/>
    <col min="1726" max="1726" width="11" style="2" customWidth="1"/>
    <col min="1727" max="1727" width="10.85546875" style="2" customWidth="1"/>
    <col min="1728" max="1728" width="9.42578125" style="2" customWidth="1"/>
    <col min="1729" max="1977" width="10.140625" style="2"/>
    <col min="1978" max="1978" width="5.28515625" style="2" customWidth="1"/>
    <col min="1979" max="1979" width="23" style="2" customWidth="1"/>
    <col min="1980" max="1980" width="18" style="2" customWidth="1"/>
    <col min="1981" max="1981" width="12" style="2" customWidth="1"/>
    <col min="1982" max="1982" width="11" style="2" customWidth="1"/>
    <col min="1983" max="1983" width="10.85546875" style="2" customWidth="1"/>
    <col min="1984" max="1984" width="9.42578125" style="2" customWidth="1"/>
    <col min="1985" max="2233" width="10.140625" style="2"/>
    <col min="2234" max="2234" width="5.28515625" style="2" customWidth="1"/>
    <col min="2235" max="2235" width="23" style="2" customWidth="1"/>
    <col min="2236" max="2236" width="18" style="2" customWidth="1"/>
    <col min="2237" max="2237" width="12" style="2" customWidth="1"/>
    <col min="2238" max="2238" width="11" style="2" customWidth="1"/>
    <col min="2239" max="2239" width="10.85546875" style="2" customWidth="1"/>
    <col min="2240" max="2240" width="9.42578125" style="2" customWidth="1"/>
    <col min="2241" max="2489" width="10.140625" style="2"/>
    <col min="2490" max="2490" width="5.28515625" style="2" customWidth="1"/>
    <col min="2491" max="2491" width="23" style="2" customWidth="1"/>
    <col min="2492" max="2492" width="18" style="2" customWidth="1"/>
    <col min="2493" max="2493" width="12" style="2" customWidth="1"/>
    <col min="2494" max="2494" width="11" style="2" customWidth="1"/>
    <col min="2495" max="2495" width="10.85546875" style="2" customWidth="1"/>
    <col min="2496" max="2496" width="9.42578125" style="2" customWidth="1"/>
    <col min="2497" max="2745" width="10.140625" style="2"/>
    <col min="2746" max="2746" width="5.28515625" style="2" customWidth="1"/>
    <col min="2747" max="2747" width="23" style="2" customWidth="1"/>
    <col min="2748" max="2748" width="18" style="2" customWidth="1"/>
    <col min="2749" max="2749" width="12" style="2" customWidth="1"/>
    <col min="2750" max="2750" width="11" style="2" customWidth="1"/>
    <col min="2751" max="2751" width="10.85546875" style="2" customWidth="1"/>
    <col min="2752" max="2752" width="9.42578125" style="2" customWidth="1"/>
    <col min="2753" max="3001" width="10.140625" style="2"/>
    <col min="3002" max="3002" width="5.28515625" style="2" customWidth="1"/>
    <col min="3003" max="3003" width="23" style="2" customWidth="1"/>
    <col min="3004" max="3004" width="18" style="2" customWidth="1"/>
    <col min="3005" max="3005" width="12" style="2" customWidth="1"/>
    <col min="3006" max="3006" width="11" style="2" customWidth="1"/>
    <col min="3007" max="3007" width="10.85546875" style="2" customWidth="1"/>
    <col min="3008" max="3008" width="9.42578125" style="2" customWidth="1"/>
    <col min="3009" max="3257" width="10.140625" style="2"/>
    <col min="3258" max="3258" width="5.28515625" style="2" customWidth="1"/>
    <col min="3259" max="3259" width="23" style="2" customWidth="1"/>
    <col min="3260" max="3260" width="18" style="2" customWidth="1"/>
    <col min="3261" max="3261" width="12" style="2" customWidth="1"/>
    <col min="3262" max="3262" width="11" style="2" customWidth="1"/>
    <col min="3263" max="3263" width="10.85546875" style="2" customWidth="1"/>
    <col min="3264" max="3264" width="9.42578125" style="2" customWidth="1"/>
    <col min="3265" max="3513" width="10.140625" style="2"/>
    <col min="3514" max="3514" width="5.28515625" style="2" customWidth="1"/>
    <col min="3515" max="3515" width="23" style="2" customWidth="1"/>
    <col min="3516" max="3516" width="18" style="2" customWidth="1"/>
    <col min="3517" max="3517" width="12" style="2" customWidth="1"/>
    <col min="3518" max="3518" width="11" style="2" customWidth="1"/>
    <col min="3519" max="3519" width="10.85546875" style="2" customWidth="1"/>
    <col min="3520" max="3520" width="9.42578125" style="2" customWidth="1"/>
    <col min="3521" max="3769" width="10.140625" style="2"/>
    <col min="3770" max="3770" width="5.28515625" style="2" customWidth="1"/>
    <col min="3771" max="3771" width="23" style="2" customWidth="1"/>
    <col min="3772" max="3772" width="18" style="2" customWidth="1"/>
    <col min="3773" max="3773" width="12" style="2" customWidth="1"/>
    <col min="3774" max="3774" width="11" style="2" customWidth="1"/>
    <col min="3775" max="3775" width="10.85546875" style="2" customWidth="1"/>
    <col min="3776" max="3776" width="9.42578125" style="2" customWidth="1"/>
    <col min="3777" max="4025" width="10.140625" style="2"/>
    <col min="4026" max="4026" width="5.28515625" style="2" customWidth="1"/>
    <col min="4027" max="4027" width="23" style="2" customWidth="1"/>
    <col min="4028" max="4028" width="18" style="2" customWidth="1"/>
    <col min="4029" max="4029" width="12" style="2" customWidth="1"/>
    <col min="4030" max="4030" width="11" style="2" customWidth="1"/>
    <col min="4031" max="4031" width="10.85546875" style="2" customWidth="1"/>
    <col min="4032" max="4032" width="9.42578125" style="2" customWidth="1"/>
    <col min="4033" max="4281" width="10.140625" style="2"/>
    <col min="4282" max="4282" width="5.28515625" style="2" customWidth="1"/>
    <col min="4283" max="4283" width="23" style="2" customWidth="1"/>
    <col min="4284" max="4284" width="18" style="2" customWidth="1"/>
    <col min="4285" max="4285" width="12" style="2" customWidth="1"/>
    <col min="4286" max="4286" width="11" style="2" customWidth="1"/>
    <col min="4287" max="4287" width="10.85546875" style="2" customWidth="1"/>
    <col min="4288" max="4288" width="9.42578125" style="2" customWidth="1"/>
    <col min="4289" max="4537" width="10.140625" style="2"/>
    <col min="4538" max="4538" width="5.28515625" style="2" customWidth="1"/>
    <col min="4539" max="4539" width="23" style="2" customWidth="1"/>
    <col min="4540" max="4540" width="18" style="2" customWidth="1"/>
    <col min="4541" max="4541" width="12" style="2" customWidth="1"/>
    <col min="4542" max="4542" width="11" style="2" customWidth="1"/>
    <col min="4543" max="4543" width="10.85546875" style="2" customWidth="1"/>
    <col min="4544" max="4544" width="9.42578125" style="2" customWidth="1"/>
    <col min="4545" max="4793" width="10.140625" style="2"/>
    <col min="4794" max="4794" width="5.28515625" style="2" customWidth="1"/>
    <col min="4795" max="4795" width="23" style="2" customWidth="1"/>
    <col min="4796" max="4796" width="18" style="2" customWidth="1"/>
    <col min="4797" max="4797" width="12" style="2" customWidth="1"/>
    <col min="4798" max="4798" width="11" style="2" customWidth="1"/>
    <col min="4799" max="4799" width="10.85546875" style="2" customWidth="1"/>
    <col min="4800" max="4800" width="9.42578125" style="2" customWidth="1"/>
    <col min="4801" max="5049" width="10.140625" style="2"/>
    <col min="5050" max="5050" width="5.28515625" style="2" customWidth="1"/>
    <col min="5051" max="5051" width="23" style="2" customWidth="1"/>
    <col min="5052" max="5052" width="18" style="2" customWidth="1"/>
    <col min="5053" max="5053" width="12" style="2" customWidth="1"/>
    <col min="5054" max="5054" width="11" style="2" customWidth="1"/>
    <col min="5055" max="5055" width="10.85546875" style="2" customWidth="1"/>
    <col min="5056" max="5056" width="9.42578125" style="2" customWidth="1"/>
    <col min="5057" max="5305" width="10.140625" style="2"/>
    <col min="5306" max="5306" width="5.28515625" style="2" customWidth="1"/>
    <col min="5307" max="5307" width="23" style="2" customWidth="1"/>
    <col min="5308" max="5308" width="18" style="2" customWidth="1"/>
    <col min="5309" max="5309" width="12" style="2" customWidth="1"/>
    <col min="5310" max="5310" width="11" style="2" customWidth="1"/>
    <col min="5311" max="5311" width="10.85546875" style="2" customWidth="1"/>
    <col min="5312" max="5312" width="9.42578125" style="2" customWidth="1"/>
    <col min="5313" max="5561" width="10.140625" style="2"/>
    <col min="5562" max="5562" width="5.28515625" style="2" customWidth="1"/>
    <col min="5563" max="5563" width="23" style="2" customWidth="1"/>
    <col min="5564" max="5564" width="18" style="2" customWidth="1"/>
    <col min="5565" max="5565" width="12" style="2" customWidth="1"/>
    <col min="5566" max="5566" width="11" style="2" customWidth="1"/>
    <col min="5567" max="5567" width="10.85546875" style="2" customWidth="1"/>
    <col min="5568" max="5568" width="9.42578125" style="2" customWidth="1"/>
    <col min="5569" max="5817" width="10.140625" style="2"/>
    <col min="5818" max="5818" width="5.28515625" style="2" customWidth="1"/>
    <col min="5819" max="5819" width="23" style="2" customWidth="1"/>
    <col min="5820" max="5820" width="18" style="2" customWidth="1"/>
    <col min="5821" max="5821" width="12" style="2" customWidth="1"/>
    <col min="5822" max="5822" width="11" style="2" customWidth="1"/>
    <col min="5823" max="5823" width="10.85546875" style="2" customWidth="1"/>
    <col min="5824" max="5824" width="9.42578125" style="2" customWidth="1"/>
    <col min="5825" max="6073" width="10.140625" style="2"/>
    <col min="6074" max="6074" width="5.28515625" style="2" customWidth="1"/>
    <col min="6075" max="6075" width="23" style="2" customWidth="1"/>
    <col min="6076" max="6076" width="18" style="2" customWidth="1"/>
    <col min="6077" max="6077" width="12" style="2" customWidth="1"/>
    <col min="6078" max="6078" width="11" style="2" customWidth="1"/>
    <col min="6079" max="6079" width="10.85546875" style="2" customWidth="1"/>
    <col min="6080" max="6080" width="9.42578125" style="2" customWidth="1"/>
    <col min="6081" max="6329" width="10.140625" style="2"/>
    <col min="6330" max="6330" width="5.28515625" style="2" customWidth="1"/>
    <col min="6331" max="6331" width="23" style="2" customWidth="1"/>
    <col min="6332" max="6332" width="18" style="2" customWidth="1"/>
    <col min="6333" max="6333" width="12" style="2" customWidth="1"/>
    <col min="6334" max="6334" width="11" style="2" customWidth="1"/>
    <col min="6335" max="6335" width="10.85546875" style="2" customWidth="1"/>
    <col min="6336" max="6336" width="9.42578125" style="2" customWidth="1"/>
    <col min="6337" max="6585" width="10.140625" style="2"/>
    <col min="6586" max="6586" width="5.28515625" style="2" customWidth="1"/>
    <col min="6587" max="6587" width="23" style="2" customWidth="1"/>
    <col min="6588" max="6588" width="18" style="2" customWidth="1"/>
    <col min="6589" max="6589" width="12" style="2" customWidth="1"/>
    <col min="6590" max="6590" width="11" style="2" customWidth="1"/>
    <col min="6591" max="6591" width="10.85546875" style="2" customWidth="1"/>
    <col min="6592" max="6592" width="9.42578125" style="2" customWidth="1"/>
    <col min="6593" max="6841" width="10.140625" style="2"/>
    <col min="6842" max="6842" width="5.28515625" style="2" customWidth="1"/>
    <col min="6843" max="6843" width="23" style="2" customWidth="1"/>
    <col min="6844" max="6844" width="18" style="2" customWidth="1"/>
    <col min="6845" max="6845" width="12" style="2" customWidth="1"/>
    <col min="6846" max="6846" width="11" style="2" customWidth="1"/>
    <col min="6847" max="6847" width="10.85546875" style="2" customWidth="1"/>
    <col min="6848" max="6848" width="9.42578125" style="2" customWidth="1"/>
    <col min="6849" max="7097" width="10.140625" style="2"/>
    <col min="7098" max="7098" width="5.28515625" style="2" customWidth="1"/>
    <col min="7099" max="7099" width="23" style="2" customWidth="1"/>
    <col min="7100" max="7100" width="18" style="2" customWidth="1"/>
    <col min="7101" max="7101" width="12" style="2" customWidth="1"/>
    <col min="7102" max="7102" width="11" style="2" customWidth="1"/>
    <col min="7103" max="7103" width="10.85546875" style="2" customWidth="1"/>
    <col min="7104" max="7104" width="9.42578125" style="2" customWidth="1"/>
    <col min="7105" max="7353" width="10.140625" style="2"/>
    <col min="7354" max="7354" width="5.28515625" style="2" customWidth="1"/>
    <col min="7355" max="7355" width="23" style="2" customWidth="1"/>
    <col min="7356" max="7356" width="18" style="2" customWidth="1"/>
    <col min="7357" max="7357" width="12" style="2" customWidth="1"/>
    <col min="7358" max="7358" width="11" style="2" customWidth="1"/>
    <col min="7359" max="7359" width="10.85546875" style="2" customWidth="1"/>
    <col min="7360" max="7360" width="9.42578125" style="2" customWidth="1"/>
    <col min="7361" max="7609" width="10.140625" style="2"/>
    <col min="7610" max="7610" width="5.28515625" style="2" customWidth="1"/>
    <col min="7611" max="7611" width="23" style="2" customWidth="1"/>
    <col min="7612" max="7612" width="18" style="2" customWidth="1"/>
    <col min="7613" max="7613" width="12" style="2" customWidth="1"/>
    <col min="7614" max="7614" width="11" style="2" customWidth="1"/>
    <col min="7615" max="7615" width="10.85546875" style="2" customWidth="1"/>
    <col min="7616" max="7616" width="9.42578125" style="2" customWidth="1"/>
    <col min="7617" max="7865" width="10.140625" style="2"/>
    <col min="7866" max="7866" width="5.28515625" style="2" customWidth="1"/>
    <col min="7867" max="7867" width="23" style="2" customWidth="1"/>
    <col min="7868" max="7868" width="18" style="2" customWidth="1"/>
    <col min="7869" max="7869" width="12" style="2" customWidth="1"/>
    <col min="7870" max="7870" width="11" style="2" customWidth="1"/>
    <col min="7871" max="7871" width="10.85546875" style="2" customWidth="1"/>
    <col min="7872" max="7872" width="9.42578125" style="2" customWidth="1"/>
    <col min="7873" max="8121" width="10.140625" style="2"/>
    <col min="8122" max="8122" width="5.28515625" style="2" customWidth="1"/>
    <col min="8123" max="8123" width="23" style="2" customWidth="1"/>
    <col min="8124" max="8124" width="18" style="2" customWidth="1"/>
    <col min="8125" max="8125" width="12" style="2" customWidth="1"/>
    <col min="8126" max="8126" width="11" style="2" customWidth="1"/>
    <col min="8127" max="8127" width="10.85546875" style="2" customWidth="1"/>
    <col min="8128" max="8128" width="9.42578125" style="2" customWidth="1"/>
    <col min="8129" max="8377" width="10.140625" style="2"/>
    <col min="8378" max="8378" width="5.28515625" style="2" customWidth="1"/>
    <col min="8379" max="8379" width="23" style="2" customWidth="1"/>
    <col min="8380" max="8380" width="18" style="2" customWidth="1"/>
    <col min="8381" max="8381" width="12" style="2" customWidth="1"/>
    <col min="8382" max="8382" width="11" style="2" customWidth="1"/>
    <col min="8383" max="8383" width="10.85546875" style="2" customWidth="1"/>
    <col min="8384" max="8384" width="9.42578125" style="2" customWidth="1"/>
    <col min="8385" max="8633" width="10.140625" style="2"/>
    <col min="8634" max="8634" width="5.28515625" style="2" customWidth="1"/>
    <col min="8635" max="8635" width="23" style="2" customWidth="1"/>
    <col min="8636" max="8636" width="18" style="2" customWidth="1"/>
    <col min="8637" max="8637" width="12" style="2" customWidth="1"/>
    <col min="8638" max="8638" width="11" style="2" customWidth="1"/>
    <col min="8639" max="8639" width="10.85546875" style="2" customWidth="1"/>
    <col min="8640" max="8640" width="9.42578125" style="2" customWidth="1"/>
    <col min="8641" max="8889" width="10.140625" style="2"/>
    <col min="8890" max="8890" width="5.28515625" style="2" customWidth="1"/>
    <col min="8891" max="8891" width="23" style="2" customWidth="1"/>
    <col min="8892" max="8892" width="18" style="2" customWidth="1"/>
    <col min="8893" max="8893" width="12" style="2" customWidth="1"/>
    <col min="8894" max="8894" width="11" style="2" customWidth="1"/>
    <col min="8895" max="8895" width="10.85546875" style="2" customWidth="1"/>
    <col min="8896" max="8896" width="9.42578125" style="2" customWidth="1"/>
    <col min="8897" max="9145" width="10.140625" style="2"/>
    <col min="9146" max="9146" width="5.28515625" style="2" customWidth="1"/>
    <col min="9147" max="9147" width="23" style="2" customWidth="1"/>
    <col min="9148" max="9148" width="18" style="2" customWidth="1"/>
    <col min="9149" max="9149" width="12" style="2" customWidth="1"/>
    <col min="9150" max="9150" width="11" style="2" customWidth="1"/>
    <col min="9151" max="9151" width="10.85546875" style="2" customWidth="1"/>
    <col min="9152" max="9152" width="9.42578125" style="2" customWidth="1"/>
    <col min="9153" max="9401" width="10.140625" style="2"/>
    <col min="9402" max="9402" width="5.28515625" style="2" customWidth="1"/>
    <col min="9403" max="9403" width="23" style="2" customWidth="1"/>
    <col min="9404" max="9404" width="18" style="2" customWidth="1"/>
    <col min="9405" max="9405" width="12" style="2" customWidth="1"/>
    <col min="9406" max="9406" width="11" style="2" customWidth="1"/>
    <col min="9407" max="9407" width="10.85546875" style="2" customWidth="1"/>
    <col min="9408" max="9408" width="9.42578125" style="2" customWidth="1"/>
    <col min="9409" max="9657" width="10.140625" style="2"/>
    <col min="9658" max="9658" width="5.28515625" style="2" customWidth="1"/>
    <col min="9659" max="9659" width="23" style="2" customWidth="1"/>
    <col min="9660" max="9660" width="18" style="2" customWidth="1"/>
    <col min="9661" max="9661" width="12" style="2" customWidth="1"/>
    <col min="9662" max="9662" width="11" style="2" customWidth="1"/>
    <col min="9663" max="9663" width="10.85546875" style="2" customWidth="1"/>
    <col min="9664" max="9664" width="9.42578125" style="2" customWidth="1"/>
    <col min="9665" max="9913" width="10.140625" style="2"/>
    <col min="9914" max="9914" width="5.28515625" style="2" customWidth="1"/>
    <col min="9915" max="9915" width="23" style="2" customWidth="1"/>
    <col min="9916" max="9916" width="18" style="2" customWidth="1"/>
    <col min="9917" max="9917" width="12" style="2" customWidth="1"/>
    <col min="9918" max="9918" width="11" style="2" customWidth="1"/>
    <col min="9919" max="9919" width="10.85546875" style="2" customWidth="1"/>
    <col min="9920" max="9920" width="9.42578125" style="2" customWidth="1"/>
    <col min="9921" max="10169" width="10.140625" style="2"/>
    <col min="10170" max="10170" width="5.28515625" style="2" customWidth="1"/>
    <col min="10171" max="10171" width="23" style="2" customWidth="1"/>
    <col min="10172" max="10172" width="18" style="2" customWidth="1"/>
    <col min="10173" max="10173" width="12" style="2" customWidth="1"/>
    <col min="10174" max="10174" width="11" style="2" customWidth="1"/>
    <col min="10175" max="10175" width="10.85546875" style="2" customWidth="1"/>
    <col min="10176" max="10176" width="9.42578125" style="2" customWidth="1"/>
    <col min="10177" max="10425" width="10.140625" style="2"/>
    <col min="10426" max="10426" width="5.28515625" style="2" customWidth="1"/>
    <col min="10427" max="10427" width="23" style="2" customWidth="1"/>
    <col min="10428" max="10428" width="18" style="2" customWidth="1"/>
    <col min="10429" max="10429" width="12" style="2" customWidth="1"/>
    <col min="10430" max="10430" width="11" style="2" customWidth="1"/>
    <col min="10431" max="10431" width="10.85546875" style="2" customWidth="1"/>
    <col min="10432" max="10432" width="9.42578125" style="2" customWidth="1"/>
    <col min="10433" max="10681" width="10.140625" style="2"/>
    <col min="10682" max="10682" width="5.28515625" style="2" customWidth="1"/>
    <col min="10683" max="10683" width="23" style="2" customWidth="1"/>
    <col min="10684" max="10684" width="18" style="2" customWidth="1"/>
    <col min="10685" max="10685" width="12" style="2" customWidth="1"/>
    <col min="10686" max="10686" width="11" style="2" customWidth="1"/>
    <col min="10687" max="10687" width="10.85546875" style="2" customWidth="1"/>
    <col min="10688" max="10688" width="9.42578125" style="2" customWidth="1"/>
    <col min="10689" max="10937" width="10.140625" style="2"/>
    <col min="10938" max="10938" width="5.28515625" style="2" customWidth="1"/>
    <col min="10939" max="10939" width="23" style="2" customWidth="1"/>
    <col min="10940" max="10940" width="18" style="2" customWidth="1"/>
    <col min="10941" max="10941" width="12" style="2" customWidth="1"/>
    <col min="10942" max="10942" width="11" style="2" customWidth="1"/>
    <col min="10943" max="10943" width="10.85546875" style="2" customWidth="1"/>
    <col min="10944" max="10944" width="9.42578125" style="2" customWidth="1"/>
    <col min="10945" max="11193" width="10.140625" style="2"/>
    <col min="11194" max="11194" width="5.28515625" style="2" customWidth="1"/>
    <col min="11195" max="11195" width="23" style="2" customWidth="1"/>
    <col min="11196" max="11196" width="18" style="2" customWidth="1"/>
    <col min="11197" max="11197" width="12" style="2" customWidth="1"/>
    <col min="11198" max="11198" width="11" style="2" customWidth="1"/>
    <col min="11199" max="11199" width="10.85546875" style="2" customWidth="1"/>
    <col min="11200" max="11200" width="9.42578125" style="2" customWidth="1"/>
    <col min="11201" max="11449" width="10.140625" style="2"/>
    <col min="11450" max="11450" width="5.28515625" style="2" customWidth="1"/>
    <col min="11451" max="11451" width="23" style="2" customWidth="1"/>
    <col min="11452" max="11452" width="18" style="2" customWidth="1"/>
    <col min="11453" max="11453" width="12" style="2" customWidth="1"/>
    <col min="11454" max="11454" width="11" style="2" customWidth="1"/>
    <col min="11455" max="11455" width="10.85546875" style="2" customWidth="1"/>
    <col min="11456" max="11456" width="9.42578125" style="2" customWidth="1"/>
    <col min="11457" max="11705" width="10.140625" style="2"/>
    <col min="11706" max="11706" width="5.28515625" style="2" customWidth="1"/>
    <col min="11707" max="11707" width="23" style="2" customWidth="1"/>
    <col min="11708" max="11708" width="18" style="2" customWidth="1"/>
    <col min="11709" max="11709" width="12" style="2" customWidth="1"/>
    <col min="11710" max="11710" width="11" style="2" customWidth="1"/>
    <col min="11711" max="11711" width="10.85546875" style="2" customWidth="1"/>
    <col min="11712" max="11712" width="9.42578125" style="2" customWidth="1"/>
    <col min="11713" max="11961" width="10.140625" style="2"/>
    <col min="11962" max="11962" width="5.28515625" style="2" customWidth="1"/>
    <col min="11963" max="11963" width="23" style="2" customWidth="1"/>
    <col min="11964" max="11964" width="18" style="2" customWidth="1"/>
    <col min="11965" max="11965" width="12" style="2" customWidth="1"/>
    <col min="11966" max="11966" width="11" style="2" customWidth="1"/>
    <col min="11967" max="11967" width="10.85546875" style="2" customWidth="1"/>
    <col min="11968" max="11968" width="9.42578125" style="2" customWidth="1"/>
    <col min="11969" max="12217" width="10.140625" style="2"/>
    <col min="12218" max="12218" width="5.28515625" style="2" customWidth="1"/>
    <col min="12219" max="12219" width="23" style="2" customWidth="1"/>
    <col min="12220" max="12220" width="18" style="2" customWidth="1"/>
    <col min="12221" max="12221" width="12" style="2" customWidth="1"/>
    <col min="12222" max="12222" width="11" style="2" customWidth="1"/>
    <col min="12223" max="12223" width="10.85546875" style="2" customWidth="1"/>
    <col min="12224" max="12224" width="9.42578125" style="2" customWidth="1"/>
    <col min="12225" max="12473" width="10.140625" style="2"/>
    <col min="12474" max="12474" width="5.28515625" style="2" customWidth="1"/>
    <col min="12475" max="12475" width="23" style="2" customWidth="1"/>
    <col min="12476" max="12476" width="18" style="2" customWidth="1"/>
    <col min="12477" max="12477" width="12" style="2" customWidth="1"/>
    <col min="12478" max="12478" width="11" style="2" customWidth="1"/>
    <col min="12479" max="12479" width="10.85546875" style="2" customWidth="1"/>
    <col min="12480" max="12480" width="9.42578125" style="2" customWidth="1"/>
    <col min="12481" max="12729" width="10.140625" style="2"/>
    <col min="12730" max="12730" width="5.28515625" style="2" customWidth="1"/>
    <col min="12731" max="12731" width="23" style="2" customWidth="1"/>
    <col min="12732" max="12732" width="18" style="2" customWidth="1"/>
    <col min="12733" max="12733" width="12" style="2" customWidth="1"/>
    <col min="12734" max="12734" width="11" style="2" customWidth="1"/>
    <col min="12735" max="12735" width="10.85546875" style="2" customWidth="1"/>
    <col min="12736" max="12736" width="9.42578125" style="2" customWidth="1"/>
    <col min="12737" max="12985" width="10.140625" style="2"/>
    <col min="12986" max="12986" width="5.28515625" style="2" customWidth="1"/>
    <col min="12987" max="12987" width="23" style="2" customWidth="1"/>
    <col min="12988" max="12988" width="18" style="2" customWidth="1"/>
    <col min="12989" max="12989" width="12" style="2" customWidth="1"/>
    <col min="12990" max="12990" width="11" style="2" customWidth="1"/>
    <col min="12991" max="12991" width="10.85546875" style="2" customWidth="1"/>
    <col min="12992" max="12992" width="9.42578125" style="2" customWidth="1"/>
    <col min="12993" max="13241" width="10.140625" style="2"/>
    <col min="13242" max="13242" width="5.28515625" style="2" customWidth="1"/>
    <col min="13243" max="13243" width="23" style="2" customWidth="1"/>
    <col min="13244" max="13244" width="18" style="2" customWidth="1"/>
    <col min="13245" max="13245" width="12" style="2" customWidth="1"/>
    <col min="13246" max="13246" width="11" style="2" customWidth="1"/>
    <col min="13247" max="13247" width="10.85546875" style="2" customWidth="1"/>
    <col min="13248" max="13248" width="9.42578125" style="2" customWidth="1"/>
    <col min="13249" max="13497" width="10.140625" style="2"/>
    <col min="13498" max="13498" width="5.28515625" style="2" customWidth="1"/>
    <col min="13499" max="13499" width="23" style="2" customWidth="1"/>
    <col min="13500" max="13500" width="18" style="2" customWidth="1"/>
    <col min="13501" max="13501" width="12" style="2" customWidth="1"/>
    <col min="13502" max="13502" width="11" style="2" customWidth="1"/>
    <col min="13503" max="13503" width="10.85546875" style="2" customWidth="1"/>
    <col min="13504" max="13504" width="9.42578125" style="2" customWidth="1"/>
    <col min="13505" max="13753" width="10.140625" style="2"/>
    <col min="13754" max="13754" width="5.28515625" style="2" customWidth="1"/>
    <col min="13755" max="13755" width="23" style="2" customWidth="1"/>
    <col min="13756" max="13756" width="18" style="2" customWidth="1"/>
    <col min="13757" max="13757" width="12" style="2" customWidth="1"/>
    <col min="13758" max="13758" width="11" style="2" customWidth="1"/>
    <col min="13759" max="13759" width="10.85546875" style="2" customWidth="1"/>
    <col min="13760" max="13760" width="9.42578125" style="2" customWidth="1"/>
    <col min="13761" max="14009" width="10.140625" style="2"/>
    <col min="14010" max="14010" width="5.28515625" style="2" customWidth="1"/>
    <col min="14011" max="14011" width="23" style="2" customWidth="1"/>
    <col min="14012" max="14012" width="18" style="2" customWidth="1"/>
    <col min="14013" max="14013" width="12" style="2" customWidth="1"/>
    <col min="14014" max="14014" width="11" style="2" customWidth="1"/>
    <col min="14015" max="14015" width="10.85546875" style="2" customWidth="1"/>
    <col min="14016" max="14016" width="9.42578125" style="2" customWidth="1"/>
    <col min="14017" max="14265" width="10.140625" style="2"/>
    <col min="14266" max="14266" width="5.28515625" style="2" customWidth="1"/>
    <col min="14267" max="14267" width="23" style="2" customWidth="1"/>
    <col min="14268" max="14268" width="18" style="2" customWidth="1"/>
    <col min="14269" max="14269" width="12" style="2" customWidth="1"/>
    <col min="14270" max="14270" width="11" style="2" customWidth="1"/>
    <col min="14271" max="14271" width="10.85546875" style="2" customWidth="1"/>
    <col min="14272" max="14272" width="9.42578125" style="2" customWidth="1"/>
    <col min="14273" max="14521" width="10.140625" style="2"/>
    <col min="14522" max="14522" width="5.28515625" style="2" customWidth="1"/>
    <col min="14523" max="14523" width="23" style="2" customWidth="1"/>
    <col min="14524" max="14524" width="18" style="2" customWidth="1"/>
    <col min="14525" max="14525" width="12" style="2" customWidth="1"/>
    <col min="14526" max="14526" width="11" style="2" customWidth="1"/>
    <col min="14527" max="14527" width="10.85546875" style="2" customWidth="1"/>
    <col min="14528" max="14528" width="9.42578125" style="2" customWidth="1"/>
    <col min="14529" max="14777" width="10.140625" style="2"/>
    <col min="14778" max="14778" width="5.28515625" style="2" customWidth="1"/>
    <col min="14779" max="14779" width="23" style="2" customWidth="1"/>
    <col min="14780" max="14780" width="18" style="2" customWidth="1"/>
    <col min="14781" max="14781" width="12" style="2" customWidth="1"/>
    <col min="14782" max="14782" width="11" style="2" customWidth="1"/>
    <col min="14783" max="14783" width="10.85546875" style="2" customWidth="1"/>
    <col min="14784" max="14784" width="9.42578125" style="2" customWidth="1"/>
    <col min="14785" max="15033" width="10.140625" style="2"/>
    <col min="15034" max="15034" width="5.28515625" style="2" customWidth="1"/>
    <col min="15035" max="15035" width="23" style="2" customWidth="1"/>
    <col min="15036" max="15036" width="18" style="2" customWidth="1"/>
    <col min="15037" max="15037" width="12" style="2" customWidth="1"/>
    <col min="15038" max="15038" width="11" style="2" customWidth="1"/>
    <col min="15039" max="15039" width="10.85546875" style="2" customWidth="1"/>
    <col min="15040" max="15040" width="9.42578125" style="2" customWidth="1"/>
    <col min="15041" max="15289" width="10.140625" style="2"/>
    <col min="15290" max="15290" width="5.28515625" style="2" customWidth="1"/>
    <col min="15291" max="15291" width="23" style="2" customWidth="1"/>
    <col min="15292" max="15292" width="18" style="2" customWidth="1"/>
    <col min="15293" max="15293" width="12" style="2" customWidth="1"/>
    <col min="15294" max="15294" width="11" style="2" customWidth="1"/>
    <col min="15295" max="15295" width="10.85546875" style="2" customWidth="1"/>
    <col min="15296" max="15296" width="9.42578125" style="2" customWidth="1"/>
    <col min="15297" max="15545" width="10.140625" style="2"/>
    <col min="15546" max="15546" width="5.28515625" style="2" customWidth="1"/>
    <col min="15547" max="15547" width="23" style="2" customWidth="1"/>
    <col min="15548" max="15548" width="18" style="2" customWidth="1"/>
    <col min="15549" max="15549" width="12" style="2" customWidth="1"/>
    <col min="15550" max="15550" width="11" style="2" customWidth="1"/>
    <col min="15551" max="15551" width="10.85546875" style="2" customWidth="1"/>
    <col min="15552" max="15552" width="9.42578125" style="2" customWidth="1"/>
    <col min="15553" max="15801" width="10.140625" style="2"/>
    <col min="15802" max="15802" width="5.28515625" style="2" customWidth="1"/>
    <col min="15803" max="15803" width="23" style="2" customWidth="1"/>
    <col min="15804" max="15804" width="18" style="2" customWidth="1"/>
    <col min="15805" max="15805" width="12" style="2" customWidth="1"/>
    <col min="15806" max="15806" width="11" style="2" customWidth="1"/>
    <col min="15807" max="15807" width="10.85546875" style="2" customWidth="1"/>
    <col min="15808" max="15808" width="9.42578125" style="2" customWidth="1"/>
    <col min="15809" max="16057" width="10.140625" style="2"/>
    <col min="16058" max="16058" width="5.28515625" style="2" customWidth="1"/>
    <col min="16059" max="16059" width="23" style="2" customWidth="1"/>
    <col min="16060" max="16060" width="18" style="2" customWidth="1"/>
    <col min="16061" max="16061" width="12" style="2" customWidth="1"/>
    <col min="16062" max="16062" width="11" style="2" customWidth="1"/>
    <col min="16063" max="16063" width="10.85546875" style="2" customWidth="1"/>
    <col min="16064" max="16064" width="9.42578125" style="2" customWidth="1"/>
    <col min="16065" max="16384" width="10.140625" style="2"/>
  </cols>
  <sheetData>
    <row r="1" spans="1:15" ht="15.75" x14ac:dyDescent="0.25">
      <c r="H1" s="3" t="s">
        <v>211</v>
      </c>
    </row>
    <row r="3" spans="1:15" ht="15.75" x14ac:dyDescent="0.25">
      <c r="A3" s="8"/>
      <c r="B3" s="8"/>
      <c r="C3" s="8" t="s">
        <v>102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A4" s="8"/>
      <c r="B4" s="8"/>
      <c r="C4" s="8" t="s">
        <v>192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8"/>
      <c r="B5" s="8"/>
      <c r="C5" s="8" t="s">
        <v>103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 x14ac:dyDescent="0.2">
      <c r="A7" s="121" t="s">
        <v>171</v>
      </c>
      <c r="B7" s="121"/>
      <c r="C7" s="121"/>
      <c r="D7" s="121"/>
      <c r="E7" s="121"/>
      <c r="F7" s="121"/>
      <c r="G7" s="121"/>
    </row>
    <row r="8" spans="1:15" ht="15.75" customHeight="1" x14ac:dyDescent="0.2">
      <c r="A8" s="121"/>
      <c r="B8" s="121"/>
      <c r="C8" s="121"/>
      <c r="D8" s="121"/>
      <c r="E8" s="121"/>
      <c r="F8" s="121"/>
      <c r="G8" s="121"/>
    </row>
    <row r="9" spans="1:15" ht="15.75" customHeight="1" x14ac:dyDescent="0.25">
      <c r="A9" s="32"/>
      <c r="B9" s="32"/>
      <c r="C9" s="32"/>
      <c r="D9" s="8"/>
      <c r="E9" s="8"/>
      <c r="F9" s="8"/>
      <c r="G9" s="25" t="s">
        <v>145</v>
      </c>
      <c r="H9" s="8"/>
      <c r="I9" s="8"/>
      <c r="J9" s="8"/>
      <c r="K9" s="8"/>
      <c r="L9" s="8"/>
      <c r="M9" s="8"/>
      <c r="N9" s="8"/>
      <c r="O9" s="8"/>
    </row>
    <row r="10" spans="1:15" ht="15.75" x14ac:dyDescent="0.25">
      <c r="A10" s="8"/>
      <c r="B10" s="28"/>
      <c r="C10" s="8"/>
      <c r="D10" s="104" t="s">
        <v>206</v>
      </c>
      <c r="E10" s="105"/>
      <c r="F10" s="105"/>
      <c r="G10" s="106"/>
      <c r="H10" s="107" t="s">
        <v>207</v>
      </c>
      <c r="I10" s="108"/>
      <c r="J10" s="108"/>
      <c r="K10" s="109"/>
      <c r="L10" s="104" t="s">
        <v>208</v>
      </c>
      <c r="M10" s="105"/>
      <c r="N10" s="105"/>
      <c r="O10" s="106"/>
    </row>
    <row r="11" spans="1:15" ht="15.75" x14ac:dyDescent="0.25">
      <c r="A11" s="102" t="s">
        <v>0</v>
      </c>
      <c r="B11" s="102" t="s">
        <v>104</v>
      </c>
      <c r="C11" s="102" t="s">
        <v>105</v>
      </c>
      <c r="D11" s="122" t="s">
        <v>101</v>
      </c>
      <c r="E11" s="103" t="s">
        <v>2</v>
      </c>
      <c r="F11" s="103"/>
      <c r="G11" s="103"/>
      <c r="H11" s="122" t="s">
        <v>101</v>
      </c>
      <c r="I11" s="103" t="s">
        <v>2</v>
      </c>
      <c r="J11" s="103"/>
      <c r="K11" s="103"/>
      <c r="L11" s="122" t="s">
        <v>101</v>
      </c>
      <c r="M11" s="103" t="s">
        <v>2</v>
      </c>
      <c r="N11" s="103"/>
      <c r="O11" s="103"/>
    </row>
    <row r="12" spans="1:15" ht="15.75" customHeight="1" x14ac:dyDescent="0.25">
      <c r="A12" s="102"/>
      <c r="B12" s="102"/>
      <c r="C12" s="102"/>
      <c r="D12" s="122"/>
      <c r="E12" s="102" t="s">
        <v>45</v>
      </c>
      <c r="F12" s="102"/>
      <c r="G12" s="102" t="s">
        <v>46</v>
      </c>
      <c r="H12" s="122"/>
      <c r="I12" s="102" t="s">
        <v>45</v>
      </c>
      <c r="J12" s="102"/>
      <c r="K12" s="102" t="s">
        <v>46</v>
      </c>
      <c r="L12" s="122"/>
      <c r="M12" s="102" t="s">
        <v>45</v>
      </c>
      <c r="N12" s="102"/>
      <c r="O12" s="102" t="s">
        <v>46</v>
      </c>
    </row>
    <row r="13" spans="1:15" ht="63" x14ac:dyDescent="0.25">
      <c r="A13" s="102"/>
      <c r="B13" s="102"/>
      <c r="C13" s="102"/>
      <c r="D13" s="122"/>
      <c r="E13" s="11" t="s">
        <v>47</v>
      </c>
      <c r="F13" s="11" t="s">
        <v>48</v>
      </c>
      <c r="G13" s="102"/>
      <c r="H13" s="122"/>
      <c r="I13" s="11" t="s">
        <v>47</v>
      </c>
      <c r="J13" s="11" t="s">
        <v>48</v>
      </c>
      <c r="K13" s="102"/>
      <c r="L13" s="122"/>
      <c r="M13" s="11" t="s">
        <v>47</v>
      </c>
      <c r="N13" s="11" t="s">
        <v>48</v>
      </c>
      <c r="O13" s="102"/>
    </row>
    <row r="14" spans="1:15" ht="15.75" x14ac:dyDescent="0.25">
      <c r="A14" s="22">
        <v>1</v>
      </c>
      <c r="B14" s="21">
        <v>2</v>
      </c>
      <c r="C14" s="21">
        <v>3</v>
      </c>
      <c r="D14" s="22">
        <v>4</v>
      </c>
      <c r="E14" s="22">
        <v>5</v>
      </c>
      <c r="F14" s="22">
        <v>6</v>
      </c>
      <c r="G14" s="22">
        <v>7</v>
      </c>
      <c r="H14" s="38">
        <v>4</v>
      </c>
      <c r="I14" s="38">
        <v>5</v>
      </c>
      <c r="J14" s="38">
        <v>6</v>
      </c>
      <c r="K14" s="38">
        <v>7</v>
      </c>
      <c r="L14" s="37">
        <v>4</v>
      </c>
      <c r="M14" s="37">
        <v>5</v>
      </c>
      <c r="N14" s="37">
        <v>6</v>
      </c>
      <c r="O14" s="37">
        <v>7</v>
      </c>
    </row>
    <row r="15" spans="1:15" ht="47.25" x14ac:dyDescent="0.25">
      <c r="A15" s="116" t="s">
        <v>114</v>
      </c>
      <c r="B15" s="117" t="s">
        <v>115</v>
      </c>
      <c r="C15" s="45" t="s">
        <v>79</v>
      </c>
      <c r="D15" s="53">
        <v>1237</v>
      </c>
      <c r="E15" s="53">
        <v>255.3</v>
      </c>
      <c r="F15" s="53">
        <v>0</v>
      </c>
      <c r="G15" s="53">
        <v>981.7</v>
      </c>
      <c r="H15" s="53">
        <v>0</v>
      </c>
      <c r="I15" s="53">
        <v>-5.5</v>
      </c>
      <c r="J15" s="53">
        <v>0</v>
      </c>
      <c r="K15" s="53">
        <v>5.5</v>
      </c>
      <c r="L15" s="53">
        <v>1237</v>
      </c>
      <c r="M15" s="53">
        <v>249.8</v>
      </c>
      <c r="N15" s="53">
        <v>0</v>
      </c>
      <c r="O15" s="53">
        <v>987.2</v>
      </c>
    </row>
    <row r="16" spans="1:15" ht="31.5" x14ac:dyDescent="0.25">
      <c r="A16" s="116"/>
      <c r="B16" s="117"/>
      <c r="C16" s="45" t="s">
        <v>3</v>
      </c>
      <c r="D16" s="53">
        <v>113.7</v>
      </c>
      <c r="E16" s="53">
        <v>113.7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113.7</v>
      </c>
      <c r="M16" s="53">
        <v>113.7</v>
      </c>
      <c r="N16" s="53">
        <v>0</v>
      </c>
      <c r="O16" s="53">
        <v>0</v>
      </c>
    </row>
    <row r="17" spans="1:15" ht="47.25" x14ac:dyDescent="0.25">
      <c r="A17" s="116"/>
      <c r="B17" s="117"/>
      <c r="C17" s="45" t="s">
        <v>67</v>
      </c>
      <c r="D17" s="53">
        <v>90.5</v>
      </c>
      <c r="E17" s="53">
        <v>90.5</v>
      </c>
      <c r="F17" s="53"/>
      <c r="G17" s="53"/>
      <c r="H17" s="53">
        <v>-47.8</v>
      </c>
      <c r="I17" s="53">
        <v>-47.8</v>
      </c>
      <c r="J17" s="53"/>
      <c r="K17" s="53"/>
      <c r="L17" s="53">
        <v>42.7</v>
      </c>
      <c r="M17" s="53">
        <v>42.7</v>
      </c>
      <c r="N17" s="53"/>
      <c r="O17" s="53"/>
    </row>
    <row r="18" spans="1:15" ht="15.75" x14ac:dyDescent="0.25">
      <c r="A18" s="116"/>
      <c r="B18" s="117"/>
      <c r="C18" s="45" t="s">
        <v>116</v>
      </c>
      <c r="D18" s="54">
        <v>1441.2</v>
      </c>
      <c r="E18" s="54">
        <v>459.5</v>
      </c>
      <c r="F18" s="54">
        <v>0</v>
      </c>
      <c r="G18" s="54">
        <v>981.7</v>
      </c>
      <c r="H18" s="54">
        <v>-47.8</v>
      </c>
      <c r="I18" s="54">
        <v>-53.3</v>
      </c>
      <c r="J18" s="54">
        <v>0</v>
      </c>
      <c r="K18" s="54">
        <v>5.5</v>
      </c>
      <c r="L18" s="54">
        <v>1393.4</v>
      </c>
      <c r="M18" s="54">
        <v>406.2</v>
      </c>
      <c r="N18" s="54">
        <v>0</v>
      </c>
      <c r="O18" s="54">
        <v>987.2</v>
      </c>
    </row>
    <row r="19" spans="1:15" ht="47.25" x14ac:dyDescent="0.25">
      <c r="A19" s="47" t="s">
        <v>117</v>
      </c>
      <c r="B19" s="48" t="s">
        <v>118</v>
      </c>
      <c r="C19" s="45" t="s">
        <v>67</v>
      </c>
      <c r="D19" s="54">
        <v>1538.1</v>
      </c>
      <c r="E19" s="54">
        <v>1103</v>
      </c>
      <c r="F19" s="54">
        <v>0</v>
      </c>
      <c r="G19" s="54">
        <v>435.1</v>
      </c>
      <c r="H19" s="54">
        <v>22.8</v>
      </c>
      <c r="I19" s="54">
        <v>6.8</v>
      </c>
      <c r="J19" s="54">
        <v>0</v>
      </c>
      <c r="K19" s="54">
        <v>16</v>
      </c>
      <c r="L19" s="54">
        <v>1560.9</v>
      </c>
      <c r="M19" s="54">
        <v>1109.8</v>
      </c>
      <c r="N19" s="54">
        <v>0</v>
      </c>
      <c r="O19" s="54">
        <v>451.1</v>
      </c>
    </row>
    <row r="20" spans="1:15" ht="31.5" x14ac:dyDescent="0.25">
      <c r="A20" s="120" t="s">
        <v>119</v>
      </c>
      <c r="B20" s="117" t="s">
        <v>51</v>
      </c>
      <c r="C20" s="45" t="s">
        <v>3</v>
      </c>
      <c r="D20" s="53">
        <v>11065.8</v>
      </c>
      <c r="E20" s="53">
        <v>8963.5</v>
      </c>
      <c r="F20" s="53">
        <v>5008.8999999999996</v>
      </c>
      <c r="G20" s="53">
        <v>2102.3000000000002</v>
      </c>
      <c r="H20" s="53">
        <v>-1313.5</v>
      </c>
      <c r="I20" s="53">
        <v>-261.60000000000002</v>
      </c>
      <c r="J20" s="53">
        <v>0</v>
      </c>
      <c r="K20" s="53">
        <v>-1051.9000000000001</v>
      </c>
      <c r="L20" s="53">
        <v>9752.2999999999993</v>
      </c>
      <c r="M20" s="53">
        <v>8701.9</v>
      </c>
      <c r="N20" s="53">
        <v>5008.8999999999996</v>
      </c>
      <c r="O20" s="53">
        <v>1050.4000000000001</v>
      </c>
    </row>
    <row r="21" spans="1:15" ht="47.25" x14ac:dyDescent="0.25">
      <c r="A21" s="120"/>
      <c r="B21" s="117"/>
      <c r="C21" s="45" t="s">
        <v>67</v>
      </c>
      <c r="D21" s="53">
        <v>407.7</v>
      </c>
      <c r="E21" s="53">
        <v>407.7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407.7</v>
      </c>
      <c r="M21" s="53">
        <v>407.7</v>
      </c>
      <c r="N21" s="53">
        <v>0</v>
      </c>
      <c r="O21" s="53">
        <v>0</v>
      </c>
    </row>
    <row r="22" spans="1:15" ht="47.25" x14ac:dyDescent="0.25">
      <c r="A22" s="120"/>
      <c r="B22" s="117"/>
      <c r="C22" s="45" t="s">
        <v>49</v>
      </c>
      <c r="D22" s="53">
        <v>160</v>
      </c>
      <c r="E22" s="53">
        <v>159</v>
      </c>
      <c r="F22" s="53">
        <v>116.9</v>
      </c>
      <c r="G22" s="53">
        <v>1</v>
      </c>
      <c r="H22" s="53">
        <v>0</v>
      </c>
      <c r="I22" s="53">
        <v>0</v>
      </c>
      <c r="J22" s="53">
        <v>0</v>
      </c>
      <c r="K22" s="53">
        <v>0</v>
      </c>
      <c r="L22" s="53">
        <v>160</v>
      </c>
      <c r="M22" s="53">
        <v>159</v>
      </c>
      <c r="N22" s="53">
        <v>116.9</v>
      </c>
      <c r="O22" s="53">
        <v>1</v>
      </c>
    </row>
    <row r="23" spans="1:15" ht="15.75" x14ac:dyDescent="0.25">
      <c r="A23" s="120"/>
      <c r="B23" s="117"/>
      <c r="C23" s="45" t="s">
        <v>116</v>
      </c>
      <c r="D23" s="54">
        <v>11633.5</v>
      </c>
      <c r="E23" s="54">
        <v>9530.2000000000007</v>
      </c>
      <c r="F23" s="54">
        <v>5125.8</v>
      </c>
      <c r="G23" s="54">
        <v>2103.3000000000002</v>
      </c>
      <c r="H23" s="54">
        <v>-1313.5</v>
      </c>
      <c r="I23" s="54">
        <v>-261.60000000000002</v>
      </c>
      <c r="J23" s="54">
        <v>0</v>
      </c>
      <c r="K23" s="54">
        <v>-1051.9000000000001</v>
      </c>
      <c r="L23" s="54">
        <v>10320</v>
      </c>
      <c r="M23" s="54">
        <v>9268.6</v>
      </c>
      <c r="N23" s="54">
        <v>5125.8</v>
      </c>
      <c r="O23" s="54">
        <v>1051.4000000000001</v>
      </c>
    </row>
    <row r="24" spans="1:15" ht="47.25" x14ac:dyDescent="0.25">
      <c r="A24" s="47" t="s">
        <v>190</v>
      </c>
      <c r="B24" s="48" t="s">
        <v>106</v>
      </c>
      <c r="C24" s="45" t="s">
        <v>67</v>
      </c>
      <c r="D24" s="54">
        <v>445.8</v>
      </c>
      <c r="E24" s="54">
        <v>355.8</v>
      </c>
      <c r="F24" s="54">
        <v>0</v>
      </c>
      <c r="G24" s="54">
        <v>90</v>
      </c>
      <c r="H24" s="54">
        <v>0</v>
      </c>
      <c r="I24" s="54">
        <v>0</v>
      </c>
      <c r="J24" s="54">
        <v>0</v>
      </c>
      <c r="K24" s="54">
        <v>0</v>
      </c>
      <c r="L24" s="54">
        <v>445.8</v>
      </c>
      <c r="M24" s="54">
        <v>355.8</v>
      </c>
      <c r="N24" s="54">
        <v>0</v>
      </c>
      <c r="O24" s="54">
        <v>90</v>
      </c>
    </row>
    <row r="25" spans="1:15" ht="47.25" x14ac:dyDescent="0.25">
      <c r="A25" s="116" t="s">
        <v>120</v>
      </c>
      <c r="B25" s="117" t="s">
        <v>80</v>
      </c>
      <c r="C25" s="45" t="s">
        <v>67</v>
      </c>
      <c r="D25" s="53">
        <v>1998.9</v>
      </c>
      <c r="E25" s="53">
        <v>331.4</v>
      </c>
      <c r="F25" s="53">
        <v>0</v>
      </c>
      <c r="G25" s="53">
        <v>1667.5</v>
      </c>
      <c r="H25" s="53">
        <v>-507.6</v>
      </c>
      <c r="I25" s="53">
        <v>-276.89999999999998</v>
      </c>
      <c r="J25" s="53">
        <v>0</v>
      </c>
      <c r="K25" s="53">
        <v>-230.7</v>
      </c>
      <c r="L25" s="53">
        <v>1491.3</v>
      </c>
      <c r="M25" s="53">
        <v>54.5</v>
      </c>
      <c r="N25" s="53">
        <v>0</v>
      </c>
      <c r="O25" s="53">
        <v>1436.8</v>
      </c>
    </row>
    <row r="26" spans="1:15" ht="47.25" x14ac:dyDescent="0.25">
      <c r="A26" s="116"/>
      <c r="B26" s="117"/>
      <c r="C26" s="45" t="s">
        <v>79</v>
      </c>
      <c r="D26" s="53">
        <v>50</v>
      </c>
      <c r="E26" s="53">
        <v>0</v>
      </c>
      <c r="F26" s="53">
        <v>0</v>
      </c>
      <c r="G26" s="53">
        <v>50</v>
      </c>
      <c r="H26" s="53">
        <v>0</v>
      </c>
      <c r="I26" s="53">
        <v>0</v>
      </c>
      <c r="J26" s="53">
        <v>0</v>
      </c>
      <c r="K26" s="53">
        <v>0</v>
      </c>
      <c r="L26" s="53">
        <v>50</v>
      </c>
      <c r="M26" s="53">
        <v>0</v>
      </c>
      <c r="N26" s="53">
        <v>0</v>
      </c>
      <c r="O26" s="53">
        <v>50</v>
      </c>
    </row>
    <row r="27" spans="1:15" ht="31.5" x14ac:dyDescent="0.25">
      <c r="A27" s="116"/>
      <c r="B27" s="117"/>
      <c r="C27" s="45" t="s">
        <v>4</v>
      </c>
      <c r="D27" s="53">
        <v>5123.3</v>
      </c>
      <c r="E27" s="53">
        <v>5120.8</v>
      </c>
      <c r="F27" s="53">
        <v>6.6</v>
      </c>
      <c r="G27" s="53">
        <v>2.5</v>
      </c>
      <c r="H27" s="53">
        <v>2</v>
      </c>
      <c r="I27" s="53">
        <v>2</v>
      </c>
      <c r="J27" s="53">
        <v>0</v>
      </c>
      <c r="K27" s="53">
        <v>0</v>
      </c>
      <c r="L27" s="53">
        <v>5125.3</v>
      </c>
      <c r="M27" s="53">
        <v>5122.8</v>
      </c>
      <c r="N27" s="53">
        <v>6.6</v>
      </c>
      <c r="O27" s="53">
        <v>2.5</v>
      </c>
    </row>
    <row r="28" spans="1:15" ht="15.75" x14ac:dyDescent="0.25">
      <c r="A28" s="116"/>
      <c r="B28" s="117"/>
      <c r="C28" s="45" t="s">
        <v>116</v>
      </c>
      <c r="D28" s="54">
        <v>7172.2</v>
      </c>
      <c r="E28" s="54">
        <v>5452.2</v>
      </c>
      <c r="F28" s="54">
        <v>6.6</v>
      </c>
      <c r="G28" s="54">
        <v>1720</v>
      </c>
      <c r="H28" s="54">
        <v>-505.6</v>
      </c>
      <c r="I28" s="54">
        <v>-274.89999999999998</v>
      </c>
      <c r="J28" s="54">
        <v>0</v>
      </c>
      <c r="K28" s="54">
        <v>-230.7</v>
      </c>
      <c r="L28" s="54">
        <v>6666.6</v>
      </c>
      <c r="M28" s="54">
        <v>5177.3</v>
      </c>
      <c r="N28" s="54">
        <v>6.6</v>
      </c>
      <c r="O28" s="54">
        <v>1489.3</v>
      </c>
    </row>
    <row r="29" spans="1:15" ht="31.5" customHeight="1" x14ac:dyDescent="0.25">
      <c r="A29" s="116" t="s">
        <v>121</v>
      </c>
      <c r="B29" s="117" t="s">
        <v>107</v>
      </c>
      <c r="C29" s="45" t="s">
        <v>3</v>
      </c>
      <c r="D29" s="53">
        <v>150</v>
      </c>
      <c r="E29" s="53">
        <v>150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150</v>
      </c>
      <c r="M29" s="53">
        <v>150</v>
      </c>
      <c r="N29" s="53">
        <v>0</v>
      </c>
      <c r="O29" s="53">
        <v>0</v>
      </c>
    </row>
    <row r="30" spans="1:15" ht="47.25" x14ac:dyDescent="0.25">
      <c r="A30" s="116"/>
      <c r="B30" s="117"/>
      <c r="C30" s="45" t="s">
        <v>67</v>
      </c>
      <c r="D30" s="53">
        <v>2223.5</v>
      </c>
      <c r="E30" s="53">
        <v>30</v>
      </c>
      <c r="F30" s="53">
        <v>0</v>
      </c>
      <c r="G30" s="53">
        <v>2193.5</v>
      </c>
      <c r="H30" s="53">
        <v>1382</v>
      </c>
      <c r="I30" s="53">
        <v>4.5</v>
      </c>
      <c r="J30" s="53">
        <v>1.1000000000000001</v>
      </c>
      <c r="K30" s="53">
        <v>1377.5</v>
      </c>
      <c r="L30" s="53">
        <v>3605.5</v>
      </c>
      <c r="M30" s="53">
        <v>34.5</v>
      </c>
      <c r="N30" s="53">
        <v>1.1000000000000001</v>
      </c>
      <c r="O30" s="53">
        <v>3571</v>
      </c>
    </row>
    <row r="31" spans="1:15" ht="31.5" x14ac:dyDescent="0.25">
      <c r="A31" s="116"/>
      <c r="B31" s="117"/>
      <c r="C31" s="45" t="s">
        <v>4</v>
      </c>
      <c r="D31" s="53">
        <v>9455.5</v>
      </c>
      <c r="E31" s="53">
        <v>7969.9</v>
      </c>
      <c r="F31" s="53">
        <v>0</v>
      </c>
      <c r="G31" s="53">
        <v>1485.6</v>
      </c>
      <c r="H31" s="53">
        <v>73</v>
      </c>
      <c r="I31" s="53">
        <v>119.8</v>
      </c>
      <c r="J31" s="53">
        <v>0</v>
      </c>
      <c r="K31" s="53">
        <v>-46.8</v>
      </c>
      <c r="L31" s="53">
        <v>9528.5</v>
      </c>
      <c r="M31" s="53">
        <v>8089.7</v>
      </c>
      <c r="N31" s="53">
        <v>0</v>
      </c>
      <c r="O31" s="53">
        <v>1438.8</v>
      </c>
    </row>
    <row r="32" spans="1:15" ht="15.75" x14ac:dyDescent="0.25">
      <c r="A32" s="116"/>
      <c r="B32" s="117"/>
      <c r="C32" s="45" t="s">
        <v>116</v>
      </c>
      <c r="D32" s="54">
        <v>11829</v>
      </c>
      <c r="E32" s="54">
        <v>8149.9</v>
      </c>
      <c r="F32" s="54">
        <v>0</v>
      </c>
      <c r="G32" s="54">
        <v>3679.1</v>
      </c>
      <c r="H32" s="54">
        <v>1455</v>
      </c>
      <c r="I32" s="54">
        <v>124.3</v>
      </c>
      <c r="J32" s="54">
        <v>1.1000000000000001</v>
      </c>
      <c r="K32" s="54">
        <v>1330.7</v>
      </c>
      <c r="L32" s="54">
        <v>13284</v>
      </c>
      <c r="M32" s="54">
        <v>8274.2000000000007</v>
      </c>
      <c r="N32" s="54">
        <v>1.1000000000000001</v>
      </c>
      <c r="O32" s="54">
        <v>5009.8</v>
      </c>
    </row>
    <row r="33" spans="1:15" ht="31.5" customHeight="1" x14ac:dyDescent="0.25">
      <c r="A33" s="116" t="s">
        <v>122</v>
      </c>
      <c r="B33" s="117" t="s">
        <v>153</v>
      </c>
      <c r="C33" s="45" t="s">
        <v>3</v>
      </c>
      <c r="D33" s="53">
        <v>238</v>
      </c>
      <c r="E33" s="53">
        <v>238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238</v>
      </c>
      <c r="M33" s="53">
        <v>238</v>
      </c>
      <c r="N33" s="53">
        <v>0</v>
      </c>
      <c r="O33" s="53">
        <v>0</v>
      </c>
    </row>
    <row r="34" spans="1:15" ht="47.25" x14ac:dyDescent="0.25">
      <c r="A34" s="116"/>
      <c r="B34" s="117"/>
      <c r="C34" s="45" t="s">
        <v>67</v>
      </c>
      <c r="D34" s="53">
        <v>622.29999999999995</v>
      </c>
      <c r="E34" s="53">
        <v>0</v>
      </c>
      <c r="F34" s="53">
        <v>0</v>
      </c>
      <c r="G34" s="53">
        <v>622.29999999999995</v>
      </c>
      <c r="H34" s="53">
        <v>-90.9</v>
      </c>
      <c r="I34" s="53">
        <v>0</v>
      </c>
      <c r="J34" s="53">
        <v>0</v>
      </c>
      <c r="K34" s="53">
        <v>-90.9</v>
      </c>
      <c r="L34" s="53">
        <v>531.4</v>
      </c>
      <c r="M34" s="53">
        <v>0</v>
      </c>
      <c r="N34" s="53">
        <v>0</v>
      </c>
      <c r="O34" s="53">
        <v>531.4</v>
      </c>
    </row>
    <row r="35" spans="1:15" ht="31.5" x14ac:dyDescent="0.25">
      <c r="A35" s="116"/>
      <c r="B35" s="117"/>
      <c r="C35" s="45" t="s">
        <v>4</v>
      </c>
      <c r="D35" s="53">
        <v>10045.1</v>
      </c>
      <c r="E35" s="53">
        <v>6388.1</v>
      </c>
      <c r="F35" s="53">
        <v>340.4</v>
      </c>
      <c r="G35" s="53">
        <v>3657</v>
      </c>
      <c r="H35" s="53">
        <v>-0.3</v>
      </c>
      <c r="I35" s="53">
        <v>0</v>
      </c>
      <c r="J35" s="53">
        <v>0</v>
      </c>
      <c r="K35" s="53">
        <v>-0.3</v>
      </c>
      <c r="L35" s="53">
        <v>10044.799999999999</v>
      </c>
      <c r="M35" s="53">
        <v>6388.1</v>
      </c>
      <c r="N35" s="53">
        <v>340.4</v>
      </c>
      <c r="O35" s="53">
        <v>3656.7</v>
      </c>
    </row>
    <row r="36" spans="1:15" ht="15.75" x14ac:dyDescent="0.25">
      <c r="A36" s="116"/>
      <c r="B36" s="117"/>
      <c r="C36" s="45" t="s">
        <v>116</v>
      </c>
      <c r="D36" s="54">
        <v>10905.4</v>
      </c>
      <c r="E36" s="54">
        <v>6626.1</v>
      </c>
      <c r="F36" s="54">
        <v>340.4</v>
      </c>
      <c r="G36" s="54">
        <v>4279.3</v>
      </c>
      <c r="H36" s="54">
        <v>-91.2</v>
      </c>
      <c r="I36" s="54">
        <v>0</v>
      </c>
      <c r="J36" s="54">
        <v>0</v>
      </c>
      <c r="K36" s="54">
        <v>-91.2</v>
      </c>
      <c r="L36" s="54">
        <v>10814.2</v>
      </c>
      <c r="M36" s="54">
        <v>6626.1</v>
      </c>
      <c r="N36" s="54">
        <v>340.4</v>
      </c>
      <c r="O36" s="54">
        <v>4188.1000000000004</v>
      </c>
    </row>
    <row r="37" spans="1:15" ht="47.25" x14ac:dyDescent="0.25">
      <c r="A37" s="116" t="s">
        <v>129</v>
      </c>
      <c r="B37" s="113" t="s">
        <v>161</v>
      </c>
      <c r="C37" s="45" t="s">
        <v>67</v>
      </c>
      <c r="D37" s="53">
        <v>202.6</v>
      </c>
      <c r="E37" s="53">
        <v>174.4</v>
      </c>
      <c r="F37" s="53">
        <v>0</v>
      </c>
      <c r="G37" s="53">
        <v>28.2</v>
      </c>
      <c r="H37" s="53">
        <v>-25.2</v>
      </c>
      <c r="I37" s="53">
        <v>-19</v>
      </c>
      <c r="J37" s="53">
        <v>0</v>
      </c>
      <c r="K37" s="53">
        <v>-6.2</v>
      </c>
      <c r="L37" s="53">
        <v>177.4</v>
      </c>
      <c r="M37" s="53">
        <v>155.4</v>
      </c>
      <c r="N37" s="53">
        <v>0</v>
      </c>
      <c r="O37" s="53">
        <v>22</v>
      </c>
    </row>
    <row r="38" spans="1:15" ht="31.5" x14ac:dyDescent="0.25">
      <c r="A38" s="116"/>
      <c r="B38" s="118"/>
      <c r="C38" s="45" t="s">
        <v>5</v>
      </c>
      <c r="D38" s="53">
        <v>7313.1</v>
      </c>
      <c r="E38" s="53">
        <v>6893.5</v>
      </c>
      <c r="F38" s="53">
        <v>1982.4</v>
      </c>
      <c r="G38" s="53">
        <v>419.6</v>
      </c>
      <c r="H38" s="53">
        <v>67.2</v>
      </c>
      <c r="I38" s="53">
        <v>21.5</v>
      </c>
      <c r="J38" s="53">
        <v>0</v>
      </c>
      <c r="K38" s="53">
        <v>45.7</v>
      </c>
      <c r="L38" s="53">
        <v>7380.3</v>
      </c>
      <c r="M38" s="53">
        <v>6915</v>
      </c>
      <c r="N38" s="53">
        <v>1982.4</v>
      </c>
      <c r="O38" s="53">
        <v>465.3</v>
      </c>
    </row>
    <row r="39" spans="1:15" ht="31.5" x14ac:dyDescent="0.25">
      <c r="A39" s="116"/>
      <c r="B39" s="118"/>
      <c r="C39" s="45" t="s">
        <v>4</v>
      </c>
      <c r="D39" s="53">
        <v>193.2</v>
      </c>
      <c r="E39" s="53">
        <v>193.2</v>
      </c>
      <c r="F39" s="53">
        <v>0</v>
      </c>
      <c r="G39" s="53">
        <v>0</v>
      </c>
      <c r="H39" s="53">
        <v>-56.7</v>
      </c>
      <c r="I39" s="53">
        <v>-56.7</v>
      </c>
      <c r="J39" s="53">
        <v>0</v>
      </c>
      <c r="K39" s="53">
        <v>0</v>
      </c>
      <c r="L39" s="53">
        <v>136.5</v>
      </c>
      <c r="M39" s="53">
        <v>136.5</v>
      </c>
      <c r="N39" s="53">
        <v>0</v>
      </c>
      <c r="O39" s="53">
        <v>0</v>
      </c>
    </row>
    <row r="40" spans="1:15" ht="31.5" customHeight="1" x14ac:dyDescent="0.25">
      <c r="A40" s="116"/>
      <c r="B40" s="118"/>
      <c r="C40" s="45" t="s">
        <v>79</v>
      </c>
      <c r="D40" s="53">
        <v>37</v>
      </c>
      <c r="E40" s="53">
        <v>37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37</v>
      </c>
      <c r="M40" s="53">
        <v>37</v>
      </c>
      <c r="N40" s="53">
        <v>0</v>
      </c>
      <c r="O40" s="53">
        <v>0</v>
      </c>
    </row>
    <row r="41" spans="1:15" ht="15.75" x14ac:dyDescent="0.25">
      <c r="A41" s="116"/>
      <c r="B41" s="119"/>
      <c r="C41" s="45" t="s">
        <v>116</v>
      </c>
      <c r="D41" s="54">
        <v>7745.9</v>
      </c>
      <c r="E41" s="54">
        <v>7298.1</v>
      </c>
      <c r="F41" s="54">
        <v>1982.4</v>
      </c>
      <c r="G41" s="54">
        <v>447.8</v>
      </c>
      <c r="H41" s="54">
        <v>-14.7</v>
      </c>
      <c r="I41" s="54">
        <v>-54.2</v>
      </c>
      <c r="J41" s="54">
        <v>0</v>
      </c>
      <c r="K41" s="54">
        <v>39.5</v>
      </c>
      <c r="L41" s="54">
        <v>7731.2</v>
      </c>
      <c r="M41" s="54">
        <v>7243.9</v>
      </c>
      <c r="N41" s="54">
        <v>1982.4</v>
      </c>
      <c r="O41" s="54">
        <v>487.3</v>
      </c>
    </row>
    <row r="42" spans="1:15" ht="31.5" x14ac:dyDescent="0.25">
      <c r="A42" s="47" t="s">
        <v>123</v>
      </c>
      <c r="B42" s="33" t="s">
        <v>124</v>
      </c>
      <c r="C42" s="45" t="s">
        <v>3</v>
      </c>
      <c r="D42" s="54">
        <v>112.7</v>
      </c>
      <c r="E42" s="54">
        <v>112.7</v>
      </c>
      <c r="F42" s="54">
        <v>4.2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112.7</v>
      </c>
      <c r="M42" s="54">
        <v>112.7</v>
      </c>
      <c r="N42" s="54">
        <v>4.2</v>
      </c>
      <c r="O42" s="54">
        <v>0</v>
      </c>
    </row>
    <row r="43" spans="1:15" ht="47.25" x14ac:dyDescent="0.25">
      <c r="A43" s="116" t="s">
        <v>125</v>
      </c>
      <c r="B43" s="117" t="s">
        <v>84</v>
      </c>
      <c r="C43" s="45" t="s">
        <v>67</v>
      </c>
      <c r="D43" s="53">
        <v>365.8</v>
      </c>
      <c r="E43" s="53">
        <v>0</v>
      </c>
      <c r="F43" s="53">
        <v>0</v>
      </c>
      <c r="G43" s="53">
        <v>365.8</v>
      </c>
      <c r="H43" s="53">
        <v>106.9</v>
      </c>
      <c r="I43" s="53">
        <v>0</v>
      </c>
      <c r="J43" s="53">
        <v>0</v>
      </c>
      <c r="K43" s="53">
        <v>106.9</v>
      </c>
      <c r="L43" s="53">
        <v>472.7</v>
      </c>
      <c r="M43" s="53">
        <v>0</v>
      </c>
      <c r="N43" s="53">
        <v>0</v>
      </c>
      <c r="O43" s="53">
        <v>472.7</v>
      </c>
    </row>
    <row r="44" spans="1:15" ht="31.5" x14ac:dyDescent="0.25">
      <c r="A44" s="116"/>
      <c r="B44" s="117"/>
      <c r="C44" s="45" t="s">
        <v>3</v>
      </c>
      <c r="D44" s="53"/>
      <c r="E44" s="53"/>
      <c r="F44" s="53"/>
      <c r="G44" s="53"/>
      <c r="H44" s="53">
        <v>38.299999999999997</v>
      </c>
      <c r="I44" s="53">
        <v>0</v>
      </c>
      <c r="J44" s="53">
        <v>0</v>
      </c>
      <c r="K44" s="53">
        <v>38.299999999999997</v>
      </c>
      <c r="L44" s="53">
        <v>38.299999999999997</v>
      </c>
      <c r="M44" s="53">
        <v>0</v>
      </c>
      <c r="N44" s="53">
        <v>0</v>
      </c>
      <c r="O44" s="53">
        <v>38.299999999999997</v>
      </c>
    </row>
    <row r="45" spans="1:15" ht="31.5" x14ac:dyDescent="0.25">
      <c r="A45" s="116"/>
      <c r="B45" s="117"/>
      <c r="C45" s="45" t="s">
        <v>4</v>
      </c>
      <c r="D45" s="53">
        <v>5490.9</v>
      </c>
      <c r="E45" s="53">
        <v>4468.3</v>
      </c>
      <c r="F45" s="53">
        <v>0</v>
      </c>
      <c r="G45" s="53">
        <v>1022.6</v>
      </c>
      <c r="H45" s="53">
        <v>168.7</v>
      </c>
      <c r="I45" s="53">
        <v>-33.6</v>
      </c>
      <c r="J45" s="53">
        <v>0</v>
      </c>
      <c r="K45" s="53">
        <v>202.3</v>
      </c>
      <c r="L45" s="53">
        <v>5659.6</v>
      </c>
      <c r="M45" s="53">
        <v>4434.7</v>
      </c>
      <c r="N45" s="53">
        <v>0</v>
      </c>
      <c r="O45" s="53">
        <v>1224.9000000000001</v>
      </c>
    </row>
    <row r="46" spans="1:15" ht="31.5" x14ac:dyDescent="0.25">
      <c r="A46" s="116"/>
      <c r="B46" s="117"/>
      <c r="C46" s="45" t="s">
        <v>5</v>
      </c>
      <c r="D46" s="53">
        <v>67314.8</v>
      </c>
      <c r="E46" s="53">
        <v>67021.899999999994</v>
      </c>
      <c r="F46" s="53">
        <v>43774</v>
      </c>
      <c r="G46" s="53">
        <v>292.89999999999998</v>
      </c>
      <c r="H46" s="53">
        <v>248.9</v>
      </c>
      <c r="I46" s="53">
        <v>248.9</v>
      </c>
      <c r="J46" s="53">
        <v>122.4</v>
      </c>
      <c r="K46" s="53">
        <v>0</v>
      </c>
      <c r="L46" s="53">
        <v>67563.7</v>
      </c>
      <c r="M46" s="53">
        <v>67270.8</v>
      </c>
      <c r="N46" s="53">
        <v>43896.4</v>
      </c>
      <c r="O46" s="53">
        <v>292.89999999999998</v>
      </c>
    </row>
    <row r="47" spans="1:15" ht="15.75" x14ac:dyDescent="0.25">
      <c r="A47" s="116"/>
      <c r="B47" s="117"/>
      <c r="C47" s="45" t="s">
        <v>116</v>
      </c>
      <c r="D47" s="54">
        <v>73171.5</v>
      </c>
      <c r="E47" s="54">
        <v>71490.2</v>
      </c>
      <c r="F47" s="54">
        <v>43774</v>
      </c>
      <c r="G47" s="54">
        <v>1681.3</v>
      </c>
      <c r="H47" s="54">
        <v>562.79999999999995</v>
      </c>
      <c r="I47" s="54">
        <v>215.3</v>
      </c>
      <c r="J47" s="54">
        <v>122.4</v>
      </c>
      <c r="K47" s="54">
        <v>347.5</v>
      </c>
      <c r="L47" s="54">
        <v>73734.3</v>
      </c>
      <c r="M47" s="54">
        <v>71705.5</v>
      </c>
      <c r="N47" s="54">
        <v>43896.4</v>
      </c>
      <c r="O47" s="54">
        <v>2028.8</v>
      </c>
    </row>
    <row r="48" spans="1:15" ht="47.25" x14ac:dyDescent="0.25">
      <c r="A48" s="116" t="s">
        <v>126</v>
      </c>
      <c r="B48" s="117" t="s">
        <v>88</v>
      </c>
      <c r="C48" s="45" t="s">
        <v>67</v>
      </c>
      <c r="D48" s="53">
        <v>16270.1</v>
      </c>
      <c r="E48" s="53">
        <v>16</v>
      </c>
      <c r="F48" s="53">
        <v>0</v>
      </c>
      <c r="G48" s="53">
        <v>16254.1</v>
      </c>
      <c r="H48" s="53">
        <v>-848.7</v>
      </c>
      <c r="I48" s="53">
        <v>0</v>
      </c>
      <c r="J48" s="53">
        <v>0</v>
      </c>
      <c r="K48" s="53">
        <v>-848.7</v>
      </c>
      <c r="L48" s="53">
        <v>15421.4</v>
      </c>
      <c r="M48" s="53">
        <v>16</v>
      </c>
      <c r="N48" s="53">
        <v>0</v>
      </c>
      <c r="O48" s="53">
        <v>15405.4</v>
      </c>
    </row>
    <row r="49" spans="1:15" ht="31.5" x14ac:dyDescent="0.25">
      <c r="A49" s="116"/>
      <c r="B49" s="117"/>
      <c r="C49" s="45" t="s">
        <v>4</v>
      </c>
      <c r="D49" s="53">
        <v>167.9</v>
      </c>
      <c r="E49" s="53">
        <v>167.9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167.9</v>
      </c>
      <c r="M49" s="53">
        <v>167.9</v>
      </c>
      <c r="N49" s="53">
        <v>0</v>
      </c>
      <c r="O49" s="53">
        <v>0</v>
      </c>
    </row>
    <row r="50" spans="1:15" ht="31.5" x14ac:dyDescent="0.25">
      <c r="A50" s="116"/>
      <c r="B50" s="117"/>
      <c r="C50" s="52" t="s">
        <v>3</v>
      </c>
      <c r="D50" s="54"/>
      <c r="E50" s="54"/>
      <c r="F50" s="54"/>
      <c r="G50" s="54"/>
      <c r="H50" s="54">
        <v>12</v>
      </c>
      <c r="I50" s="54">
        <v>0</v>
      </c>
      <c r="J50" s="54">
        <v>0</v>
      </c>
      <c r="K50" s="54">
        <v>12</v>
      </c>
      <c r="L50" s="54">
        <v>12</v>
      </c>
      <c r="M50" s="54">
        <v>0</v>
      </c>
      <c r="N50" s="54">
        <v>0</v>
      </c>
      <c r="O50" s="54">
        <v>12</v>
      </c>
    </row>
    <row r="51" spans="1:15" ht="31.5" x14ac:dyDescent="0.25">
      <c r="A51" s="116"/>
      <c r="B51" s="117"/>
      <c r="C51" s="45" t="s">
        <v>5</v>
      </c>
      <c r="D51" s="53">
        <v>5908.4</v>
      </c>
      <c r="E51" s="53">
        <v>5675.2</v>
      </c>
      <c r="F51" s="53">
        <v>2127.4</v>
      </c>
      <c r="G51" s="53">
        <v>233.2</v>
      </c>
      <c r="H51" s="53">
        <v>630.6</v>
      </c>
      <c r="I51" s="53">
        <v>597.79999999999995</v>
      </c>
      <c r="J51" s="53">
        <v>-12.5</v>
      </c>
      <c r="K51" s="53">
        <v>32.799999999999997</v>
      </c>
      <c r="L51" s="53">
        <v>6539</v>
      </c>
      <c r="M51" s="53">
        <v>6273</v>
      </c>
      <c r="N51" s="53">
        <v>2114.9</v>
      </c>
      <c r="O51" s="53">
        <v>266</v>
      </c>
    </row>
    <row r="52" spans="1:15" ht="27" customHeight="1" x14ac:dyDescent="0.25">
      <c r="A52" s="116"/>
      <c r="B52" s="117"/>
      <c r="C52" s="45" t="s">
        <v>116</v>
      </c>
      <c r="D52" s="54">
        <v>22346.400000000001</v>
      </c>
      <c r="E52" s="54">
        <v>5859.1</v>
      </c>
      <c r="F52" s="54">
        <v>2127.4</v>
      </c>
      <c r="G52" s="54">
        <v>16487.3</v>
      </c>
      <c r="H52" s="54">
        <v>-206.1</v>
      </c>
      <c r="I52" s="54">
        <v>597.79999999999995</v>
      </c>
      <c r="J52" s="54">
        <v>-12.5</v>
      </c>
      <c r="K52" s="54">
        <v>-803.9</v>
      </c>
      <c r="L52" s="54">
        <v>22140.3</v>
      </c>
      <c r="M52" s="54">
        <v>6456.9</v>
      </c>
      <c r="N52" s="54">
        <v>2114.9</v>
      </c>
      <c r="O52" s="54">
        <v>15683.4</v>
      </c>
    </row>
    <row r="53" spans="1:15" ht="31.5" x14ac:dyDescent="0.25">
      <c r="A53" s="110" t="s">
        <v>127</v>
      </c>
      <c r="B53" s="113" t="s">
        <v>91</v>
      </c>
      <c r="C53" s="45" t="s">
        <v>3</v>
      </c>
      <c r="D53" s="53">
        <v>720</v>
      </c>
      <c r="E53" s="53">
        <v>0</v>
      </c>
      <c r="F53" s="53">
        <v>0</v>
      </c>
      <c r="G53" s="53">
        <v>720</v>
      </c>
      <c r="H53" s="53">
        <v>500</v>
      </c>
      <c r="I53" s="53">
        <v>0</v>
      </c>
      <c r="J53" s="53">
        <v>0</v>
      </c>
      <c r="K53" s="53">
        <v>500</v>
      </c>
      <c r="L53" s="53">
        <v>1220</v>
      </c>
      <c r="M53" s="53">
        <v>0</v>
      </c>
      <c r="N53" s="53">
        <v>0</v>
      </c>
      <c r="O53" s="53">
        <v>1220</v>
      </c>
    </row>
    <row r="54" spans="1:15" ht="51.75" customHeight="1" x14ac:dyDescent="0.25">
      <c r="A54" s="111"/>
      <c r="B54" s="114"/>
      <c r="C54" s="45" t="s">
        <v>67</v>
      </c>
      <c r="D54" s="53">
        <v>1999</v>
      </c>
      <c r="E54" s="53">
        <v>126.6</v>
      </c>
      <c r="F54" s="53">
        <v>0</v>
      </c>
      <c r="G54" s="53">
        <v>1872.4</v>
      </c>
      <c r="H54" s="53">
        <v>0</v>
      </c>
      <c r="I54" s="53">
        <v>0</v>
      </c>
      <c r="J54" s="53">
        <v>0</v>
      </c>
      <c r="K54" s="53">
        <v>0</v>
      </c>
      <c r="L54" s="53">
        <v>1999</v>
      </c>
      <c r="M54" s="53">
        <v>126.6</v>
      </c>
      <c r="N54" s="53">
        <v>0</v>
      </c>
      <c r="O54" s="53">
        <v>1872.4</v>
      </c>
    </row>
    <row r="55" spans="1:15" ht="36.75" customHeight="1" x14ac:dyDescent="0.25">
      <c r="A55" s="111"/>
      <c r="B55" s="114"/>
      <c r="C55" s="45" t="s">
        <v>4</v>
      </c>
      <c r="D55" s="53">
        <v>1063.8</v>
      </c>
      <c r="E55" s="53">
        <v>229.1</v>
      </c>
      <c r="F55" s="53">
        <v>0</v>
      </c>
      <c r="G55" s="53">
        <v>834.7</v>
      </c>
      <c r="H55" s="53">
        <v>-493.2</v>
      </c>
      <c r="I55" s="53">
        <v>-13.2</v>
      </c>
      <c r="J55" s="53">
        <v>0</v>
      </c>
      <c r="K55" s="53">
        <v>-480</v>
      </c>
      <c r="L55" s="53">
        <v>570.6</v>
      </c>
      <c r="M55" s="53">
        <v>215.9</v>
      </c>
      <c r="N55" s="53">
        <v>0</v>
      </c>
      <c r="O55" s="53">
        <v>354.7</v>
      </c>
    </row>
    <row r="56" spans="1:15" ht="42.75" customHeight="1" x14ac:dyDescent="0.25">
      <c r="A56" s="111"/>
      <c r="B56" s="114"/>
      <c r="C56" s="45" t="s">
        <v>6</v>
      </c>
      <c r="D56" s="53">
        <v>14037.9</v>
      </c>
      <c r="E56" s="53">
        <v>13875.4</v>
      </c>
      <c r="F56" s="53">
        <v>3677.2</v>
      </c>
      <c r="G56" s="53">
        <v>162.5</v>
      </c>
      <c r="H56" s="53">
        <v>-334.5</v>
      </c>
      <c r="I56" s="53">
        <v>-373.6</v>
      </c>
      <c r="J56" s="53">
        <v>38.299999999999997</v>
      </c>
      <c r="K56" s="53">
        <v>39.1</v>
      </c>
      <c r="L56" s="53">
        <v>13703.4</v>
      </c>
      <c r="M56" s="53">
        <v>13501.8</v>
      </c>
      <c r="N56" s="53">
        <v>3715.5</v>
      </c>
      <c r="O56" s="53">
        <v>201.6</v>
      </c>
    </row>
    <row r="57" spans="1:15" ht="26.25" customHeight="1" x14ac:dyDescent="0.25">
      <c r="A57" s="112"/>
      <c r="B57" s="115"/>
      <c r="C57" s="45" t="s">
        <v>116</v>
      </c>
      <c r="D57" s="54">
        <v>17820.7</v>
      </c>
      <c r="E57" s="54">
        <v>14231.1</v>
      </c>
      <c r="F57" s="54">
        <v>3677.2</v>
      </c>
      <c r="G57" s="54">
        <v>3589.6</v>
      </c>
      <c r="H57" s="54">
        <v>-327.7</v>
      </c>
      <c r="I57" s="54">
        <v>-386.8</v>
      </c>
      <c r="J57" s="54">
        <v>38.299999999999997</v>
      </c>
      <c r="K57" s="54">
        <v>59.1</v>
      </c>
      <c r="L57" s="54">
        <v>17493</v>
      </c>
      <c r="M57" s="54">
        <v>13844.3</v>
      </c>
      <c r="N57" s="54">
        <v>3715.5</v>
      </c>
      <c r="O57" s="54">
        <v>3648.7</v>
      </c>
    </row>
    <row r="58" spans="1:15" ht="31.5" x14ac:dyDescent="0.25">
      <c r="A58" s="110" t="s">
        <v>186</v>
      </c>
      <c r="B58" s="113" t="s">
        <v>97</v>
      </c>
      <c r="C58" s="52" t="s">
        <v>3</v>
      </c>
      <c r="D58" s="54">
        <v>550</v>
      </c>
      <c r="E58" s="54">
        <v>0</v>
      </c>
      <c r="F58" s="54">
        <v>0</v>
      </c>
      <c r="G58" s="54">
        <v>550</v>
      </c>
      <c r="H58" s="54">
        <v>0</v>
      </c>
      <c r="I58" s="54">
        <v>0</v>
      </c>
      <c r="J58" s="54">
        <v>0</v>
      </c>
      <c r="K58" s="54">
        <v>0</v>
      </c>
      <c r="L58" s="54">
        <v>550</v>
      </c>
      <c r="M58" s="54">
        <v>0</v>
      </c>
      <c r="N58" s="54">
        <v>0</v>
      </c>
      <c r="O58" s="54">
        <v>550</v>
      </c>
    </row>
    <row r="59" spans="1:15" ht="47.25" x14ac:dyDescent="0.25">
      <c r="A59" s="111"/>
      <c r="B59" s="114"/>
      <c r="C59" s="45" t="s">
        <v>67</v>
      </c>
      <c r="D59" s="53">
        <v>1062</v>
      </c>
      <c r="E59" s="53">
        <v>0</v>
      </c>
      <c r="F59" s="53">
        <v>0</v>
      </c>
      <c r="G59" s="53">
        <v>1062</v>
      </c>
      <c r="H59" s="53">
        <v>0</v>
      </c>
      <c r="I59" s="53">
        <v>0</v>
      </c>
      <c r="J59" s="53">
        <v>0</v>
      </c>
      <c r="K59" s="53">
        <v>0</v>
      </c>
      <c r="L59" s="53">
        <v>1062</v>
      </c>
      <c r="M59" s="53">
        <v>0</v>
      </c>
      <c r="N59" s="53">
        <v>0</v>
      </c>
      <c r="O59" s="53">
        <v>1062</v>
      </c>
    </row>
    <row r="60" spans="1:15" ht="31.5" x14ac:dyDescent="0.25">
      <c r="A60" s="111"/>
      <c r="B60" s="114"/>
      <c r="C60" s="45" t="s">
        <v>6</v>
      </c>
      <c r="D60" s="53">
        <v>2006.3</v>
      </c>
      <c r="E60" s="53">
        <v>2006.3</v>
      </c>
      <c r="F60" s="53">
        <v>1190.5</v>
      </c>
      <c r="G60" s="53">
        <v>0</v>
      </c>
      <c r="H60" s="53">
        <v>26.8</v>
      </c>
      <c r="I60" s="53">
        <v>26.8</v>
      </c>
      <c r="J60" s="53">
        <v>20.399999999999999</v>
      </c>
      <c r="K60" s="53">
        <v>0</v>
      </c>
      <c r="L60" s="53">
        <v>2033.1</v>
      </c>
      <c r="M60" s="53">
        <v>2033.1</v>
      </c>
      <c r="N60" s="53">
        <v>1210.9000000000001</v>
      </c>
      <c r="O60" s="53">
        <v>0</v>
      </c>
    </row>
    <row r="61" spans="1:15" ht="31.5" x14ac:dyDescent="0.25">
      <c r="A61" s="111"/>
      <c r="B61" s="114"/>
      <c r="C61" s="45" t="s">
        <v>4</v>
      </c>
      <c r="D61" s="53">
        <v>180.2</v>
      </c>
      <c r="E61" s="53">
        <v>40</v>
      </c>
      <c r="F61" s="53">
        <v>0</v>
      </c>
      <c r="G61" s="53">
        <v>140.19999999999999</v>
      </c>
      <c r="H61" s="53">
        <v>0</v>
      </c>
      <c r="I61" s="53">
        <v>0</v>
      </c>
      <c r="J61" s="53">
        <v>0</v>
      </c>
      <c r="K61" s="53">
        <v>0</v>
      </c>
      <c r="L61" s="53">
        <v>180.2</v>
      </c>
      <c r="M61" s="53">
        <v>40</v>
      </c>
      <c r="N61" s="53">
        <v>0</v>
      </c>
      <c r="O61" s="53">
        <v>140.19999999999999</v>
      </c>
    </row>
    <row r="62" spans="1:15" ht="15.75" x14ac:dyDescent="0.25">
      <c r="A62" s="112"/>
      <c r="B62" s="115"/>
      <c r="C62" s="45" t="s">
        <v>116</v>
      </c>
      <c r="D62" s="54">
        <v>3798.5</v>
      </c>
      <c r="E62" s="54">
        <v>2046.3</v>
      </c>
      <c r="F62" s="54">
        <v>1190.5</v>
      </c>
      <c r="G62" s="54">
        <v>1752.2</v>
      </c>
      <c r="H62" s="54">
        <v>26.8</v>
      </c>
      <c r="I62" s="54">
        <v>26.8</v>
      </c>
      <c r="J62" s="54">
        <v>20.399999999999999</v>
      </c>
      <c r="K62" s="54">
        <v>0</v>
      </c>
      <c r="L62" s="54">
        <v>3825.3</v>
      </c>
      <c r="M62" s="54">
        <v>2073.1</v>
      </c>
      <c r="N62" s="54">
        <v>1210.9000000000001</v>
      </c>
      <c r="O62" s="54">
        <v>1752.2</v>
      </c>
    </row>
    <row r="63" spans="1:15" ht="15.75" x14ac:dyDescent="0.25">
      <c r="A63" s="44" t="s">
        <v>112</v>
      </c>
      <c r="B63" s="7" t="s">
        <v>128</v>
      </c>
      <c r="C63" s="7"/>
      <c r="D63" s="54">
        <v>169960.9</v>
      </c>
      <c r="E63" s="54">
        <v>132714.20000000001</v>
      </c>
      <c r="F63" s="54">
        <v>58228.5</v>
      </c>
      <c r="G63" s="54">
        <v>37246.699999999997</v>
      </c>
      <c r="H63" s="54">
        <v>-439.2</v>
      </c>
      <c r="I63" s="54">
        <v>-59.8</v>
      </c>
      <c r="J63" s="54">
        <v>169.7</v>
      </c>
      <c r="K63" s="54">
        <v>-379.4</v>
      </c>
      <c r="L63" s="54">
        <v>169521.7</v>
      </c>
      <c r="M63" s="54">
        <v>132654.39999999999</v>
      </c>
      <c r="N63" s="54">
        <v>58398.2</v>
      </c>
      <c r="O63" s="54">
        <v>36867.300000000003</v>
      </c>
    </row>
    <row r="64" spans="1:15" ht="15.75" x14ac:dyDescent="0.25">
      <c r="A64" s="34" t="s">
        <v>149</v>
      </c>
      <c r="B64" s="35"/>
      <c r="C64" s="45" t="s">
        <v>2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5.75" x14ac:dyDescent="0.25">
      <c r="A65" s="34" t="s">
        <v>150</v>
      </c>
      <c r="B65" s="35"/>
      <c r="C65" s="6" t="s">
        <v>147</v>
      </c>
      <c r="D65" s="50">
        <v>1244.4000000000001</v>
      </c>
      <c r="E65" s="50"/>
      <c r="F65" s="50"/>
      <c r="G65" s="53">
        <v>1244.4000000000001</v>
      </c>
      <c r="H65" s="50">
        <v>-1071.9000000000001</v>
      </c>
      <c r="I65" s="50"/>
      <c r="J65" s="50"/>
      <c r="K65" s="50">
        <v>-1071.9000000000001</v>
      </c>
      <c r="L65" s="50">
        <v>172.5</v>
      </c>
      <c r="M65" s="50"/>
      <c r="N65" s="50"/>
      <c r="O65" s="53">
        <v>172.5</v>
      </c>
    </row>
    <row r="66" spans="1:15" ht="15.75" customHeight="1" x14ac:dyDescent="0.25">
      <c r="A66" s="34" t="s">
        <v>151</v>
      </c>
      <c r="B66" s="123" t="s">
        <v>152</v>
      </c>
      <c r="C66" s="124"/>
      <c r="D66" s="49">
        <v>168716.5</v>
      </c>
      <c r="E66" s="49">
        <v>132714.20000000001</v>
      </c>
      <c r="F66" s="49">
        <v>58228.5</v>
      </c>
      <c r="G66" s="49">
        <v>36002.300000000003</v>
      </c>
      <c r="H66" s="49">
        <v>632.70000000000005</v>
      </c>
      <c r="I66" s="49">
        <v>-59.8</v>
      </c>
      <c r="J66" s="49">
        <v>169.7</v>
      </c>
      <c r="K66" s="49">
        <v>692.5</v>
      </c>
      <c r="L66" s="49">
        <v>169349.2</v>
      </c>
      <c r="M66" s="49">
        <v>132654.39999999999</v>
      </c>
      <c r="N66" s="49">
        <v>58398.2</v>
      </c>
      <c r="O66" s="49">
        <v>36694.800000000003</v>
      </c>
    </row>
    <row r="68" spans="1:15" x14ac:dyDescent="0.2">
      <c r="B68" s="18"/>
      <c r="C68" s="18"/>
    </row>
    <row r="69" spans="1:15" x14ac:dyDescent="0.2">
      <c r="L69" s="51"/>
      <c r="M69" s="51"/>
      <c r="N69" s="51"/>
      <c r="O69" s="51"/>
    </row>
  </sheetData>
  <mergeCells count="40">
    <mergeCell ref="B66:C66"/>
    <mergeCell ref="M11:O11"/>
    <mergeCell ref="M12:N12"/>
    <mergeCell ref="O12:O13"/>
    <mergeCell ref="D10:G10"/>
    <mergeCell ref="H10:K10"/>
    <mergeCell ref="L10:O10"/>
    <mergeCell ref="H11:H13"/>
    <mergeCell ref="I11:K11"/>
    <mergeCell ref="I12:J12"/>
    <mergeCell ref="K12:K13"/>
    <mergeCell ref="L11:L13"/>
    <mergeCell ref="A7:G8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  <mergeCell ref="A29:A32"/>
    <mergeCell ref="B29:B32"/>
    <mergeCell ref="A33:A36"/>
    <mergeCell ref="B33:B36"/>
    <mergeCell ref="A37:A41"/>
    <mergeCell ref="B37:B41"/>
    <mergeCell ref="A58:A62"/>
    <mergeCell ref="B58:B62"/>
    <mergeCell ref="A43:A47"/>
    <mergeCell ref="B43:B47"/>
    <mergeCell ref="A48:A52"/>
    <mergeCell ref="B48:B52"/>
    <mergeCell ref="A53:A57"/>
    <mergeCell ref="B53:B57"/>
  </mergeCells>
  <pageMargins left="0.9055118110236221" right="0.51181102362204722" top="0.74803149606299213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Zeros="0" workbookViewId="0">
      <pane xSplit="2" ySplit="13" topLeftCell="D88" activePane="bottomRight" state="frozen"/>
      <selection pane="topRight" activeCell="C1" sqref="C1"/>
      <selection pane="bottomLeft" activeCell="A12" sqref="A12"/>
      <selection pane="bottomRight" activeCell="K103" sqref="K103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8.140625" customWidth="1"/>
    <col min="7" max="7" width="10.42578125" customWidth="1"/>
    <col min="8" max="8" width="10.140625" customWidth="1"/>
    <col min="9" max="9" width="10.42578125" customWidth="1"/>
    <col min="10" max="10" width="9.140625" customWidth="1"/>
    <col min="11" max="11" width="9" customWidth="1"/>
    <col min="12" max="12" width="8.7109375" customWidth="1"/>
    <col min="13" max="13" width="9.85546875" customWidth="1"/>
    <col min="14" max="14" width="9.140625" customWidth="1"/>
  </cols>
  <sheetData>
    <row r="1" spans="1:14" x14ac:dyDescent="0.25">
      <c r="K1" s="55" t="s">
        <v>209</v>
      </c>
    </row>
    <row r="2" spans="1:14" ht="15.75" x14ac:dyDescent="0.25">
      <c r="A2" s="56"/>
      <c r="B2" s="56"/>
      <c r="C2" s="57" t="s">
        <v>238</v>
      </c>
      <c r="D2" s="56"/>
      <c r="E2" s="56"/>
      <c r="F2" s="56"/>
      <c r="G2" s="57"/>
      <c r="H2" s="56"/>
      <c r="I2" s="56"/>
      <c r="J2" s="56"/>
      <c r="K2" s="57"/>
      <c r="L2" s="56"/>
      <c r="M2" s="56"/>
      <c r="N2" s="56"/>
    </row>
    <row r="3" spans="1:14" ht="15.75" x14ac:dyDescent="0.25">
      <c r="A3" s="56"/>
      <c r="B3" s="56"/>
      <c r="C3" s="58" t="s">
        <v>239</v>
      </c>
      <c r="D3" s="56"/>
      <c r="E3" s="56"/>
      <c r="F3" s="56"/>
      <c r="G3" s="58"/>
      <c r="H3" s="56"/>
      <c r="I3" s="56"/>
      <c r="J3" s="56"/>
      <c r="K3" s="58"/>
      <c r="L3" s="56"/>
      <c r="M3" s="56"/>
      <c r="N3" s="56"/>
    </row>
    <row r="4" spans="1:14" ht="15.75" x14ac:dyDescent="0.25">
      <c r="A4" s="56"/>
      <c r="B4" s="56"/>
      <c r="C4" s="58" t="s">
        <v>240</v>
      </c>
      <c r="D4" s="56"/>
      <c r="E4" s="56"/>
      <c r="F4" s="56"/>
      <c r="G4" s="58"/>
      <c r="H4" s="56"/>
      <c r="I4" s="56"/>
      <c r="J4" s="56"/>
      <c r="K4" s="58"/>
      <c r="L4" s="56"/>
      <c r="M4" s="56"/>
      <c r="N4" s="56"/>
    </row>
    <row r="5" spans="1:14" ht="15.7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2" customFormat="1" ht="15.75" x14ac:dyDescent="0.25">
      <c r="A6" s="125" t="s">
        <v>241</v>
      </c>
      <c r="B6" s="125"/>
      <c r="C6" s="125"/>
      <c r="D6" s="125"/>
      <c r="E6" s="125"/>
      <c r="F6" s="125"/>
    </row>
    <row r="7" spans="1:14" s="2" customFormat="1" ht="15.7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64" customFormat="1" ht="15.75" x14ac:dyDescent="0.25">
      <c r="A8" s="60"/>
      <c r="B8" s="61"/>
      <c r="C8" s="62"/>
      <c r="D8" s="62"/>
      <c r="E8" s="62"/>
      <c r="F8" s="63" t="s">
        <v>145</v>
      </c>
      <c r="G8" s="62"/>
      <c r="H8" s="62"/>
      <c r="I8" s="62"/>
      <c r="J8" s="63"/>
      <c r="K8" s="62"/>
      <c r="L8" s="62"/>
      <c r="M8" s="62"/>
      <c r="N8" s="63"/>
    </row>
    <row r="9" spans="1:14" s="64" customFormat="1" ht="15.75" x14ac:dyDescent="0.25">
      <c r="A9" s="60"/>
      <c r="B9" s="61"/>
      <c r="C9" s="126" t="s">
        <v>206</v>
      </c>
      <c r="D9" s="126"/>
      <c r="E9" s="126"/>
      <c r="F9" s="126"/>
      <c r="G9" s="126" t="s">
        <v>210</v>
      </c>
      <c r="H9" s="126"/>
      <c r="I9" s="126"/>
      <c r="J9" s="126"/>
      <c r="K9" s="126" t="s">
        <v>276</v>
      </c>
      <c r="L9" s="126"/>
      <c r="M9" s="126"/>
      <c r="N9" s="126"/>
    </row>
    <row r="10" spans="1:14" s="2" customFormat="1" ht="15.75" x14ac:dyDescent="0.25">
      <c r="A10" s="101" t="s">
        <v>0</v>
      </c>
      <c r="B10" s="101" t="s">
        <v>244</v>
      </c>
      <c r="C10" s="102" t="s">
        <v>1</v>
      </c>
      <c r="D10" s="103" t="s">
        <v>2</v>
      </c>
      <c r="E10" s="103"/>
      <c r="F10" s="103"/>
      <c r="G10" s="102" t="s">
        <v>1</v>
      </c>
      <c r="H10" s="103" t="s">
        <v>2</v>
      </c>
      <c r="I10" s="103"/>
      <c r="J10" s="103"/>
      <c r="K10" s="102" t="s">
        <v>1</v>
      </c>
      <c r="L10" s="103" t="s">
        <v>2</v>
      </c>
      <c r="M10" s="103"/>
      <c r="N10" s="103"/>
    </row>
    <row r="11" spans="1:14" s="2" customFormat="1" ht="15.75" x14ac:dyDescent="0.25">
      <c r="A11" s="101"/>
      <c r="B11" s="101"/>
      <c r="C11" s="102"/>
      <c r="D11" s="102" t="s">
        <v>45</v>
      </c>
      <c r="E11" s="102"/>
      <c r="F11" s="102" t="s">
        <v>46</v>
      </c>
      <c r="G11" s="102"/>
      <c r="H11" s="102" t="s">
        <v>45</v>
      </c>
      <c r="I11" s="102"/>
      <c r="J11" s="102" t="s">
        <v>46</v>
      </c>
      <c r="K11" s="102"/>
      <c r="L11" s="102" t="s">
        <v>45</v>
      </c>
      <c r="M11" s="102"/>
      <c r="N11" s="102" t="s">
        <v>46</v>
      </c>
    </row>
    <row r="12" spans="1:14" s="2" customFormat="1" ht="63" x14ac:dyDescent="0.25">
      <c r="A12" s="101"/>
      <c r="B12" s="101"/>
      <c r="C12" s="102"/>
      <c r="D12" s="11" t="s">
        <v>47</v>
      </c>
      <c r="E12" s="11" t="s">
        <v>48</v>
      </c>
      <c r="F12" s="102"/>
      <c r="G12" s="102"/>
      <c r="H12" s="11" t="s">
        <v>47</v>
      </c>
      <c r="I12" s="11" t="s">
        <v>48</v>
      </c>
      <c r="J12" s="102"/>
      <c r="K12" s="102"/>
      <c r="L12" s="11" t="s">
        <v>47</v>
      </c>
      <c r="M12" s="11" t="s">
        <v>48</v>
      </c>
      <c r="N12" s="102"/>
    </row>
    <row r="13" spans="1:14" s="2" customFormat="1" ht="15.75" x14ac:dyDescent="0.25">
      <c r="A13" s="46">
        <v>1</v>
      </c>
      <c r="B13" s="46">
        <v>2</v>
      </c>
      <c r="C13" s="45">
        <v>3</v>
      </c>
      <c r="D13" s="45">
        <v>4</v>
      </c>
      <c r="E13" s="45">
        <v>5</v>
      </c>
      <c r="F13" s="45">
        <v>6</v>
      </c>
      <c r="G13" s="45">
        <v>3</v>
      </c>
      <c r="H13" s="45">
        <v>4</v>
      </c>
      <c r="I13" s="45">
        <v>5</v>
      </c>
      <c r="J13" s="45">
        <v>6</v>
      </c>
      <c r="K13" s="45">
        <v>3</v>
      </c>
      <c r="L13" s="45">
        <v>4</v>
      </c>
      <c r="M13" s="45">
        <v>5</v>
      </c>
      <c r="N13" s="45">
        <v>6</v>
      </c>
    </row>
    <row r="14" spans="1:14" s="2" customFormat="1" ht="31.5" x14ac:dyDescent="0.25">
      <c r="A14" s="13">
        <v>1</v>
      </c>
      <c r="B14" s="65" t="s">
        <v>245</v>
      </c>
      <c r="C14" s="49">
        <f t="shared" ref="C14:N14" si="0">+C16+C19+C22+C29</f>
        <v>1632.7</v>
      </c>
      <c r="D14" s="49">
        <f t="shared" si="0"/>
        <v>1447.7</v>
      </c>
      <c r="E14" s="49">
        <f t="shared" si="0"/>
        <v>66.900000000000006</v>
      </c>
      <c r="F14" s="49">
        <f t="shared" si="0"/>
        <v>185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 t="shared" si="0"/>
        <v>1632.7</v>
      </c>
      <c r="L14" s="49">
        <f t="shared" si="0"/>
        <v>1447.7</v>
      </c>
      <c r="M14" s="49">
        <f t="shared" si="0"/>
        <v>66.900000000000006</v>
      </c>
      <c r="N14" s="49">
        <f t="shared" si="0"/>
        <v>185</v>
      </c>
    </row>
    <row r="15" spans="1:14" s="2" customFormat="1" ht="15.75" x14ac:dyDescent="0.25">
      <c r="A15" s="13">
        <v>2</v>
      </c>
      <c r="B15" s="45" t="s">
        <v>2</v>
      </c>
      <c r="C15" s="50">
        <f>+D15+F15</f>
        <v>0</v>
      </c>
      <c r="D15" s="50"/>
      <c r="E15" s="50"/>
      <c r="F15" s="50"/>
      <c r="G15" s="50">
        <f>+H15+J15</f>
        <v>0</v>
      </c>
      <c r="H15" s="50"/>
      <c r="I15" s="50"/>
      <c r="J15" s="50"/>
      <c r="K15" s="49">
        <f t="shared" ref="K15:N82" si="1">+C15+G15</f>
        <v>0</v>
      </c>
      <c r="L15" s="49">
        <f t="shared" si="1"/>
        <v>0</v>
      </c>
      <c r="M15" s="49">
        <f t="shared" si="1"/>
        <v>0</v>
      </c>
      <c r="N15" s="49">
        <f t="shared" si="1"/>
        <v>0</v>
      </c>
    </row>
    <row r="16" spans="1:14" s="2" customFormat="1" ht="15.75" x14ac:dyDescent="0.25">
      <c r="A16" s="13">
        <v>3</v>
      </c>
      <c r="B16" s="7" t="s">
        <v>3</v>
      </c>
      <c r="C16" s="49">
        <f t="shared" ref="C16:N16" si="2">+C17</f>
        <v>47.7</v>
      </c>
      <c r="D16" s="49">
        <f t="shared" si="2"/>
        <v>4.5999999999999996</v>
      </c>
      <c r="E16" s="49">
        <f t="shared" si="2"/>
        <v>0</v>
      </c>
      <c r="F16" s="49">
        <f t="shared" si="2"/>
        <v>43.1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0</v>
      </c>
      <c r="K16" s="49">
        <f t="shared" si="2"/>
        <v>47.7</v>
      </c>
      <c r="L16" s="49">
        <f t="shared" si="2"/>
        <v>4.5999999999999996</v>
      </c>
      <c r="M16" s="49">
        <f t="shared" si="2"/>
        <v>0</v>
      </c>
      <c r="N16" s="49">
        <f t="shared" si="2"/>
        <v>43.1</v>
      </c>
    </row>
    <row r="17" spans="1:14" s="2" customFormat="1" ht="15.75" x14ac:dyDescent="0.25">
      <c r="A17" s="13">
        <v>4</v>
      </c>
      <c r="B17" s="6" t="s">
        <v>51</v>
      </c>
      <c r="C17" s="50">
        <f>+D17+F17</f>
        <v>47.7</v>
      </c>
      <c r="D17" s="50">
        <v>4.5999999999999996</v>
      </c>
      <c r="E17" s="50"/>
      <c r="F17" s="50">
        <v>43.1</v>
      </c>
      <c r="G17" s="50">
        <f>+H17+J17</f>
        <v>0</v>
      </c>
      <c r="H17" s="50"/>
      <c r="I17" s="50"/>
      <c r="J17" s="50"/>
      <c r="K17" s="50">
        <f t="shared" si="1"/>
        <v>47.7</v>
      </c>
      <c r="L17" s="50">
        <f t="shared" si="1"/>
        <v>4.5999999999999996</v>
      </c>
      <c r="M17" s="50">
        <f t="shared" si="1"/>
        <v>0</v>
      </c>
      <c r="N17" s="50">
        <f t="shared" si="1"/>
        <v>43.1</v>
      </c>
    </row>
    <row r="18" spans="1:14" s="2" customFormat="1" ht="15.75" x14ac:dyDescent="0.25">
      <c r="A18" s="13">
        <v>5</v>
      </c>
      <c r="B18" s="66" t="s">
        <v>246</v>
      </c>
      <c r="C18" s="50">
        <f>+D18</f>
        <v>0.6</v>
      </c>
      <c r="D18" s="50">
        <v>0.6</v>
      </c>
      <c r="E18" s="50"/>
      <c r="F18" s="50"/>
      <c r="G18" s="50">
        <f>+H18</f>
        <v>0</v>
      </c>
      <c r="H18" s="50"/>
      <c r="I18" s="50"/>
      <c r="J18" s="50"/>
      <c r="K18" s="50">
        <f t="shared" si="1"/>
        <v>0.6</v>
      </c>
      <c r="L18" s="50">
        <f t="shared" si="1"/>
        <v>0.6</v>
      </c>
      <c r="M18" s="50">
        <f t="shared" si="1"/>
        <v>0</v>
      </c>
      <c r="N18" s="50">
        <f t="shared" si="1"/>
        <v>0</v>
      </c>
    </row>
    <row r="19" spans="1:14" s="2" customFormat="1" ht="15.75" x14ac:dyDescent="0.25">
      <c r="A19" s="13">
        <v>6</v>
      </c>
      <c r="B19" s="7" t="s">
        <v>4</v>
      </c>
      <c r="C19" s="49">
        <f t="shared" ref="C19:N19" si="3">+C20</f>
        <v>6.5</v>
      </c>
      <c r="D19" s="49">
        <f t="shared" si="3"/>
        <v>6.5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6.5</v>
      </c>
      <c r="L19" s="49">
        <f t="shared" si="3"/>
        <v>6.5</v>
      </c>
      <c r="M19" s="49">
        <f t="shared" si="3"/>
        <v>0</v>
      </c>
      <c r="N19" s="49">
        <f t="shared" si="3"/>
        <v>0</v>
      </c>
    </row>
    <row r="20" spans="1:14" s="2" customFormat="1" ht="31.5" x14ac:dyDescent="0.25">
      <c r="A20" s="13">
        <v>7</v>
      </c>
      <c r="B20" s="6" t="s">
        <v>81</v>
      </c>
      <c r="C20" s="50">
        <f>+D20+F20</f>
        <v>6.5</v>
      </c>
      <c r="D20" s="50">
        <v>6.5</v>
      </c>
      <c r="E20" s="50"/>
      <c r="F20" s="50"/>
      <c r="G20" s="50">
        <f>+H20+J20</f>
        <v>0</v>
      </c>
      <c r="H20" s="50"/>
      <c r="I20" s="50"/>
      <c r="J20" s="50"/>
      <c r="K20" s="50">
        <f t="shared" si="1"/>
        <v>6.5</v>
      </c>
      <c r="L20" s="50">
        <f t="shared" si="1"/>
        <v>6.5</v>
      </c>
      <c r="M20" s="50">
        <f t="shared" si="1"/>
        <v>0</v>
      </c>
      <c r="N20" s="50">
        <f t="shared" si="1"/>
        <v>0</v>
      </c>
    </row>
    <row r="21" spans="1:14" s="2" customFormat="1" ht="15.75" x14ac:dyDescent="0.25">
      <c r="A21" s="13">
        <v>8</v>
      </c>
      <c r="B21" s="66" t="s">
        <v>246</v>
      </c>
      <c r="C21" s="50">
        <f>+D21+F21</f>
        <v>1</v>
      </c>
      <c r="D21" s="50">
        <v>1</v>
      </c>
      <c r="E21" s="50"/>
      <c r="F21" s="50"/>
      <c r="G21" s="50">
        <f>+H21+J21</f>
        <v>0</v>
      </c>
      <c r="H21" s="50"/>
      <c r="I21" s="50"/>
      <c r="J21" s="50"/>
      <c r="K21" s="50">
        <f t="shared" si="1"/>
        <v>1</v>
      </c>
      <c r="L21" s="50">
        <f t="shared" si="1"/>
        <v>1</v>
      </c>
      <c r="M21" s="50">
        <f t="shared" si="1"/>
        <v>0</v>
      </c>
      <c r="N21" s="50">
        <f t="shared" si="1"/>
        <v>0</v>
      </c>
    </row>
    <row r="22" spans="1:14" s="2" customFormat="1" ht="15.75" x14ac:dyDescent="0.25">
      <c r="A22" s="13">
        <v>9</v>
      </c>
      <c r="B22" s="67" t="s">
        <v>247</v>
      </c>
      <c r="C22" s="49">
        <f>+C23+C25+C27</f>
        <v>717.4</v>
      </c>
      <c r="D22" s="49">
        <f t="shared" ref="D22:F22" si="4">+D23+D25+D27</f>
        <v>584.9</v>
      </c>
      <c r="E22" s="49">
        <f t="shared" si="4"/>
        <v>66.900000000000006</v>
      </c>
      <c r="F22" s="49">
        <f t="shared" si="4"/>
        <v>132.5</v>
      </c>
      <c r="G22" s="49">
        <f>+G23+G25+G27</f>
        <v>0</v>
      </c>
      <c r="H22" s="49">
        <f t="shared" ref="H22:N22" si="5">+H23+H25+H27</f>
        <v>0</v>
      </c>
      <c r="I22" s="49">
        <f t="shared" si="5"/>
        <v>0</v>
      </c>
      <c r="J22" s="49">
        <f t="shared" si="5"/>
        <v>0</v>
      </c>
      <c r="K22" s="49">
        <f t="shared" si="5"/>
        <v>717.4</v>
      </c>
      <c r="L22" s="49">
        <f t="shared" si="5"/>
        <v>584.9</v>
      </c>
      <c r="M22" s="49">
        <f t="shared" si="5"/>
        <v>66.900000000000006</v>
      </c>
      <c r="N22" s="49">
        <f t="shared" si="5"/>
        <v>132.5</v>
      </c>
    </row>
    <row r="23" spans="1:14" s="2" customFormat="1" ht="15.75" x14ac:dyDescent="0.25">
      <c r="A23" s="13">
        <v>10</v>
      </c>
      <c r="B23" s="6" t="s">
        <v>161</v>
      </c>
      <c r="C23" s="50">
        <f>+D23+F23</f>
        <v>62.3</v>
      </c>
      <c r="D23" s="50">
        <f>62.3-23.9</f>
        <v>38.4</v>
      </c>
      <c r="E23" s="50"/>
      <c r="F23" s="50">
        <v>23.9</v>
      </c>
      <c r="G23" s="50">
        <f>+H23+J23</f>
        <v>0</v>
      </c>
      <c r="H23" s="50"/>
      <c r="I23" s="50"/>
      <c r="J23" s="50"/>
      <c r="K23" s="50">
        <f t="shared" si="1"/>
        <v>62.3</v>
      </c>
      <c r="L23" s="50">
        <f t="shared" si="1"/>
        <v>38.4</v>
      </c>
      <c r="M23" s="50">
        <f t="shared" si="1"/>
        <v>0</v>
      </c>
      <c r="N23" s="50">
        <f t="shared" si="1"/>
        <v>23.9</v>
      </c>
    </row>
    <row r="24" spans="1:14" s="2" customFormat="1" ht="15.75" x14ac:dyDescent="0.25">
      <c r="A24" s="13">
        <v>11</v>
      </c>
      <c r="B24" s="66" t="s">
        <v>246</v>
      </c>
      <c r="C24" s="50">
        <f>+D24+F24</f>
        <v>20.5</v>
      </c>
      <c r="D24" s="50">
        <v>20.5</v>
      </c>
      <c r="E24" s="50"/>
      <c r="F24" s="50"/>
      <c r="G24" s="50">
        <f>+H24+J24</f>
        <v>0</v>
      </c>
      <c r="H24" s="50"/>
      <c r="I24" s="50"/>
      <c r="J24" s="50"/>
      <c r="K24" s="50">
        <f t="shared" si="1"/>
        <v>20.5</v>
      </c>
      <c r="L24" s="50">
        <f t="shared" si="1"/>
        <v>20.5</v>
      </c>
      <c r="M24" s="50">
        <f t="shared" si="1"/>
        <v>0</v>
      </c>
      <c r="N24" s="50">
        <f t="shared" si="1"/>
        <v>0</v>
      </c>
    </row>
    <row r="25" spans="1:14" s="2" customFormat="1" ht="15.75" x14ac:dyDescent="0.25">
      <c r="A25" s="13">
        <v>12</v>
      </c>
      <c r="B25" s="68" t="s">
        <v>74</v>
      </c>
      <c r="C25" s="50">
        <f>+D25+F25</f>
        <v>592.70000000000005</v>
      </c>
      <c r="D25" s="50">
        <v>484.1</v>
      </c>
      <c r="E25" s="50">
        <v>66.900000000000006</v>
      </c>
      <c r="F25" s="50">
        <v>108.6</v>
      </c>
      <c r="G25" s="50">
        <f>+H25+J25</f>
        <v>0</v>
      </c>
      <c r="H25" s="50"/>
      <c r="I25" s="50"/>
      <c r="J25" s="50"/>
      <c r="K25" s="50">
        <f t="shared" si="1"/>
        <v>592.70000000000005</v>
      </c>
      <c r="L25" s="50">
        <f t="shared" si="1"/>
        <v>484.1</v>
      </c>
      <c r="M25" s="50">
        <f t="shared" si="1"/>
        <v>66.900000000000006</v>
      </c>
      <c r="N25" s="50">
        <f t="shared" si="1"/>
        <v>108.6</v>
      </c>
    </row>
    <row r="26" spans="1:14" s="2" customFormat="1" ht="15.75" x14ac:dyDescent="0.25">
      <c r="A26" s="13">
        <v>13</v>
      </c>
      <c r="B26" s="66" t="s">
        <v>246</v>
      </c>
      <c r="C26" s="50">
        <f>+D26+F26</f>
        <v>35.700000000000003</v>
      </c>
      <c r="D26" s="50">
        <v>33.700000000000003</v>
      </c>
      <c r="E26" s="50">
        <v>0.1</v>
      </c>
      <c r="F26" s="50">
        <v>2</v>
      </c>
      <c r="G26" s="50">
        <f>+H26+J26</f>
        <v>0</v>
      </c>
      <c r="H26" s="50"/>
      <c r="I26" s="50"/>
      <c r="J26" s="50"/>
      <c r="K26" s="50">
        <f t="shared" si="1"/>
        <v>35.700000000000003</v>
      </c>
      <c r="L26" s="50">
        <f t="shared" si="1"/>
        <v>33.700000000000003</v>
      </c>
      <c r="M26" s="50">
        <f t="shared" si="1"/>
        <v>0.1</v>
      </c>
      <c r="N26" s="50">
        <f t="shared" si="1"/>
        <v>2</v>
      </c>
    </row>
    <row r="27" spans="1:14" s="2" customFormat="1" ht="15.75" x14ac:dyDescent="0.25">
      <c r="A27" s="13">
        <v>14</v>
      </c>
      <c r="B27" s="68" t="s">
        <v>88</v>
      </c>
      <c r="C27" s="50">
        <f>+D27+F27</f>
        <v>62.4</v>
      </c>
      <c r="D27" s="50">
        <v>62.4</v>
      </c>
      <c r="E27" s="50"/>
      <c r="F27" s="50"/>
      <c r="G27" s="50">
        <f>+H27+J27</f>
        <v>0</v>
      </c>
      <c r="H27" s="50"/>
      <c r="I27" s="50"/>
      <c r="J27" s="50"/>
      <c r="K27" s="50">
        <f t="shared" si="1"/>
        <v>62.4</v>
      </c>
      <c r="L27" s="50">
        <f t="shared" si="1"/>
        <v>62.4</v>
      </c>
      <c r="M27" s="50">
        <f t="shared" si="1"/>
        <v>0</v>
      </c>
      <c r="N27" s="50">
        <f t="shared" si="1"/>
        <v>0</v>
      </c>
    </row>
    <row r="28" spans="1:14" s="2" customFormat="1" ht="15.75" x14ac:dyDescent="0.25">
      <c r="A28" s="13">
        <v>15</v>
      </c>
      <c r="B28" s="66" t="s">
        <v>246</v>
      </c>
      <c r="C28" s="50">
        <f>+D28</f>
        <v>2.1</v>
      </c>
      <c r="D28" s="50">
        <v>2.1</v>
      </c>
      <c r="E28" s="50"/>
      <c r="F28" s="50"/>
      <c r="G28" s="50">
        <f>+H28</f>
        <v>0</v>
      </c>
      <c r="H28" s="50"/>
      <c r="I28" s="50"/>
      <c r="J28" s="50"/>
      <c r="K28" s="50">
        <f t="shared" si="1"/>
        <v>2.1</v>
      </c>
      <c r="L28" s="50">
        <f t="shared" si="1"/>
        <v>2.1</v>
      </c>
      <c r="M28" s="50">
        <f t="shared" si="1"/>
        <v>0</v>
      </c>
      <c r="N28" s="50">
        <f t="shared" si="1"/>
        <v>0</v>
      </c>
    </row>
    <row r="29" spans="1:14" s="2" customFormat="1" ht="15.75" x14ac:dyDescent="0.25">
      <c r="A29" s="13">
        <v>16</v>
      </c>
      <c r="B29" s="67" t="s">
        <v>6</v>
      </c>
      <c r="C29" s="49">
        <f t="shared" ref="C29:N29" si="6">+C30+C32</f>
        <v>861.1</v>
      </c>
      <c r="D29" s="49">
        <f t="shared" si="6"/>
        <v>851.7</v>
      </c>
      <c r="E29" s="49">
        <f t="shared" si="6"/>
        <v>0</v>
      </c>
      <c r="F29" s="49">
        <f t="shared" si="6"/>
        <v>9.4</v>
      </c>
      <c r="G29" s="49">
        <f t="shared" si="6"/>
        <v>0</v>
      </c>
      <c r="H29" s="49">
        <f t="shared" si="6"/>
        <v>0</v>
      </c>
      <c r="I29" s="49">
        <f t="shared" si="6"/>
        <v>0</v>
      </c>
      <c r="J29" s="49">
        <f t="shared" si="6"/>
        <v>0</v>
      </c>
      <c r="K29" s="49">
        <f t="shared" si="6"/>
        <v>861.1</v>
      </c>
      <c r="L29" s="49">
        <f t="shared" si="6"/>
        <v>851.7</v>
      </c>
      <c r="M29" s="49">
        <f t="shared" si="6"/>
        <v>0</v>
      </c>
      <c r="N29" s="49">
        <f t="shared" si="6"/>
        <v>9.4</v>
      </c>
    </row>
    <row r="30" spans="1:14" s="2" customFormat="1" ht="15.75" x14ac:dyDescent="0.25">
      <c r="A30" s="13">
        <v>17</v>
      </c>
      <c r="B30" s="68" t="s">
        <v>91</v>
      </c>
      <c r="C30" s="50">
        <f>+D30+F30</f>
        <v>856.2</v>
      </c>
      <c r="D30" s="50">
        <f>791.7+55.1</f>
        <v>846.8</v>
      </c>
      <c r="E30" s="50"/>
      <c r="F30" s="50">
        <f>2.5+6.9</f>
        <v>9.4</v>
      </c>
      <c r="G30" s="50">
        <f>+H30+J30</f>
        <v>0</v>
      </c>
      <c r="H30" s="50"/>
      <c r="I30" s="50"/>
      <c r="J30" s="50"/>
      <c r="K30" s="50">
        <f t="shared" si="1"/>
        <v>856.2</v>
      </c>
      <c r="L30" s="50">
        <f t="shared" si="1"/>
        <v>846.8</v>
      </c>
      <c r="M30" s="50">
        <f t="shared" si="1"/>
        <v>0</v>
      </c>
      <c r="N30" s="50">
        <f t="shared" si="1"/>
        <v>9.4</v>
      </c>
    </row>
    <row r="31" spans="1:14" s="2" customFormat="1" ht="15.75" x14ac:dyDescent="0.25">
      <c r="A31" s="13">
        <v>18</v>
      </c>
      <c r="B31" s="66" t="s">
        <v>246</v>
      </c>
      <c r="C31" s="50">
        <v>11.2</v>
      </c>
      <c r="D31" s="50">
        <v>11.2</v>
      </c>
      <c r="E31" s="50"/>
      <c r="F31" s="50"/>
      <c r="G31" s="50">
        <f>+H31+J31</f>
        <v>0</v>
      </c>
      <c r="H31" s="50"/>
      <c r="I31" s="50"/>
      <c r="J31" s="50"/>
      <c r="K31" s="50">
        <f t="shared" si="1"/>
        <v>11.2</v>
      </c>
      <c r="L31" s="50">
        <f t="shared" si="1"/>
        <v>11.2</v>
      </c>
      <c r="M31" s="50">
        <f t="shared" si="1"/>
        <v>0</v>
      </c>
      <c r="N31" s="50">
        <f t="shared" si="1"/>
        <v>0</v>
      </c>
    </row>
    <row r="32" spans="1:14" s="2" customFormat="1" ht="15.75" x14ac:dyDescent="0.25">
      <c r="A32" s="13">
        <v>19</v>
      </c>
      <c r="B32" s="68" t="s">
        <v>97</v>
      </c>
      <c r="C32" s="50">
        <f>+D32+F32</f>
        <v>4.9000000000000004</v>
      </c>
      <c r="D32" s="50">
        <v>4.9000000000000004</v>
      </c>
      <c r="E32" s="50"/>
      <c r="F32" s="50"/>
      <c r="G32" s="50">
        <f>+H32+J32</f>
        <v>0</v>
      </c>
      <c r="H32" s="50"/>
      <c r="I32" s="50"/>
      <c r="J32" s="50"/>
      <c r="K32" s="50">
        <f t="shared" si="1"/>
        <v>4.9000000000000004</v>
      </c>
      <c r="L32" s="50">
        <f t="shared" si="1"/>
        <v>4.9000000000000004</v>
      </c>
      <c r="M32" s="50">
        <f t="shared" si="1"/>
        <v>0</v>
      </c>
      <c r="N32" s="50">
        <f t="shared" si="1"/>
        <v>0</v>
      </c>
    </row>
    <row r="33" spans="1:14" s="2" customFormat="1" ht="31.5" x14ac:dyDescent="0.25">
      <c r="A33" s="13">
        <v>20</v>
      </c>
      <c r="B33" s="65" t="s">
        <v>248</v>
      </c>
      <c r="C33" s="49">
        <f>+C35+C41+C44+C47+C50+C57+C60</f>
        <v>4243</v>
      </c>
      <c r="D33" s="49">
        <f t="shared" ref="D33:F33" si="7">+D35+D41+D44+D47+D50+D57+D60</f>
        <v>868.6</v>
      </c>
      <c r="E33" s="49">
        <f t="shared" si="7"/>
        <v>86.9</v>
      </c>
      <c r="F33" s="49">
        <f t="shared" si="7"/>
        <v>3374.4</v>
      </c>
      <c r="G33" s="49">
        <f>+G35+G41+G44+G47+G50+G57+G60</f>
        <v>403.9</v>
      </c>
      <c r="H33" s="49">
        <f t="shared" ref="H33:N33" si="8">+H35+H41+H44+H47+H50+H57+H60</f>
        <v>53.9</v>
      </c>
      <c r="I33" s="49">
        <f t="shared" si="8"/>
        <v>0.7</v>
      </c>
      <c r="J33" s="49">
        <f t="shared" si="8"/>
        <v>350</v>
      </c>
      <c r="K33" s="49">
        <f t="shared" si="8"/>
        <v>4646.8999999999996</v>
      </c>
      <c r="L33" s="49">
        <f t="shared" si="8"/>
        <v>922.5</v>
      </c>
      <c r="M33" s="49">
        <f t="shared" si="8"/>
        <v>87.6</v>
      </c>
      <c r="N33" s="49">
        <f t="shared" si="8"/>
        <v>3724.4</v>
      </c>
    </row>
    <row r="34" spans="1:14" s="2" customFormat="1" ht="15.75" x14ac:dyDescent="0.25">
      <c r="A34" s="13">
        <v>21</v>
      </c>
      <c r="B34" s="45" t="s">
        <v>2</v>
      </c>
      <c r="C34" s="50"/>
      <c r="D34" s="50"/>
      <c r="E34" s="50"/>
      <c r="F34" s="50"/>
      <c r="G34" s="50"/>
      <c r="H34" s="50"/>
      <c r="I34" s="50"/>
      <c r="J34" s="50"/>
      <c r="K34" s="49">
        <f t="shared" si="1"/>
        <v>0</v>
      </c>
      <c r="L34" s="49">
        <f t="shared" si="1"/>
        <v>0</v>
      </c>
      <c r="M34" s="49">
        <f t="shared" si="1"/>
        <v>0</v>
      </c>
      <c r="N34" s="49">
        <f t="shared" si="1"/>
        <v>0</v>
      </c>
    </row>
    <row r="35" spans="1:14" s="2" customFormat="1" ht="47.25" x14ac:dyDescent="0.25">
      <c r="A35" s="13">
        <v>22</v>
      </c>
      <c r="B35" s="67" t="s">
        <v>249</v>
      </c>
      <c r="C35" s="49">
        <f>+C37</f>
        <v>65</v>
      </c>
      <c r="D35" s="49">
        <f t="shared" ref="D35:F35" si="9">+D37</f>
        <v>0</v>
      </c>
      <c r="E35" s="49">
        <f t="shared" si="9"/>
        <v>0</v>
      </c>
      <c r="F35" s="49">
        <f t="shared" si="9"/>
        <v>65</v>
      </c>
      <c r="G35" s="49">
        <f>+G37+G39</f>
        <v>53.9</v>
      </c>
      <c r="H35" s="49">
        <f t="shared" ref="H35:N35" si="10">+H37+H39</f>
        <v>53.9</v>
      </c>
      <c r="I35" s="49">
        <f t="shared" si="10"/>
        <v>0</v>
      </c>
      <c r="J35" s="49">
        <f t="shared" si="10"/>
        <v>0</v>
      </c>
      <c r="K35" s="49">
        <f t="shared" si="10"/>
        <v>118.9</v>
      </c>
      <c r="L35" s="49">
        <f t="shared" si="10"/>
        <v>53.9</v>
      </c>
      <c r="M35" s="49">
        <f t="shared" si="10"/>
        <v>0</v>
      </c>
      <c r="N35" s="49">
        <f t="shared" si="10"/>
        <v>65</v>
      </c>
    </row>
    <row r="36" spans="1:14" s="2" customFormat="1" ht="15.75" x14ac:dyDescent="0.25">
      <c r="A36" s="13">
        <v>23</v>
      </c>
      <c r="B36" s="69" t="s">
        <v>2</v>
      </c>
      <c r="C36" s="50"/>
      <c r="D36" s="50"/>
      <c r="E36" s="50"/>
      <c r="F36" s="50"/>
      <c r="G36" s="50"/>
      <c r="H36" s="50"/>
      <c r="I36" s="50"/>
      <c r="J36" s="50"/>
      <c r="K36" s="49">
        <f t="shared" si="1"/>
        <v>0</v>
      </c>
      <c r="L36" s="49">
        <f t="shared" si="1"/>
        <v>0</v>
      </c>
      <c r="M36" s="49">
        <f t="shared" si="1"/>
        <v>0</v>
      </c>
      <c r="N36" s="49">
        <f t="shared" si="1"/>
        <v>0</v>
      </c>
    </row>
    <row r="37" spans="1:14" s="2" customFormat="1" ht="15.75" x14ac:dyDescent="0.25">
      <c r="A37" s="13">
        <v>24</v>
      </c>
      <c r="B37" s="7" t="s">
        <v>79</v>
      </c>
      <c r="C37" s="49">
        <f t="shared" ref="C37:N37" si="11">+C38</f>
        <v>65</v>
      </c>
      <c r="D37" s="49">
        <f t="shared" si="11"/>
        <v>0</v>
      </c>
      <c r="E37" s="49">
        <f t="shared" si="11"/>
        <v>0</v>
      </c>
      <c r="F37" s="49">
        <f t="shared" si="11"/>
        <v>65</v>
      </c>
      <c r="G37" s="49">
        <f t="shared" si="11"/>
        <v>0</v>
      </c>
      <c r="H37" s="49">
        <f t="shared" si="11"/>
        <v>0</v>
      </c>
      <c r="I37" s="49">
        <f t="shared" si="11"/>
        <v>0</v>
      </c>
      <c r="J37" s="49">
        <f t="shared" si="11"/>
        <v>0</v>
      </c>
      <c r="K37" s="49">
        <f t="shared" si="11"/>
        <v>65</v>
      </c>
      <c r="L37" s="49">
        <f t="shared" si="11"/>
        <v>0</v>
      </c>
      <c r="M37" s="49">
        <f t="shared" si="11"/>
        <v>0</v>
      </c>
      <c r="N37" s="49">
        <f t="shared" si="11"/>
        <v>65</v>
      </c>
    </row>
    <row r="38" spans="1:14" s="2" customFormat="1" ht="15.75" x14ac:dyDescent="0.25">
      <c r="A38" s="13">
        <v>25</v>
      </c>
      <c r="B38" s="68" t="s">
        <v>80</v>
      </c>
      <c r="C38" s="50">
        <f>+D38+F38</f>
        <v>65</v>
      </c>
      <c r="D38" s="50"/>
      <c r="E38" s="50"/>
      <c r="F38" s="50">
        <v>65</v>
      </c>
      <c r="G38" s="50">
        <f>+H38+J38</f>
        <v>0</v>
      </c>
      <c r="H38" s="50"/>
      <c r="I38" s="50"/>
      <c r="J38" s="50"/>
      <c r="K38" s="50">
        <f t="shared" si="1"/>
        <v>65</v>
      </c>
      <c r="L38" s="50">
        <f t="shared" si="1"/>
        <v>0</v>
      </c>
      <c r="M38" s="50">
        <f t="shared" si="1"/>
        <v>0</v>
      </c>
      <c r="N38" s="50">
        <f t="shared" si="1"/>
        <v>65</v>
      </c>
    </row>
    <row r="39" spans="1:14" s="2" customFormat="1" ht="15.75" x14ac:dyDescent="0.25">
      <c r="A39" s="13">
        <v>26</v>
      </c>
      <c r="B39" s="67" t="s">
        <v>4</v>
      </c>
      <c r="C39" s="50"/>
      <c r="D39" s="50"/>
      <c r="E39" s="50"/>
      <c r="F39" s="50"/>
      <c r="G39" s="49">
        <f>+G40</f>
        <v>53.9</v>
      </c>
      <c r="H39" s="49">
        <f t="shared" ref="H39:N39" si="12">+H40</f>
        <v>53.9</v>
      </c>
      <c r="I39" s="49">
        <f t="shared" si="12"/>
        <v>0</v>
      </c>
      <c r="J39" s="49">
        <f t="shared" si="12"/>
        <v>0</v>
      </c>
      <c r="K39" s="49">
        <f t="shared" si="12"/>
        <v>53.9</v>
      </c>
      <c r="L39" s="49">
        <f t="shared" si="12"/>
        <v>53.9</v>
      </c>
      <c r="M39" s="49">
        <f t="shared" si="12"/>
        <v>0</v>
      </c>
      <c r="N39" s="49">
        <f t="shared" si="12"/>
        <v>0</v>
      </c>
    </row>
    <row r="40" spans="1:14" s="2" customFormat="1" ht="15.75" x14ac:dyDescent="0.25">
      <c r="A40" s="13">
        <v>27</v>
      </c>
      <c r="B40" s="68" t="s">
        <v>80</v>
      </c>
      <c r="C40" s="50"/>
      <c r="D40" s="50"/>
      <c r="E40" s="50"/>
      <c r="F40" s="50"/>
      <c r="G40" s="50">
        <f>+H40+J40</f>
        <v>53.9</v>
      </c>
      <c r="H40" s="50">
        <v>53.9</v>
      </c>
      <c r="I40" s="50"/>
      <c r="J40" s="50"/>
      <c r="K40" s="50">
        <f t="shared" ref="K40:N40" si="13">+C40+G40</f>
        <v>53.9</v>
      </c>
      <c r="L40" s="50">
        <f t="shared" si="13"/>
        <v>53.9</v>
      </c>
      <c r="M40" s="50">
        <f t="shared" si="13"/>
        <v>0</v>
      </c>
      <c r="N40" s="50">
        <f t="shared" si="13"/>
        <v>0</v>
      </c>
    </row>
    <row r="41" spans="1:14" s="2" customFormat="1" ht="47.25" x14ac:dyDescent="0.25">
      <c r="A41" s="13">
        <v>28</v>
      </c>
      <c r="B41" s="7" t="s">
        <v>250</v>
      </c>
      <c r="C41" s="49">
        <f t="shared" ref="C41:N42" si="14">+C42</f>
        <v>39</v>
      </c>
      <c r="D41" s="49">
        <f t="shared" si="14"/>
        <v>39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39</v>
      </c>
      <c r="L41" s="49">
        <f t="shared" si="14"/>
        <v>39</v>
      </c>
      <c r="M41" s="49">
        <f t="shared" si="14"/>
        <v>0</v>
      </c>
      <c r="N41" s="49">
        <f t="shared" si="14"/>
        <v>0</v>
      </c>
    </row>
    <row r="42" spans="1:14" s="2" customFormat="1" ht="15.75" x14ac:dyDescent="0.25">
      <c r="A42" s="13">
        <v>29</v>
      </c>
      <c r="B42" s="7" t="s">
        <v>6</v>
      </c>
      <c r="C42" s="49">
        <f t="shared" si="14"/>
        <v>39</v>
      </c>
      <c r="D42" s="49">
        <f t="shared" si="14"/>
        <v>39</v>
      </c>
      <c r="E42" s="49">
        <f t="shared" si="14"/>
        <v>0</v>
      </c>
      <c r="F42" s="49">
        <f t="shared" si="14"/>
        <v>0</v>
      </c>
      <c r="G42" s="49">
        <f t="shared" si="14"/>
        <v>0</v>
      </c>
      <c r="H42" s="49">
        <f t="shared" si="14"/>
        <v>0</v>
      </c>
      <c r="I42" s="49">
        <f t="shared" si="14"/>
        <v>0</v>
      </c>
      <c r="J42" s="49">
        <f t="shared" si="14"/>
        <v>0</v>
      </c>
      <c r="K42" s="49">
        <f t="shared" si="14"/>
        <v>39</v>
      </c>
      <c r="L42" s="49">
        <f t="shared" si="14"/>
        <v>39</v>
      </c>
      <c r="M42" s="49">
        <f t="shared" si="14"/>
        <v>0</v>
      </c>
      <c r="N42" s="49">
        <f t="shared" si="14"/>
        <v>0</v>
      </c>
    </row>
    <row r="43" spans="1:14" s="2" customFormat="1" ht="15.75" x14ac:dyDescent="0.25">
      <c r="A43" s="13">
        <v>30</v>
      </c>
      <c r="B43" s="6" t="s">
        <v>97</v>
      </c>
      <c r="C43" s="50">
        <f>+D43+F43</f>
        <v>39</v>
      </c>
      <c r="D43" s="50">
        <v>39</v>
      </c>
      <c r="E43" s="50"/>
      <c r="F43" s="50"/>
      <c r="G43" s="50">
        <f>+H43+J43</f>
        <v>0</v>
      </c>
      <c r="H43" s="50"/>
      <c r="I43" s="50"/>
      <c r="J43" s="50"/>
      <c r="K43" s="50">
        <f t="shared" si="1"/>
        <v>39</v>
      </c>
      <c r="L43" s="50">
        <f t="shared" si="1"/>
        <v>39</v>
      </c>
      <c r="M43" s="50">
        <f t="shared" si="1"/>
        <v>0</v>
      </c>
      <c r="N43" s="50">
        <f t="shared" si="1"/>
        <v>0</v>
      </c>
    </row>
    <row r="44" spans="1:14" s="2" customFormat="1" ht="63" x14ac:dyDescent="0.25">
      <c r="A44" s="13">
        <v>31</v>
      </c>
      <c r="B44" s="67" t="s">
        <v>251</v>
      </c>
      <c r="C44" s="49">
        <f t="shared" ref="C44:N45" si="15">+C45</f>
        <v>430.3</v>
      </c>
      <c r="D44" s="49">
        <f t="shared" si="15"/>
        <v>430.3</v>
      </c>
      <c r="E44" s="49">
        <f t="shared" si="15"/>
        <v>0</v>
      </c>
      <c r="F44" s="49">
        <f t="shared" si="15"/>
        <v>0</v>
      </c>
      <c r="G44" s="49">
        <f t="shared" si="15"/>
        <v>0</v>
      </c>
      <c r="H44" s="49">
        <f t="shared" si="15"/>
        <v>0</v>
      </c>
      <c r="I44" s="49">
        <f t="shared" si="15"/>
        <v>0</v>
      </c>
      <c r="J44" s="49">
        <f t="shared" si="15"/>
        <v>0</v>
      </c>
      <c r="K44" s="49">
        <f t="shared" si="15"/>
        <v>430.3</v>
      </c>
      <c r="L44" s="49">
        <f t="shared" si="15"/>
        <v>430.3</v>
      </c>
      <c r="M44" s="49">
        <f t="shared" si="15"/>
        <v>0</v>
      </c>
      <c r="N44" s="49">
        <f t="shared" si="15"/>
        <v>0</v>
      </c>
    </row>
    <row r="45" spans="1:14" s="2" customFormat="1" ht="15.75" x14ac:dyDescent="0.25">
      <c r="A45" s="13">
        <v>32</v>
      </c>
      <c r="B45" s="67" t="s">
        <v>4</v>
      </c>
      <c r="C45" s="49">
        <f t="shared" si="15"/>
        <v>430.3</v>
      </c>
      <c r="D45" s="49">
        <f t="shared" si="15"/>
        <v>430.3</v>
      </c>
      <c r="E45" s="49">
        <f t="shared" si="15"/>
        <v>0</v>
      </c>
      <c r="F45" s="49">
        <f t="shared" si="15"/>
        <v>0</v>
      </c>
      <c r="G45" s="49">
        <f t="shared" si="15"/>
        <v>0</v>
      </c>
      <c r="H45" s="49">
        <f t="shared" si="15"/>
        <v>0</v>
      </c>
      <c r="I45" s="49">
        <f t="shared" si="15"/>
        <v>0</v>
      </c>
      <c r="J45" s="49">
        <f t="shared" si="15"/>
        <v>0</v>
      </c>
      <c r="K45" s="49">
        <f t="shared" si="15"/>
        <v>430.3</v>
      </c>
      <c r="L45" s="49">
        <f t="shared" si="15"/>
        <v>430.3</v>
      </c>
      <c r="M45" s="49">
        <f t="shared" si="15"/>
        <v>0</v>
      </c>
      <c r="N45" s="49">
        <f t="shared" si="15"/>
        <v>0</v>
      </c>
    </row>
    <row r="46" spans="1:14" s="2" customFormat="1" ht="15.75" x14ac:dyDescent="0.25">
      <c r="A46" s="13">
        <v>33</v>
      </c>
      <c r="B46" s="68" t="s">
        <v>80</v>
      </c>
      <c r="C46" s="50">
        <f>+D46+F46</f>
        <v>430.3</v>
      </c>
      <c r="D46" s="50">
        <v>430.3</v>
      </c>
      <c r="E46" s="50"/>
      <c r="F46" s="50"/>
      <c r="G46" s="50">
        <f>+H46+J46</f>
        <v>0</v>
      </c>
      <c r="H46" s="50"/>
      <c r="I46" s="50"/>
      <c r="J46" s="50"/>
      <c r="K46" s="50">
        <f t="shared" si="1"/>
        <v>430.3</v>
      </c>
      <c r="L46" s="50">
        <f t="shared" si="1"/>
        <v>430.3</v>
      </c>
      <c r="M46" s="50">
        <f t="shared" si="1"/>
        <v>0</v>
      </c>
      <c r="N46" s="50">
        <f t="shared" si="1"/>
        <v>0</v>
      </c>
    </row>
    <row r="47" spans="1:14" s="2" customFormat="1" ht="46.5" customHeight="1" x14ac:dyDescent="0.25">
      <c r="A47" s="13">
        <v>34</v>
      </c>
      <c r="B47" s="67" t="s">
        <v>252</v>
      </c>
      <c r="C47" s="49">
        <f>+C48</f>
        <v>353.2</v>
      </c>
      <c r="D47" s="49">
        <f t="shared" ref="D47:N48" si="16">+D48</f>
        <v>200.4</v>
      </c>
      <c r="E47" s="49">
        <f t="shared" si="16"/>
        <v>0</v>
      </c>
      <c r="F47" s="49">
        <f t="shared" si="16"/>
        <v>152.80000000000001</v>
      </c>
      <c r="G47" s="49">
        <f>+G48</f>
        <v>0</v>
      </c>
      <c r="H47" s="49">
        <f t="shared" si="16"/>
        <v>0</v>
      </c>
      <c r="I47" s="49">
        <f t="shared" si="16"/>
        <v>0</v>
      </c>
      <c r="J47" s="49">
        <f t="shared" si="16"/>
        <v>0</v>
      </c>
      <c r="K47" s="49">
        <f t="shared" si="16"/>
        <v>353.2</v>
      </c>
      <c r="L47" s="49">
        <f t="shared" si="16"/>
        <v>200.4</v>
      </c>
      <c r="M47" s="49">
        <f t="shared" si="16"/>
        <v>0</v>
      </c>
      <c r="N47" s="49">
        <f t="shared" si="16"/>
        <v>152.80000000000001</v>
      </c>
    </row>
    <row r="48" spans="1:14" s="2" customFormat="1" ht="18" customHeight="1" x14ac:dyDescent="0.25">
      <c r="A48" s="13">
        <v>35</v>
      </c>
      <c r="B48" s="67" t="s">
        <v>4</v>
      </c>
      <c r="C48" s="49">
        <f>+C49</f>
        <v>353.2</v>
      </c>
      <c r="D48" s="49">
        <f t="shared" si="16"/>
        <v>200.4</v>
      </c>
      <c r="E48" s="49">
        <f t="shared" si="16"/>
        <v>0</v>
      </c>
      <c r="F48" s="49">
        <f t="shared" si="16"/>
        <v>152.80000000000001</v>
      </c>
      <c r="G48" s="49">
        <f>+G49</f>
        <v>0</v>
      </c>
      <c r="H48" s="49">
        <f t="shared" si="16"/>
        <v>0</v>
      </c>
      <c r="I48" s="49">
        <f t="shared" si="16"/>
        <v>0</v>
      </c>
      <c r="J48" s="49">
        <f t="shared" si="16"/>
        <v>0</v>
      </c>
      <c r="K48" s="49">
        <f t="shared" si="16"/>
        <v>353.2</v>
      </c>
      <c r="L48" s="49">
        <f t="shared" si="16"/>
        <v>200.4</v>
      </c>
      <c r="M48" s="49">
        <f t="shared" si="16"/>
        <v>0</v>
      </c>
      <c r="N48" s="49">
        <f t="shared" si="16"/>
        <v>152.80000000000001</v>
      </c>
    </row>
    <row r="49" spans="1:14" s="2" customFormat="1" ht="31.5" x14ac:dyDescent="0.25">
      <c r="A49" s="13">
        <v>36</v>
      </c>
      <c r="B49" s="68" t="s">
        <v>107</v>
      </c>
      <c r="C49" s="50">
        <f>+D49+F49</f>
        <v>353.2</v>
      </c>
      <c r="D49" s="50">
        <v>200.4</v>
      </c>
      <c r="E49" s="50"/>
      <c r="F49" s="50">
        <v>152.80000000000001</v>
      </c>
      <c r="G49" s="50">
        <f>+H49+J49</f>
        <v>0</v>
      </c>
      <c r="H49" s="50"/>
      <c r="I49" s="50"/>
      <c r="J49" s="50"/>
      <c r="K49" s="50">
        <f t="shared" si="1"/>
        <v>353.2</v>
      </c>
      <c r="L49" s="50">
        <f t="shared" si="1"/>
        <v>200.4</v>
      </c>
      <c r="M49" s="50">
        <f t="shared" si="1"/>
        <v>0</v>
      </c>
      <c r="N49" s="50">
        <f t="shared" si="1"/>
        <v>152.80000000000001</v>
      </c>
    </row>
    <row r="50" spans="1:14" s="2" customFormat="1" ht="31.5" x14ac:dyDescent="0.25">
      <c r="A50" s="13">
        <v>37</v>
      </c>
      <c r="B50" s="7" t="s">
        <v>253</v>
      </c>
      <c r="C50" s="49">
        <f>+C52+C55</f>
        <v>2947.3</v>
      </c>
      <c r="D50" s="49">
        <f t="shared" ref="D50:F50" si="17">+D52+D55</f>
        <v>0</v>
      </c>
      <c r="E50" s="49">
        <f t="shared" si="17"/>
        <v>0</v>
      </c>
      <c r="F50" s="49">
        <f t="shared" si="17"/>
        <v>2947.3</v>
      </c>
      <c r="G50" s="49">
        <f>+G52+G55</f>
        <v>0</v>
      </c>
      <c r="H50" s="49">
        <f t="shared" ref="H50:N50" si="18">+H52+H55</f>
        <v>0</v>
      </c>
      <c r="I50" s="49">
        <f t="shared" si="18"/>
        <v>0</v>
      </c>
      <c r="J50" s="49">
        <f t="shared" si="18"/>
        <v>0</v>
      </c>
      <c r="K50" s="49">
        <f t="shared" si="18"/>
        <v>2947.3</v>
      </c>
      <c r="L50" s="49">
        <f t="shared" si="18"/>
        <v>0</v>
      </c>
      <c r="M50" s="49">
        <f t="shared" si="18"/>
        <v>0</v>
      </c>
      <c r="N50" s="49">
        <f t="shared" si="18"/>
        <v>2947.3</v>
      </c>
    </row>
    <row r="51" spans="1:14" s="2" customFormat="1" ht="15.75" x14ac:dyDescent="0.25">
      <c r="A51" s="13">
        <v>38</v>
      </c>
      <c r="B51" s="69" t="s">
        <v>2</v>
      </c>
      <c r="C51" s="50"/>
      <c r="D51" s="50"/>
      <c r="E51" s="50"/>
      <c r="F51" s="50"/>
      <c r="G51" s="50"/>
      <c r="H51" s="50"/>
      <c r="I51" s="50"/>
      <c r="J51" s="50"/>
      <c r="K51" s="49">
        <f t="shared" si="1"/>
        <v>0</v>
      </c>
      <c r="L51" s="49">
        <f t="shared" si="1"/>
        <v>0</v>
      </c>
      <c r="M51" s="49">
        <f t="shared" si="1"/>
        <v>0</v>
      </c>
      <c r="N51" s="49">
        <f t="shared" si="1"/>
        <v>0</v>
      </c>
    </row>
    <row r="52" spans="1:14" s="2" customFormat="1" ht="15.75" x14ac:dyDescent="0.25">
      <c r="A52" s="13">
        <v>39</v>
      </c>
      <c r="B52" s="67" t="s">
        <v>67</v>
      </c>
      <c r="C52" s="49">
        <f>+C53+C54</f>
        <v>2841.6</v>
      </c>
      <c r="D52" s="49">
        <f t="shared" ref="D52:F52" si="19">+D53+D54</f>
        <v>0</v>
      </c>
      <c r="E52" s="49">
        <f t="shared" si="19"/>
        <v>0</v>
      </c>
      <c r="F52" s="49">
        <f t="shared" si="19"/>
        <v>2841.6</v>
      </c>
      <c r="G52" s="49">
        <f>+G53+G54</f>
        <v>0</v>
      </c>
      <c r="H52" s="49">
        <f t="shared" ref="H52:N52" si="20">+H53+H54</f>
        <v>0</v>
      </c>
      <c r="I52" s="49">
        <f t="shared" si="20"/>
        <v>0</v>
      </c>
      <c r="J52" s="49">
        <f t="shared" si="20"/>
        <v>0</v>
      </c>
      <c r="K52" s="49">
        <f t="shared" si="20"/>
        <v>2841.6</v>
      </c>
      <c r="L52" s="49">
        <f t="shared" si="20"/>
        <v>0</v>
      </c>
      <c r="M52" s="49">
        <f t="shared" si="20"/>
        <v>0</v>
      </c>
      <c r="N52" s="49">
        <f t="shared" si="20"/>
        <v>2841.6</v>
      </c>
    </row>
    <row r="53" spans="1:14" s="2" customFormat="1" ht="31.5" x14ac:dyDescent="0.25">
      <c r="A53" s="13">
        <v>40</v>
      </c>
      <c r="B53" s="68" t="s">
        <v>107</v>
      </c>
      <c r="C53" s="50">
        <f>+D53+F53</f>
        <v>2117.6</v>
      </c>
      <c r="D53" s="50"/>
      <c r="E53" s="50"/>
      <c r="F53" s="50">
        <v>2117.6</v>
      </c>
      <c r="G53" s="50">
        <f>+H53+J53</f>
        <v>0</v>
      </c>
      <c r="H53" s="50"/>
      <c r="I53" s="50"/>
      <c r="J53" s="50"/>
      <c r="K53" s="50">
        <f t="shared" si="1"/>
        <v>2117.6</v>
      </c>
      <c r="L53" s="50">
        <f t="shared" si="1"/>
        <v>0</v>
      </c>
      <c r="M53" s="50">
        <f t="shared" si="1"/>
        <v>0</v>
      </c>
      <c r="N53" s="50">
        <f t="shared" si="1"/>
        <v>2117.6</v>
      </c>
    </row>
    <row r="54" spans="1:14" s="2" customFormat="1" ht="31.5" x14ac:dyDescent="0.25">
      <c r="A54" s="13">
        <v>41</v>
      </c>
      <c r="B54" s="6" t="s">
        <v>81</v>
      </c>
      <c r="C54" s="50">
        <f>+D54+F54</f>
        <v>724</v>
      </c>
      <c r="D54" s="50"/>
      <c r="E54" s="50"/>
      <c r="F54" s="50">
        <v>724</v>
      </c>
      <c r="G54" s="50">
        <f>+H54+J54</f>
        <v>0</v>
      </c>
      <c r="H54" s="50"/>
      <c r="I54" s="50"/>
      <c r="J54" s="50"/>
      <c r="K54" s="50">
        <f t="shared" si="1"/>
        <v>724</v>
      </c>
      <c r="L54" s="50">
        <f t="shared" si="1"/>
        <v>0</v>
      </c>
      <c r="M54" s="50">
        <f t="shared" si="1"/>
        <v>0</v>
      </c>
      <c r="N54" s="50">
        <f t="shared" si="1"/>
        <v>724</v>
      </c>
    </row>
    <row r="55" spans="1:14" s="2" customFormat="1" ht="15.75" x14ac:dyDescent="0.25">
      <c r="A55" s="13">
        <v>42</v>
      </c>
      <c r="B55" s="7" t="s">
        <v>79</v>
      </c>
      <c r="C55" s="49">
        <f t="shared" ref="C55:N55" si="21">+C56</f>
        <v>105.7</v>
      </c>
      <c r="D55" s="49">
        <f t="shared" si="21"/>
        <v>0</v>
      </c>
      <c r="E55" s="49">
        <f t="shared" si="21"/>
        <v>0</v>
      </c>
      <c r="F55" s="49">
        <f t="shared" si="21"/>
        <v>105.7</v>
      </c>
      <c r="G55" s="49">
        <f t="shared" si="21"/>
        <v>0</v>
      </c>
      <c r="H55" s="49">
        <f t="shared" si="21"/>
        <v>0</v>
      </c>
      <c r="I55" s="49">
        <f t="shared" si="21"/>
        <v>0</v>
      </c>
      <c r="J55" s="49">
        <f t="shared" si="21"/>
        <v>0</v>
      </c>
      <c r="K55" s="49">
        <f t="shared" si="21"/>
        <v>105.7</v>
      </c>
      <c r="L55" s="49">
        <f t="shared" si="21"/>
        <v>0</v>
      </c>
      <c r="M55" s="49">
        <f t="shared" si="21"/>
        <v>0</v>
      </c>
      <c r="N55" s="49">
        <f t="shared" si="21"/>
        <v>105.7</v>
      </c>
    </row>
    <row r="56" spans="1:14" s="2" customFormat="1" ht="15.75" x14ac:dyDescent="0.25">
      <c r="A56" s="13">
        <v>43</v>
      </c>
      <c r="B56" s="68" t="s">
        <v>148</v>
      </c>
      <c r="C56" s="50">
        <f>+D56+F56</f>
        <v>105.7</v>
      </c>
      <c r="D56" s="50"/>
      <c r="E56" s="50"/>
      <c r="F56" s="50">
        <v>105.7</v>
      </c>
      <c r="G56" s="50">
        <f>+H56+J56</f>
        <v>0</v>
      </c>
      <c r="H56" s="50"/>
      <c r="I56" s="50"/>
      <c r="J56" s="50"/>
      <c r="K56" s="50">
        <f t="shared" si="1"/>
        <v>105.7</v>
      </c>
      <c r="L56" s="50">
        <f t="shared" si="1"/>
        <v>0</v>
      </c>
      <c r="M56" s="50">
        <f t="shared" si="1"/>
        <v>0</v>
      </c>
      <c r="N56" s="50">
        <f t="shared" si="1"/>
        <v>105.7</v>
      </c>
    </row>
    <row r="57" spans="1:14" s="5" customFormat="1" ht="31.5" x14ac:dyDescent="0.25">
      <c r="A57" s="13">
        <v>44</v>
      </c>
      <c r="B57" s="67" t="s">
        <v>254</v>
      </c>
      <c r="C57" s="49">
        <f>+C58</f>
        <v>198.9</v>
      </c>
      <c r="D57" s="49">
        <f t="shared" ref="D57:N58" si="22">+D58</f>
        <v>198.9</v>
      </c>
      <c r="E57" s="49">
        <f t="shared" si="22"/>
        <v>86.9</v>
      </c>
      <c r="F57" s="49">
        <f t="shared" si="22"/>
        <v>0</v>
      </c>
      <c r="G57" s="49">
        <f>+G58</f>
        <v>0</v>
      </c>
      <c r="H57" s="49">
        <f t="shared" si="22"/>
        <v>0</v>
      </c>
      <c r="I57" s="49">
        <f t="shared" si="22"/>
        <v>0.7</v>
      </c>
      <c r="J57" s="49">
        <f t="shared" si="22"/>
        <v>0</v>
      </c>
      <c r="K57" s="49">
        <f t="shared" si="22"/>
        <v>198.9</v>
      </c>
      <c r="L57" s="49">
        <f t="shared" si="22"/>
        <v>198.9</v>
      </c>
      <c r="M57" s="49">
        <f t="shared" si="22"/>
        <v>87.6</v>
      </c>
      <c r="N57" s="49">
        <f t="shared" si="22"/>
        <v>0</v>
      </c>
    </row>
    <row r="58" spans="1:14" s="2" customFormat="1" ht="15.75" x14ac:dyDescent="0.25">
      <c r="A58" s="13">
        <v>45</v>
      </c>
      <c r="B58" s="67" t="s">
        <v>6</v>
      </c>
      <c r="C58" s="49">
        <f>+C59</f>
        <v>198.9</v>
      </c>
      <c r="D58" s="49">
        <f t="shared" si="22"/>
        <v>198.9</v>
      </c>
      <c r="E58" s="49">
        <f t="shared" si="22"/>
        <v>86.9</v>
      </c>
      <c r="F58" s="49">
        <f t="shared" si="22"/>
        <v>0</v>
      </c>
      <c r="G58" s="49">
        <f>+G59</f>
        <v>0</v>
      </c>
      <c r="H58" s="49">
        <f t="shared" si="22"/>
        <v>0</v>
      </c>
      <c r="I58" s="49">
        <f t="shared" si="22"/>
        <v>0.7</v>
      </c>
      <c r="J58" s="49">
        <f t="shared" si="22"/>
        <v>0</v>
      </c>
      <c r="K58" s="49">
        <f t="shared" si="22"/>
        <v>198.9</v>
      </c>
      <c r="L58" s="49">
        <f t="shared" si="22"/>
        <v>198.9</v>
      </c>
      <c r="M58" s="49">
        <f t="shared" si="22"/>
        <v>87.6</v>
      </c>
      <c r="N58" s="49">
        <f t="shared" si="22"/>
        <v>0</v>
      </c>
    </row>
    <row r="59" spans="1:14" s="2" customFormat="1" ht="15.75" x14ac:dyDescent="0.25">
      <c r="A59" s="13">
        <v>46</v>
      </c>
      <c r="B59" s="68" t="s">
        <v>91</v>
      </c>
      <c r="C59" s="50">
        <f>+D59+F59</f>
        <v>198.9</v>
      </c>
      <c r="D59" s="50">
        <v>198.9</v>
      </c>
      <c r="E59" s="50">
        <v>86.9</v>
      </c>
      <c r="F59" s="50"/>
      <c r="G59" s="50">
        <f>+H59+J59</f>
        <v>0</v>
      </c>
      <c r="H59" s="50"/>
      <c r="I59" s="50">
        <v>0.7</v>
      </c>
      <c r="J59" s="50"/>
      <c r="K59" s="50">
        <f t="shared" si="1"/>
        <v>198.9</v>
      </c>
      <c r="L59" s="50">
        <f t="shared" si="1"/>
        <v>198.9</v>
      </c>
      <c r="M59" s="50">
        <f t="shared" si="1"/>
        <v>87.6</v>
      </c>
      <c r="N59" s="50">
        <f t="shared" si="1"/>
        <v>0</v>
      </c>
    </row>
    <row r="60" spans="1:14" s="2" customFormat="1" ht="31.5" x14ac:dyDescent="0.25">
      <c r="A60" s="13">
        <v>47</v>
      </c>
      <c r="B60" s="67" t="s">
        <v>255</v>
      </c>
      <c r="C60" s="49">
        <f>+C61</f>
        <v>209.3</v>
      </c>
      <c r="D60" s="49">
        <f t="shared" ref="D60:N61" si="23">+D61</f>
        <v>0</v>
      </c>
      <c r="E60" s="49">
        <f t="shared" si="23"/>
        <v>0</v>
      </c>
      <c r="F60" s="49">
        <f t="shared" si="23"/>
        <v>209.3</v>
      </c>
      <c r="G60" s="49">
        <f>+G61+G63</f>
        <v>350</v>
      </c>
      <c r="H60" s="49">
        <f t="shared" ref="H60:N60" si="24">+H61+H63</f>
        <v>0</v>
      </c>
      <c r="I60" s="49">
        <f t="shared" si="24"/>
        <v>0</v>
      </c>
      <c r="J60" s="49">
        <f t="shared" si="24"/>
        <v>350</v>
      </c>
      <c r="K60" s="49">
        <f t="shared" si="24"/>
        <v>559.29999999999995</v>
      </c>
      <c r="L60" s="49">
        <f t="shared" si="24"/>
        <v>0</v>
      </c>
      <c r="M60" s="49">
        <f t="shared" si="24"/>
        <v>0</v>
      </c>
      <c r="N60" s="49">
        <f t="shared" si="24"/>
        <v>559.29999999999995</v>
      </c>
    </row>
    <row r="61" spans="1:14" s="2" customFormat="1" ht="15.75" x14ac:dyDescent="0.25">
      <c r="A61" s="13">
        <v>48</v>
      </c>
      <c r="B61" s="67" t="s">
        <v>67</v>
      </c>
      <c r="C61" s="49">
        <f>+C62</f>
        <v>209.3</v>
      </c>
      <c r="D61" s="49">
        <f t="shared" si="23"/>
        <v>0</v>
      </c>
      <c r="E61" s="49">
        <f t="shared" si="23"/>
        <v>0</v>
      </c>
      <c r="F61" s="49">
        <f t="shared" si="23"/>
        <v>209.3</v>
      </c>
      <c r="G61" s="49">
        <f>+G62</f>
        <v>0</v>
      </c>
      <c r="H61" s="49">
        <f t="shared" si="23"/>
        <v>0</v>
      </c>
      <c r="I61" s="49">
        <f t="shared" si="23"/>
        <v>0</v>
      </c>
      <c r="J61" s="49">
        <f t="shared" si="23"/>
        <v>0</v>
      </c>
      <c r="K61" s="49">
        <f t="shared" si="23"/>
        <v>209.3</v>
      </c>
      <c r="L61" s="49">
        <f t="shared" si="23"/>
        <v>0</v>
      </c>
      <c r="M61" s="49">
        <f t="shared" si="23"/>
        <v>0</v>
      </c>
      <c r="N61" s="49">
        <f t="shared" si="23"/>
        <v>209.3</v>
      </c>
    </row>
    <row r="62" spans="1:14" s="2" customFormat="1" ht="15.75" x14ac:dyDescent="0.25">
      <c r="A62" s="13">
        <v>49</v>
      </c>
      <c r="B62" s="68" t="s">
        <v>91</v>
      </c>
      <c r="C62" s="50">
        <f>+F62</f>
        <v>209.3</v>
      </c>
      <c r="D62" s="50"/>
      <c r="E62" s="50"/>
      <c r="F62" s="50">
        <v>209.3</v>
      </c>
      <c r="G62" s="50">
        <f>+J62</f>
        <v>0</v>
      </c>
      <c r="H62" s="50"/>
      <c r="I62" s="50"/>
      <c r="J62" s="50"/>
      <c r="K62" s="50">
        <f t="shared" si="1"/>
        <v>209.3</v>
      </c>
      <c r="L62" s="50">
        <f t="shared" si="1"/>
        <v>0</v>
      </c>
      <c r="M62" s="50">
        <f t="shared" si="1"/>
        <v>0</v>
      </c>
      <c r="N62" s="50">
        <f t="shared" si="1"/>
        <v>209.3</v>
      </c>
    </row>
    <row r="63" spans="1:14" s="2" customFormat="1" ht="15.75" x14ac:dyDescent="0.25">
      <c r="A63" s="13">
        <v>50</v>
      </c>
      <c r="B63" s="7" t="s">
        <v>3</v>
      </c>
      <c r="C63" s="50"/>
      <c r="D63" s="50"/>
      <c r="E63" s="50"/>
      <c r="F63" s="50"/>
      <c r="G63" s="49">
        <f>+G64</f>
        <v>350</v>
      </c>
      <c r="H63" s="49">
        <f t="shared" ref="H63:N63" si="25">+H64</f>
        <v>0</v>
      </c>
      <c r="I63" s="49">
        <f t="shared" si="25"/>
        <v>0</v>
      </c>
      <c r="J63" s="49">
        <f t="shared" si="25"/>
        <v>350</v>
      </c>
      <c r="K63" s="49">
        <f t="shared" si="25"/>
        <v>350</v>
      </c>
      <c r="L63" s="49">
        <f t="shared" si="25"/>
        <v>0</v>
      </c>
      <c r="M63" s="49">
        <f t="shared" si="25"/>
        <v>0</v>
      </c>
      <c r="N63" s="49">
        <f t="shared" si="25"/>
        <v>350</v>
      </c>
    </row>
    <row r="64" spans="1:14" s="2" customFormat="1" ht="15.75" x14ac:dyDescent="0.25">
      <c r="A64" s="13">
        <v>51</v>
      </c>
      <c r="B64" s="68" t="s">
        <v>91</v>
      </c>
      <c r="C64" s="50"/>
      <c r="D64" s="50"/>
      <c r="E64" s="50"/>
      <c r="F64" s="50"/>
      <c r="G64" s="50">
        <f>+H64+J64</f>
        <v>350</v>
      </c>
      <c r="H64" s="50"/>
      <c r="I64" s="50"/>
      <c r="J64" s="50">
        <v>350</v>
      </c>
      <c r="K64" s="50">
        <f t="shared" ref="K64:N64" si="26">+C64+G64</f>
        <v>350</v>
      </c>
      <c r="L64" s="50">
        <f t="shared" si="26"/>
        <v>0</v>
      </c>
      <c r="M64" s="50">
        <f t="shared" si="26"/>
        <v>0</v>
      </c>
      <c r="N64" s="50">
        <f t="shared" si="26"/>
        <v>350</v>
      </c>
    </row>
    <row r="65" spans="1:14" s="2" customFormat="1" ht="31.5" x14ac:dyDescent="0.25">
      <c r="A65" s="13">
        <v>52</v>
      </c>
      <c r="B65" s="65" t="s">
        <v>256</v>
      </c>
      <c r="C65" s="49">
        <f>+C66+C69+C79+C92+C94</f>
        <v>13408.6</v>
      </c>
      <c r="D65" s="49">
        <f t="shared" ref="D65:F65" si="27">+D66+D69+D79+D92+D94</f>
        <v>3215.9</v>
      </c>
      <c r="E65" s="49">
        <f t="shared" si="27"/>
        <v>0</v>
      </c>
      <c r="F65" s="49">
        <f t="shared" si="27"/>
        <v>10192.700000000001</v>
      </c>
      <c r="G65" s="49">
        <f>+G66+G69+G79+G92+G94</f>
        <v>0</v>
      </c>
      <c r="H65" s="49">
        <f t="shared" ref="H65:N65" si="28">+H66+H69+H79+H92+H94</f>
        <v>10</v>
      </c>
      <c r="I65" s="49">
        <f t="shared" si="28"/>
        <v>0</v>
      </c>
      <c r="J65" s="49">
        <f t="shared" si="28"/>
        <v>-10</v>
      </c>
      <c r="K65" s="49">
        <f t="shared" si="28"/>
        <v>13408.6</v>
      </c>
      <c r="L65" s="49">
        <f t="shared" si="28"/>
        <v>3225.9</v>
      </c>
      <c r="M65" s="49">
        <f t="shared" si="28"/>
        <v>0</v>
      </c>
      <c r="N65" s="49">
        <f t="shared" si="28"/>
        <v>10182.700000000001</v>
      </c>
    </row>
    <row r="66" spans="1:14" s="2" customFormat="1" ht="15.75" x14ac:dyDescent="0.25">
      <c r="A66" s="13">
        <v>53</v>
      </c>
      <c r="B66" s="7" t="s">
        <v>3</v>
      </c>
      <c r="C66" s="49">
        <f t="shared" ref="C66:N66" si="29">+C67</f>
        <v>2977.2</v>
      </c>
      <c r="D66" s="49">
        <f t="shared" si="29"/>
        <v>37</v>
      </c>
      <c r="E66" s="49">
        <f t="shared" si="29"/>
        <v>0</v>
      </c>
      <c r="F66" s="49">
        <f t="shared" si="29"/>
        <v>2940.2</v>
      </c>
      <c r="G66" s="49">
        <f t="shared" si="29"/>
        <v>0</v>
      </c>
      <c r="H66" s="49">
        <f t="shared" si="29"/>
        <v>0</v>
      </c>
      <c r="I66" s="49">
        <f t="shared" si="29"/>
        <v>0</v>
      </c>
      <c r="J66" s="49">
        <f t="shared" si="29"/>
        <v>0</v>
      </c>
      <c r="K66" s="49">
        <f t="shared" si="29"/>
        <v>2977.2</v>
      </c>
      <c r="L66" s="49">
        <f t="shared" si="29"/>
        <v>37</v>
      </c>
      <c r="M66" s="49">
        <f t="shared" si="29"/>
        <v>0</v>
      </c>
      <c r="N66" s="49">
        <f t="shared" si="29"/>
        <v>2940.2</v>
      </c>
    </row>
    <row r="67" spans="1:14" s="2" customFormat="1" ht="15.75" x14ac:dyDescent="0.25">
      <c r="A67" s="13">
        <v>54</v>
      </c>
      <c r="B67" s="6" t="s">
        <v>51</v>
      </c>
      <c r="C67" s="50">
        <f>+D67+F67</f>
        <v>2977.2</v>
      </c>
      <c r="D67" s="50">
        <v>37</v>
      </c>
      <c r="E67" s="50"/>
      <c r="F67" s="50">
        <v>2940.2</v>
      </c>
      <c r="G67" s="50">
        <f>+H67+J67</f>
        <v>0</v>
      </c>
      <c r="H67" s="50"/>
      <c r="I67" s="50"/>
      <c r="J67" s="50"/>
      <c r="K67" s="50">
        <f t="shared" si="1"/>
        <v>2977.2</v>
      </c>
      <c r="L67" s="50">
        <f t="shared" si="1"/>
        <v>37</v>
      </c>
      <c r="M67" s="50">
        <f t="shared" si="1"/>
        <v>0</v>
      </c>
      <c r="N67" s="50">
        <f t="shared" si="1"/>
        <v>2940.2</v>
      </c>
    </row>
    <row r="68" spans="1:14" s="2" customFormat="1" ht="31.5" x14ac:dyDescent="0.25">
      <c r="A68" s="13">
        <v>55</v>
      </c>
      <c r="B68" s="70" t="s">
        <v>257</v>
      </c>
      <c r="C68" s="50">
        <f>+D68+F68</f>
        <v>2930.7</v>
      </c>
      <c r="D68" s="50">
        <f>21.1+5.4</f>
        <v>26.5</v>
      </c>
      <c r="E68" s="50"/>
      <c r="F68" s="50">
        <v>2904.2</v>
      </c>
      <c r="G68" s="50">
        <f>+H68+J68</f>
        <v>0</v>
      </c>
      <c r="H68" s="50"/>
      <c r="I68" s="50"/>
      <c r="J68" s="50"/>
      <c r="K68" s="50">
        <f t="shared" si="1"/>
        <v>2930.7</v>
      </c>
      <c r="L68" s="50">
        <f t="shared" si="1"/>
        <v>26.5</v>
      </c>
      <c r="M68" s="50">
        <f t="shared" si="1"/>
        <v>0</v>
      </c>
      <c r="N68" s="50">
        <f t="shared" si="1"/>
        <v>2904.2</v>
      </c>
    </row>
    <row r="69" spans="1:14" s="2" customFormat="1" ht="15.75" x14ac:dyDescent="0.25">
      <c r="A69" s="13">
        <v>56</v>
      </c>
      <c r="B69" s="67" t="s">
        <v>67</v>
      </c>
      <c r="C69" s="49">
        <f>+C70+C71+C72+C73+C74+C75+C76+C77+C78</f>
        <v>6557.5</v>
      </c>
      <c r="D69" s="49">
        <f t="shared" ref="D69:F69" si="30">+D70+D71+D72+D73+D74+D75+D76+D77+D78</f>
        <v>26.1</v>
      </c>
      <c r="E69" s="49">
        <f t="shared" si="30"/>
        <v>0</v>
      </c>
      <c r="F69" s="49">
        <f t="shared" si="30"/>
        <v>6531.4</v>
      </c>
      <c r="G69" s="49">
        <f>+G70+G71+G72+G73+G74+G75+G76+G77+G78</f>
        <v>-10</v>
      </c>
      <c r="H69" s="49">
        <f t="shared" ref="H69:N69" si="31">+H70+H71+H72+H73+H74+H75+H76+H77+H78</f>
        <v>0</v>
      </c>
      <c r="I69" s="49">
        <f t="shared" si="31"/>
        <v>0</v>
      </c>
      <c r="J69" s="49">
        <f t="shared" si="31"/>
        <v>-10</v>
      </c>
      <c r="K69" s="49">
        <f t="shared" si="31"/>
        <v>6547.5</v>
      </c>
      <c r="L69" s="49">
        <f t="shared" si="31"/>
        <v>26.1</v>
      </c>
      <c r="M69" s="49">
        <f t="shared" si="31"/>
        <v>0</v>
      </c>
      <c r="N69" s="49">
        <f t="shared" si="31"/>
        <v>6521.4</v>
      </c>
    </row>
    <row r="70" spans="1:14" s="2" customFormat="1" ht="15.75" x14ac:dyDescent="0.25">
      <c r="A70" s="13">
        <v>57</v>
      </c>
      <c r="B70" s="6" t="s">
        <v>51</v>
      </c>
      <c r="C70" s="50">
        <f t="shared" ref="C70:C95" si="32">+D70+F70</f>
        <v>4.5999999999999996</v>
      </c>
      <c r="D70" s="50">
        <v>4.5999999999999996</v>
      </c>
      <c r="E70" s="50"/>
      <c r="F70" s="50"/>
      <c r="G70" s="50">
        <f t="shared" ref="G70:G77" si="33">+H70+J70</f>
        <v>0</v>
      </c>
      <c r="H70" s="50"/>
      <c r="I70" s="50"/>
      <c r="J70" s="50"/>
      <c r="K70" s="50">
        <f t="shared" si="1"/>
        <v>4.5999999999999996</v>
      </c>
      <c r="L70" s="50">
        <f t="shared" si="1"/>
        <v>4.5999999999999996</v>
      </c>
      <c r="M70" s="50">
        <f t="shared" si="1"/>
        <v>0</v>
      </c>
      <c r="N70" s="50">
        <f t="shared" si="1"/>
        <v>0</v>
      </c>
    </row>
    <row r="71" spans="1:14" s="2" customFormat="1" ht="31.5" x14ac:dyDescent="0.25">
      <c r="A71" s="13">
        <v>58</v>
      </c>
      <c r="B71" s="6" t="s">
        <v>118</v>
      </c>
      <c r="C71" s="50">
        <f t="shared" si="32"/>
        <v>2424.4</v>
      </c>
      <c r="D71" s="50"/>
      <c r="E71" s="50"/>
      <c r="F71" s="50">
        <v>2424.4</v>
      </c>
      <c r="G71" s="50">
        <f t="shared" si="33"/>
        <v>0</v>
      </c>
      <c r="H71" s="50"/>
      <c r="I71" s="50"/>
      <c r="J71" s="50"/>
      <c r="K71" s="50">
        <f t="shared" si="1"/>
        <v>2424.4</v>
      </c>
      <c r="L71" s="50">
        <f t="shared" si="1"/>
        <v>0</v>
      </c>
      <c r="M71" s="50">
        <f t="shared" si="1"/>
        <v>0</v>
      </c>
      <c r="N71" s="50">
        <f t="shared" si="1"/>
        <v>2424.4</v>
      </c>
    </row>
    <row r="72" spans="1:14" s="2" customFormat="1" ht="15.75" x14ac:dyDescent="0.25">
      <c r="A72" s="13">
        <v>59</v>
      </c>
      <c r="B72" s="68" t="s">
        <v>80</v>
      </c>
      <c r="C72" s="50">
        <f t="shared" si="32"/>
        <v>886.4</v>
      </c>
      <c r="D72" s="50"/>
      <c r="E72" s="50"/>
      <c r="F72" s="50">
        <v>886.4</v>
      </c>
      <c r="G72" s="50">
        <f t="shared" si="33"/>
        <v>0</v>
      </c>
      <c r="H72" s="50"/>
      <c r="I72" s="50"/>
      <c r="J72" s="50"/>
      <c r="K72" s="50">
        <f t="shared" si="1"/>
        <v>886.4</v>
      </c>
      <c r="L72" s="50">
        <f t="shared" si="1"/>
        <v>0</v>
      </c>
      <c r="M72" s="50">
        <f t="shared" si="1"/>
        <v>0</v>
      </c>
      <c r="N72" s="50">
        <f t="shared" si="1"/>
        <v>886.4</v>
      </c>
    </row>
    <row r="73" spans="1:14" s="2" customFormat="1" ht="31.5" x14ac:dyDescent="0.25">
      <c r="A73" s="13">
        <v>60</v>
      </c>
      <c r="B73" s="68" t="s">
        <v>107</v>
      </c>
      <c r="C73" s="50">
        <f t="shared" si="32"/>
        <v>450</v>
      </c>
      <c r="D73" s="50"/>
      <c r="E73" s="50"/>
      <c r="F73" s="50">
        <v>450</v>
      </c>
      <c r="G73" s="50">
        <f t="shared" si="33"/>
        <v>0</v>
      </c>
      <c r="H73" s="50"/>
      <c r="I73" s="50"/>
      <c r="J73" s="50"/>
      <c r="K73" s="50">
        <f t="shared" si="1"/>
        <v>450</v>
      </c>
      <c r="L73" s="50">
        <f t="shared" si="1"/>
        <v>0</v>
      </c>
      <c r="M73" s="50">
        <f t="shared" si="1"/>
        <v>0</v>
      </c>
      <c r="N73" s="50">
        <f t="shared" si="1"/>
        <v>450</v>
      </c>
    </row>
    <row r="74" spans="1:14" s="2" customFormat="1" ht="31.5" x14ac:dyDescent="0.25">
      <c r="A74" s="13">
        <v>61</v>
      </c>
      <c r="B74" s="6" t="s">
        <v>81</v>
      </c>
      <c r="C74" s="50">
        <f t="shared" si="32"/>
        <v>44.8</v>
      </c>
      <c r="D74" s="50"/>
      <c r="E74" s="50"/>
      <c r="F74" s="50">
        <v>44.8</v>
      </c>
      <c r="G74" s="50">
        <f t="shared" si="33"/>
        <v>0</v>
      </c>
      <c r="H74" s="50"/>
      <c r="I74" s="50"/>
      <c r="J74" s="50"/>
      <c r="K74" s="50">
        <f t="shared" si="1"/>
        <v>44.8</v>
      </c>
      <c r="L74" s="50">
        <f t="shared" si="1"/>
        <v>0</v>
      </c>
      <c r="M74" s="50">
        <f t="shared" si="1"/>
        <v>0</v>
      </c>
      <c r="N74" s="50">
        <f t="shared" si="1"/>
        <v>44.8</v>
      </c>
    </row>
    <row r="75" spans="1:14" s="2" customFormat="1" ht="15.75" x14ac:dyDescent="0.25">
      <c r="A75" s="13">
        <v>62</v>
      </c>
      <c r="B75" s="6" t="s">
        <v>161</v>
      </c>
      <c r="C75" s="50">
        <f t="shared" si="32"/>
        <v>21.5</v>
      </c>
      <c r="D75" s="50">
        <v>21.5</v>
      </c>
      <c r="E75" s="50"/>
      <c r="F75" s="50"/>
      <c r="G75" s="50">
        <f t="shared" si="33"/>
        <v>0</v>
      </c>
      <c r="H75" s="50"/>
      <c r="I75" s="50"/>
      <c r="J75" s="50"/>
      <c r="K75" s="50">
        <f t="shared" si="1"/>
        <v>21.5</v>
      </c>
      <c r="L75" s="50">
        <f t="shared" si="1"/>
        <v>21.5</v>
      </c>
      <c r="M75" s="50">
        <f t="shared" si="1"/>
        <v>0</v>
      </c>
      <c r="N75" s="50">
        <f t="shared" si="1"/>
        <v>0</v>
      </c>
    </row>
    <row r="76" spans="1:14" s="2" customFormat="1" ht="15.75" x14ac:dyDescent="0.25">
      <c r="A76" s="13">
        <v>63</v>
      </c>
      <c r="B76" s="6" t="s">
        <v>74</v>
      </c>
      <c r="C76" s="50">
        <f t="shared" si="32"/>
        <v>2098</v>
      </c>
      <c r="D76" s="50"/>
      <c r="E76" s="50"/>
      <c r="F76" s="50">
        <v>2098</v>
      </c>
      <c r="G76" s="50">
        <f t="shared" si="33"/>
        <v>0</v>
      </c>
      <c r="H76" s="50"/>
      <c r="I76" s="50"/>
      <c r="J76" s="50"/>
      <c r="K76" s="50">
        <f t="shared" si="1"/>
        <v>2098</v>
      </c>
      <c r="L76" s="50">
        <f t="shared" si="1"/>
        <v>0</v>
      </c>
      <c r="M76" s="50">
        <f t="shared" si="1"/>
        <v>0</v>
      </c>
      <c r="N76" s="50">
        <f t="shared" si="1"/>
        <v>2098</v>
      </c>
    </row>
    <row r="77" spans="1:14" s="2" customFormat="1" ht="15.75" x14ac:dyDescent="0.25">
      <c r="A77" s="13">
        <v>64</v>
      </c>
      <c r="B77" s="68" t="s">
        <v>88</v>
      </c>
      <c r="C77" s="50">
        <f t="shared" si="32"/>
        <v>552.79999999999995</v>
      </c>
      <c r="D77" s="50"/>
      <c r="E77" s="50"/>
      <c r="F77" s="50">
        <v>552.79999999999995</v>
      </c>
      <c r="G77" s="50">
        <f t="shared" si="33"/>
        <v>0</v>
      </c>
      <c r="H77" s="50"/>
      <c r="I77" s="50"/>
      <c r="J77" s="50"/>
      <c r="K77" s="50">
        <f t="shared" si="1"/>
        <v>552.79999999999995</v>
      </c>
      <c r="L77" s="50">
        <f t="shared" si="1"/>
        <v>0</v>
      </c>
      <c r="M77" s="50">
        <f t="shared" si="1"/>
        <v>0</v>
      </c>
      <c r="N77" s="50">
        <f t="shared" si="1"/>
        <v>552.79999999999995</v>
      </c>
    </row>
    <row r="78" spans="1:14" s="2" customFormat="1" ht="15.75" x14ac:dyDescent="0.25">
      <c r="A78" s="13">
        <v>65</v>
      </c>
      <c r="B78" s="6" t="s">
        <v>97</v>
      </c>
      <c r="C78" s="50">
        <f>+D78+F78</f>
        <v>75</v>
      </c>
      <c r="D78" s="50"/>
      <c r="E78" s="50"/>
      <c r="F78" s="50">
        <v>75</v>
      </c>
      <c r="G78" s="50">
        <f>+H78+J78</f>
        <v>-10</v>
      </c>
      <c r="H78" s="50"/>
      <c r="I78" s="50"/>
      <c r="J78" s="50">
        <v>-10</v>
      </c>
      <c r="K78" s="50">
        <f t="shared" si="1"/>
        <v>65</v>
      </c>
      <c r="L78" s="50">
        <f t="shared" si="1"/>
        <v>0</v>
      </c>
      <c r="M78" s="50">
        <f t="shared" si="1"/>
        <v>0</v>
      </c>
      <c r="N78" s="50">
        <f t="shared" si="1"/>
        <v>65</v>
      </c>
    </row>
    <row r="79" spans="1:14" s="2" customFormat="1" ht="15.75" x14ac:dyDescent="0.25">
      <c r="A79" s="13">
        <v>66</v>
      </c>
      <c r="B79" s="67" t="s">
        <v>4</v>
      </c>
      <c r="C79" s="49">
        <f>+C80+C82+C84+C86+C88+C90</f>
        <v>3739.9</v>
      </c>
      <c r="D79" s="49">
        <f t="shared" ref="D79:F79" si="34">+D80+D82+D84+D86+D88+D90</f>
        <v>3018.8</v>
      </c>
      <c r="E79" s="49">
        <f t="shared" si="34"/>
        <v>0</v>
      </c>
      <c r="F79" s="49">
        <f t="shared" si="34"/>
        <v>721.1</v>
      </c>
      <c r="G79" s="49">
        <f>+G80+G82+G84+G86+G88+G90</f>
        <v>0</v>
      </c>
      <c r="H79" s="49">
        <f t="shared" ref="H79:N79" si="35">+H80+H82+H84+H86+H88+H90</f>
        <v>0</v>
      </c>
      <c r="I79" s="49">
        <f t="shared" si="35"/>
        <v>0</v>
      </c>
      <c r="J79" s="49">
        <f t="shared" si="35"/>
        <v>0</v>
      </c>
      <c r="K79" s="49">
        <f t="shared" si="35"/>
        <v>3739.9</v>
      </c>
      <c r="L79" s="49">
        <f t="shared" si="35"/>
        <v>3018.8</v>
      </c>
      <c r="M79" s="49">
        <f t="shared" si="35"/>
        <v>0</v>
      </c>
      <c r="N79" s="49">
        <f t="shared" si="35"/>
        <v>721.1</v>
      </c>
    </row>
    <row r="80" spans="1:14" s="2" customFormat="1" ht="31.5" x14ac:dyDescent="0.25">
      <c r="A80" s="13">
        <v>67</v>
      </c>
      <c r="B80" s="68" t="s">
        <v>107</v>
      </c>
      <c r="C80" s="50">
        <f>+D80+F80</f>
        <v>2417.1999999999998</v>
      </c>
      <c r="D80" s="50">
        <v>2417.1999999999998</v>
      </c>
      <c r="E80" s="50"/>
      <c r="F80" s="50"/>
      <c r="G80" s="50">
        <f>+H80+J80</f>
        <v>0</v>
      </c>
      <c r="H80" s="50"/>
      <c r="I80" s="50"/>
      <c r="J80" s="50"/>
      <c r="K80" s="50">
        <f t="shared" si="1"/>
        <v>2417.1999999999998</v>
      </c>
      <c r="L80" s="50">
        <f t="shared" si="1"/>
        <v>2417.1999999999998</v>
      </c>
      <c r="M80" s="50">
        <f t="shared" si="1"/>
        <v>0</v>
      </c>
      <c r="N80" s="50">
        <f t="shared" si="1"/>
        <v>0</v>
      </c>
    </row>
    <row r="81" spans="1:14" s="2" customFormat="1" ht="15.75" x14ac:dyDescent="0.25">
      <c r="A81" s="13">
        <v>68</v>
      </c>
      <c r="B81" s="66" t="s">
        <v>246</v>
      </c>
      <c r="C81" s="50">
        <f>+D81+F81</f>
        <v>132.30000000000001</v>
      </c>
      <c r="D81" s="50">
        <v>132.30000000000001</v>
      </c>
      <c r="E81" s="50"/>
      <c r="F81" s="50"/>
      <c r="G81" s="50">
        <f>+H81+J81</f>
        <v>0</v>
      </c>
      <c r="H81" s="50"/>
      <c r="I81" s="50"/>
      <c r="J81" s="50"/>
      <c r="K81" s="50">
        <f t="shared" si="1"/>
        <v>132.30000000000001</v>
      </c>
      <c r="L81" s="50">
        <f t="shared" si="1"/>
        <v>132.30000000000001</v>
      </c>
      <c r="M81" s="50">
        <f t="shared" si="1"/>
        <v>0</v>
      </c>
      <c r="N81" s="50">
        <f t="shared" si="1"/>
        <v>0</v>
      </c>
    </row>
    <row r="82" spans="1:14" s="2" customFormat="1" ht="31.5" x14ac:dyDescent="0.25">
      <c r="A82" s="13">
        <v>69</v>
      </c>
      <c r="B82" s="6" t="s">
        <v>81</v>
      </c>
      <c r="C82" s="50">
        <f>+D82+F82</f>
        <v>957.9</v>
      </c>
      <c r="D82" s="50">
        <v>236.8</v>
      </c>
      <c r="E82" s="50"/>
      <c r="F82" s="50">
        <v>721.1</v>
      </c>
      <c r="G82" s="50">
        <f>+H82+J82</f>
        <v>0</v>
      </c>
      <c r="H82" s="50"/>
      <c r="I82" s="50"/>
      <c r="J82" s="50"/>
      <c r="K82" s="50">
        <f t="shared" si="1"/>
        <v>957.9</v>
      </c>
      <c r="L82" s="50">
        <f t="shared" si="1"/>
        <v>236.8</v>
      </c>
      <c r="M82" s="50">
        <f t="shared" si="1"/>
        <v>0</v>
      </c>
      <c r="N82" s="50">
        <f t="shared" si="1"/>
        <v>721.1</v>
      </c>
    </row>
    <row r="83" spans="1:14" s="2" customFormat="1" ht="15.75" x14ac:dyDescent="0.25">
      <c r="A83" s="13">
        <v>70</v>
      </c>
      <c r="B83" s="66" t="s">
        <v>246</v>
      </c>
      <c r="C83" s="50">
        <f>62.9+1.7+154.7+4.5+2.6+10+0.4</f>
        <v>236.8</v>
      </c>
      <c r="D83" s="50">
        <f>62.9+1.7+154.7+4.5+2.6+10+0.4</f>
        <v>236.8</v>
      </c>
      <c r="E83" s="50"/>
      <c r="F83" s="50"/>
      <c r="G83" s="50">
        <f t="shared" ref="G83:G96" si="36">+H83+J83</f>
        <v>0</v>
      </c>
      <c r="H83" s="50"/>
      <c r="I83" s="50"/>
      <c r="J83" s="50"/>
      <c r="K83" s="50">
        <f t="shared" ref="K83:N97" si="37">+C83+G83</f>
        <v>236.8</v>
      </c>
      <c r="L83" s="50">
        <f t="shared" si="37"/>
        <v>236.8</v>
      </c>
      <c r="M83" s="50">
        <f t="shared" si="37"/>
        <v>0</v>
      </c>
      <c r="N83" s="50">
        <f t="shared" si="37"/>
        <v>0</v>
      </c>
    </row>
    <row r="84" spans="1:14" s="2" customFormat="1" ht="15.75" x14ac:dyDescent="0.25">
      <c r="A84" s="13">
        <v>71</v>
      </c>
      <c r="B84" s="6" t="s">
        <v>161</v>
      </c>
      <c r="C84" s="50">
        <f>+D84+F84</f>
        <v>18</v>
      </c>
      <c r="D84" s="50">
        <v>18</v>
      </c>
      <c r="E84" s="50"/>
      <c r="F84" s="50"/>
      <c r="G84" s="50">
        <f t="shared" si="36"/>
        <v>0</v>
      </c>
      <c r="H84" s="50"/>
      <c r="I84" s="50"/>
      <c r="J84" s="50"/>
      <c r="K84" s="50">
        <f t="shared" si="37"/>
        <v>18</v>
      </c>
      <c r="L84" s="50">
        <f t="shared" si="37"/>
        <v>18</v>
      </c>
      <c r="M84" s="50">
        <f t="shared" si="37"/>
        <v>0</v>
      </c>
      <c r="N84" s="50">
        <f t="shared" si="37"/>
        <v>0</v>
      </c>
    </row>
    <row r="85" spans="1:14" s="2" customFormat="1" ht="15.75" x14ac:dyDescent="0.25">
      <c r="A85" s="13">
        <v>72</v>
      </c>
      <c r="B85" s="66" t="s">
        <v>246</v>
      </c>
      <c r="C85" s="50">
        <v>18</v>
      </c>
      <c r="D85" s="50">
        <v>18</v>
      </c>
      <c r="E85" s="50"/>
      <c r="F85" s="50"/>
      <c r="G85" s="50">
        <f t="shared" si="36"/>
        <v>0</v>
      </c>
      <c r="H85" s="50"/>
      <c r="I85" s="50"/>
      <c r="J85" s="50"/>
      <c r="K85" s="50">
        <f t="shared" si="37"/>
        <v>18</v>
      </c>
      <c r="L85" s="50">
        <f t="shared" si="37"/>
        <v>18</v>
      </c>
      <c r="M85" s="50">
        <f t="shared" si="37"/>
        <v>0</v>
      </c>
      <c r="N85" s="50">
        <f t="shared" si="37"/>
        <v>0</v>
      </c>
    </row>
    <row r="86" spans="1:14" s="2" customFormat="1" ht="15.75" x14ac:dyDescent="0.25">
      <c r="A86" s="13">
        <v>73</v>
      </c>
      <c r="B86" s="6" t="s">
        <v>74</v>
      </c>
      <c r="C86" s="50">
        <f>+D86+F86</f>
        <v>315.10000000000002</v>
      </c>
      <c r="D86" s="50">
        <v>315.10000000000002</v>
      </c>
      <c r="E86" s="50"/>
      <c r="F86" s="50"/>
      <c r="G86" s="50">
        <f t="shared" si="36"/>
        <v>0</v>
      </c>
      <c r="H86" s="50"/>
      <c r="I86" s="50"/>
      <c r="J86" s="50"/>
      <c r="K86" s="50">
        <f t="shared" si="37"/>
        <v>315.10000000000002</v>
      </c>
      <c r="L86" s="50">
        <f t="shared" si="37"/>
        <v>315.10000000000002</v>
      </c>
      <c r="M86" s="50">
        <f t="shared" si="37"/>
        <v>0</v>
      </c>
      <c r="N86" s="50">
        <f t="shared" si="37"/>
        <v>0</v>
      </c>
    </row>
    <row r="87" spans="1:14" s="2" customFormat="1" ht="15.75" x14ac:dyDescent="0.25">
      <c r="A87" s="13">
        <v>74</v>
      </c>
      <c r="B87" s="66" t="s">
        <v>246</v>
      </c>
      <c r="C87" s="50">
        <v>315.10000000000002</v>
      </c>
      <c r="D87" s="50">
        <v>315.10000000000002</v>
      </c>
      <c r="E87" s="50"/>
      <c r="F87" s="50"/>
      <c r="G87" s="50">
        <f t="shared" si="36"/>
        <v>0</v>
      </c>
      <c r="H87" s="50"/>
      <c r="I87" s="50"/>
      <c r="J87" s="50"/>
      <c r="K87" s="50">
        <f t="shared" si="37"/>
        <v>315.10000000000002</v>
      </c>
      <c r="L87" s="50">
        <f t="shared" si="37"/>
        <v>315.10000000000002</v>
      </c>
      <c r="M87" s="50">
        <f t="shared" si="37"/>
        <v>0</v>
      </c>
      <c r="N87" s="50">
        <f t="shared" si="37"/>
        <v>0</v>
      </c>
    </row>
    <row r="88" spans="1:14" s="2" customFormat="1" ht="15.75" x14ac:dyDescent="0.25">
      <c r="A88" s="13">
        <v>75</v>
      </c>
      <c r="B88" s="68" t="s">
        <v>88</v>
      </c>
      <c r="C88" s="50">
        <f t="shared" ref="C88:C90" si="38">+D88+F88</f>
        <v>21.1</v>
      </c>
      <c r="D88" s="50">
        <v>21.1</v>
      </c>
      <c r="E88" s="50"/>
      <c r="F88" s="50"/>
      <c r="G88" s="50">
        <f t="shared" si="36"/>
        <v>0</v>
      </c>
      <c r="H88" s="50"/>
      <c r="I88" s="50"/>
      <c r="J88" s="50"/>
      <c r="K88" s="50">
        <f t="shared" si="37"/>
        <v>21.1</v>
      </c>
      <c r="L88" s="50">
        <f t="shared" si="37"/>
        <v>21.1</v>
      </c>
      <c r="M88" s="50">
        <f t="shared" si="37"/>
        <v>0</v>
      </c>
      <c r="N88" s="50">
        <f t="shared" si="37"/>
        <v>0</v>
      </c>
    </row>
    <row r="89" spans="1:14" s="2" customFormat="1" ht="15.75" x14ac:dyDescent="0.25">
      <c r="A89" s="13">
        <v>76</v>
      </c>
      <c r="B89" s="66" t="s">
        <v>246</v>
      </c>
      <c r="C89" s="50">
        <v>21.1</v>
      </c>
      <c r="D89" s="50">
        <v>21.1</v>
      </c>
      <c r="E89" s="50"/>
      <c r="F89" s="50"/>
      <c r="G89" s="50">
        <f t="shared" si="36"/>
        <v>0</v>
      </c>
      <c r="H89" s="50"/>
      <c r="I89" s="50"/>
      <c r="J89" s="50"/>
      <c r="K89" s="50">
        <f t="shared" si="37"/>
        <v>21.1</v>
      </c>
      <c r="L89" s="50">
        <f t="shared" si="37"/>
        <v>21.1</v>
      </c>
      <c r="M89" s="50">
        <f t="shared" si="37"/>
        <v>0</v>
      </c>
      <c r="N89" s="50">
        <f t="shared" si="37"/>
        <v>0</v>
      </c>
    </row>
    <row r="90" spans="1:14" s="2" customFormat="1" ht="15.75" x14ac:dyDescent="0.25">
      <c r="A90" s="13">
        <v>77</v>
      </c>
      <c r="B90" s="68" t="s">
        <v>91</v>
      </c>
      <c r="C90" s="50">
        <f t="shared" si="38"/>
        <v>10.6</v>
      </c>
      <c r="D90" s="50">
        <v>10.6</v>
      </c>
      <c r="E90" s="50"/>
      <c r="F90" s="50"/>
      <c r="G90" s="50">
        <f t="shared" si="36"/>
        <v>0</v>
      </c>
      <c r="H90" s="50"/>
      <c r="I90" s="50"/>
      <c r="J90" s="50"/>
      <c r="K90" s="50">
        <f t="shared" si="37"/>
        <v>10.6</v>
      </c>
      <c r="L90" s="50">
        <f t="shared" si="37"/>
        <v>10.6</v>
      </c>
      <c r="M90" s="50">
        <f t="shared" si="37"/>
        <v>0</v>
      </c>
      <c r="N90" s="50">
        <f t="shared" si="37"/>
        <v>0</v>
      </c>
    </row>
    <row r="91" spans="1:14" s="2" customFormat="1" ht="15.75" x14ac:dyDescent="0.25">
      <c r="A91" s="13">
        <v>78</v>
      </c>
      <c r="B91" s="66" t="s">
        <v>246</v>
      </c>
      <c r="C91" s="50">
        <v>10.6</v>
      </c>
      <c r="D91" s="50">
        <v>10.6</v>
      </c>
      <c r="E91" s="71"/>
      <c r="F91" s="50"/>
      <c r="G91" s="50">
        <f t="shared" si="36"/>
        <v>0</v>
      </c>
      <c r="H91" s="50"/>
      <c r="I91" s="71"/>
      <c r="J91" s="50"/>
      <c r="K91" s="50">
        <f t="shared" si="37"/>
        <v>10.6</v>
      </c>
      <c r="L91" s="50">
        <f t="shared" si="37"/>
        <v>10.6</v>
      </c>
      <c r="M91" s="50">
        <f t="shared" si="37"/>
        <v>0</v>
      </c>
      <c r="N91" s="50">
        <f t="shared" si="37"/>
        <v>0</v>
      </c>
    </row>
    <row r="92" spans="1:14" s="2" customFormat="1" ht="15.75" x14ac:dyDescent="0.25">
      <c r="A92" s="13">
        <v>79</v>
      </c>
      <c r="B92" s="67" t="s">
        <v>247</v>
      </c>
      <c r="C92" s="49">
        <f>+C93</f>
        <v>75</v>
      </c>
      <c r="D92" s="49">
        <f t="shared" ref="D92:F92" si="39">+D93</f>
        <v>75</v>
      </c>
      <c r="E92" s="49">
        <f t="shared" si="39"/>
        <v>0</v>
      </c>
      <c r="F92" s="49">
        <f t="shared" si="39"/>
        <v>0</v>
      </c>
      <c r="G92" s="50">
        <f t="shared" si="36"/>
        <v>0</v>
      </c>
      <c r="H92" s="49"/>
      <c r="I92" s="49"/>
      <c r="J92" s="49"/>
      <c r="K92" s="49">
        <f>+K93</f>
        <v>75</v>
      </c>
      <c r="L92" s="49">
        <f t="shared" ref="L92:N92" si="40">+L93</f>
        <v>75</v>
      </c>
      <c r="M92" s="49">
        <f t="shared" si="40"/>
        <v>0</v>
      </c>
      <c r="N92" s="49">
        <f t="shared" si="40"/>
        <v>0</v>
      </c>
    </row>
    <row r="93" spans="1:14" s="2" customFormat="1" ht="15.75" x14ac:dyDescent="0.25">
      <c r="A93" s="13">
        <v>80</v>
      </c>
      <c r="B93" s="6" t="s">
        <v>74</v>
      </c>
      <c r="C93" s="50">
        <f>+D93+F93</f>
        <v>75</v>
      </c>
      <c r="D93" s="50">
        <v>75</v>
      </c>
      <c r="E93" s="50"/>
      <c r="F93" s="50"/>
      <c r="G93" s="50">
        <f t="shared" si="36"/>
        <v>0</v>
      </c>
      <c r="H93" s="50"/>
      <c r="I93" s="50"/>
      <c r="J93" s="50"/>
      <c r="K93" s="50">
        <f t="shared" si="37"/>
        <v>75</v>
      </c>
      <c r="L93" s="50">
        <f t="shared" si="37"/>
        <v>75</v>
      </c>
      <c r="M93" s="50">
        <f t="shared" si="37"/>
        <v>0</v>
      </c>
      <c r="N93" s="50">
        <f t="shared" si="37"/>
        <v>0</v>
      </c>
    </row>
    <row r="94" spans="1:14" s="2" customFormat="1" ht="15.75" x14ac:dyDescent="0.25">
      <c r="A94" s="13">
        <v>81</v>
      </c>
      <c r="B94" s="67" t="s">
        <v>6</v>
      </c>
      <c r="C94" s="49">
        <f>+C95</f>
        <v>59</v>
      </c>
      <c r="D94" s="49">
        <f t="shared" ref="D94:F94" si="41">+D95</f>
        <v>59</v>
      </c>
      <c r="E94" s="49">
        <f t="shared" si="41"/>
        <v>0</v>
      </c>
      <c r="F94" s="49">
        <f t="shared" si="41"/>
        <v>0</v>
      </c>
      <c r="G94" s="49">
        <f>+G95+G97</f>
        <v>10</v>
      </c>
      <c r="H94" s="49">
        <f t="shared" ref="H94:N94" si="42">+H95+H97</f>
        <v>10</v>
      </c>
      <c r="I94" s="49">
        <f t="shared" si="42"/>
        <v>0</v>
      </c>
      <c r="J94" s="49">
        <f t="shared" si="42"/>
        <v>0</v>
      </c>
      <c r="K94" s="49">
        <f t="shared" si="42"/>
        <v>69</v>
      </c>
      <c r="L94" s="49">
        <f t="shared" si="42"/>
        <v>69</v>
      </c>
      <c r="M94" s="49">
        <f t="shared" si="42"/>
        <v>0</v>
      </c>
      <c r="N94" s="49">
        <f t="shared" si="42"/>
        <v>0</v>
      </c>
    </row>
    <row r="95" spans="1:14" s="2" customFormat="1" ht="15.75" x14ac:dyDescent="0.25">
      <c r="A95" s="13">
        <v>82</v>
      </c>
      <c r="B95" s="68" t="s">
        <v>91</v>
      </c>
      <c r="C95" s="50">
        <f t="shared" si="32"/>
        <v>59</v>
      </c>
      <c r="D95" s="50">
        <v>59</v>
      </c>
      <c r="E95" s="50"/>
      <c r="F95" s="50"/>
      <c r="G95" s="50">
        <f t="shared" si="36"/>
        <v>0</v>
      </c>
      <c r="H95" s="50"/>
      <c r="I95" s="50"/>
      <c r="J95" s="50"/>
      <c r="K95" s="50">
        <f t="shared" si="37"/>
        <v>59</v>
      </c>
      <c r="L95" s="50">
        <f t="shared" si="37"/>
        <v>59</v>
      </c>
      <c r="M95" s="50">
        <f t="shared" si="37"/>
        <v>0</v>
      </c>
      <c r="N95" s="50">
        <f t="shared" si="37"/>
        <v>0</v>
      </c>
    </row>
    <row r="96" spans="1:14" s="2" customFormat="1" ht="15.75" x14ac:dyDescent="0.25">
      <c r="A96" s="13">
        <v>83</v>
      </c>
      <c r="B96" s="66" t="s">
        <v>246</v>
      </c>
      <c r="C96" s="50">
        <v>59</v>
      </c>
      <c r="D96" s="50">
        <v>59</v>
      </c>
      <c r="E96" s="50"/>
      <c r="F96" s="50"/>
      <c r="G96" s="50">
        <f t="shared" si="36"/>
        <v>0</v>
      </c>
      <c r="H96" s="50"/>
      <c r="I96" s="50"/>
      <c r="J96" s="50"/>
      <c r="K96" s="50">
        <f t="shared" si="37"/>
        <v>59</v>
      </c>
      <c r="L96" s="50">
        <f t="shared" si="37"/>
        <v>59</v>
      </c>
      <c r="M96" s="50">
        <f t="shared" si="37"/>
        <v>0</v>
      </c>
      <c r="N96" s="50">
        <f t="shared" si="37"/>
        <v>0</v>
      </c>
    </row>
    <row r="97" spans="1:14" s="2" customFormat="1" ht="15.75" x14ac:dyDescent="0.25">
      <c r="A97" s="13">
        <v>84</v>
      </c>
      <c r="B97" s="7" t="s">
        <v>97</v>
      </c>
      <c r="C97" s="49"/>
      <c r="D97" s="49"/>
      <c r="E97" s="49"/>
      <c r="F97" s="49"/>
      <c r="G97" s="49">
        <f>+H97+J97</f>
        <v>10</v>
      </c>
      <c r="H97" s="49">
        <v>10</v>
      </c>
      <c r="I97" s="49"/>
      <c r="J97" s="49"/>
      <c r="K97" s="49">
        <f t="shared" si="37"/>
        <v>10</v>
      </c>
      <c r="L97" s="49">
        <f t="shared" si="37"/>
        <v>10</v>
      </c>
      <c r="M97" s="49">
        <f t="shared" si="37"/>
        <v>0</v>
      </c>
      <c r="N97" s="49">
        <f t="shared" si="37"/>
        <v>0</v>
      </c>
    </row>
    <row r="98" spans="1:14" s="2" customFormat="1" ht="15.75" x14ac:dyDescent="0.25">
      <c r="A98" s="13">
        <v>85</v>
      </c>
      <c r="B98" s="7" t="s">
        <v>258</v>
      </c>
      <c r="C98" s="49">
        <f t="shared" ref="C98:N98" si="43">+C14+C33+C65</f>
        <v>19284.3</v>
      </c>
      <c r="D98" s="49">
        <f t="shared" si="43"/>
        <v>5532.2</v>
      </c>
      <c r="E98" s="49">
        <f t="shared" si="43"/>
        <v>153.80000000000001</v>
      </c>
      <c r="F98" s="49">
        <f t="shared" si="43"/>
        <v>13752.1</v>
      </c>
      <c r="G98" s="49">
        <f t="shared" si="43"/>
        <v>403.9</v>
      </c>
      <c r="H98" s="49">
        <f t="shared" si="43"/>
        <v>63.9</v>
      </c>
      <c r="I98" s="49">
        <f t="shared" si="43"/>
        <v>0.7</v>
      </c>
      <c r="J98" s="49">
        <f t="shared" si="43"/>
        <v>340</v>
      </c>
      <c r="K98" s="49">
        <f t="shared" si="43"/>
        <v>19688.2</v>
      </c>
      <c r="L98" s="49">
        <f t="shared" si="43"/>
        <v>5596.1</v>
      </c>
      <c r="M98" s="49">
        <f t="shared" si="43"/>
        <v>154.5</v>
      </c>
      <c r="N98" s="49">
        <f t="shared" si="43"/>
        <v>14092.1</v>
      </c>
    </row>
    <row r="99" spans="1:14" s="2" customFormat="1" ht="15.75" x14ac:dyDescent="0.25">
      <c r="A99" s="13">
        <v>86</v>
      </c>
      <c r="B99" s="45" t="s">
        <v>2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" customFormat="1" ht="15.75" x14ac:dyDescent="0.25">
      <c r="A100" s="13">
        <v>87</v>
      </c>
      <c r="B100" s="6" t="s">
        <v>147</v>
      </c>
      <c r="C100" s="50">
        <f>+D100+F100</f>
        <v>2904.2</v>
      </c>
      <c r="D100" s="50"/>
      <c r="E100" s="50"/>
      <c r="F100" s="50">
        <f>+F68</f>
        <v>2904.2</v>
      </c>
      <c r="G100" s="50">
        <f>+H100+J100</f>
        <v>0</v>
      </c>
      <c r="H100" s="50"/>
      <c r="I100" s="50"/>
      <c r="J100" s="50"/>
      <c r="K100" s="50">
        <f>+L100+N100</f>
        <v>2904.2</v>
      </c>
      <c r="L100" s="50"/>
      <c r="M100" s="50"/>
      <c r="N100" s="50">
        <f>+N68</f>
        <v>2904.2</v>
      </c>
    </row>
    <row r="101" spans="1:14" s="2" customFormat="1" ht="15.75" x14ac:dyDescent="0.25">
      <c r="A101" s="13">
        <v>88</v>
      </c>
      <c r="B101" s="7" t="s">
        <v>277</v>
      </c>
      <c r="C101" s="49">
        <f t="shared" ref="C101:N101" si="44">+C98-C100</f>
        <v>16380.1</v>
      </c>
      <c r="D101" s="49">
        <f t="shared" si="44"/>
        <v>5532.2</v>
      </c>
      <c r="E101" s="49">
        <f t="shared" si="44"/>
        <v>153.80000000000001</v>
      </c>
      <c r="F101" s="49">
        <f t="shared" si="44"/>
        <v>10847.9</v>
      </c>
      <c r="G101" s="49">
        <f t="shared" si="44"/>
        <v>403.9</v>
      </c>
      <c r="H101" s="49">
        <f t="shared" si="44"/>
        <v>63.9</v>
      </c>
      <c r="I101" s="49">
        <f t="shared" si="44"/>
        <v>0.7</v>
      </c>
      <c r="J101" s="49">
        <f t="shared" si="44"/>
        <v>340</v>
      </c>
      <c r="K101" s="49">
        <f t="shared" si="44"/>
        <v>16784</v>
      </c>
      <c r="L101" s="49">
        <f t="shared" si="44"/>
        <v>5596.1</v>
      </c>
      <c r="M101" s="49">
        <f t="shared" si="44"/>
        <v>154.5</v>
      </c>
      <c r="N101" s="49">
        <f t="shared" si="44"/>
        <v>11187.9</v>
      </c>
    </row>
    <row r="102" spans="1:14" s="2" customFormat="1" x14ac:dyDescent="0.2">
      <c r="A102" s="17"/>
      <c r="C102" s="51"/>
      <c r="G102" s="51"/>
      <c r="K102" s="51"/>
    </row>
    <row r="103" spans="1:14" x14ac:dyDescent="0.25">
      <c r="B103" s="72"/>
    </row>
    <row r="105" spans="1:14" x14ac:dyDescent="0.25">
      <c r="C105" s="73"/>
      <c r="G105" s="73"/>
      <c r="K105" s="73"/>
    </row>
  </sheetData>
  <autoFilter ref="B2:B103"/>
  <mergeCells count="18">
    <mergeCell ref="A6:F6"/>
    <mergeCell ref="C9:F9"/>
    <mergeCell ref="G9:J9"/>
    <mergeCell ref="K9:N9"/>
    <mergeCell ref="A10:A12"/>
    <mergeCell ref="B10:B12"/>
    <mergeCell ref="C10:C12"/>
    <mergeCell ref="D10:F10"/>
    <mergeCell ref="G10:G12"/>
    <mergeCell ref="H10:J10"/>
    <mergeCell ref="K10:K12"/>
    <mergeCell ref="L10:N10"/>
    <mergeCell ref="D11:E11"/>
    <mergeCell ref="F11:F12"/>
    <mergeCell ref="H11:I11"/>
    <mergeCell ref="J11:J12"/>
    <mergeCell ref="L11:M11"/>
    <mergeCell ref="N11:N12"/>
  </mergeCells>
  <pageMargins left="0.94488188976377963" right="0.35433070866141736" top="0.74803149606299213" bottom="0.55118110236220474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Zeros="0" tabSelected="1" topLeftCell="A4" zoomScale="115" zoomScaleNormal="115" workbookViewId="0">
      <selection activeCell="J34" sqref="J34"/>
    </sheetView>
  </sheetViews>
  <sheetFormatPr defaultColWidth="9.140625" defaultRowHeight="15.75" x14ac:dyDescent="0.25"/>
  <cols>
    <col min="1" max="1" width="5.140625" style="1" customWidth="1"/>
    <col min="2" max="2" width="39.5703125" style="1" customWidth="1"/>
    <col min="3" max="3" width="11" style="2" customWidth="1"/>
    <col min="4" max="4" width="10.5703125" style="2" customWidth="1"/>
    <col min="5" max="5" width="10.42578125" style="2" customWidth="1"/>
    <col min="6" max="6" width="11.28515625" style="2" customWidth="1"/>
    <col min="7" max="7" width="11" style="2" customWidth="1"/>
    <col min="8" max="8" width="10.5703125" style="2" customWidth="1"/>
    <col min="9" max="9" width="10.42578125" style="2" customWidth="1"/>
    <col min="10" max="10" width="11.28515625" style="2" customWidth="1"/>
    <col min="11" max="11" width="11" style="2" customWidth="1"/>
    <col min="12" max="12" width="10.5703125" style="2" customWidth="1"/>
    <col min="13" max="13" width="10.42578125" style="2" customWidth="1"/>
    <col min="14" max="14" width="11.28515625" style="2" customWidth="1"/>
    <col min="15" max="16384" width="9.140625" style="2"/>
  </cols>
  <sheetData>
    <row r="1" spans="1:14" x14ac:dyDescent="0.25">
      <c r="K1" s="5" t="s">
        <v>209</v>
      </c>
    </row>
    <row r="2" spans="1:14" x14ac:dyDescent="0.25">
      <c r="C2" s="57" t="s">
        <v>238</v>
      </c>
      <c r="D2" s="58"/>
      <c r="E2" s="58"/>
      <c r="F2" s="58"/>
      <c r="G2" s="57"/>
      <c r="H2" s="58"/>
      <c r="I2" s="58"/>
      <c r="J2" s="58"/>
      <c r="K2" s="57"/>
      <c r="L2" s="58"/>
      <c r="M2" s="58"/>
      <c r="N2" s="58"/>
    </row>
    <row r="3" spans="1:14" x14ac:dyDescent="0.25">
      <c r="C3" s="58" t="s">
        <v>239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C4" s="58" t="s">
        <v>259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B5" s="7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 x14ac:dyDescent="0.2">
      <c r="A6" s="128" t="s">
        <v>260</v>
      </c>
      <c r="B6" s="128"/>
      <c r="C6" s="128"/>
      <c r="D6" s="128"/>
      <c r="E6" s="128"/>
      <c r="F6" s="128"/>
    </row>
    <row r="7" spans="1:14" ht="18" customHeight="1" x14ac:dyDescent="0.2">
      <c r="A7" s="128"/>
      <c r="B7" s="128"/>
      <c r="C7" s="128"/>
      <c r="D7" s="128"/>
      <c r="E7" s="128"/>
      <c r="F7" s="128"/>
    </row>
    <row r="8" spans="1:14" ht="15" customHeight="1" x14ac:dyDescent="0.25">
      <c r="A8" s="75"/>
      <c r="B8" s="75"/>
      <c r="C8" s="76"/>
      <c r="D8" s="77"/>
      <c r="E8" s="77"/>
      <c r="F8" s="77"/>
      <c r="G8" s="76"/>
      <c r="H8" s="77"/>
      <c r="I8" s="77"/>
      <c r="J8" s="77"/>
      <c r="K8" s="76"/>
      <c r="L8" s="77"/>
      <c r="M8" s="77"/>
      <c r="N8" s="77" t="s">
        <v>145</v>
      </c>
    </row>
    <row r="9" spans="1:14" ht="15.75" customHeight="1" x14ac:dyDescent="0.25">
      <c r="A9" s="3"/>
      <c r="B9" s="78"/>
      <c r="C9" s="102" t="s">
        <v>206</v>
      </c>
      <c r="D9" s="102"/>
      <c r="E9" s="102"/>
      <c r="F9" s="102"/>
      <c r="G9" s="102" t="s">
        <v>242</v>
      </c>
      <c r="H9" s="102"/>
      <c r="I9" s="102"/>
      <c r="J9" s="102"/>
      <c r="K9" s="102" t="s">
        <v>243</v>
      </c>
      <c r="L9" s="102"/>
      <c r="M9" s="102"/>
      <c r="N9" s="102"/>
    </row>
    <row r="10" spans="1:14" ht="17.25" customHeight="1" x14ac:dyDescent="0.25">
      <c r="A10" s="129" t="s">
        <v>0</v>
      </c>
      <c r="B10" s="129" t="s">
        <v>261</v>
      </c>
      <c r="C10" s="127" t="s">
        <v>1</v>
      </c>
      <c r="D10" s="102" t="s">
        <v>2</v>
      </c>
      <c r="E10" s="102"/>
      <c r="F10" s="102"/>
      <c r="G10" s="127" t="s">
        <v>1</v>
      </c>
      <c r="H10" s="102" t="s">
        <v>2</v>
      </c>
      <c r="I10" s="102"/>
      <c r="J10" s="102"/>
      <c r="K10" s="127" t="s">
        <v>1</v>
      </c>
      <c r="L10" s="102" t="s">
        <v>2</v>
      </c>
      <c r="M10" s="102"/>
      <c r="N10" s="102"/>
    </row>
    <row r="11" spans="1:14" ht="113.25" customHeight="1" x14ac:dyDescent="0.2">
      <c r="A11" s="129"/>
      <c r="B11" s="129"/>
      <c r="C11" s="127"/>
      <c r="D11" s="79" t="s">
        <v>262</v>
      </c>
      <c r="E11" s="80" t="s">
        <v>263</v>
      </c>
      <c r="F11" s="80" t="s">
        <v>264</v>
      </c>
      <c r="G11" s="127"/>
      <c r="H11" s="79" t="s">
        <v>262</v>
      </c>
      <c r="I11" s="80" t="s">
        <v>263</v>
      </c>
      <c r="J11" s="80" t="s">
        <v>264</v>
      </c>
      <c r="K11" s="127"/>
      <c r="L11" s="79" t="s">
        <v>262</v>
      </c>
      <c r="M11" s="80" t="s">
        <v>263</v>
      </c>
      <c r="N11" s="80" t="s">
        <v>264</v>
      </c>
    </row>
    <row r="12" spans="1:14" ht="15" customHeight="1" x14ac:dyDescent="0.25">
      <c r="A12" s="4">
        <v>1</v>
      </c>
      <c r="B12" s="81" t="s">
        <v>265</v>
      </c>
      <c r="C12" s="82" t="s">
        <v>266</v>
      </c>
      <c r="D12" s="82" t="s">
        <v>267</v>
      </c>
      <c r="E12" s="44">
        <v>5</v>
      </c>
      <c r="F12" s="82" t="s">
        <v>268</v>
      </c>
      <c r="G12" s="82" t="s">
        <v>266</v>
      </c>
      <c r="H12" s="82" t="s">
        <v>267</v>
      </c>
      <c r="I12" s="44">
        <v>5</v>
      </c>
      <c r="J12" s="82" t="s">
        <v>268</v>
      </c>
      <c r="K12" s="82" t="s">
        <v>266</v>
      </c>
      <c r="L12" s="82" t="s">
        <v>267</v>
      </c>
      <c r="M12" s="44">
        <v>5</v>
      </c>
      <c r="N12" s="82" t="s">
        <v>268</v>
      </c>
    </row>
    <row r="13" spans="1:14" ht="21" customHeight="1" x14ac:dyDescent="0.25">
      <c r="A13" s="83">
        <v>1</v>
      </c>
      <c r="B13" s="67" t="s">
        <v>3</v>
      </c>
      <c r="C13" s="84">
        <f>+D13+E13+F13</f>
        <v>133.80000000000001</v>
      </c>
      <c r="D13" s="54">
        <v>0</v>
      </c>
      <c r="E13" s="54">
        <v>0</v>
      </c>
      <c r="F13" s="54">
        <v>133.80000000000001</v>
      </c>
      <c r="G13" s="84">
        <f>+H13+I13+J13</f>
        <v>0</v>
      </c>
      <c r="H13" s="54">
        <v>0</v>
      </c>
      <c r="I13" s="54">
        <v>0</v>
      </c>
      <c r="J13" s="54"/>
      <c r="K13" s="84">
        <f>+L13+M13+N13</f>
        <v>133.80000000000001</v>
      </c>
      <c r="L13" s="54">
        <f>+D13+H13</f>
        <v>0</v>
      </c>
      <c r="M13" s="54">
        <f t="shared" ref="M13:N27" si="0">+E13+I13</f>
        <v>0</v>
      </c>
      <c r="N13" s="54">
        <f t="shared" si="0"/>
        <v>133.80000000000001</v>
      </c>
    </row>
    <row r="14" spans="1:14" ht="19.5" customHeight="1" x14ac:dyDescent="0.25">
      <c r="A14" s="83">
        <v>2</v>
      </c>
      <c r="B14" s="67" t="s">
        <v>4</v>
      </c>
      <c r="C14" s="84">
        <f t="shared" ref="C14:C27" si="1">+D14+E14+F14</f>
        <v>33.5</v>
      </c>
      <c r="D14" s="84">
        <f t="shared" ref="D14:F14" si="2">+D16+D17</f>
        <v>0</v>
      </c>
      <c r="E14" s="84">
        <f t="shared" si="2"/>
        <v>25.8</v>
      </c>
      <c r="F14" s="84">
        <f t="shared" si="2"/>
        <v>7.7</v>
      </c>
      <c r="G14" s="84">
        <f t="shared" ref="G14:G27" si="3">+H14+I14+J14</f>
        <v>0</v>
      </c>
      <c r="H14" s="84">
        <f t="shared" ref="H14:J14" si="4">+H16+H17</f>
        <v>0</v>
      </c>
      <c r="I14" s="84">
        <f t="shared" si="4"/>
        <v>0</v>
      </c>
      <c r="J14" s="84">
        <f t="shared" si="4"/>
        <v>0</v>
      </c>
      <c r="K14" s="84">
        <f t="shared" ref="K14:K27" si="5">+L14+M14+N14</f>
        <v>33.5</v>
      </c>
      <c r="L14" s="54">
        <f t="shared" ref="L14:L27" si="6">+D14+H14</f>
        <v>0</v>
      </c>
      <c r="M14" s="54">
        <f t="shared" si="0"/>
        <v>25.8</v>
      </c>
      <c r="N14" s="54">
        <f t="shared" si="0"/>
        <v>7.7</v>
      </c>
    </row>
    <row r="15" spans="1:14" ht="19.5" customHeight="1" x14ac:dyDescent="0.25">
      <c r="A15" s="83">
        <v>3</v>
      </c>
      <c r="B15" s="45" t="s">
        <v>2</v>
      </c>
      <c r="C15" s="84">
        <f t="shared" si="1"/>
        <v>0</v>
      </c>
      <c r="D15" s="84"/>
      <c r="E15" s="84"/>
      <c r="F15" s="84"/>
      <c r="G15" s="84">
        <f t="shared" si="3"/>
        <v>0</v>
      </c>
      <c r="H15" s="84"/>
      <c r="I15" s="84"/>
      <c r="J15" s="84"/>
      <c r="K15" s="84">
        <f t="shared" si="5"/>
        <v>0</v>
      </c>
      <c r="L15" s="54">
        <f t="shared" si="6"/>
        <v>0</v>
      </c>
      <c r="M15" s="54">
        <f t="shared" si="0"/>
        <v>0</v>
      </c>
      <c r="N15" s="54">
        <f t="shared" si="0"/>
        <v>0</v>
      </c>
    </row>
    <row r="16" spans="1:14" ht="19.5" customHeight="1" x14ac:dyDescent="0.25">
      <c r="A16" s="83">
        <v>4</v>
      </c>
      <c r="B16" s="68" t="s">
        <v>4</v>
      </c>
      <c r="C16" s="85">
        <f t="shared" si="1"/>
        <v>0.8</v>
      </c>
      <c r="D16" s="85"/>
      <c r="E16" s="85">
        <v>0.8</v>
      </c>
      <c r="F16" s="85"/>
      <c r="G16" s="85">
        <f t="shared" si="3"/>
        <v>0</v>
      </c>
      <c r="H16" s="85"/>
      <c r="I16" s="85"/>
      <c r="J16" s="85"/>
      <c r="K16" s="85">
        <f t="shared" si="5"/>
        <v>0.8</v>
      </c>
      <c r="L16" s="53">
        <f t="shared" si="6"/>
        <v>0</v>
      </c>
      <c r="M16" s="53">
        <f t="shared" si="0"/>
        <v>0.8</v>
      </c>
      <c r="N16" s="53">
        <f t="shared" si="0"/>
        <v>0</v>
      </c>
    </row>
    <row r="17" spans="1:14" ht="19.5" customHeight="1" x14ac:dyDescent="0.25">
      <c r="A17" s="83">
        <v>5</v>
      </c>
      <c r="B17" s="6" t="s">
        <v>269</v>
      </c>
      <c r="C17" s="85">
        <f t="shared" si="1"/>
        <v>32.700000000000003</v>
      </c>
      <c r="D17" s="85"/>
      <c r="E17" s="85">
        <v>25</v>
      </c>
      <c r="F17" s="85">
        <v>7.7</v>
      </c>
      <c r="G17" s="85">
        <f t="shared" si="3"/>
        <v>0</v>
      </c>
      <c r="H17" s="85"/>
      <c r="I17" s="85"/>
      <c r="J17" s="85"/>
      <c r="K17" s="85">
        <f t="shared" si="5"/>
        <v>32.700000000000003</v>
      </c>
      <c r="L17" s="53">
        <f t="shared" si="6"/>
        <v>0</v>
      </c>
      <c r="M17" s="53">
        <f t="shared" si="0"/>
        <v>25</v>
      </c>
      <c r="N17" s="53">
        <f t="shared" si="0"/>
        <v>7.7</v>
      </c>
    </row>
    <row r="18" spans="1:14" s="5" customFormat="1" x14ac:dyDescent="0.25">
      <c r="A18" s="83">
        <v>6</v>
      </c>
      <c r="B18" s="67" t="s">
        <v>5</v>
      </c>
      <c r="C18" s="84">
        <f t="shared" si="1"/>
        <v>6058.9</v>
      </c>
      <c r="D18" s="84">
        <f t="shared" ref="D18:F18" si="7">+D20+D21+D22</f>
        <v>4758.3999999999996</v>
      </c>
      <c r="E18" s="84">
        <f t="shared" si="7"/>
        <v>1195</v>
      </c>
      <c r="F18" s="84">
        <f t="shared" si="7"/>
        <v>105.5</v>
      </c>
      <c r="G18" s="84">
        <f t="shared" si="3"/>
        <v>0</v>
      </c>
      <c r="H18" s="84">
        <f t="shared" ref="H18:J18" si="8">+H20+H21+H22</f>
        <v>0</v>
      </c>
      <c r="I18" s="84">
        <f t="shared" si="8"/>
        <v>0</v>
      </c>
      <c r="J18" s="84">
        <f t="shared" si="8"/>
        <v>0</v>
      </c>
      <c r="K18" s="84">
        <f t="shared" si="5"/>
        <v>6058.9</v>
      </c>
      <c r="L18" s="54">
        <f t="shared" si="6"/>
        <v>4758.3999999999996</v>
      </c>
      <c r="M18" s="54">
        <f t="shared" si="0"/>
        <v>1195</v>
      </c>
      <c r="N18" s="54">
        <f t="shared" si="0"/>
        <v>105.5</v>
      </c>
    </row>
    <row r="19" spans="1:14" s="5" customFormat="1" x14ac:dyDescent="0.25">
      <c r="A19" s="83">
        <v>7</v>
      </c>
      <c r="B19" s="45" t="s">
        <v>2</v>
      </c>
      <c r="C19" s="84">
        <f t="shared" si="1"/>
        <v>0</v>
      </c>
      <c r="D19" s="84"/>
      <c r="E19" s="84"/>
      <c r="F19" s="84"/>
      <c r="G19" s="84">
        <f t="shared" si="3"/>
        <v>0</v>
      </c>
      <c r="H19" s="84"/>
      <c r="I19" s="84"/>
      <c r="J19" s="84"/>
      <c r="K19" s="84">
        <f t="shared" si="5"/>
        <v>0</v>
      </c>
      <c r="L19" s="54">
        <f t="shared" si="6"/>
        <v>0</v>
      </c>
      <c r="M19" s="54">
        <f t="shared" si="0"/>
        <v>0</v>
      </c>
      <c r="N19" s="54">
        <f t="shared" si="0"/>
        <v>0</v>
      </c>
    </row>
    <row r="20" spans="1:14" s="5" customFormat="1" x14ac:dyDescent="0.25">
      <c r="A20" s="83">
        <v>8</v>
      </c>
      <c r="B20" s="86" t="s">
        <v>270</v>
      </c>
      <c r="C20" s="85">
        <f t="shared" si="1"/>
        <v>5433.4</v>
      </c>
      <c r="D20" s="85">
        <v>4656.2</v>
      </c>
      <c r="E20" s="85">
        <v>731.8</v>
      </c>
      <c r="F20" s="85">
        <v>45.4</v>
      </c>
      <c r="G20" s="85">
        <f t="shared" si="3"/>
        <v>0</v>
      </c>
      <c r="H20" s="85"/>
      <c r="I20" s="85"/>
      <c r="J20" s="85"/>
      <c r="K20" s="85">
        <f t="shared" si="5"/>
        <v>5433.4</v>
      </c>
      <c r="L20" s="53">
        <f t="shared" si="6"/>
        <v>4656.2</v>
      </c>
      <c r="M20" s="53">
        <f t="shared" si="0"/>
        <v>731.8</v>
      </c>
      <c r="N20" s="53">
        <f t="shared" si="0"/>
        <v>45.4</v>
      </c>
    </row>
    <row r="21" spans="1:14" s="5" customFormat="1" x14ac:dyDescent="0.25">
      <c r="A21" s="83">
        <v>9</v>
      </c>
      <c r="B21" s="86" t="s">
        <v>271</v>
      </c>
      <c r="C21" s="85">
        <f t="shared" si="1"/>
        <v>225.4</v>
      </c>
      <c r="D21" s="85">
        <v>102.2</v>
      </c>
      <c r="E21" s="85">
        <v>112.8</v>
      </c>
      <c r="F21" s="85">
        <v>10.4</v>
      </c>
      <c r="G21" s="85">
        <f t="shared" si="3"/>
        <v>0</v>
      </c>
      <c r="H21" s="85"/>
      <c r="I21" s="85"/>
      <c r="J21" s="85"/>
      <c r="K21" s="85">
        <f t="shared" si="5"/>
        <v>225.4</v>
      </c>
      <c r="L21" s="53">
        <f t="shared" si="6"/>
        <v>102.2</v>
      </c>
      <c r="M21" s="53">
        <f t="shared" si="0"/>
        <v>112.8</v>
      </c>
      <c r="N21" s="53">
        <f t="shared" si="0"/>
        <v>10.4</v>
      </c>
    </row>
    <row r="22" spans="1:14" s="5" customFormat="1" x14ac:dyDescent="0.25">
      <c r="A22" s="83">
        <v>10</v>
      </c>
      <c r="B22" s="86" t="s">
        <v>272</v>
      </c>
      <c r="C22" s="85">
        <f t="shared" si="1"/>
        <v>400.1</v>
      </c>
      <c r="D22" s="85"/>
      <c r="E22" s="85">
        <v>350.4</v>
      </c>
      <c r="F22" s="85">
        <v>49.7</v>
      </c>
      <c r="G22" s="85">
        <f t="shared" si="3"/>
        <v>0</v>
      </c>
      <c r="H22" s="85"/>
      <c r="I22" s="85"/>
      <c r="J22" s="85"/>
      <c r="K22" s="85">
        <f t="shared" si="5"/>
        <v>400.1</v>
      </c>
      <c r="L22" s="53">
        <f t="shared" si="6"/>
        <v>0</v>
      </c>
      <c r="M22" s="53">
        <f t="shared" si="0"/>
        <v>350.4</v>
      </c>
      <c r="N22" s="53">
        <f t="shared" si="0"/>
        <v>49.7</v>
      </c>
    </row>
    <row r="23" spans="1:14" ht="15" customHeight="1" x14ac:dyDescent="0.25">
      <c r="A23" s="83">
        <v>11</v>
      </c>
      <c r="B23" s="7" t="s">
        <v>6</v>
      </c>
      <c r="C23" s="84">
        <f t="shared" si="1"/>
        <v>1770.8</v>
      </c>
      <c r="D23" s="84">
        <f t="shared" ref="D23:F23" si="9">+D25+D26+D27</f>
        <v>523.29999999999995</v>
      </c>
      <c r="E23" s="84">
        <f t="shared" si="9"/>
        <v>131.5</v>
      </c>
      <c r="F23" s="84">
        <f t="shared" si="9"/>
        <v>1116</v>
      </c>
      <c r="G23" s="84">
        <f t="shared" si="3"/>
        <v>16.8</v>
      </c>
      <c r="H23" s="84">
        <f t="shared" ref="H23:J23" si="10">+H25+H26+H27</f>
        <v>0</v>
      </c>
      <c r="I23" s="84">
        <f t="shared" si="10"/>
        <v>16.8</v>
      </c>
      <c r="J23" s="84">
        <f t="shared" si="10"/>
        <v>0</v>
      </c>
      <c r="K23" s="84">
        <f t="shared" si="5"/>
        <v>1787.6</v>
      </c>
      <c r="L23" s="54">
        <f t="shared" si="6"/>
        <v>523.29999999999995</v>
      </c>
      <c r="M23" s="54">
        <f t="shared" si="0"/>
        <v>148.30000000000001</v>
      </c>
      <c r="N23" s="54">
        <f t="shared" si="0"/>
        <v>1116</v>
      </c>
    </row>
    <row r="24" spans="1:14" ht="15" customHeight="1" x14ac:dyDescent="0.25">
      <c r="A24" s="83">
        <v>12</v>
      </c>
      <c r="B24" s="45" t="s">
        <v>2</v>
      </c>
      <c r="C24" s="84">
        <f t="shared" si="1"/>
        <v>0</v>
      </c>
      <c r="D24" s="84"/>
      <c r="E24" s="84"/>
      <c r="F24" s="84"/>
      <c r="G24" s="84">
        <f t="shared" si="3"/>
        <v>0</v>
      </c>
      <c r="H24" s="84"/>
      <c r="I24" s="84"/>
      <c r="J24" s="84"/>
      <c r="K24" s="84">
        <f t="shared" si="5"/>
        <v>0</v>
      </c>
      <c r="L24" s="54">
        <f t="shared" si="6"/>
        <v>0</v>
      </c>
      <c r="M24" s="54">
        <f t="shared" si="0"/>
        <v>0</v>
      </c>
      <c r="N24" s="54">
        <f t="shared" si="0"/>
        <v>0</v>
      </c>
    </row>
    <row r="25" spans="1:14" ht="33" customHeight="1" x14ac:dyDescent="0.25">
      <c r="A25" s="83">
        <v>13</v>
      </c>
      <c r="B25" s="6" t="s">
        <v>273</v>
      </c>
      <c r="C25" s="85">
        <f t="shared" si="1"/>
        <v>1116</v>
      </c>
      <c r="D25" s="85"/>
      <c r="E25" s="85"/>
      <c r="F25" s="85">
        <v>1116</v>
      </c>
      <c r="G25" s="85">
        <f t="shared" si="3"/>
        <v>0</v>
      </c>
      <c r="H25" s="85"/>
      <c r="I25" s="85"/>
      <c r="J25" s="85"/>
      <c r="K25" s="85">
        <f t="shared" si="5"/>
        <v>1116</v>
      </c>
      <c r="L25" s="53">
        <f t="shared" si="6"/>
        <v>0</v>
      </c>
      <c r="M25" s="53">
        <f t="shared" si="0"/>
        <v>0</v>
      </c>
      <c r="N25" s="53">
        <f t="shared" si="0"/>
        <v>1116</v>
      </c>
    </row>
    <row r="26" spans="1:14" ht="15" customHeight="1" x14ac:dyDescent="0.25">
      <c r="A26" s="83">
        <v>14</v>
      </c>
      <c r="B26" s="86" t="s">
        <v>274</v>
      </c>
      <c r="C26" s="85">
        <f t="shared" si="1"/>
        <v>636.6</v>
      </c>
      <c r="D26" s="85">
        <v>508.6</v>
      </c>
      <c r="E26" s="85">
        <v>128</v>
      </c>
      <c r="F26" s="85"/>
      <c r="G26" s="85">
        <f t="shared" si="3"/>
        <v>0</v>
      </c>
      <c r="H26" s="85"/>
      <c r="I26" s="85"/>
      <c r="J26" s="85"/>
      <c r="K26" s="85">
        <f t="shared" si="5"/>
        <v>636.6</v>
      </c>
      <c r="L26" s="53">
        <f t="shared" si="6"/>
        <v>508.6</v>
      </c>
      <c r="M26" s="53">
        <f t="shared" si="0"/>
        <v>128</v>
      </c>
      <c r="N26" s="53">
        <f t="shared" si="0"/>
        <v>0</v>
      </c>
    </row>
    <row r="27" spans="1:14" ht="15" customHeight="1" x14ac:dyDescent="0.25">
      <c r="A27" s="83">
        <v>15</v>
      </c>
      <c r="B27" s="86" t="s">
        <v>275</v>
      </c>
      <c r="C27" s="85">
        <f t="shared" si="1"/>
        <v>18.2</v>
      </c>
      <c r="D27" s="85">
        <v>14.7</v>
      </c>
      <c r="E27" s="85">
        <v>3.5</v>
      </c>
      <c r="F27" s="85"/>
      <c r="G27" s="85">
        <f t="shared" si="3"/>
        <v>16.8</v>
      </c>
      <c r="H27" s="85"/>
      <c r="I27" s="85">
        <v>16.8</v>
      </c>
      <c r="J27" s="85"/>
      <c r="K27" s="85">
        <f t="shared" si="5"/>
        <v>35</v>
      </c>
      <c r="L27" s="53">
        <f t="shared" si="6"/>
        <v>14.7</v>
      </c>
      <c r="M27" s="53">
        <f t="shared" si="0"/>
        <v>20.3</v>
      </c>
      <c r="N27" s="53">
        <f t="shared" si="0"/>
        <v>0</v>
      </c>
    </row>
    <row r="28" spans="1:14" x14ac:dyDescent="0.25">
      <c r="A28" s="83">
        <v>16</v>
      </c>
      <c r="B28" s="67" t="s">
        <v>1</v>
      </c>
      <c r="C28" s="98">
        <f t="shared" ref="C28:N28" si="11">+C13+C14+C18+C23</f>
        <v>7997</v>
      </c>
      <c r="D28" s="98">
        <f t="shared" si="11"/>
        <v>5281.7</v>
      </c>
      <c r="E28" s="98">
        <f t="shared" si="11"/>
        <v>1352.3</v>
      </c>
      <c r="F28" s="98">
        <f t="shared" si="11"/>
        <v>1363</v>
      </c>
      <c r="G28" s="98">
        <f t="shared" si="11"/>
        <v>16.8</v>
      </c>
      <c r="H28" s="98">
        <f t="shared" si="11"/>
        <v>0</v>
      </c>
      <c r="I28" s="98">
        <f t="shared" si="11"/>
        <v>16.8</v>
      </c>
      <c r="J28" s="98">
        <f t="shared" si="11"/>
        <v>0</v>
      </c>
      <c r="K28" s="98">
        <f t="shared" si="11"/>
        <v>8013.8</v>
      </c>
      <c r="L28" s="98">
        <f t="shared" si="11"/>
        <v>5281.7</v>
      </c>
      <c r="M28" s="98">
        <f t="shared" si="11"/>
        <v>1369.1</v>
      </c>
      <c r="N28" s="98">
        <f t="shared" si="11"/>
        <v>1363</v>
      </c>
    </row>
    <row r="29" spans="1:14" x14ac:dyDescent="0.25">
      <c r="A29" s="87"/>
      <c r="B29" s="88"/>
      <c r="C29" s="89"/>
      <c r="D29" s="90"/>
      <c r="E29" s="90"/>
      <c r="F29" s="90"/>
      <c r="G29" s="89"/>
      <c r="H29" s="90"/>
      <c r="I29" s="90"/>
      <c r="J29" s="90"/>
      <c r="K29" s="89"/>
      <c r="L29" s="90"/>
      <c r="M29" s="90"/>
      <c r="N29" s="90"/>
    </row>
    <row r="30" spans="1:14" s="94" customFormat="1" x14ac:dyDescent="0.25">
      <c r="A30" s="87"/>
      <c r="B30" s="91"/>
      <c r="C30" s="92"/>
      <c r="D30" s="93"/>
      <c r="E30" s="93"/>
      <c r="F30" s="93"/>
      <c r="G30" s="89"/>
      <c r="H30" s="93"/>
      <c r="I30" s="93"/>
      <c r="J30" s="93"/>
      <c r="K30" s="89"/>
      <c r="L30" s="93"/>
      <c r="M30" s="93"/>
      <c r="N30" s="93"/>
    </row>
    <row r="31" spans="1:14" x14ac:dyDescent="0.25">
      <c r="A31" s="87"/>
      <c r="B31" s="95"/>
      <c r="C31" s="89"/>
      <c r="D31" s="90"/>
      <c r="E31" s="90"/>
      <c r="F31" s="90"/>
      <c r="G31" s="89"/>
      <c r="H31" s="90"/>
      <c r="I31" s="90"/>
      <c r="J31" s="90"/>
      <c r="K31" s="89"/>
      <c r="L31" s="90"/>
      <c r="M31" s="90"/>
      <c r="N31" s="90"/>
    </row>
    <row r="32" spans="1:14" x14ac:dyDescent="0.25">
      <c r="A32" s="87"/>
      <c r="B32" s="95"/>
      <c r="C32" s="89"/>
      <c r="D32" s="90"/>
      <c r="E32" s="90"/>
      <c r="F32" s="90"/>
      <c r="G32" s="89"/>
      <c r="H32" s="90"/>
      <c r="I32" s="90"/>
      <c r="J32" s="90"/>
      <c r="K32" s="89"/>
      <c r="L32" s="90"/>
      <c r="M32" s="90"/>
      <c r="N32" s="90"/>
    </row>
    <row r="33" spans="1:14" x14ac:dyDescent="0.25">
      <c r="A33" s="77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5">
      <c r="B34" s="8"/>
    </row>
    <row r="35" spans="1:14" x14ac:dyDescent="0.25">
      <c r="B35" s="8"/>
    </row>
    <row r="36" spans="1:14" x14ac:dyDescent="0.25">
      <c r="B36" s="8"/>
    </row>
    <row r="37" spans="1:14" x14ac:dyDescent="0.25">
      <c r="B37" s="8"/>
    </row>
  </sheetData>
  <mergeCells count="12">
    <mergeCell ref="K10:K11"/>
    <mergeCell ref="L10:N10"/>
    <mergeCell ref="A6:F7"/>
    <mergeCell ref="C9:F9"/>
    <mergeCell ref="G9:J9"/>
    <mergeCell ref="K9:N9"/>
    <mergeCell ref="A10:A11"/>
    <mergeCell ref="B10:B11"/>
    <mergeCell ref="C10:C11"/>
    <mergeCell ref="D10:F10"/>
    <mergeCell ref="G10:G11"/>
    <mergeCell ref="H10:J10"/>
  </mergeCells>
  <pageMargins left="0.78740157480314965" right="0.39370078740157483" top="0.78740157480314965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1 pr. pajamos </vt:lpstr>
      <vt:lpstr>1 pr. asignavimai</vt:lpstr>
      <vt:lpstr>2 pr.</vt:lpstr>
      <vt:lpstr>3 pr.</vt:lpstr>
      <vt:lpstr>4 pr.</vt:lpstr>
      <vt:lpstr>'1 pr. asignavimai'!Print_Titles</vt:lpstr>
      <vt:lpstr>'1 pr. pajamos '!Print_Titles</vt:lpstr>
      <vt:lpstr>'2 pr.'!Print_Titles</vt:lpstr>
      <vt:lpstr>'3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2017-07-03T12:14:12Z</cp:lastPrinted>
  <dcterms:created xsi:type="dcterms:W3CDTF">2013-11-22T06:09:34Z</dcterms:created>
  <dcterms:modified xsi:type="dcterms:W3CDTF">2017-07-07T06:18:05Z</dcterms:modified>
</cp:coreProperties>
</file>