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activeTab="0"/>
  </bookViews>
  <sheets>
    <sheet name="Aprašymas" sheetId="1" r:id="rId1"/>
    <sheet name="Priemonių suvestinė" sheetId="2" r:id="rId2"/>
    <sheet name="Vertinimo kriterijai" sheetId="3" r:id="rId3"/>
    <sheet name="Vykdytojų kodai" sheetId="4" r:id="rId4"/>
  </sheets>
  <definedNames>
    <definedName name="_xlnm.Print_Area" localSheetId="1">'Priemonių suvestinė'!$A$1:$N$114</definedName>
    <definedName name="_xlnm.Print_Titles" localSheetId="1">'Priemonių suvestinė'!$3:$6</definedName>
    <definedName name="_xlnm.Print_Titles" localSheetId="2">'Vertinimo kriterijai'!$3:$4</definedName>
  </definedNames>
  <calcPr fullCalcOnLoad="1"/>
</workbook>
</file>

<file path=xl/sharedStrings.xml><?xml version="1.0" encoding="utf-8"?>
<sst xmlns="http://schemas.openxmlformats.org/spreadsheetml/2006/main" count="795" uniqueCount="593">
  <si>
    <t>Iš dalies įvykdyta</t>
  </si>
  <si>
    <r>
      <t xml:space="preserve">Asignavimų valdytojas: </t>
    </r>
    <r>
      <rPr>
        <sz val="12"/>
        <rFont val="Times New Roman"/>
        <family val="1"/>
      </rPr>
      <t xml:space="preserve">Klaipėdos miesto savivaldybės administracija. </t>
    </r>
  </si>
  <si>
    <t xml:space="preserve"> 2010 M. KLAIPĖDOS MIESTO SAVIVALDYBĖS ADMINISTRACIJOS                                 
SUSISIEKIMO SISTEMOS PRIEŽIŪROS IR PLĖTROS PROGRAMOS (NR.06)</t>
  </si>
  <si>
    <t>Priemonės požymis</t>
  </si>
  <si>
    <t>Finansavimo šaltinis</t>
  </si>
  <si>
    <t>01</t>
  </si>
  <si>
    <t>02</t>
  </si>
  <si>
    <t>03</t>
  </si>
  <si>
    <t>SB</t>
  </si>
  <si>
    <t>04</t>
  </si>
  <si>
    <t>06</t>
  </si>
  <si>
    <t>07</t>
  </si>
  <si>
    <t>10</t>
  </si>
  <si>
    <t>12</t>
  </si>
  <si>
    <t>14</t>
  </si>
  <si>
    <t>ES</t>
  </si>
  <si>
    <t>Iš viso uždaviniui:</t>
  </si>
  <si>
    <t>Iš viso:</t>
  </si>
  <si>
    <t>I</t>
  </si>
  <si>
    <t>KVJUD</t>
  </si>
  <si>
    <t>Joniškės g. rekonstrukcija (I etapas)</t>
  </si>
  <si>
    <t xml:space="preserve">Iš viso programai: </t>
  </si>
  <si>
    <t>Finansavimo šaltiniai</t>
  </si>
  <si>
    <t>P</t>
  </si>
  <si>
    <t>Kt</t>
  </si>
  <si>
    <t>Kretingos g. tęsinio nuo Panevėžio g. iki Liepojos g. rekonstrukcija</t>
  </si>
  <si>
    <t xml:space="preserve">Tilto ir viaduko Priestočio g. iki Mokyklos g. kapitalinis remontas </t>
  </si>
  <si>
    <t>SAVIVALDYBĖS  LĖŠOS, IŠ VISO:</t>
  </si>
  <si>
    <t>KITI ŠALTINIAI, IŠ VISO:</t>
  </si>
  <si>
    <t>IŠ VISO:</t>
  </si>
  <si>
    <t>Finansavimo šaltinių suvestinė</t>
  </si>
  <si>
    <t xml:space="preserve">Didinti gatvių tinklo pralaidumą ir užtikrinti jų tankumą </t>
  </si>
  <si>
    <t>05</t>
  </si>
  <si>
    <t>Įrengta greičio slopinimo kalnelių, m</t>
  </si>
  <si>
    <t>Tiltų ir kelio statinių priežiūra</t>
  </si>
  <si>
    <t>Viešojo transporto priežiūros ir paslaugų kokybės kontroliavimas</t>
  </si>
  <si>
    <t>Patikrinta viešojo transporto priemonių, vnt./mėn.</t>
  </si>
  <si>
    <t>09</t>
  </si>
  <si>
    <t xml:space="preserve">Eismo reguliavimo priemonių įrengimas, remontas, priežiūra </t>
  </si>
  <si>
    <r>
      <t xml:space="preserve">Savivaldybės biudžeto lėšos </t>
    </r>
    <r>
      <rPr>
        <b/>
        <sz val="9"/>
        <rFont val="Times New Roman"/>
        <family val="1"/>
      </rPr>
      <t>SB</t>
    </r>
  </si>
  <si>
    <r>
      <t xml:space="preserve">Europos Sąjungos paramos lėšos </t>
    </r>
    <r>
      <rPr>
        <b/>
        <sz val="9"/>
        <rFont val="Times New Roman"/>
        <family val="1"/>
      </rPr>
      <t>ES</t>
    </r>
  </si>
  <si>
    <r>
      <t xml:space="preserve">Klaipėdos valstybinio jūrų uosto direkcijos lėšos </t>
    </r>
    <r>
      <rPr>
        <b/>
        <sz val="9"/>
        <rFont val="Times New Roman"/>
        <family val="1"/>
      </rPr>
      <t>KVJUD</t>
    </r>
  </si>
  <si>
    <r>
      <t xml:space="preserve">Paskolos lėšos </t>
    </r>
    <r>
      <rPr>
        <b/>
        <sz val="9"/>
        <rFont val="Times New Roman"/>
        <family val="1"/>
      </rPr>
      <t>P</t>
    </r>
  </si>
  <si>
    <r>
      <t xml:space="preserve">Kiti finansavimo šaltiniai </t>
    </r>
    <r>
      <rPr>
        <b/>
        <sz val="9"/>
        <rFont val="Times New Roman"/>
        <family val="1"/>
      </rPr>
      <t>Kt</t>
    </r>
  </si>
  <si>
    <t>P 3.1.1.2.</t>
  </si>
  <si>
    <t xml:space="preserve">P 2.1.2.1. </t>
  </si>
  <si>
    <t xml:space="preserve">P 2.1.2.3. </t>
  </si>
  <si>
    <t xml:space="preserve">P 2.1.2.4. </t>
  </si>
  <si>
    <t xml:space="preserve">P 2.1.2.6. </t>
  </si>
  <si>
    <t>P 2.1.2.4.</t>
  </si>
  <si>
    <t>Prižiūrimų tiltų ir viadukų skaičius</t>
  </si>
  <si>
    <t>Pietinės jungties tarp Klaipėdos valstybinio jūrų uosto ir IX B transporto koridoriaus techninės dokumentacijos parengimas</t>
  </si>
  <si>
    <t>Švepelių g. rekonstrukcija</t>
  </si>
  <si>
    <t>Eksploatuojamų greičio matavimo prietaisų skaičius</t>
  </si>
  <si>
    <t>11</t>
  </si>
  <si>
    <t>KPP</t>
  </si>
  <si>
    <r>
      <t xml:space="preserve">Kelių priežiūros ir plėtros programos lėšos </t>
    </r>
    <r>
      <rPr>
        <b/>
        <sz val="9"/>
        <rFont val="Times New Roman"/>
        <family val="1"/>
      </rPr>
      <t>KPP</t>
    </r>
  </si>
  <si>
    <t>Nuostolingų maršrutų subsidijavimas priemiesčio maršrutus aptarnaujantiems vežėjams</t>
  </si>
  <si>
    <t>Automatinės eismo priežiūros prietaisų nuoma</t>
  </si>
  <si>
    <t>J. Janonio g. rekonstrukcijos (akmenimis grįstos dalies) techninio projekto parengimas ir įgyvendinimas</t>
  </si>
  <si>
    <t>Ištisinio asfaltbetonio dangos įrengimas miesto gatvėse, medžiagų tyrimas ir kontroliniai bandymai</t>
  </si>
  <si>
    <t>Asfaltbetonio dangos, žvyruotos dangos ir akmenimis grįstų gatvių bei daugiabučių namų, ugdymo įstaigų kiemų, įvažiavimų asfaltuotos dangos remontas</t>
  </si>
  <si>
    <t>Šaligatvio dangų remontas Danės upės dešiniajame krante</t>
  </si>
  <si>
    <t>Toponuotraukų, išpildomųjų geodezinių nuotraukų įsigijimas, projektų ekspertizė, autorinė ir techninė priežiūra</t>
  </si>
  <si>
    <t>P 2.1.2.12</t>
  </si>
  <si>
    <t>P 1.2.1.1</t>
  </si>
  <si>
    <t>P 2.1.2.11</t>
  </si>
  <si>
    <t xml:space="preserve">Suremontuota gatvių grindinės dangos iš akmenų, tūkst. kv.m </t>
  </si>
  <si>
    <t>Suremontuota šaligatvių, tūkst. kv. m</t>
  </si>
  <si>
    <t>Vertinimo kriterijus</t>
  </si>
  <si>
    <t>Vertinimo kriterijaus kodas</t>
  </si>
  <si>
    <t>Rezultato:</t>
  </si>
  <si>
    <t>1-ajam programos tikslui</t>
  </si>
  <si>
    <t>Produkto:</t>
  </si>
  <si>
    <t>1-ajam uždaviniui</t>
  </si>
  <si>
    <t>2-ajam uždaviniui</t>
  </si>
  <si>
    <t>4-ajam uždaviniui</t>
  </si>
  <si>
    <t>R-06-01-01</t>
  </si>
  <si>
    <t>R-06-01-02</t>
  </si>
  <si>
    <t>Įgyvendinamas įstaigos strateginio tikslo kodas, programos kodas</t>
  </si>
  <si>
    <t>P-06-01-04-01</t>
  </si>
  <si>
    <t>P-06-01-01-01</t>
  </si>
  <si>
    <t>P-06-01-02-01</t>
  </si>
  <si>
    <t>P-06-01-03-01</t>
  </si>
  <si>
    <t>P-06-01-03-05</t>
  </si>
  <si>
    <t>P-06-01-04-02</t>
  </si>
  <si>
    <t>02.06</t>
  </si>
  <si>
    <t>R-06-01-03</t>
  </si>
  <si>
    <t>P-06-01-01-02</t>
  </si>
  <si>
    <t>1. Rekonstruota ir nutiesta gatvių Klaipėdos LEZ teritorijoje, m</t>
  </si>
  <si>
    <t>P-06-01-04-03</t>
  </si>
  <si>
    <t>P-06-01-04-04</t>
  </si>
  <si>
    <t>P-06-01-04-05</t>
  </si>
  <si>
    <t>P-06-01-04-06</t>
  </si>
  <si>
    <t>P-06-01-04-08</t>
  </si>
  <si>
    <t>P-06-01-04-09</t>
  </si>
  <si>
    <t xml:space="preserve">Greideriuota žvyruotos dangos, tūkst. kv.m </t>
  </si>
  <si>
    <t>6. Suremontuota šaligatvių, tūkst. kv. m</t>
  </si>
  <si>
    <t>9. Įrengta greičio slopinimo kalnelių, m</t>
  </si>
  <si>
    <t>12. Prižiūrimų tiltų skaičius, vnt.</t>
  </si>
  <si>
    <t>13. Eksploatuojamų greičio matavimo prietaisų skaičius</t>
  </si>
  <si>
    <t>R-06-01-04</t>
  </si>
  <si>
    <t xml:space="preserve">1.4. Viešuoju transportu pervežtų keleivių skaičius, mln. </t>
  </si>
  <si>
    <t>1.2. Gatvių tankis, km/kv. km</t>
  </si>
  <si>
    <t>Savanorių g. ruožo tiesimas</t>
  </si>
  <si>
    <t>Taikos pr. rekonstrukcija iki 6 eismo juostų tarp Tiltų ir Dubysos gatvių</t>
  </si>
  <si>
    <t>Pamario gatvės rekonstrukcija</t>
  </si>
  <si>
    <t xml:space="preserve">P 2.1.2.5. </t>
  </si>
  <si>
    <t>Minijos g. nuo Sausio 15-osios g. iki Jūrininkų pr. rekonstrukcijos techninio projekto parengimas ir įgyvendinimas (Minijos ir Rūtų g. sankryžos rekonstrukcija, įrengiant papildomą juostą)</t>
  </si>
  <si>
    <t>Nutiesta 1317 m gatvės su priklausiniais, proc.</t>
  </si>
  <si>
    <t>Nutiesta 766 m gatvės su priklausiniais, proc.</t>
  </si>
  <si>
    <t xml:space="preserve">Įrengta 0,77 km geležinkelio atšakos, proc. </t>
  </si>
  <si>
    <t>1. Nutiesta gatvių mieste, m</t>
  </si>
  <si>
    <t>2. Rekonstruota gatvių mieste, m</t>
  </si>
  <si>
    <t>Rekonstruota 2668 m gatvės, proc.</t>
  </si>
  <si>
    <t>Nutiesta 473 m gatvės, proc.</t>
  </si>
  <si>
    <t>Rekonstruotas 3506 m. gatvės ruožas nuo Baltijos pr. iki Jūrininkų pr.</t>
  </si>
  <si>
    <t>Rekonstruota 5560 m gatvės, proc.</t>
  </si>
  <si>
    <t>Rekonstruota 1120 m gatvės, proc.</t>
  </si>
  <si>
    <t>Nutiesta 1240 m gatvių, proc.</t>
  </si>
  <si>
    <t>28</t>
  </si>
  <si>
    <t>Transporto kompensacijų mokėjimas</t>
  </si>
  <si>
    <t>Parduota lengvatinių bilietų, tūkst. vnt.</t>
  </si>
  <si>
    <t>P-06-01-03-06</t>
  </si>
  <si>
    <t>LRVB</t>
  </si>
  <si>
    <t>Rekonstruota 674 m gatvės atkarpa, proc.</t>
  </si>
  <si>
    <r>
      <t xml:space="preserve">Valstybės biudžeto lėšos </t>
    </r>
    <r>
      <rPr>
        <b/>
        <sz val="9"/>
        <rFont val="Times New Roman"/>
        <family val="1"/>
      </rPr>
      <t>LRVB</t>
    </r>
  </si>
  <si>
    <t>3. Patikrinta viešojo transporto priemonių, vnt./mėn.</t>
  </si>
  <si>
    <t>5. Parduota lengvatinių bilietų, tūkst. vnt.</t>
  </si>
  <si>
    <t>6. Išmokėta kompensacijų moksleiviams, tūkst. vnt.</t>
  </si>
  <si>
    <t>Projekto „Gatvių infrastruktūros sukūrimas Klaipėdos daugiafunkcinio sporto ir pramogų komplekso teritorijoje (Dubysos g. atkarpos nuo Taikos pr. iki Minijos g.) ir rekonstrukcija“ įgyvendinimas</t>
  </si>
  <si>
    <t>Projekto „Gatvių infrastruktūros sukūrimas Klaipėdos daugiafunkcinio sporto ir pramogų komplekso teritorijoje (Merkio g., I-os aptarnaujančios gatvės ir II-os aptarnaujančios gatvės tiesimas)“ įgyvendinimas</t>
  </si>
  <si>
    <t>Parengtas techn. projektas</t>
  </si>
  <si>
    <t>Įrengta ištisinio asfaltbetonio dangos,  tūkst. kv. m</t>
  </si>
  <si>
    <t>Suremontuota asfaltbetonio dangos duobių miesto gatvėse, tūkst. kv. m</t>
  </si>
  <si>
    <t>Suremontuota asfaltbetonio dangos duobių kiemuose, tūkst. kv. m</t>
  </si>
  <si>
    <t>Suženklinta gatvių termoplastu ir dažais, tūkst. kv. m</t>
  </si>
  <si>
    <t>1. Įrengta ištisinio asfaltbetonio dangos,  tūkst. kv. m</t>
  </si>
  <si>
    <t>2. Suremontuota asfaltbetonio dangos duobių miesto gatvėse, tūkst. kv. m</t>
  </si>
  <si>
    <t>3. Suremontuota asfaltbetonio dangos duobių kiemuose, tūkst. kv. m</t>
  </si>
  <si>
    <t xml:space="preserve">4. Suremontuota gatvių grindinės dangos iš akmenų, tūkst. kv. m </t>
  </si>
  <si>
    <t xml:space="preserve">5. Greideriuota žvyruotos dangos, tūkst. kv. m </t>
  </si>
  <si>
    <t>8. Suženklinta gatvių termoplastu ir dažais, tūkst. kv. m</t>
  </si>
  <si>
    <t>1.1. Gatvių su asfalto danga ilgis, palyginti su bendru gatvių ilgiu, proc.</t>
  </si>
  <si>
    <r>
      <t xml:space="preserve">1.3. Apmokestintų </t>
    </r>
    <r>
      <rPr>
        <sz val="10"/>
        <rFont val="Times New Roman Baltic"/>
        <family val="0"/>
      </rPr>
      <t>automobilių stovėjimo</t>
    </r>
    <r>
      <rPr>
        <sz val="10"/>
        <rFont val="Times New Roman Baltic"/>
        <family val="1"/>
      </rPr>
      <t xml:space="preserve"> vietų skaičius, vnt.</t>
    </r>
  </si>
  <si>
    <t>3-iajam uždaviniui</t>
  </si>
  <si>
    <r>
      <t xml:space="preserve">1. Eksploatuojamų </t>
    </r>
    <r>
      <rPr>
        <sz val="10"/>
        <rFont val="Times New Roman Baltic"/>
        <family val="0"/>
      </rPr>
      <t>bilietų automatų</t>
    </r>
    <r>
      <rPr>
        <sz val="10"/>
        <rFont val="Times New Roman Baltic"/>
        <family val="1"/>
      </rPr>
      <t xml:space="preserve"> sk.</t>
    </r>
  </si>
  <si>
    <t>Pramonės gatvės Klaipėdos LEZ teritorijoje II etapo tiesimas</t>
  </si>
  <si>
    <t>Geležinkelio atšakos į Pramonės parką įrengimas</t>
  </si>
  <si>
    <t>Mokamo automobilių stovėjimo sistemos mieste sukūrimas ir išlaikymas</t>
  </si>
  <si>
    <t>Miesto kelių (gatvių) techninis inventorizavimas</t>
  </si>
  <si>
    <t>4.3</t>
  </si>
  <si>
    <t>P-06-01-04-12</t>
  </si>
  <si>
    <t>P-06-01-04-13</t>
  </si>
  <si>
    <t>P-06-01-04-14</t>
  </si>
  <si>
    <t>P-06-01-03-03</t>
  </si>
  <si>
    <t xml:space="preserve">Šaligatvių ir privažiavimo kelių remonto bei įrengimo darbai, automobilių stovėjimo vietų įrengimas </t>
  </si>
  <si>
    <t>Parengta galimybių studija ir priešprojektiniai darbai, vnt.</t>
  </si>
  <si>
    <t>Parengtas projektas, vnt.</t>
  </si>
  <si>
    <t>4.1</t>
  </si>
  <si>
    <t>6.3</t>
  </si>
  <si>
    <t>6.1</t>
  </si>
  <si>
    <t>5.4</t>
  </si>
  <si>
    <t xml:space="preserve"> 6.1</t>
  </si>
  <si>
    <r>
      <t xml:space="preserve">Valstybės ir savivaldybės biudžeto tarpusavio atsiskaitymų lėšos </t>
    </r>
    <r>
      <rPr>
        <b/>
        <sz val="9"/>
        <rFont val="Times New Roman"/>
        <family val="1"/>
      </rPr>
      <t>SB(TA)</t>
    </r>
  </si>
  <si>
    <t>SB(TA)</t>
  </si>
  <si>
    <t xml:space="preserve">                                          PATVIRTINTA</t>
  </si>
  <si>
    <t xml:space="preserve">                                          Klaipėdos miesto savivaldybės</t>
  </si>
  <si>
    <t xml:space="preserve">                                          administracijos direktoriaus</t>
  </si>
  <si>
    <t xml:space="preserve">                                          2010 m.  kovo 2 d. įsakymu Nr. AD1-358</t>
  </si>
  <si>
    <t xml:space="preserve">                                          (Klaipėdos miesto savivaldybės</t>
  </si>
  <si>
    <t xml:space="preserve">                                          redakcija)</t>
  </si>
  <si>
    <t>Priemonių vykdytojų kodų klasifikatorius</t>
  </si>
  <si>
    <t>Vykdytojo kodas</t>
  </si>
  <si>
    <t xml:space="preserve">                              Pavadinimas</t>
  </si>
  <si>
    <t xml:space="preserve">Ugdymo ir kultūros departamentas </t>
  </si>
  <si>
    <t>1.1.</t>
  </si>
  <si>
    <t>Švietimo skyrius</t>
  </si>
  <si>
    <t>1.1.1.</t>
  </si>
  <si>
    <t>BĮ  Klaipėdos Vytauto Didžiojo gimnazija</t>
  </si>
  <si>
    <t>1.1.2.</t>
  </si>
  <si>
    <t>BĮ  Klaipėdos Maksimo Gorkio pagrindinė mokykla</t>
  </si>
  <si>
    <t>1.1.3</t>
  </si>
  <si>
    <t>BĮ Klaipėdos „Žaliakalnio“  gimnazija</t>
  </si>
  <si>
    <t>1.1.4.</t>
  </si>
  <si>
    <t>BĮ Klaipėdos „Vyturio“ pagrindinė mokykla</t>
  </si>
  <si>
    <t>1.1.5.</t>
  </si>
  <si>
    <t>BĮ Klaipėdos Vitės pagrindinė mokykla</t>
  </si>
  <si>
    <t>1.1.6.</t>
  </si>
  <si>
    <t>BĮ Klaipėdos „Versmės“ pagrindinė mokykla</t>
  </si>
  <si>
    <t>1.1.7.</t>
  </si>
  <si>
    <t>BĮ Klaipėdos Simono Dacho pagrindinė mokykla</t>
  </si>
  <si>
    <t>1.1.8.</t>
  </si>
  <si>
    <t>BĮ Klaipėdos „Aukuro“ vidurinė mokykla</t>
  </si>
  <si>
    <t>BĮ Klaipėdos „Saulėtekio“ pagrindinė mokykla</t>
  </si>
  <si>
    <t>1.1.10.</t>
  </si>
  <si>
    <t>BĮ Klaipėdos  Sendvario pagrindinė mokykla</t>
  </si>
  <si>
    <t>1.1.11.</t>
  </si>
  <si>
    <t xml:space="preserve">BĮ Klaipėdos „Aitvaro“ gimnazija  </t>
  </si>
  <si>
    <t>1.1.12.</t>
  </si>
  <si>
    <t>BĮ Klaipėdos „Žemynos“ gimnazija</t>
  </si>
  <si>
    <t>BĮ Klaipėdos „Pamario“ vidurinė mokykla</t>
  </si>
  <si>
    <t>1.1.14.</t>
  </si>
  <si>
    <t>BĮ Klaipėdos „Ąžuolyno“ gimnazija</t>
  </si>
  <si>
    <t>BĮ Klaipėdos Ievos Simonaitytės pagrindinė mokykla</t>
  </si>
  <si>
    <t>1.1.16.</t>
  </si>
  <si>
    <t>BĮ Klaipėdos „Verdenės“ pagrindinė mokykla</t>
  </si>
  <si>
    <t>1.1.17.</t>
  </si>
  <si>
    <t>BĮ Klaipėdos  Andrejaus Rubliovo pagrindinė mokykla</t>
  </si>
  <si>
    <t>1.1.18.</t>
  </si>
  <si>
    <t>BĮ Klaipėdos  Baltijos vidurinė mokykla</t>
  </si>
  <si>
    <t>1.1.19.</t>
  </si>
  <si>
    <t>BĮ Klaipėdos  Martyno Mažvydo pagrindinė mokykla</t>
  </si>
  <si>
    <t>1.1.20.</t>
  </si>
  <si>
    <t>BĮ Klaipėdos Gedminų pagrindinė mokykla</t>
  </si>
  <si>
    <t>1.1.21.</t>
  </si>
  <si>
    <t>BĮ Klaipėdos „Vėtrungės“ gimnazija</t>
  </si>
  <si>
    <t>1.1.22.</t>
  </si>
  <si>
    <t>BĮ Klaipėdos „Santarvės“ pagrindinė mokykla</t>
  </si>
  <si>
    <t>1.1.23.</t>
  </si>
  <si>
    <t>BĮ Klaipėdos „Smeltės“  pagrindinė mokykla</t>
  </si>
  <si>
    <t>1.1.25.</t>
  </si>
  <si>
    <t>BĮ Klaipėdos „Pajūrio“  pagrindinė mokykla</t>
  </si>
  <si>
    <t>1.1.26.</t>
  </si>
  <si>
    <t>BĮ Klaipėdos „Varpo“ gimnazija</t>
  </si>
  <si>
    <t>1.1.27.</t>
  </si>
  <si>
    <t>BĮ Klaipėdos Liudviko Stulpino pagrindinė mokykla</t>
  </si>
  <si>
    <t>1.1.28.</t>
  </si>
  <si>
    <t>BĮ Klaipėdos „Gabijos“ pagrindinė mokykla</t>
  </si>
  <si>
    <t>1.1.29.</t>
  </si>
  <si>
    <t>BĮ Klaipėdos Tauralaukio pagrindinė mokykla</t>
  </si>
  <si>
    <t>1.1.30.</t>
  </si>
  <si>
    <t>BĮ Klaipėdos Prano Mašioto pagrindinė mokykla</t>
  </si>
  <si>
    <t>1.1.31.</t>
  </si>
  <si>
    <t>BĮ Klaipėdos Vydūno vidurinė mokykla</t>
  </si>
  <si>
    <t>1.1.32.</t>
  </si>
  <si>
    <t>BĮ Klaipėdos Hermano Zudermano vidurinė mokykla</t>
  </si>
  <si>
    <t>1.1.33.</t>
  </si>
  <si>
    <t>BĮ Klaipėdos „Gilijos“ pradinė mokykla</t>
  </si>
  <si>
    <t>1.1.34.</t>
  </si>
  <si>
    <t>BĮ Klaipėdos Salio Šemerio suaugusiųjų  vidurinė mokykla</t>
  </si>
  <si>
    <t>1.1.35.</t>
  </si>
  <si>
    <t>BĮ Klaipėdos Naujakiemio suaugusiųjų  vidurinė mokykla</t>
  </si>
  <si>
    <t>1.1.36.</t>
  </si>
  <si>
    <t>BĮ Klaipėdos lopšelis-darželis „Aitvarėlis“</t>
  </si>
  <si>
    <t>1.1.37.</t>
  </si>
  <si>
    <t>BĮ Klaipėdos lopšelis-darželis „Alksniukas“</t>
  </si>
  <si>
    <t>1.1.38.</t>
  </si>
  <si>
    <t>BĮ Klaipėdos lopšelis-darželis „Atžalynas“</t>
  </si>
  <si>
    <t>1.1.39.</t>
  </si>
  <si>
    <t>BĮ Klaipėdos lopšelis-darželis „Aušrinė“</t>
  </si>
  <si>
    <t>1.1.40.</t>
  </si>
  <si>
    <t>BĮ Klaipėdos lopšelis-darželis „Ąžuoliukas“</t>
  </si>
  <si>
    <t>1.1.41.</t>
  </si>
  <si>
    <t>BĮ Klaipėdos lopšelis-darželis „Bangelė“</t>
  </si>
  <si>
    <t>1.1.42.</t>
  </si>
  <si>
    <t>BĮ Klaipėdos „Berželio“ mokykla-darželis</t>
  </si>
  <si>
    <t>1.1.43.</t>
  </si>
  <si>
    <t>BĮ Klaipėdos lopšelis-darželis „Bitutė“</t>
  </si>
  <si>
    <t>1.1.44.</t>
  </si>
  <si>
    <t>BĮ Klaipėdos lopšelis-darželis „Boružėlė“</t>
  </si>
  <si>
    <t>1.1.45.</t>
  </si>
  <si>
    <r>
      <t xml:space="preserve">BĮ Klaipėdos specialusis lopšelis-darželis </t>
    </r>
    <r>
      <rPr>
        <sz val="12"/>
        <rFont val="HelveticaLT"/>
        <family val="0"/>
      </rPr>
      <t>„</t>
    </r>
    <r>
      <rPr>
        <sz val="12"/>
        <rFont val="Times New Roman"/>
        <family val="1"/>
      </rPr>
      <t>Čiauškutė“</t>
    </r>
  </si>
  <si>
    <t>1.1.46.</t>
  </si>
  <si>
    <r>
      <t>BĮ Klaipėdos lopšelis-darželis</t>
    </r>
    <r>
      <rPr>
        <b/>
        <sz val="14"/>
        <rFont val="HelveticaLT"/>
        <family val="0"/>
      </rPr>
      <t xml:space="preserve"> </t>
    </r>
    <r>
      <rPr>
        <sz val="12"/>
        <rFont val="HelveticaLT"/>
        <family val="0"/>
      </rPr>
      <t>„</t>
    </r>
    <r>
      <rPr>
        <sz val="12"/>
        <rFont val="Times New Roman"/>
        <family val="1"/>
      </rPr>
      <t>Dobiliukas“</t>
    </r>
  </si>
  <si>
    <t>1.1.47.</t>
  </si>
  <si>
    <r>
      <t xml:space="preserve">BĮ Klaipėdos lopšelis-darželis </t>
    </r>
    <r>
      <rPr>
        <sz val="12"/>
        <rFont val="HelveticaLT"/>
        <family val="0"/>
      </rPr>
      <t>„</t>
    </r>
    <r>
      <rPr>
        <sz val="12"/>
        <rFont val="Times New Roman"/>
        <family val="1"/>
      </rPr>
      <t>Drugelis“</t>
    </r>
  </si>
  <si>
    <t>1.1.48.</t>
  </si>
  <si>
    <r>
      <t>BĮ Klaipėdos lopšelis-darželis</t>
    </r>
    <r>
      <rPr>
        <b/>
        <sz val="12"/>
        <rFont val="Times New Roman"/>
        <family val="1"/>
      </rPr>
      <t xml:space="preserve"> „</t>
    </r>
    <r>
      <rPr>
        <sz val="12"/>
        <rFont val="Times New Roman"/>
        <family val="1"/>
      </rPr>
      <t xml:space="preserve">Du gaideliai“ </t>
    </r>
  </si>
  <si>
    <t>1.1.49.</t>
  </si>
  <si>
    <t>BĮ Klaipėdos sanatorinis lopšelis-darželis „Eglutė“</t>
  </si>
  <si>
    <t>1.1.50.</t>
  </si>
  <si>
    <t>BĮ Klaipėdos sanatorinis lopšelis-darželis „Giliukas“</t>
  </si>
  <si>
    <t>1.1.51.</t>
  </si>
  <si>
    <t>BĮ Klaipėdos specialusis darželis „Gintarėlis“</t>
  </si>
  <si>
    <t>1.1.52.</t>
  </si>
  <si>
    <t>BĮ Klaipėdos „Inkarėlio“ mokykla-darželis</t>
  </si>
  <si>
    <t>1.1.53.</t>
  </si>
  <si>
    <t>BĮ Klaipėdos lopšelis-darželis „Klevelis“</t>
  </si>
  <si>
    <t>1.1.54.</t>
  </si>
  <si>
    <t>BĮ Klaipėdos lopšelis-darželis „Kregždutė“</t>
  </si>
  <si>
    <t>1.1.55.</t>
  </si>
  <si>
    <t>BĮ Klaipėdos lopšelis-darželis „Liepaitė“</t>
  </si>
  <si>
    <t>1.1.56.</t>
  </si>
  <si>
    <t>BĮ Klaipėdos lopšelis-darželis „Linelis“</t>
  </si>
  <si>
    <t>1.1.57.</t>
  </si>
  <si>
    <t>BĮ Klaipėdos „Nykštuko“ mokykla-darželis</t>
  </si>
  <si>
    <t>1.1.58.</t>
  </si>
  <si>
    <t>BĮ Klaipėdos lopšelis-darželis „Obelėlė“</t>
  </si>
  <si>
    <t>1.1.59.</t>
  </si>
  <si>
    <t>BĮ Klaipėdos Marijos Montessori mokykla-darželis</t>
  </si>
  <si>
    <t>1.1.60.</t>
  </si>
  <si>
    <t>BĮ Klaipėdos lopšelis-darželis „Pagrandukas“</t>
  </si>
  <si>
    <t>1.1.61.</t>
  </si>
  <si>
    <t>BĮ Klaipėdos „Pakalnutės“ mokykla-darželis</t>
  </si>
  <si>
    <t>1.1.62.</t>
  </si>
  <si>
    <t>BĮ Klaipėdos lopšelis-darželis „Papartėlis“</t>
  </si>
  <si>
    <t>1.1.63.</t>
  </si>
  <si>
    <t>BĮ Klaipėdos lopšelis-darželis „Pingvinukas“</t>
  </si>
  <si>
    <t>1.1.64.</t>
  </si>
  <si>
    <t>BĮ Klaipėdos lopšelis-darželis „Pumpurėlis“</t>
  </si>
  <si>
    <t>1.1.65.</t>
  </si>
  <si>
    <t>BĮ Klaipėdos lopšelis-darželis „Puriena“</t>
  </si>
  <si>
    <t>1.1.66.</t>
  </si>
  <si>
    <t>BĮ Klaipėdos specialusis lopšelis-darželis „Pušaitė“</t>
  </si>
  <si>
    <t>1.1.67.</t>
  </si>
  <si>
    <t>BĮ Klaipėdos lopšelis-darželis „Putinėlis“</t>
  </si>
  <si>
    <t>1.1.68.</t>
  </si>
  <si>
    <t>BĮ Klaipėdos lopšelis-darželis „Radastėlė“</t>
  </si>
  <si>
    <t>1.1.69.</t>
  </si>
  <si>
    <t>BĮ Klaipėdos lopšelis-darželis „Rūta“</t>
  </si>
  <si>
    <t>1.1.70.</t>
  </si>
  <si>
    <t>BĮ Klaipėdos lopšelis-darželis „Sakalėlis“</t>
  </si>
  <si>
    <t>1.1.71.</t>
  </si>
  <si>
    <t>BĮ Klaipėdos „Saulutės“ mokykla-darželis</t>
  </si>
  <si>
    <t>1.1.72.</t>
  </si>
  <si>
    <t>BĮ Klaipėdos lopšelis-darželis „Svirpliukas“</t>
  </si>
  <si>
    <t>1.1.73.</t>
  </si>
  <si>
    <t xml:space="preserve">BĮ Klaipėdos „Šaltinėlio“ mokykla-darželis </t>
  </si>
  <si>
    <t>1.1.74.</t>
  </si>
  <si>
    <t>BĮ Klaipėdos lopšelis-darželis „Šermukšnėlė“</t>
  </si>
  <si>
    <t>1.1.75.</t>
  </si>
  <si>
    <t>BĮ Klaipėdos specialusis lopšelis-darželis „Švyturėlis“</t>
  </si>
  <si>
    <t>1.1.76.</t>
  </si>
  <si>
    <t>BĮ Klaipėdos lopšelis-darželis „Traukinukas“</t>
  </si>
  <si>
    <t>1.1.77.</t>
  </si>
  <si>
    <t>BĮ Klaipėdos „Varpelio“ mokykla-darželis</t>
  </si>
  <si>
    <t>1.1.78.</t>
  </si>
  <si>
    <t>BĮ Klaipėdos „Versmės“ specialioji mokykla-darželis</t>
  </si>
  <si>
    <t>1.1.79.</t>
  </si>
  <si>
    <t>BĮ Klaipėdos lopšelis-darželis „Vėrinėlis“</t>
  </si>
  <si>
    <t>1.1.80.</t>
  </si>
  <si>
    <t>BĮ Klaipėdos „Vyturėlio“ mokykla-darželis</t>
  </si>
  <si>
    <t>1.1.81.</t>
  </si>
  <si>
    <t>BĮ Klaipėdos lopšelis-darželis „Volungėlė“</t>
  </si>
  <si>
    <t>1.1.82.</t>
  </si>
  <si>
    <t>BĮ Klaipėdos lopšelis-darželis „Želmenėlis“</t>
  </si>
  <si>
    <t>1.1.83.</t>
  </si>
  <si>
    <t>BĮ Klaipėdos lopšelis-darželis „Žemuogėlė“</t>
  </si>
  <si>
    <t>1.1.84.</t>
  </si>
  <si>
    <t>BĮ Klaipėdos lopšelis-darželis „Žiburėlis“</t>
  </si>
  <si>
    <t>1.1.85.</t>
  </si>
  <si>
    <t>BĮ Klaipėdos lopšelis-darželis „Žilvitis“</t>
  </si>
  <si>
    <t>1.1.86.</t>
  </si>
  <si>
    <t>BĮ Klaipėdos lopšelis-darželis „Žiogelis“</t>
  </si>
  <si>
    <t>1.1.87.</t>
  </si>
  <si>
    <t>BĮ Klaipėdos lopšelis-darželis „Žuvėdra“</t>
  </si>
  <si>
    <t>1.1.88.</t>
  </si>
  <si>
    <t>BĮ Klaipėdos Juozo Karoso muzikos mokykla</t>
  </si>
  <si>
    <t>1.1.89.</t>
  </si>
  <si>
    <t>BĮ Klaipėdos Jeronimo Kačinsko muzikos mokykla</t>
  </si>
  <si>
    <t>1.1.90.</t>
  </si>
  <si>
    <t>BĮ Klaipėdos Adomo Brako dailės mokykla</t>
  </si>
  <si>
    <t>1.1.91.</t>
  </si>
  <si>
    <t>BĮ Klaipėdos jaunimo centras</t>
  </si>
  <si>
    <t>1.1.92.</t>
  </si>
  <si>
    <t>BĮ  Klaipėdos moksleivių saviraiškos centras</t>
  </si>
  <si>
    <t>1.1.93.</t>
  </si>
  <si>
    <t>BĮ  Klaipėdos vaikų ir jaunimo teatras-klubas „Aušra“</t>
  </si>
  <si>
    <t>1.1.94.</t>
  </si>
  <si>
    <t>BĮ  Klaipėdos vaikų ir jaunimo klubas „Švyturys“</t>
  </si>
  <si>
    <t>1.1.95.</t>
  </si>
  <si>
    <t>BĮ  Klaipėdos vaikų ir jaunimo klubas „Saulutė“</t>
  </si>
  <si>
    <t>1.1.96.</t>
  </si>
  <si>
    <t>BĮ  Klaipėdos vaikų ir jaunimo klubas „Draugystė“</t>
  </si>
  <si>
    <t>1.1.97.</t>
  </si>
  <si>
    <t>BĮ  Klaipėdos vaikų ir jaunimo klubas „Želmenėlis“</t>
  </si>
  <si>
    <t>1.1.98.</t>
  </si>
  <si>
    <t>BĮ  Klaipėdos vaikų ir jaunimo klubas „Žuvėdra“</t>
  </si>
  <si>
    <t>1.1.99.</t>
  </si>
  <si>
    <t>BĮ  Klaipėdos vaikų klubas „Liepsnelė“</t>
  </si>
  <si>
    <t>1.1.100.</t>
  </si>
  <si>
    <t>BĮ  Klaipėdos choreografijos studija „Inkarėlis“</t>
  </si>
  <si>
    <t>1.1.101.</t>
  </si>
  <si>
    <t>BĮ Klaipėdos miesto pedagogų švietimo ir kultūros centras</t>
  </si>
  <si>
    <t>1.1.102.</t>
  </si>
  <si>
    <t>BĮ Klaipėdos pedagoginė psichologinė tarnyba</t>
  </si>
  <si>
    <t>1.1.104.</t>
  </si>
  <si>
    <t>BĮ Klaipėdos regos ugdymo centras</t>
  </si>
  <si>
    <t>1.2.</t>
  </si>
  <si>
    <t>Kultūros skyrius</t>
  </si>
  <si>
    <t>1.2.1.</t>
  </si>
  <si>
    <t>BĮ Klaipėdos miesto savivaldybės kultūros centras Žvejų rūmai</t>
  </si>
  <si>
    <t>1.2.2.</t>
  </si>
  <si>
    <t>BĮ Klaipėdos miesto savivaldybės dailės parodų rūmai</t>
  </si>
  <si>
    <t>1.2.3.</t>
  </si>
  <si>
    <t>BĮ Klaipėdos miesto savivaldybės Mažosios Lietuvos istorijos muziejus</t>
  </si>
  <si>
    <t>1.2.4.</t>
  </si>
  <si>
    <t>BĮ Klaipėdos miesto savivaldybės etnokultūros centras</t>
  </si>
  <si>
    <t>1.2.5.</t>
  </si>
  <si>
    <t>BĮ Klaipėdos miesto savivaldybės viešoji biblioteka</t>
  </si>
  <si>
    <t>1.2.6.</t>
  </si>
  <si>
    <t>BĮ Klaipėdos kultūrų komunikacijų centras</t>
  </si>
  <si>
    <t>1.2.7.</t>
  </si>
  <si>
    <t>BĮ Klaipėdos miesto savivaldybės koncertinė įstaiga Klaipėdos koncertų salė</t>
  </si>
  <si>
    <t>1.3.</t>
  </si>
  <si>
    <t>Sporto ir kūno kultūros skyrius</t>
  </si>
  <si>
    <t>1.3.1.</t>
  </si>
  <si>
    <t>BĮ Klaipėdos sporto centras</t>
  </si>
  <si>
    <t>1.3.2</t>
  </si>
  <si>
    <t>BĮ Vlado Knašiaus krepšinio mokykla</t>
  </si>
  <si>
    <t>BĮ „Viesulo“ sporto centras</t>
  </si>
  <si>
    <t>1.3.4.</t>
  </si>
  <si>
    <t>BĮ „Gintaro“ sporto centras</t>
  </si>
  <si>
    <t>1.3.5.</t>
  </si>
  <si>
    <t>BĮ Futbolo sporto mokykla</t>
  </si>
  <si>
    <t>BĮ Klaipėdos kūno kultūros ir rekreacijos centras</t>
  </si>
  <si>
    <t>1.3.7.</t>
  </si>
  <si>
    <t>BĮ Klaipėdos centrinis stadionas</t>
  </si>
  <si>
    <t xml:space="preserve">Socialinių reikalų departamentas  </t>
  </si>
  <si>
    <t>2.1.</t>
  </si>
  <si>
    <t>Sveikatos apsaugos skyrius</t>
  </si>
  <si>
    <t>2.1.1.</t>
  </si>
  <si>
    <t>BĮ Klaipėdos miesto visuomenės sveikatos biuras</t>
  </si>
  <si>
    <t>2.1.2.</t>
  </si>
  <si>
    <t xml:space="preserve">BĮ Klaipėdos apskrities sutrikusio vystymosi kūdikių namai </t>
  </si>
  <si>
    <t>2.1.3.</t>
  </si>
  <si>
    <t>BĮ Klaipėdos priklausomybės ligų centras</t>
  </si>
  <si>
    <t>2.2.</t>
  </si>
  <si>
    <t>Socialinės paramos skyrius</t>
  </si>
  <si>
    <t>2.2.1.</t>
  </si>
  <si>
    <t>Biudžetinė įstaiga Klaipėdos miesto socialinės paramos centras</t>
  </si>
  <si>
    <t>2.2.2.</t>
  </si>
  <si>
    <t>Biudžetinė įstaiga Neįgaliųjų centras „Klaipėdos lakštutė“</t>
  </si>
  <si>
    <t>2.2.3.</t>
  </si>
  <si>
    <t>Biudžetinė įstaiga Klaipėdos miesto nakvynės namai</t>
  </si>
  <si>
    <t>2.2.4.</t>
  </si>
  <si>
    <t>Biudžetinė įstaiga Klaipėdos miesto globos namai</t>
  </si>
  <si>
    <t>2.2.5.</t>
  </si>
  <si>
    <t>Biudžetinė įstaiga Klaipėdos miesto šeimos ir vaiko gerovės centras</t>
  </si>
  <si>
    <t>2.2.6.</t>
  </si>
  <si>
    <t>BĮ Klaipėdo vaikų globos namai „Smiltelė“</t>
  </si>
  <si>
    <t>2.2.7.</t>
  </si>
  <si>
    <t>BĮ Klaipėdo vaikų globos namai „Danė“</t>
  </si>
  <si>
    <t>2.2.8.</t>
  </si>
  <si>
    <t>BĮ Klaipėdo vaikų globos namai „Rytas“</t>
  </si>
  <si>
    <t>2.3.</t>
  </si>
  <si>
    <t>Socialinio būsto skyrius</t>
  </si>
  <si>
    <t>2.4.</t>
  </si>
  <si>
    <r>
      <t xml:space="preserve">Vaiko teisių apsaugos </t>
    </r>
    <r>
      <rPr>
        <sz val="12"/>
        <rFont val="Times New Roman"/>
        <family val="1"/>
      </rPr>
      <t>skyrius</t>
    </r>
  </si>
  <si>
    <t>2.5.</t>
  </si>
  <si>
    <t>Civilinės metrikacijos skyrius</t>
  </si>
  <si>
    <t>3.</t>
  </si>
  <si>
    <t xml:space="preserve">Urbanistinės plėtros departamentas </t>
  </si>
  <si>
    <t>3.1.</t>
  </si>
  <si>
    <t>Architektūros ir miesto planavimo skyrius</t>
  </si>
  <si>
    <t>3.2.</t>
  </si>
  <si>
    <t>Geodezijos ir GIS skyrius</t>
  </si>
  <si>
    <t>3.3.</t>
  </si>
  <si>
    <r>
      <t>Žemėtvarkos</t>
    </r>
    <r>
      <rPr>
        <sz val="12"/>
        <rFont val="Times New Roman"/>
        <family val="1"/>
      </rPr>
      <t xml:space="preserve"> skyrius</t>
    </r>
  </si>
  <si>
    <t>3.4.</t>
  </si>
  <si>
    <t>Paveldosaugos skyrius</t>
  </si>
  <si>
    <t>3.5.</t>
  </si>
  <si>
    <t>Statybos leidimų ir statinių priežiūros skyrius</t>
  </si>
  <si>
    <t>4.</t>
  </si>
  <si>
    <t xml:space="preserve">Investicijų ir ekonomikos departamentas </t>
  </si>
  <si>
    <t>4.1.</t>
  </si>
  <si>
    <t>Statybos ir infrastruktūros plėtros skyrius</t>
  </si>
  <si>
    <t>4.2.</t>
  </si>
  <si>
    <r>
      <t>Tarptautinių ryšių,</t>
    </r>
    <r>
      <rPr>
        <sz val="12"/>
        <rFont val="Times New Roman"/>
        <family val="1"/>
      </rPr>
      <t xml:space="preserve"> verslo plėtros</t>
    </r>
    <r>
      <rPr>
        <sz val="12"/>
        <rFont val="Times New Roman"/>
        <family val="1"/>
      </rPr>
      <t xml:space="preserve"> ir turizmo skyrius </t>
    </r>
  </si>
  <si>
    <t>4.3.</t>
  </si>
  <si>
    <r>
      <t>Projektų</t>
    </r>
    <r>
      <rPr>
        <sz val="12"/>
        <rFont val="Times New Roman"/>
        <family val="1"/>
      </rPr>
      <t xml:space="preserve"> skyrius</t>
    </r>
  </si>
  <si>
    <t>4.4.</t>
  </si>
  <si>
    <t>Licenzijų, leidimų ir vartotojų teisių apsaugos skyrius</t>
  </si>
  <si>
    <t xml:space="preserve">5. </t>
  </si>
  <si>
    <t>Finansų ir turto departamentas</t>
  </si>
  <si>
    <t xml:space="preserve">5.1. </t>
  </si>
  <si>
    <t>Finansų skyrius</t>
  </si>
  <si>
    <t>5.2.</t>
  </si>
  <si>
    <t>Apskaitos skyrius</t>
  </si>
  <si>
    <t xml:space="preserve">5.3. </t>
  </si>
  <si>
    <t>Mokesčių skyrius</t>
  </si>
  <si>
    <t xml:space="preserve">5.4. </t>
  </si>
  <si>
    <t>Turto skyrius</t>
  </si>
  <si>
    <t xml:space="preserve">6. </t>
  </si>
  <si>
    <t xml:space="preserve">Miesto ūkio departamentas </t>
  </si>
  <si>
    <t xml:space="preserve">6.1. </t>
  </si>
  <si>
    <t>Miesto tvarkymo skyrius</t>
  </si>
  <si>
    <t>6.1.1.</t>
  </si>
  <si>
    <t>BĮ Klaipėdos miesto skęstančiųjų gelbėjimo tarnyba</t>
  </si>
  <si>
    <t xml:space="preserve">6.2. </t>
  </si>
  <si>
    <t>Aplinkos kokybės skyrius</t>
  </si>
  <si>
    <t xml:space="preserve">6.3. </t>
  </si>
  <si>
    <r>
      <t xml:space="preserve">Viešosios tvarkos ir transporto </t>
    </r>
    <r>
      <rPr>
        <sz val="12"/>
        <rFont val="Times New Roman"/>
        <family val="1"/>
      </rPr>
      <t>skyrius</t>
    </r>
  </si>
  <si>
    <t xml:space="preserve">6.4. </t>
  </si>
  <si>
    <t>Socialinės infrastruktūros priežiūros skyrius</t>
  </si>
  <si>
    <t xml:space="preserve">6.5. </t>
  </si>
  <si>
    <t>Civilinės saugos skyrius</t>
  </si>
  <si>
    <t>7.</t>
  </si>
  <si>
    <t>Savivaldybės administracijos direktorius</t>
  </si>
  <si>
    <t>7.1.</t>
  </si>
  <si>
    <r>
      <t>Centralizuota</t>
    </r>
    <r>
      <rPr>
        <sz val="12"/>
        <rFont val="Times New Roman"/>
        <family val="1"/>
      </rPr>
      <t>s</t>
    </r>
    <r>
      <rPr>
        <sz val="12"/>
        <rFont val="Times New Roman"/>
        <family val="1"/>
      </rPr>
      <t xml:space="preserve"> vidaus audito </t>
    </r>
    <r>
      <rPr>
        <sz val="12"/>
        <rFont val="Times New Roman"/>
        <family val="1"/>
      </rPr>
      <t>skyrius</t>
    </r>
  </si>
  <si>
    <t>7.2.</t>
  </si>
  <si>
    <t>Strateginio planavimo skyrius</t>
  </si>
  <si>
    <t xml:space="preserve">7.3. </t>
  </si>
  <si>
    <t>Teisės ir personalo skyrius</t>
  </si>
  <si>
    <t xml:space="preserve">7.4. </t>
  </si>
  <si>
    <t>7.5.</t>
  </si>
  <si>
    <r>
      <t xml:space="preserve">Viešųjų ryšių </t>
    </r>
    <r>
      <rPr>
        <sz val="12"/>
        <rFont val="Times New Roman"/>
        <family val="1"/>
      </rPr>
      <t xml:space="preserve">skyrius </t>
    </r>
  </si>
  <si>
    <t xml:space="preserve">7.6. </t>
  </si>
  <si>
    <t>Jaunimo reikalų koordinatorius</t>
  </si>
  <si>
    <t xml:space="preserve">8. </t>
  </si>
  <si>
    <t>Savivaldybės administracijos direktoriaus pavaduotojas</t>
  </si>
  <si>
    <t xml:space="preserve">8.1. </t>
  </si>
  <si>
    <t>Ūkio skyrius</t>
  </si>
  <si>
    <t>8.2.</t>
  </si>
  <si>
    <t>Dokumentų valdymo skyrius</t>
  </si>
  <si>
    <t>8.3.</t>
  </si>
  <si>
    <t>Archyvas</t>
  </si>
  <si>
    <t>8.4.</t>
  </si>
  <si>
    <t>Vieno langelio ir elektroninių paslaugų skyrius</t>
  </si>
  <si>
    <t>8.5.</t>
  </si>
  <si>
    <t>Viešųjų pirkimų skyrius</t>
  </si>
  <si>
    <t>8.6.</t>
  </si>
  <si>
    <t>Informacinių technologijų skyrius</t>
  </si>
  <si>
    <t>8.7.</t>
  </si>
  <si>
    <t>Gyvenamosios vietos deklaravimo skyrius</t>
  </si>
  <si>
    <t xml:space="preserve">                                          2010 m. spalio     d. įsakymo Nr. AD1-</t>
  </si>
  <si>
    <t>1.</t>
  </si>
  <si>
    <t>1.1.9.</t>
  </si>
  <si>
    <t>1.1.13.</t>
  </si>
  <si>
    <t>1.1.15.</t>
  </si>
  <si>
    <t>1.1.103.</t>
  </si>
  <si>
    <t>BĮ Klaipėdos vaikų laisvalaikio centras</t>
  </si>
  <si>
    <t>1.1.105.</t>
  </si>
  <si>
    <t>Klaipėdos 1-oji specialioji mokykla</t>
  </si>
  <si>
    <t>1.1.106.</t>
  </si>
  <si>
    <t>Klaipėdos 2-oji specialioji mokykla</t>
  </si>
  <si>
    <t>1.3.3.</t>
  </si>
  <si>
    <t>1.3.6.</t>
  </si>
  <si>
    <t>2.</t>
  </si>
  <si>
    <t xml:space="preserve">Karo prievolės skyrius </t>
  </si>
  <si>
    <t>Programos tikslų, uždavinių, priemonių kodai</t>
  </si>
  <si>
    <t>Tikslo, uždavinio, priemonės pavadinimas</t>
  </si>
  <si>
    <t>Asignavimai (tūkst. Lt)</t>
  </si>
  <si>
    <t>Vertinimo kriterijaus</t>
  </si>
  <si>
    <t xml:space="preserve">Paaiškinimai dėl nukrypimų </t>
  </si>
  <si>
    <t>pavadinimas</t>
  </si>
  <si>
    <t>planuotos reikšmės</t>
  </si>
  <si>
    <t>faktinės reikšmės</t>
  </si>
  <si>
    <t>2010-ųjų metų asigna-     vimų patvirtintas planas</t>
  </si>
  <si>
    <t>2010-ųjų metų asigna-     vimų patikslintas planas</t>
  </si>
  <si>
    <t>2010-ųjų metų panaudotos lėšos (kasinės išlaidos)</t>
  </si>
  <si>
    <t xml:space="preserve">Vykdytojo kodas </t>
  </si>
  <si>
    <t>3.2</t>
  </si>
  <si>
    <t>Metinis planas</t>
  </si>
  <si>
    <t>Įvykdyta</t>
  </si>
  <si>
    <t>Metinio plano įvykdymas, proc.</t>
  </si>
  <si>
    <t>VERTINIMO KRITERIJŲ ĮVYKDYMAS</t>
  </si>
  <si>
    <t>Iš viso tikslui:</t>
  </si>
  <si>
    <t xml:space="preserve">Užsitęsęs pateiktų mokėjimo prašymų vertinimas. Kol nebuvo patvirtintas jungtinis mokėjimo prašymas (Nr.6), Administracija negalėjo prsidėti savo procentine (4,5 proc.) dalimi. Atlikti parengiamieji darbai. Projektas bus įgyvendintas 2011 m.   </t>
  </si>
  <si>
    <t>Užsitęsusios viešojo pirkimo procedūros. Sutartis galimybių studijai parengti pasirašyta tik 2011 m. vasario mėn.</t>
  </si>
  <si>
    <t>Projektas bus įgyvendintas 2011 m.</t>
  </si>
  <si>
    <t xml:space="preserve">Atlikti parengiamieji darbai. </t>
  </si>
  <si>
    <t xml:space="preserve">Paslaugos pradėtos teikti nuo 2010 m. 03 mėn.  </t>
  </si>
  <si>
    <t>Eksploatuojamų bilietų automatų sk.</t>
  </si>
  <si>
    <t>150</t>
  </si>
  <si>
    <t>Pagal faktinius duomenis</t>
  </si>
  <si>
    <t>Išmokėta kompensacijų moksleiviams, tūkst. vnt.</t>
  </si>
  <si>
    <t>Apmokėtas kreditorinis įsikolinimas už 2009 m.</t>
  </si>
  <si>
    <t xml:space="preserve">Suremontuota ištisinės asfalto dangos 9,7 tūkst. kv.m už 416,5 tūkst. Lt; Atlikta laboratorinių bandymų už 8,0 tūkst.Lt. (planuotas poreikis Statybos ir infrastruktūros plėtros skyriaus 15,0 tūkst. Lt) </t>
  </si>
  <si>
    <t>Iš 15  dangos remonto rūšių didesnį lyginamąjį svorį atliktų darbų apimtyje sudaro atliktas pigesniais įkainiais seklesnių duobių remontas.</t>
  </si>
  <si>
    <t>Iš patvirtintų 180,0 tūkst. Lt apmokėta 81,5 tūkst. lt už 2009 m. atlliktus darbus tvarkant duobes miesto gatvėse.</t>
  </si>
  <si>
    <t>2010 m. kovo mėn. pasirašyta nauja paslaugų teikimo sutartis pigesniais įkainiais.</t>
  </si>
  <si>
    <t>Įrengta prie suremontuotos šaligatvio dangos 1948 metrai šaligatvio ir kelio bortų.</t>
  </si>
  <si>
    <t>Įrengta 36 vnt. (129,6 kv.m ) greičio slopinimo salelių, pagal 2010-07-27 Saugaus eismo komisijos posėdžio protokolą Nr.ADM-316</t>
  </si>
  <si>
    <t>Gatvių danga ženklinta dažais, pigesniu įkainiu.</t>
  </si>
  <si>
    <t>Faktiškai įvykdyta</t>
  </si>
  <si>
    <t xml:space="preserve">Neįvykdyta </t>
  </si>
  <si>
    <t>3900</t>
  </si>
  <si>
    <t>81,4</t>
  </si>
  <si>
    <t>3,3</t>
  </si>
  <si>
    <t xml:space="preserve"> Įrengta pralaida - 100 proc., įrengti gatvės pagrindai -100 proc., įrengti betoninių plytelių šaligatviai ir dviračių takai - 100 proc.</t>
  </si>
  <si>
    <t xml:space="preserve">Užsitęsus Rangovo parinkimo procedūrom  (rangos sutartis pasirašyta 2010-10-27) ir esant blogom oro sąlygom, planuoti  darbai nebuvo pilnai atlikti, neįsisavintos KVJUD lėšos. </t>
  </si>
  <si>
    <t xml:space="preserve">Darbai pagal skirtą finansavimą atlikti. </t>
  </si>
  <si>
    <t>Parengtas techninis projektas. Rekonstruota 2800 m gatvės, proc.</t>
  </si>
  <si>
    <t>Pateikti prašymai , gautos sąlygos projektavimui, investuotojas nevykdė plėtros ir nepervedė lėšų, todėl neįvykdytos pirkimų procedūros.</t>
  </si>
  <si>
    <t xml:space="preserve">Teikti prašymai projektavimo sąlygoms, negauti. Žemėtvarkos skyrius tvarko žemės ir miško nuosavybės klausimus </t>
  </si>
  <si>
    <t>Rekonstruotas tiltas 508 m</t>
  </si>
  <si>
    <t>Gatvės rekonstrukciją planuojama pradėti 2011 m. pabaigoje.</t>
  </si>
  <si>
    <t>Faktiškai rekonstruota 2596 m.   Apmokėtas 2009 m. kreditinis įsiskolinimas.</t>
  </si>
  <si>
    <t>Apmokėtas 2009 m. kreditinis įsiskolinimas.</t>
  </si>
  <si>
    <t>Atlikti paruošiamieji darbai. Pagal rangos darbų sutartį darbai parsidės 2011 metais</t>
  </si>
  <si>
    <t>Projektas įgyvendintas. Bendras įrengtos teritorijos plotas – 110204 m2.</t>
  </si>
  <si>
    <t xml:space="preserve">Įrengta nauja šaligatvio danga </t>
  </si>
  <si>
    <t>7860 m2, proc.</t>
  </si>
  <si>
    <t xml:space="preserve">Dėl neišspręstų miško žemės klausimų, nepradėtas Pamario, Gatvės nuo Medelyno g. iki Girulių  ir.kt. priešprojektinių dokumentų rengimas, todėl buvo mažesnis paslaugų poreikis </t>
  </si>
  <si>
    <t>Inventorizuota kelių (gatvių), ha</t>
  </si>
  <si>
    <t>14. Inventorizuota kelių (gatvių), ha</t>
  </si>
  <si>
    <r>
      <t xml:space="preserve">Programą vykdė: </t>
    </r>
    <r>
      <rPr>
        <sz val="12"/>
        <rFont val="Times New Roman"/>
        <family val="1"/>
      </rPr>
      <t xml:space="preserve">Miesto ūkio departamento </t>
    </r>
    <r>
      <rPr>
        <sz val="12"/>
        <rFont val="Times New Roman"/>
        <family val="1"/>
      </rPr>
      <t xml:space="preserve">Miesto tvarkymo skyrius, Viešosios tvarkos ir transporto skyrius, Investicijų ir ekonomikos departamento Statybos ir infrastruktūros plėtros ir Projektų  skyriai. </t>
    </r>
  </si>
  <si>
    <t>ĮVYKDYMO ATASKAITA</t>
  </si>
  <si>
    <t>33,2</t>
  </si>
  <si>
    <r>
      <t>2010 m.</t>
    </r>
    <r>
      <rPr>
        <sz val="12"/>
        <rFont val="Times New Roman"/>
        <family val="1"/>
      </rPr>
      <t xml:space="preserve"> planuota vykdyti 26 priemones. Įvykdyta pagal planą 18 priemonių (69 proc.), iš dalies įvykdytos 5 priemonės (19 proc.), neįvykdytos 3 priemonės (12 proc.).</t>
    </r>
  </si>
</sst>
</file>

<file path=xl/styles.xml><?xml version="1.0" encoding="utf-8"?>
<styleSheet xmlns="http://schemas.openxmlformats.org/spreadsheetml/2006/main">
  <numFmts count="3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[$-427]yyyy\ &quot;m.&quot;\ mmmm\ d\ &quot;d.&quot;"/>
    <numFmt numFmtId="187" formatCode="&quot;Taip&quot;;&quot;Taip&quot;;&quot;Ne&quot;"/>
    <numFmt numFmtId="188" formatCode="&quot;Teisinga&quot;;&quot;Teisinga&quot;;&quot;Klaidinga&quot;"/>
    <numFmt numFmtId="189" formatCode="[$€-2]\ ###,000_);[Red]\([$€-2]\ ###,000\)"/>
    <numFmt numFmtId="190" formatCode="#,##0.0"/>
    <numFmt numFmtId="191" formatCode="0.0;[Red]0.0"/>
    <numFmt numFmtId="192" formatCode="0.0000"/>
  </numFmts>
  <fonts count="6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9"/>
      <name val="Arial"/>
      <family val="0"/>
    </font>
    <font>
      <sz val="12"/>
      <name val="Times New Roman"/>
      <family val="1"/>
    </font>
    <font>
      <sz val="10"/>
      <name val="TimesLT"/>
      <family val="0"/>
    </font>
    <font>
      <b/>
      <sz val="11"/>
      <name val="Times New Roman Baltic"/>
      <family val="1"/>
    </font>
    <font>
      <b/>
      <sz val="8"/>
      <name val="Times New Roman Baltic"/>
      <family val="1"/>
    </font>
    <font>
      <b/>
      <sz val="10"/>
      <name val="Times New Roman Baltic"/>
      <family val="1"/>
    </font>
    <font>
      <sz val="10"/>
      <name val="Times New Roman Baltic"/>
      <family val="1"/>
    </font>
    <font>
      <u val="single"/>
      <sz val="10"/>
      <name val="Times New Roman Baltic"/>
      <family val="0"/>
    </font>
    <font>
      <i/>
      <u val="single"/>
      <sz val="10"/>
      <name val="Times New Roman Baltic"/>
      <family val="0"/>
    </font>
    <font>
      <sz val="9"/>
      <name val="Times New Roman Baltic"/>
      <family val="1"/>
    </font>
    <font>
      <sz val="10"/>
      <name val="Times"/>
      <family val="1"/>
    </font>
    <font>
      <sz val="12"/>
      <name val="HelveticaLT"/>
      <family val="0"/>
    </font>
    <font>
      <b/>
      <sz val="14"/>
      <name val="HelveticaLT"/>
      <family val="0"/>
    </font>
    <font>
      <b/>
      <sz val="9"/>
      <name val="Times New Roman Baltic"/>
      <family val="1"/>
    </font>
    <font>
      <sz val="12"/>
      <name val="Arial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5"/>
      <color indexed="8"/>
      <name val="Arial"/>
      <family val="0"/>
    </font>
    <font>
      <sz val="14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57" fillId="22" borderId="4" applyNumberFormat="0" applyAlignment="0" applyProtection="0"/>
    <xf numFmtId="0" fontId="58" fillId="0" borderId="0" applyNumberFormat="0" applyFill="0" applyBorder="0" applyAlignment="0" applyProtection="0"/>
    <xf numFmtId="0" fontId="5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4" borderId="0" applyNumberFormat="0" applyBorder="0" applyAlignment="0" applyProtection="0"/>
    <xf numFmtId="0" fontId="13" fillId="0" borderId="0">
      <alignment/>
      <protection/>
    </xf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0" fillId="31" borderId="6" applyNumberFormat="0" applyFon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22" borderId="5" applyNumberForma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7">
    <xf numFmtId="0" fontId="0" fillId="0" borderId="0" xfId="0" applyAlignment="1">
      <alignment/>
    </xf>
    <xf numFmtId="49" fontId="5" fillId="33" borderId="10" xfId="0" applyNumberFormat="1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center" vertical="top"/>
    </xf>
    <xf numFmtId="49" fontId="5" fillId="33" borderId="12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180" fontId="4" fillId="0" borderId="14" xfId="0" applyNumberFormat="1" applyFont="1" applyFill="1" applyBorder="1" applyAlignment="1">
      <alignment horizontal="center" vertical="top"/>
    </xf>
    <xf numFmtId="180" fontId="4" fillId="0" borderId="15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180" fontId="4" fillId="0" borderId="16" xfId="0" applyNumberFormat="1" applyFont="1" applyFill="1" applyBorder="1" applyAlignment="1">
      <alignment horizontal="center" vertical="top"/>
    </xf>
    <xf numFmtId="180" fontId="4" fillId="0" borderId="11" xfId="0" applyNumberFormat="1" applyFont="1" applyFill="1" applyBorder="1" applyAlignment="1">
      <alignment horizontal="center" vertical="top"/>
    </xf>
    <xf numFmtId="180" fontId="4" fillId="0" borderId="11" xfId="0" applyNumberFormat="1" applyFont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 wrapText="1"/>
    </xf>
    <xf numFmtId="180" fontId="4" fillId="0" borderId="18" xfId="0" applyNumberFormat="1" applyFont="1" applyFill="1" applyBorder="1" applyAlignment="1">
      <alignment horizontal="center" vertical="top"/>
    </xf>
    <xf numFmtId="49" fontId="5" fillId="33" borderId="19" xfId="0" applyNumberFormat="1" applyFont="1" applyFill="1" applyBorder="1" applyAlignment="1">
      <alignment horizontal="center" vertical="top"/>
    </xf>
    <xf numFmtId="49" fontId="5" fillId="33" borderId="20" xfId="0" applyNumberFormat="1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Border="1" applyAlignment="1">
      <alignment horizontal="right" vertical="top"/>
    </xf>
    <xf numFmtId="0" fontId="8" fillId="0" borderId="0" xfId="0" applyFont="1" applyAlignment="1">
      <alignment vertical="top"/>
    </xf>
    <xf numFmtId="0" fontId="8" fillId="0" borderId="0" xfId="0" applyFont="1" applyFill="1" applyBorder="1" applyAlignment="1">
      <alignment vertical="top"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180" fontId="5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180" fontId="4" fillId="0" borderId="24" xfId="0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9" fillId="0" borderId="25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right" vertical="top" wrapText="1"/>
    </xf>
    <xf numFmtId="180" fontId="4" fillId="0" borderId="26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 wrapText="1"/>
    </xf>
    <xf numFmtId="180" fontId="4" fillId="0" borderId="27" xfId="0" applyNumberFormat="1" applyFont="1" applyFill="1" applyBorder="1" applyAlignment="1">
      <alignment horizontal="center" vertical="top"/>
    </xf>
    <xf numFmtId="180" fontId="4" fillId="0" borderId="28" xfId="0" applyNumberFormat="1" applyFont="1" applyFill="1" applyBorder="1" applyAlignment="1">
      <alignment horizontal="center" vertical="top"/>
    </xf>
    <xf numFmtId="180" fontId="4" fillId="0" borderId="29" xfId="0" applyNumberFormat="1" applyFont="1" applyFill="1" applyBorder="1" applyAlignment="1">
      <alignment horizontal="center" vertical="top"/>
    </xf>
    <xf numFmtId="180" fontId="4" fillId="0" borderId="0" xfId="0" applyNumberFormat="1" applyFont="1" applyAlignment="1">
      <alignment/>
    </xf>
    <xf numFmtId="180" fontId="5" fillId="34" borderId="3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180" fontId="4" fillId="0" borderId="32" xfId="0" applyNumberFormat="1" applyFont="1" applyFill="1" applyBorder="1" applyAlignment="1">
      <alignment horizontal="center" vertical="top" wrapText="1"/>
    </xf>
    <xf numFmtId="49" fontId="5" fillId="34" borderId="19" xfId="0" applyNumberFormat="1" applyFont="1" applyFill="1" applyBorder="1" applyAlignment="1">
      <alignment horizontal="center" vertical="top"/>
    </xf>
    <xf numFmtId="180" fontId="4" fillId="0" borderId="31" xfId="0" applyNumberFormat="1" applyFont="1" applyFill="1" applyBorder="1" applyAlignment="1">
      <alignment horizontal="center" vertical="top"/>
    </xf>
    <xf numFmtId="49" fontId="5" fillId="33" borderId="20" xfId="0" applyNumberFormat="1" applyFont="1" applyFill="1" applyBorder="1" applyAlignment="1">
      <alignment vertical="top"/>
    </xf>
    <xf numFmtId="0" fontId="9" fillId="0" borderId="12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33" xfId="0" applyFont="1" applyFill="1" applyBorder="1" applyAlignment="1">
      <alignment horizontal="center" vertical="top"/>
    </xf>
    <xf numFmtId="49" fontId="15" fillId="0" borderId="0" xfId="48" applyNumberFormat="1" applyFont="1" applyAlignment="1" applyProtection="1">
      <alignment horizontal="center" vertical="top"/>
      <protection/>
    </xf>
    <xf numFmtId="0" fontId="16" fillId="0" borderId="0" xfId="48" applyFont="1">
      <alignment/>
      <protection/>
    </xf>
    <xf numFmtId="0" fontId="16" fillId="0" borderId="34" xfId="48" applyFont="1" applyBorder="1" applyAlignment="1">
      <alignment horizontal="left" vertical="top" wrapText="1"/>
      <protection/>
    </xf>
    <xf numFmtId="0" fontId="17" fillId="0" borderId="34" xfId="48" applyFont="1" applyBorder="1" applyAlignment="1">
      <alignment horizontal="left" vertical="top"/>
      <protection/>
    </xf>
    <xf numFmtId="0" fontId="17" fillId="0" borderId="34" xfId="48" applyFont="1" applyBorder="1" applyAlignment="1">
      <alignment horizontal="center" vertical="top"/>
      <protection/>
    </xf>
    <xf numFmtId="49" fontId="17" fillId="0" borderId="14" xfId="48" applyNumberFormat="1" applyFont="1" applyBorder="1" applyAlignment="1">
      <alignment horizontal="left"/>
      <protection/>
    </xf>
    <xf numFmtId="0" fontId="18" fillId="0" borderId="14" xfId="48" applyFont="1" applyBorder="1" applyAlignment="1">
      <alignment horizontal="left" vertical="top" wrapText="1"/>
      <protection/>
    </xf>
    <xf numFmtId="0" fontId="17" fillId="0" borderId="14" xfId="48" applyFont="1" applyBorder="1" applyAlignment="1">
      <alignment horizontal="left" vertical="top"/>
      <protection/>
    </xf>
    <xf numFmtId="0" fontId="17" fillId="0" borderId="14" xfId="48" applyFont="1" applyBorder="1" applyAlignment="1">
      <alignment horizontal="center" vertical="top"/>
      <protection/>
    </xf>
    <xf numFmtId="0" fontId="17" fillId="0" borderId="14" xfId="48" applyFont="1" applyBorder="1" applyAlignment="1">
      <alignment horizontal="left"/>
      <protection/>
    </xf>
    <xf numFmtId="0" fontId="17" fillId="0" borderId="14" xfId="48" applyFont="1" applyBorder="1" applyAlignment="1">
      <alignment horizontal="left" vertical="top" wrapText="1"/>
      <protection/>
    </xf>
    <xf numFmtId="0" fontId="17" fillId="0" borderId="14" xfId="48" applyFont="1" applyBorder="1" applyAlignment="1">
      <alignment horizontal="center"/>
      <protection/>
    </xf>
    <xf numFmtId="0" fontId="19" fillId="0" borderId="14" xfId="48" applyFont="1" applyBorder="1" applyAlignment="1">
      <alignment horizontal="left" vertical="top" wrapText="1"/>
      <protection/>
    </xf>
    <xf numFmtId="0" fontId="17" fillId="0" borderId="14" xfId="48" applyFont="1" applyBorder="1" applyAlignment="1">
      <alignment horizontal="left" vertical="top" wrapText="1"/>
      <protection/>
    </xf>
    <xf numFmtId="0" fontId="17" fillId="0" borderId="14" xfId="48" applyFont="1" applyBorder="1" applyAlignment="1">
      <alignment horizontal="left" vertical="center" wrapText="1"/>
      <protection/>
    </xf>
    <xf numFmtId="0" fontId="17" fillId="0" borderId="14" xfId="48" applyFont="1" applyBorder="1" applyAlignment="1">
      <alignment horizontal="center" vertical="center"/>
      <protection/>
    </xf>
    <xf numFmtId="0" fontId="17" fillId="0" borderId="14" xfId="48" applyFont="1" applyBorder="1" applyAlignment="1">
      <alignment horizontal="left" vertical="center" wrapText="1"/>
      <protection/>
    </xf>
    <xf numFmtId="0" fontId="0" fillId="0" borderId="14" xfId="0" applyFont="1" applyBorder="1" applyAlignment="1">
      <alignment/>
    </xf>
    <xf numFmtId="0" fontId="7" fillId="0" borderId="14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49" fontId="17" fillId="0" borderId="34" xfId="48" applyNumberFormat="1" applyFont="1" applyBorder="1" applyAlignment="1">
      <alignment horizontal="center"/>
      <protection/>
    </xf>
    <xf numFmtId="0" fontId="17" fillId="0" borderId="18" xfId="48" applyFont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12" xfId="0" applyFont="1" applyFill="1" applyBorder="1" applyAlignment="1">
      <alignment horizontal="center" vertical="top" wrapText="1"/>
    </xf>
    <xf numFmtId="0" fontId="17" fillId="0" borderId="18" xfId="48" applyFont="1" applyBorder="1" applyAlignment="1">
      <alignment horizontal="center" vertical="top"/>
      <protection/>
    </xf>
    <xf numFmtId="180" fontId="4" fillId="0" borderId="24" xfId="0" applyNumberFormat="1" applyFont="1" applyFill="1" applyBorder="1" applyAlignment="1">
      <alignment horizontal="center" vertical="top" wrapText="1"/>
    </xf>
    <xf numFmtId="0" fontId="4" fillId="0" borderId="14" xfId="0" applyNumberFormat="1" applyFont="1" applyFill="1" applyBorder="1" applyAlignment="1">
      <alignment horizontal="center" vertical="top" wrapText="1"/>
    </xf>
    <xf numFmtId="0" fontId="8" fillId="0" borderId="14" xfId="0" applyNumberFormat="1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35" xfId="0" applyFont="1" applyFill="1" applyBorder="1" applyAlignment="1">
      <alignment horizontal="center" vertical="top"/>
    </xf>
    <xf numFmtId="0" fontId="0" fillId="0" borderId="35" xfId="0" applyFont="1" applyBorder="1" applyAlignment="1">
      <alignment/>
    </xf>
    <xf numFmtId="180" fontId="4" fillId="0" borderId="14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vertical="top"/>
    </xf>
    <xf numFmtId="0" fontId="7" fillId="0" borderId="14" xfId="0" applyFont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35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14" xfId="48" applyFont="1" applyFill="1" applyBorder="1" applyAlignment="1">
      <alignment horizontal="left" vertical="top" wrapText="1"/>
      <protection/>
    </xf>
    <xf numFmtId="0" fontId="17" fillId="0" borderId="18" xfId="48" applyFont="1" applyFill="1" applyBorder="1" applyAlignment="1">
      <alignment horizontal="left" vertical="top" wrapText="1"/>
      <protection/>
    </xf>
    <xf numFmtId="180" fontId="4" fillId="0" borderId="13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180" fontId="7" fillId="0" borderId="36" xfId="0" applyNumberFormat="1" applyFont="1" applyFill="1" applyBorder="1" applyAlignment="1">
      <alignment horizontal="center" vertical="top"/>
    </xf>
    <xf numFmtId="0" fontId="7" fillId="0" borderId="37" xfId="0" applyFont="1" applyFill="1" applyBorder="1" applyAlignment="1">
      <alignment horizontal="center" vertical="top"/>
    </xf>
    <xf numFmtId="180" fontId="7" fillId="0" borderId="35" xfId="0" applyNumberFormat="1" applyFont="1" applyFill="1" applyBorder="1" applyAlignment="1">
      <alignment horizontal="center" vertical="top"/>
    </xf>
    <xf numFmtId="180" fontId="7" fillId="0" borderId="29" xfId="0" applyNumberFormat="1" applyFont="1" applyFill="1" applyBorder="1" applyAlignment="1">
      <alignment horizontal="center" vertical="top"/>
    </xf>
    <xf numFmtId="180" fontId="6" fillId="0" borderId="25" xfId="0" applyNumberFormat="1" applyFont="1" applyFill="1" applyBorder="1" applyAlignment="1">
      <alignment horizontal="center" vertical="top" wrapText="1"/>
    </xf>
    <xf numFmtId="180" fontId="7" fillId="0" borderId="38" xfId="0" applyNumberFormat="1" applyFont="1" applyFill="1" applyBorder="1" applyAlignment="1">
      <alignment horizontal="center" vertical="top"/>
    </xf>
    <xf numFmtId="180" fontId="7" fillId="0" borderId="39" xfId="0" applyNumberFormat="1" applyFont="1" applyFill="1" applyBorder="1" applyAlignment="1">
      <alignment horizontal="center" vertical="top"/>
    </xf>
    <xf numFmtId="0" fontId="7" fillId="0" borderId="34" xfId="0" applyFont="1" applyFill="1" applyBorder="1" applyAlignment="1">
      <alignment horizontal="center" vertical="top"/>
    </xf>
    <xf numFmtId="180" fontId="7" fillId="0" borderId="40" xfId="0" applyNumberFormat="1" applyFont="1" applyFill="1" applyBorder="1" applyAlignment="1">
      <alignment horizontal="center" vertical="top"/>
    </xf>
    <xf numFmtId="0" fontId="7" fillId="0" borderId="14" xfId="0" applyFont="1" applyFill="1" applyBorder="1" applyAlignment="1">
      <alignment vertical="top"/>
    </xf>
    <xf numFmtId="180" fontId="7" fillId="0" borderId="41" xfId="0" applyNumberFormat="1" applyFont="1" applyFill="1" applyBorder="1" applyAlignment="1">
      <alignment horizontal="center" vertical="top"/>
    </xf>
    <xf numFmtId="180" fontId="7" fillId="0" borderId="42" xfId="0" applyNumberFormat="1" applyFont="1" applyFill="1" applyBorder="1" applyAlignment="1">
      <alignment horizontal="center" vertical="top"/>
    </xf>
    <xf numFmtId="0" fontId="7" fillId="0" borderId="37" xfId="0" applyFont="1" applyFill="1" applyBorder="1" applyAlignment="1">
      <alignment horizontal="center" vertical="top" wrapText="1"/>
    </xf>
    <xf numFmtId="180" fontId="6" fillId="0" borderId="12" xfId="0" applyNumberFormat="1" applyFont="1" applyFill="1" applyBorder="1" applyAlignment="1">
      <alignment horizontal="center" vertical="top" wrapText="1"/>
    </xf>
    <xf numFmtId="0" fontId="7" fillId="0" borderId="43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/>
    </xf>
    <xf numFmtId="180" fontId="6" fillId="0" borderId="19" xfId="0" applyNumberFormat="1" applyFont="1" applyFill="1" applyBorder="1" applyAlignment="1">
      <alignment horizontal="center" vertical="center" textRotation="90" wrapText="1"/>
    </xf>
    <xf numFmtId="0" fontId="7" fillId="0" borderId="34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180" fontId="7" fillId="0" borderId="24" xfId="0" applyNumberFormat="1" applyFont="1" applyFill="1" applyBorder="1" applyAlignment="1">
      <alignment horizontal="center" vertical="top"/>
    </xf>
    <xf numFmtId="0" fontId="7" fillId="0" borderId="44" xfId="0" applyFont="1" applyFill="1" applyBorder="1" applyAlignment="1">
      <alignment vertical="top"/>
    </xf>
    <xf numFmtId="0" fontId="7" fillId="0" borderId="44" xfId="0" applyFont="1" applyFill="1" applyBorder="1" applyAlignment="1">
      <alignment horizontal="center" vertical="top"/>
    </xf>
    <xf numFmtId="0" fontId="7" fillId="0" borderId="45" xfId="0" applyFont="1" applyFill="1" applyBorder="1" applyAlignment="1">
      <alignment vertical="top"/>
    </xf>
    <xf numFmtId="0" fontId="7" fillId="0" borderId="17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 wrapText="1"/>
    </xf>
    <xf numFmtId="180" fontId="6" fillId="0" borderId="26" xfId="0" applyNumberFormat="1" applyFont="1" applyFill="1" applyBorder="1" applyAlignment="1">
      <alignment horizontal="center" vertical="top" wrapText="1"/>
    </xf>
    <xf numFmtId="180" fontId="7" fillId="0" borderId="14" xfId="0" applyNumberFormat="1" applyFont="1" applyFill="1" applyBorder="1" applyAlignment="1">
      <alignment vertical="top"/>
    </xf>
    <xf numFmtId="0" fontId="7" fillId="0" borderId="37" xfId="0" applyFont="1" applyFill="1" applyBorder="1" applyAlignment="1">
      <alignment horizontal="center" vertical="top" wrapText="1"/>
    </xf>
    <xf numFmtId="0" fontId="7" fillId="0" borderId="46" xfId="0" applyFont="1" applyFill="1" applyBorder="1" applyAlignment="1">
      <alignment horizontal="center" vertical="top" wrapText="1"/>
    </xf>
    <xf numFmtId="0" fontId="7" fillId="0" borderId="47" xfId="0" applyFont="1" applyFill="1" applyBorder="1" applyAlignment="1">
      <alignment horizontal="center" vertical="top" wrapText="1"/>
    </xf>
    <xf numFmtId="180" fontId="7" fillId="0" borderId="48" xfId="0" applyNumberFormat="1" applyFont="1" applyFill="1" applyBorder="1" applyAlignment="1">
      <alignment horizontal="center" vertical="top" wrapText="1"/>
    </xf>
    <xf numFmtId="180" fontId="7" fillId="0" borderId="49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180" fontId="4" fillId="0" borderId="40" xfId="0" applyNumberFormat="1" applyFont="1" applyFill="1" applyBorder="1" applyAlignment="1">
      <alignment horizontal="center" vertical="top"/>
    </xf>
    <xf numFmtId="180" fontId="4" fillId="0" borderId="31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12" fillId="0" borderId="0" xfId="0" applyFont="1" applyAlignment="1">
      <alignment horizontal="justify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wrapText="1"/>
    </xf>
    <xf numFmtId="0" fontId="10" fillId="0" borderId="50" xfId="0" applyFont="1" applyBorder="1" applyAlignment="1">
      <alignment horizontal="center" vertical="top" wrapText="1"/>
    </xf>
    <xf numFmtId="0" fontId="10" fillId="0" borderId="50" xfId="0" applyFont="1" applyBorder="1" applyAlignment="1">
      <alignment vertical="top" wrapText="1"/>
    </xf>
    <xf numFmtId="0" fontId="10" fillId="0" borderId="50" xfId="0" applyNumberFormat="1" applyFont="1" applyBorder="1" applyAlignment="1">
      <alignment horizontal="center" vertical="top" wrapText="1"/>
    </xf>
    <xf numFmtId="0" fontId="12" fillId="0" borderId="50" xfId="0" applyFont="1" applyFill="1" applyBorder="1" applyAlignment="1">
      <alignment vertical="top" wrapText="1"/>
    </xf>
    <xf numFmtId="49" fontId="10" fillId="0" borderId="50" xfId="0" applyNumberFormat="1" applyFont="1" applyBorder="1" applyAlignment="1">
      <alignment horizontal="center" vertical="top" wrapText="1"/>
    </xf>
    <xf numFmtId="0" fontId="12" fillId="0" borderId="50" xfId="0" applyFont="1" applyBorder="1" applyAlignment="1">
      <alignment/>
    </xf>
    <xf numFmtId="0" fontId="12" fillId="0" borderId="50" xfId="0" applyFont="1" applyBorder="1" applyAlignment="1">
      <alignment vertical="top" wrapText="1"/>
    </xf>
    <xf numFmtId="0" fontId="12" fillId="0" borderId="50" xfId="0" applyFont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0" fontId="10" fillId="0" borderId="50" xfId="0" applyFont="1" applyBorder="1" applyAlignment="1">
      <alignment vertical="top" wrapText="1"/>
    </xf>
    <xf numFmtId="0" fontId="12" fillId="0" borderId="50" xfId="0" applyFont="1" applyFill="1" applyBorder="1" applyAlignment="1">
      <alignment/>
    </xf>
    <xf numFmtId="0" fontId="12" fillId="0" borderId="50" xfId="0" applyFont="1" applyFill="1" applyBorder="1" applyAlignment="1">
      <alignment vertical="top" wrapText="1"/>
    </xf>
    <xf numFmtId="16" fontId="10" fillId="0" borderId="50" xfId="0" applyNumberFormat="1" applyFont="1" applyBorder="1" applyAlignment="1">
      <alignment horizontal="center" vertical="top" wrapText="1"/>
    </xf>
    <xf numFmtId="0" fontId="12" fillId="0" borderId="50" xfId="0" applyFont="1" applyBorder="1" applyAlignment="1">
      <alignment vertical="top" wrapText="1"/>
    </xf>
    <xf numFmtId="49" fontId="7" fillId="0" borderId="41" xfId="0" applyNumberFormat="1" applyFont="1" applyFill="1" applyBorder="1" applyAlignment="1">
      <alignment horizontal="left" vertical="top" wrapText="1"/>
    </xf>
    <xf numFmtId="180" fontId="4" fillId="0" borderId="27" xfId="0" applyNumberFormat="1" applyFont="1" applyBorder="1" applyAlignment="1">
      <alignment horizontal="center" vertical="top" wrapText="1"/>
    </xf>
    <xf numFmtId="180" fontId="4" fillId="0" borderId="51" xfId="0" applyNumberFormat="1" applyFont="1" applyBorder="1" applyAlignment="1">
      <alignment horizontal="center" vertical="top" wrapText="1"/>
    </xf>
    <xf numFmtId="180" fontId="6" fillId="35" borderId="52" xfId="0" applyNumberFormat="1" applyFont="1" applyFill="1" applyBorder="1" applyAlignment="1">
      <alignment horizontal="center" vertical="top" wrapText="1"/>
    </xf>
    <xf numFmtId="180" fontId="5" fillId="34" borderId="53" xfId="0" applyNumberFormat="1" applyFont="1" applyFill="1" applyBorder="1" applyAlignment="1">
      <alignment horizontal="center" vertical="top" wrapText="1"/>
    </xf>
    <xf numFmtId="180" fontId="4" fillId="0" borderId="16" xfId="0" applyNumberFormat="1" applyFont="1" applyBorder="1" applyAlignment="1">
      <alignment horizontal="center" vertical="top" wrapText="1"/>
    </xf>
    <xf numFmtId="180" fontId="4" fillId="0" borderId="27" xfId="0" applyNumberFormat="1" applyFont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top"/>
    </xf>
    <xf numFmtId="49" fontId="6" fillId="33" borderId="38" xfId="0" applyNumberFormat="1" applyFont="1" applyFill="1" applyBorder="1" applyAlignment="1">
      <alignment horizontal="left" vertical="top"/>
    </xf>
    <xf numFmtId="49" fontId="6" fillId="33" borderId="54" xfId="0" applyNumberFormat="1" applyFont="1" applyFill="1" applyBorder="1" applyAlignment="1">
      <alignment horizontal="left" vertical="top"/>
    </xf>
    <xf numFmtId="180" fontId="5" fillId="34" borderId="52" xfId="0" applyNumberFormat="1" applyFont="1" applyFill="1" applyBorder="1" applyAlignment="1">
      <alignment horizontal="center" vertical="top" wrapText="1"/>
    </xf>
    <xf numFmtId="0" fontId="4" fillId="0" borderId="55" xfId="0" applyFont="1" applyBorder="1" applyAlignment="1">
      <alignment horizontal="right" vertical="top" wrapText="1"/>
    </xf>
    <xf numFmtId="49" fontId="6" fillId="33" borderId="0" xfId="0" applyNumberFormat="1" applyFont="1" applyFill="1" applyBorder="1" applyAlignment="1">
      <alignment horizontal="left" vertical="top"/>
    </xf>
    <xf numFmtId="49" fontId="6" fillId="33" borderId="23" xfId="0" applyNumberFormat="1" applyFont="1" applyFill="1" applyBorder="1" applyAlignment="1">
      <alignment horizontal="left" vertical="top"/>
    </xf>
    <xf numFmtId="49" fontId="5" fillId="33" borderId="25" xfId="0" applyNumberFormat="1" applyFont="1" applyFill="1" applyBorder="1" applyAlignment="1">
      <alignment horizontal="left" vertical="top"/>
    </xf>
    <xf numFmtId="49" fontId="6" fillId="33" borderId="56" xfId="0" applyNumberFormat="1" applyFont="1" applyFill="1" applyBorder="1" applyAlignment="1">
      <alignment horizontal="left" vertical="top"/>
    </xf>
    <xf numFmtId="49" fontId="6" fillId="33" borderId="57" xfId="0" applyNumberFormat="1" applyFont="1" applyFill="1" applyBorder="1" applyAlignment="1">
      <alignment horizontal="left" vertical="top"/>
    </xf>
    <xf numFmtId="49" fontId="5" fillId="33" borderId="12" xfId="0" applyNumberFormat="1" applyFont="1" applyFill="1" applyBorder="1" applyAlignment="1">
      <alignment horizontal="left" vertical="top"/>
    </xf>
    <xf numFmtId="49" fontId="6" fillId="33" borderId="32" xfId="0" applyNumberFormat="1" applyFont="1" applyFill="1" applyBorder="1" applyAlignment="1">
      <alignment horizontal="left" vertical="top"/>
    </xf>
    <xf numFmtId="0" fontId="0" fillId="33" borderId="0" xfId="0" applyFill="1" applyBorder="1" applyAlignment="1">
      <alignment horizontal="left" vertical="top" wrapText="1"/>
    </xf>
    <xf numFmtId="49" fontId="6" fillId="33" borderId="11" xfId="0" applyNumberFormat="1" applyFont="1" applyFill="1" applyBorder="1" applyAlignment="1">
      <alignment horizontal="left" vertical="top"/>
    </xf>
    <xf numFmtId="49" fontId="6" fillId="33" borderId="37" xfId="0" applyNumberFormat="1" applyFont="1" applyFill="1" applyBorder="1" applyAlignment="1">
      <alignment horizontal="left" vertical="top"/>
    </xf>
    <xf numFmtId="49" fontId="6" fillId="33" borderId="46" xfId="0" applyNumberFormat="1" applyFont="1" applyFill="1" applyBorder="1" applyAlignment="1">
      <alignment horizontal="left" vertical="top"/>
    </xf>
    <xf numFmtId="49" fontId="7" fillId="33" borderId="11" xfId="0" applyNumberFormat="1" applyFont="1" applyFill="1" applyBorder="1" applyAlignment="1">
      <alignment horizontal="center" vertical="top"/>
    </xf>
    <xf numFmtId="49" fontId="7" fillId="33" borderId="37" xfId="0" applyNumberFormat="1" applyFont="1" applyFill="1" applyBorder="1" applyAlignment="1">
      <alignment horizontal="center" vertical="top"/>
    </xf>
    <xf numFmtId="49" fontId="7" fillId="33" borderId="30" xfId="0" applyNumberFormat="1" applyFont="1" applyFill="1" applyBorder="1" applyAlignment="1">
      <alignment horizontal="center" vertical="top"/>
    </xf>
    <xf numFmtId="49" fontId="6" fillId="33" borderId="16" xfId="0" applyNumberFormat="1" applyFont="1" applyFill="1" applyBorder="1" applyAlignment="1">
      <alignment horizontal="left" vertical="top"/>
    </xf>
    <xf numFmtId="49" fontId="6" fillId="33" borderId="22" xfId="0" applyNumberFormat="1" applyFont="1" applyFill="1" applyBorder="1" applyAlignment="1">
      <alignment horizontal="left" vertical="top"/>
    </xf>
    <xf numFmtId="49" fontId="6" fillId="33" borderId="27" xfId="0" applyNumberFormat="1" applyFont="1" applyFill="1" applyBorder="1" applyAlignment="1">
      <alignment horizontal="left" vertical="top"/>
    </xf>
    <xf numFmtId="49" fontId="6" fillId="33" borderId="58" xfId="0" applyNumberFormat="1" applyFont="1" applyFill="1" applyBorder="1" applyAlignment="1">
      <alignment horizontal="left" vertical="top"/>
    </xf>
    <xf numFmtId="49" fontId="6" fillId="33" borderId="48" xfId="0" applyNumberFormat="1" applyFont="1" applyFill="1" applyBorder="1" applyAlignment="1">
      <alignment horizontal="left" vertical="top"/>
    </xf>
    <xf numFmtId="0" fontId="6" fillId="0" borderId="30" xfId="0" applyFont="1" applyFill="1" applyBorder="1" applyAlignment="1">
      <alignment horizontal="center" vertical="center"/>
    </xf>
    <xf numFmtId="180" fontId="6" fillId="0" borderId="59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right" vertical="top" wrapText="1"/>
    </xf>
    <xf numFmtId="180" fontId="6" fillId="0" borderId="59" xfId="0" applyNumberFormat="1" applyFont="1" applyFill="1" applyBorder="1" applyAlignment="1">
      <alignment horizontal="center" vertical="top"/>
    </xf>
    <xf numFmtId="180" fontId="6" fillId="0" borderId="58" xfId="0" applyNumberFormat="1" applyFont="1" applyFill="1" applyBorder="1" applyAlignment="1">
      <alignment horizontal="center" vertical="top"/>
    </xf>
    <xf numFmtId="49" fontId="5" fillId="0" borderId="44" xfId="0" applyNumberFormat="1" applyFont="1" applyFill="1" applyBorder="1" applyAlignment="1">
      <alignment horizontal="center" vertical="top"/>
    </xf>
    <xf numFmtId="180" fontId="6" fillId="0" borderId="60" xfId="0" applyNumberFormat="1" applyFont="1" applyFill="1" applyBorder="1" applyAlignment="1">
      <alignment horizontal="center" vertical="top"/>
    </xf>
    <xf numFmtId="180" fontId="6" fillId="0" borderId="61" xfId="0" applyNumberFormat="1" applyFont="1" applyFill="1" applyBorder="1" applyAlignment="1">
      <alignment horizontal="center" vertical="top"/>
    </xf>
    <xf numFmtId="0" fontId="7" fillId="0" borderId="31" xfId="0" applyFont="1" applyFill="1" applyBorder="1" applyAlignment="1">
      <alignment/>
    </xf>
    <xf numFmtId="0" fontId="6" fillId="0" borderId="62" xfId="0" applyFont="1" applyFill="1" applyBorder="1" applyAlignment="1">
      <alignment horizontal="right" vertical="top" wrapText="1"/>
    </xf>
    <xf numFmtId="180" fontId="5" fillId="0" borderId="61" xfId="0" applyNumberFormat="1" applyFont="1" applyFill="1" applyBorder="1" applyAlignment="1">
      <alignment horizontal="center" vertical="top"/>
    </xf>
    <xf numFmtId="180" fontId="5" fillId="0" borderId="58" xfId="0" applyNumberFormat="1" applyFont="1" applyFill="1" applyBorder="1" applyAlignment="1">
      <alignment horizontal="center" vertical="top"/>
    </xf>
    <xf numFmtId="180" fontId="6" fillId="0" borderId="63" xfId="0" applyNumberFormat="1" applyFont="1" applyFill="1" applyBorder="1" applyAlignment="1">
      <alignment horizontal="center" vertical="center" wrapText="1"/>
    </xf>
    <xf numFmtId="180" fontId="4" fillId="0" borderId="56" xfId="0" applyNumberFormat="1" applyFont="1" applyFill="1" applyBorder="1" applyAlignment="1">
      <alignment horizontal="center" vertical="top"/>
    </xf>
    <xf numFmtId="180" fontId="4" fillId="0" borderId="40" xfId="0" applyNumberFormat="1" applyFont="1" applyFill="1" applyBorder="1" applyAlignment="1">
      <alignment horizontal="center" vertical="top"/>
    </xf>
    <xf numFmtId="0" fontId="6" fillId="0" borderId="62" xfId="0" applyFont="1" applyFill="1" applyBorder="1" applyAlignment="1">
      <alignment horizontal="right" vertical="center"/>
    </xf>
    <xf numFmtId="180" fontId="5" fillId="0" borderId="61" xfId="0" applyNumberFormat="1" applyFont="1" applyFill="1" applyBorder="1" applyAlignment="1">
      <alignment horizontal="center" vertical="center" wrapText="1"/>
    </xf>
    <xf numFmtId="180" fontId="5" fillId="0" borderId="59" xfId="0" applyNumberFormat="1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right" vertical="center"/>
    </xf>
    <xf numFmtId="180" fontId="5" fillId="0" borderId="61" xfId="0" applyNumberFormat="1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/>
    </xf>
    <xf numFmtId="180" fontId="5" fillId="0" borderId="64" xfId="0" applyNumberFormat="1" applyFont="1" applyFill="1" applyBorder="1" applyAlignment="1">
      <alignment horizontal="center" vertical="top"/>
    </xf>
    <xf numFmtId="180" fontId="5" fillId="0" borderId="65" xfId="0" applyNumberFormat="1" applyFont="1" applyFill="1" applyBorder="1" applyAlignment="1">
      <alignment horizontal="center" vertical="top"/>
    </xf>
    <xf numFmtId="180" fontId="5" fillId="0" borderId="66" xfId="0" applyNumberFormat="1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 wrapText="1"/>
    </xf>
    <xf numFmtId="180" fontId="4" fillId="0" borderId="15" xfId="0" applyNumberFormat="1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top" wrapText="1"/>
    </xf>
    <xf numFmtId="180" fontId="4" fillId="0" borderId="34" xfId="0" applyNumberFormat="1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180" fontId="5" fillId="0" borderId="61" xfId="0" applyNumberFormat="1" applyFont="1" applyFill="1" applyBorder="1" applyAlignment="1">
      <alignment horizontal="center" vertical="top"/>
    </xf>
    <xf numFmtId="49" fontId="5" fillId="33" borderId="67" xfId="0" applyNumberFormat="1" applyFont="1" applyFill="1" applyBorder="1" applyAlignment="1">
      <alignment horizontal="center" vertical="top"/>
    </xf>
    <xf numFmtId="180" fontId="5" fillId="33" borderId="53" xfId="0" applyNumberFormat="1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vertical="top" wrapText="1"/>
    </xf>
    <xf numFmtId="0" fontId="7" fillId="33" borderId="68" xfId="0" applyFont="1" applyFill="1" applyBorder="1" applyAlignment="1">
      <alignment vertical="top" wrapText="1"/>
    </xf>
    <xf numFmtId="180" fontId="5" fillId="0" borderId="58" xfId="0" applyNumberFormat="1" applyFont="1" applyFill="1" applyBorder="1" applyAlignment="1">
      <alignment horizontal="center" vertical="top"/>
    </xf>
    <xf numFmtId="0" fontId="4" fillId="33" borderId="53" xfId="0" applyFont="1" applyFill="1" applyBorder="1" applyAlignment="1">
      <alignment vertical="top" wrapText="1"/>
    </xf>
    <xf numFmtId="0" fontId="4" fillId="33" borderId="68" xfId="0" applyFont="1" applyFill="1" applyBorder="1" applyAlignment="1">
      <alignment vertical="top" wrapText="1"/>
    </xf>
    <xf numFmtId="180" fontId="5" fillId="33" borderId="68" xfId="0" applyNumberFormat="1" applyFont="1" applyFill="1" applyBorder="1" applyAlignment="1">
      <alignment horizontal="center" vertical="center"/>
    </xf>
    <xf numFmtId="180" fontId="5" fillId="0" borderId="58" xfId="0" applyNumberFormat="1" applyFont="1" applyFill="1" applyBorder="1" applyAlignment="1">
      <alignment horizontal="center" vertical="top"/>
    </xf>
    <xf numFmtId="180" fontId="4" fillId="0" borderId="16" xfId="0" applyNumberFormat="1" applyFont="1" applyFill="1" applyBorder="1" applyAlignment="1">
      <alignment horizontal="center" vertical="top" wrapText="1"/>
    </xf>
    <xf numFmtId="180" fontId="4" fillId="0" borderId="31" xfId="0" applyNumberFormat="1" applyFont="1" applyFill="1" applyBorder="1" applyAlignment="1">
      <alignment horizontal="center" vertical="top" wrapText="1"/>
    </xf>
    <xf numFmtId="180" fontId="4" fillId="0" borderId="41" xfId="0" applyNumberFormat="1" applyFont="1" applyFill="1" applyBorder="1" applyAlignment="1">
      <alignment horizontal="center" vertical="top" wrapText="1"/>
    </xf>
    <xf numFmtId="180" fontId="4" fillId="0" borderId="11" xfId="0" applyNumberFormat="1" applyFont="1" applyFill="1" applyBorder="1" applyAlignment="1">
      <alignment horizontal="center" vertical="top" wrapText="1"/>
    </xf>
    <xf numFmtId="180" fontId="5" fillId="0" borderId="30" xfId="0" applyNumberFormat="1" applyFont="1" applyFill="1" applyBorder="1" applyAlignment="1">
      <alignment horizontal="center" vertical="top" wrapText="1"/>
    </xf>
    <xf numFmtId="180" fontId="5" fillId="33" borderId="69" xfId="0" applyNumberFormat="1" applyFont="1" applyFill="1" applyBorder="1" applyAlignment="1">
      <alignment horizontal="center" vertical="center"/>
    </xf>
    <xf numFmtId="180" fontId="4" fillId="0" borderId="13" xfId="0" applyNumberFormat="1" applyFont="1" applyFill="1" applyBorder="1" applyAlignment="1">
      <alignment horizontal="center" vertical="top"/>
    </xf>
    <xf numFmtId="180" fontId="5" fillId="0" borderId="30" xfId="0" applyNumberFormat="1" applyFont="1" applyFill="1" applyBorder="1" applyAlignment="1">
      <alignment horizontal="center" vertical="top"/>
    </xf>
    <xf numFmtId="180" fontId="5" fillId="0" borderId="30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5" fillId="0" borderId="58" xfId="0" applyFont="1" applyFill="1" applyBorder="1" applyAlignment="1">
      <alignment horizontal="center" vertical="top" wrapText="1"/>
    </xf>
    <xf numFmtId="0" fontId="5" fillId="0" borderId="70" xfId="0" applyFont="1" applyFill="1" applyBorder="1" applyAlignment="1">
      <alignment horizontal="center" vertical="top" wrapText="1"/>
    </xf>
    <xf numFmtId="0" fontId="5" fillId="0" borderId="62" xfId="0" applyFont="1" applyFill="1" applyBorder="1" applyAlignment="1">
      <alignment horizontal="center" vertical="top"/>
    </xf>
    <xf numFmtId="0" fontId="5" fillId="0" borderId="58" xfId="0" applyFont="1" applyFill="1" applyBorder="1" applyAlignment="1">
      <alignment horizontal="center" vertical="top" wrapText="1"/>
    </xf>
    <xf numFmtId="180" fontId="4" fillId="0" borderId="11" xfId="0" applyNumberFormat="1" applyFont="1" applyFill="1" applyBorder="1" applyAlignment="1">
      <alignment horizontal="center" vertical="top"/>
    </xf>
    <xf numFmtId="0" fontId="5" fillId="0" borderId="60" xfId="0" applyFont="1" applyFill="1" applyBorder="1" applyAlignment="1">
      <alignment horizontal="center" vertical="top" wrapText="1"/>
    </xf>
    <xf numFmtId="180" fontId="4" fillId="0" borderId="17" xfId="0" applyNumberFormat="1" applyFont="1" applyBorder="1" applyAlignment="1">
      <alignment horizontal="center" vertical="top"/>
    </xf>
    <xf numFmtId="180" fontId="4" fillId="0" borderId="37" xfId="0" applyNumberFormat="1" applyFont="1" applyBorder="1" applyAlignment="1">
      <alignment horizontal="center" vertical="top"/>
    </xf>
    <xf numFmtId="180" fontId="6" fillId="35" borderId="70" xfId="0" applyNumberFormat="1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 wrapText="1"/>
    </xf>
    <xf numFmtId="49" fontId="5" fillId="33" borderId="71" xfId="0" applyNumberFormat="1" applyFont="1" applyFill="1" applyBorder="1" applyAlignment="1">
      <alignment horizontal="center" vertical="top"/>
    </xf>
    <xf numFmtId="180" fontId="4" fillId="0" borderId="49" xfId="0" applyNumberFormat="1" applyFont="1" applyFill="1" applyBorder="1" applyAlignment="1">
      <alignment horizontal="center" vertical="top"/>
    </xf>
    <xf numFmtId="180" fontId="4" fillId="0" borderId="37" xfId="0" applyNumberFormat="1" applyFont="1" applyFill="1" applyBorder="1" applyAlignment="1">
      <alignment horizontal="center" vertical="top"/>
    </xf>
    <xf numFmtId="180" fontId="5" fillId="0" borderId="30" xfId="0" applyNumberFormat="1" applyFont="1" applyFill="1" applyBorder="1" applyAlignment="1">
      <alignment horizontal="center" vertical="center" wrapText="1"/>
    </xf>
    <xf numFmtId="180" fontId="4" fillId="0" borderId="51" xfId="0" applyNumberFormat="1" applyFont="1" applyFill="1" applyBorder="1" applyAlignment="1">
      <alignment horizontal="center" vertical="top"/>
    </xf>
    <xf numFmtId="0" fontId="0" fillId="36" borderId="0" xfId="0" applyFont="1" applyFill="1" applyAlignment="1">
      <alignment/>
    </xf>
    <xf numFmtId="0" fontId="4" fillId="0" borderId="14" xfId="0" applyNumberFormat="1" applyFont="1" applyFill="1" applyBorder="1" applyAlignment="1">
      <alignment horizontal="center" vertical="top"/>
    </xf>
    <xf numFmtId="180" fontId="7" fillId="0" borderId="16" xfId="0" applyNumberFormat="1" applyFont="1" applyFill="1" applyBorder="1" applyAlignment="1">
      <alignment horizontal="center" vertical="top"/>
    </xf>
    <xf numFmtId="180" fontId="7" fillId="0" borderId="27" xfId="0" applyNumberFormat="1" applyFont="1" applyFill="1" applyBorder="1" applyAlignment="1">
      <alignment horizontal="center" vertical="top"/>
    </xf>
    <xf numFmtId="0" fontId="7" fillId="37" borderId="34" xfId="0" applyFont="1" applyFill="1" applyBorder="1" applyAlignment="1">
      <alignment horizontal="center" vertical="top"/>
    </xf>
    <xf numFmtId="0" fontId="7" fillId="37" borderId="14" xfId="0" applyFont="1" applyFill="1" applyBorder="1" applyAlignment="1">
      <alignment horizontal="center" vertical="top"/>
    </xf>
    <xf numFmtId="0" fontId="7" fillId="37" borderId="14" xfId="0" applyFont="1" applyFill="1" applyBorder="1" applyAlignment="1">
      <alignment vertical="top"/>
    </xf>
    <xf numFmtId="49" fontId="7" fillId="37" borderId="72" xfId="0" applyNumberFormat="1" applyFont="1" applyFill="1" applyBorder="1" applyAlignment="1">
      <alignment horizontal="left" vertical="top" wrapText="1"/>
    </xf>
    <xf numFmtId="49" fontId="7" fillId="37" borderId="31" xfId="0" applyNumberFormat="1" applyFont="1" applyFill="1" applyBorder="1" applyAlignment="1">
      <alignment vertical="top" wrapText="1"/>
    </xf>
    <xf numFmtId="0" fontId="7" fillId="37" borderId="51" xfId="0" applyFont="1" applyFill="1" applyBorder="1" applyAlignment="1">
      <alignment vertical="top" wrapText="1"/>
    </xf>
    <xf numFmtId="0" fontId="7" fillId="37" borderId="18" xfId="0" applyFont="1" applyFill="1" applyBorder="1" applyAlignment="1">
      <alignment vertical="top"/>
    </xf>
    <xf numFmtId="49" fontId="7" fillId="37" borderId="12" xfId="0" applyNumberFormat="1" applyFont="1" applyFill="1" applyBorder="1" applyAlignment="1">
      <alignment horizontal="left" vertical="top"/>
    </xf>
    <xf numFmtId="0" fontId="17" fillId="0" borderId="18" xfId="48" applyFont="1" applyBorder="1" applyAlignment="1">
      <alignment horizontal="left" vertical="top" wrapText="1"/>
      <protection/>
    </xf>
    <xf numFmtId="49" fontId="4" fillId="0" borderId="12" xfId="0" applyNumberFormat="1" applyFont="1" applyBorder="1" applyAlignment="1">
      <alignment horizontal="left" vertical="top" wrapText="1"/>
    </xf>
    <xf numFmtId="180" fontId="4" fillId="0" borderId="11" xfId="0" applyNumberFormat="1" applyFont="1" applyFill="1" applyBorder="1" applyAlignment="1">
      <alignment horizontal="center" vertical="top"/>
    </xf>
    <xf numFmtId="180" fontId="4" fillId="0" borderId="13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180" fontId="4" fillId="0" borderId="17" xfId="0" applyNumberFormat="1" applyFont="1" applyFill="1" applyBorder="1" applyAlignment="1">
      <alignment horizontal="center" vertical="top"/>
    </xf>
    <xf numFmtId="180" fontId="4" fillId="0" borderId="11" xfId="0" applyNumberFormat="1" applyFont="1" applyFill="1" applyBorder="1" applyAlignment="1">
      <alignment horizontal="center" vertical="top" wrapText="1"/>
    </xf>
    <xf numFmtId="180" fontId="4" fillId="0" borderId="13" xfId="0" applyNumberFormat="1" applyFont="1" applyFill="1" applyBorder="1" applyAlignment="1">
      <alignment horizontal="center" vertical="top" wrapText="1"/>
    </xf>
    <xf numFmtId="180" fontId="4" fillId="0" borderId="43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51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center" vertical="top"/>
    </xf>
    <xf numFmtId="49" fontId="4" fillId="0" borderId="73" xfId="0" applyNumberFormat="1" applyFont="1" applyFill="1" applyBorder="1" applyAlignment="1">
      <alignment vertical="top" wrapText="1"/>
    </xf>
    <xf numFmtId="0" fontId="4" fillId="0" borderId="50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vertical="top" wrapText="1"/>
    </xf>
    <xf numFmtId="49" fontId="4" fillId="0" borderId="73" xfId="0" applyNumberFormat="1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180" fontId="4" fillId="0" borderId="15" xfId="0" applyNumberFormat="1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9" fillId="0" borderId="1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180" fontId="4" fillId="0" borderId="14" xfId="0" applyNumberFormat="1" applyFont="1" applyFill="1" applyBorder="1" applyAlignment="1">
      <alignment horizontal="center" vertical="top"/>
    </xf>
    <xf numFmtId="0" fontId="9" fillId="0" borderId="19" xfId="0" applyFont="1" applyFill="1" applyBorder="1" applyAlignment="1">
      <alignment horizontal="center" vertical="top" wrapText="1"/>
    </xf>
    <xf numFmtId="0" fontId="5" fillId="0" borderId="62" xfId="0" applyFont="1" applyFill="1" applyBorder="1" applyAlignment="1">
      <alignment horizontal="center" vertical="top"/>
    </xf>
    <xf numFmtId="180" fontId="5" fillId="0" borderId="66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vertical="top" wrapText="1"/>
    </xf>
    <xf numFmtId="14" fontId="4" fillId="0" borderId="35" xfId="0" applyNumberFormat="1" applyFont="1" applyFill="1" applyBorder="1" applyAlignment="1">
      <alignment vertical="top" wrapText="1"/>
    </xf>
    <xf numFmtId="0" fontId="4" fillId="0" borderId="34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vertical="top" wrapText="1"/>
    </xf>
    <xf numFmtId="0" fontId="4" fillId="0" borderId="74" xfId="0" applyFont="1" applyFill="1" applyBorder="1" applyAlignment="1">
      <alignment horizontal="center" vertical="top" wrapText="1"/>
    </xf>
    <xf numFmtId="180" fontId="4" fillId="0" borderId="75" xfId="0" applyNumberFormat="1" applyFont="1" applyFill="1" applyBorder="1" applyAlignment="1">
      <alignment horizontal="center" vertical="top"/>
    </xf>
    <xf numFmtId="180" fontId="4" fillId="0" borderId="76" xfId="0" applyNumberFormat="1" applyFont="1" applyFill="1" applyBorder="1" applyAlignment="1">
      <alignment horizontal="center" vertical="top"/>
    </xf>
    <xf numFmtId="0" fontId="4" fillId="0" borderId="73" xfId="0" applyFont="1" applyFill="1" applyBorder="1" applyAlignment="1">
      <alignment horizontal="left" vertical="top" wrapText="1"/>
    </xf>
    <xf numFmtId="0" fontId="4" fillId="0" borderId="50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vertical="top" wrapText="1"/>
    </xf>
    <xf numFmtId="180" fontId="5" fillId="0" borderId="6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4" fillId="0" borderId="54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34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 wrapText="1"/>
    </xf>
    <xf numFmtId="0" fontId="4" fillId="0" borderId="18" xfId="0" applyFont="1" applyFill="1" applyBorder="1" applyAlignment="1">
      <alignment vertical="top"/>
    </xf>
    <xf numFmtId="0" fontId="4" fillId="0" borderId="18" xfId="0" applyFont="1" applyBorder="1" applyAlignment="1">
      <alignment vertical="top"/>
    </xf>
    <xf numFmtId="0" fontId="7" fillId="0" borderId="34" xfId="0" applyFont="1" applyFill="1" applyBorder="1" applyAlignment="1">
      <alignment horizontal="center" vertical="top"/>
    </xf>
    <xf numFmtId="0" fontId="7" fillId="0" borderId="42" xfId="0" applyFont="1" applyFill="1" applyBorder="1" applyAlignment="1">
      <alignment horizontal="center" vertical="top"/>
    </xf>
    <xf numFmtId="180" fontId="4" fillId="0" borderId="16" xfId="0" applyNumberFormat="1" applyFont="1" applyFill="1" applyBorder="1" applyAlignment="1">
      <alignment horizontal="center" vertical="top"/>
    </xf>
    <xf numFmtId="180" fontId="4" fillId="0" borderId="51" xfId="0" applyNumberFormat="1" applyFont="1" applyFill="1" applyBorder="1" applyAlignment="1">
      <alignment horizontal="center" vertical="top"/>
    </xf>
    <xf numFmtId="180" fontId="4" fillId="0" borderId="16" xfId="0" applyNumberFormat="1" applyFont="1" applyFill="1" applyBorder="1" applyAlignment="1">
      <alignment horizontal="center" vertical="top"/>
    </xf>
    <xf numFmtId="180" fontId="4" fillId="0" borderId="17" xfId="0" applyNumberFormat="1" applyFont="1" applyFill="1" applyBorder="1" applyAlignment="1">
      <alignment horizontal="center" vertical="top"/>
    </xf>
    <xf numFmtId="180" fontId="5" fillId="0" borderId="30" xfId="0" applyNumberFormat="1" applyFont="1" applyFill="1" applyBorder="1" applyAlignment="1">
      <alignment horizontal="center" vertical="top"/>
    </xf>
    <xf numFmtId="0" fontId="7" fillId="37" borderId="72" xfId="0" applyFont="1" applyFill="1" applyBorder="1" applyAlignment="1">
      <alignment horizontal="left" vertical="top"/>
    </xf>
    <xf numFmtId="1" fontId="7" fillId="37" borderId="34" xfId="0" applyNumberFormat="1" applyFont="1" applyFill="1" applyBorder="1" applyAlignment="1">
      <alignment horizontal="center" vertical="top"/>
    </xf>
    <xf numFmtId="0" fontId="7" fillId="37" borderId="12" xfId="0" applyFont="1" applyFill="1" applyBorder="1" applyAlignment="1">
      <alignment horizontal="left" vertical="top" wrapText="1"/>
    </xf>
    <xf numFmtId="1" fontId="7" fillId="37" borderId="14" xfId="0" applyNumberFormat="1" applyFont="1" applyFill="1" applyBorder="1" applyAlignment="1">
      <alignment horizontal="center" vertical="top"/>
    </xf>
    <xf numFmtId="1" fontId="7" fillId="37" borderId="18" xfId="0" applyNumberFormat="1" applyFont="1" applyFill="1" applyBorder="1" applyAlignment="1">
      <alignment horizontal="center" vertical="top"/>
    </xf>
    <xf numFmtId="1" fontId="7" fillId="37" borderId="35" xfId="0" applyNumberFormat="1" applyFont="1" applyFill="1" applyBorder="1" applyAlignment="1">
      <alignment horizontal="left" vertical="top"/>
    </xf>
    <xf numFmtId="1" fontId="7" fillId="37" borderId="14" xfId="0" applyNumberFormat="1" applyFont="1" applyFill="1" applyBorder="1" applyAlignment="1">
      <alignment horizontal="center" vertical="top" wrapText="1"/>
    </xf>
    <xf numFmtId="180" fontId="4" fillId="0" borderId="17" xfId="0" applyNumberFormat="1" applyFont="1" applyBorder="1" applyAlignment="1">
      <alignment horizontal="center" vertical="top" wrapText="1"/>
    </xf>
    <xf numFmtId="180" fontId="7" fillId="0" borderId="21" xfId="0" applyNumberFormat="1" applyFont="1" applyFill="1" applyBorder="1" applyAlignment="1">
      <alignment horizontal="center" vertical="top"/>
    </xf>
    <xf numFmtId="180" fontId="7" fillId="0" borderId="0" xfId="0" applyNumberFormat="1" applyFont="1" applyFill="1" applyBorder="1" applyAlignment="1">
      <alignment horizontal="center" vertical="top"/>
    </xf>
    <xf numFmtId="180" fontId="7" fillId="0" borderId="77" xfId="0" applyNumberFormat="1" applyFont="1" applyFill="1" applyBorder="1" applyAlignment="1">
      <alignment horizontal="center" vertical="top"/>
    </xf>
    <xf numFmtId="180" fontId="7" fillId="0" borderId="51" xfId="0" applyNumberFormat="1" applyFont="1" applyFill="1" applyBorder="1" applyAlignment="1">
      <alignment horizontal="center" vertical="top"/>
    </xf>
    <xf numFmtId="180" fontId="7" fillId="0" borderId="11" xfId="0" applyNumberFormat="1" applyFont="1" applyFill="1" applyBorder="1" applyAlignment="1">
      <alignment horizontal="center" vertical="top"/>
    </xf>
    <xf numFmtId="180" fontId="7" fillId="0" borderId="13" xfId="0" applyNumberFormat="1" applyFont="1" applyFill="1" applyBorder="1" applyAlignment="1">
      <alignment horizontal="center" vertical="top"/>
    </xf>
    <xf numFmtId="180" fontId="7" fillId="0" borderId="37" xfId="0" applyNumberFormat="1" applyFont="1" applyFill="1" applyBorder="1" applyAlignment="1">
      <alignment horizontal="center" vertical="top"/>
    </xf>
    <xf numFmtId="180" fontId="7" fillId="0" borderId="17" xfId="0" applyNumberFormat="1" applyFont="1" applyFill="1" applyBorder="1" applyAlignment="1">
      <alignment horizontal="center" vertical="top"/>
    </xf>
    <xf numFmtId="180" fontId="7" fillId="0" borderId="43" xfId="0" applyNumberFormat="1" applyFont="1" applyFill="1" applyBorder="1" applyAlignment="1">
      <alignment horizontal="center" vertical="top"/>
    </xf>
    <xf numFmtId="180" fontId="6" fillId="0" borderId="30" xfId="0" applyNumberFormat="1" applyFont="1" applyFill="1" applyBorder="1" applyAlignment="1">
      <alignment horizontal="center" vertical="top"/>
    </xf>
    <xf numFmtId="180" fontId="4" fillId="0" borderId="37" xfId="0" applyNumberFormat="1" applyFont="1" applyFill="1" applyBorder="1" applyAlignment="1">
      <alignment horizontal="center" vertical="top"/>
    </xf>
    <xf numFmtId="180" fontId="4" fillId="0" borderId="48" xfId="0" applyNumberFormat="1" applyFont="1" applyFill="1" applyBorder="1" applyAlignment="1">
      <alignment horizontal="center" vertical="top"/>
    </xf>
    <xf numFmtId="180" fontId="4" fillId="0" borderId="46" xfId="0" applyNumberFormat="1" applyFont="1" applyFill="1" applyBorder="1" applyAlignment="1">
      <alignment horizontal="center" vertical="top"/>
    </xf>
    <xf numFmtId="180" fontId="5" fillId="0" borderId="60" xfId="0" applyNumberFormat="1" applyFont="1" applyFill="1" applyBorder="1" applyAlignment="1">
      <alignment horizontal="center" vertical="center" wrapText="1"/>
    </xf>
    <xf numFmtId="180" fontId="4" fillId="0" borderId="38" xfId="0" applyNumberFormat="1" applyFont="1" applyFill="1" applyBorder="1" applyAlignment="1">
      <alignment horizontal="center" vertical="top"/>
    </xf>
    <xf numFmtId="180" fontId="4" fillId="0" borderId="32" xfId="0" applyNumberFormat="1" applyFont="1" applyFill="1" applyBorder="1" applyAlignment="1">
      <alignment horizontal="center" vertical="top"/>
    </xf>
    <xf numFmtId="180" fontId="4" fillId="0" borderId="22" xfId="0" applyNumberFormat="1" applyFont="1" applyFill="1" applyBorder="1" applyAlignment="1">
      <alignment horizontal="center" vertical="top"/>
    </xf>
    <xf numFmtId="180" fontId="4" fillId="0" borderId="74" xfId="0" applyNumberFormat="1" applyFont="1" applyFill="1" applyBorder="1" applyAlignment="1">
      <alignment horizontal="center" vertical="top"/>
    </xf>
    <xf numFmtId="180" fontId="4" fillId="0" borderId="23" xfId="0" applyNumberFormat="1" applyFont="1" applyFill="1" applyBorder="1" applyAlignment="1">
      <alignment horizontal="center" vertical="top"/>
    </xf>
    <xf numFmtId="180" fontId="5" fillId="34" borderId="69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25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7" fillId="33" borderId="16" xfId="48" applyFont="1" applyFill="1" applyBorder="1" applyAlignment="1">
      <alignment horizontal="left" vertical="center" wrapText="1"/>
      <protection/>
    </xf>
    <xf numFmtId="0" fontId="17" fillId="33" borderId="27" xfId="48" applyFont="1" applyFill="1" applyBorder="1" applyAlignment="1">
      <alignment horizontal="left" vertical="center" wrapText="1"/>
      <protection/>
    </xf>
    <xf numFmtId="0" fontId="17" fillId="33" borderId="58" xfId="48" applyFont="1" applyFill="1" applyBorder="1" applyAlignment="1">
      <alignment horizontal="left" vertical="center" wrapText="1"/>
      <protection/>
    </xf>
    <xf numFmtId="0" fontId="17" fillId="33" borderId="24" xfId="48" applyFont="1" applyFill="1" applyBorder="1" applyAlignment="1">
      <alignment horizontal="center" vertical="top"/>
      <protection/>
    </xf>
    <xf numFmtId="0" fontId="17" fillId="33" borderId="40" xfId="48" applyFont="1" applyFill="1" applyBorder="1" applyAlignment="1">
      <alignment horizontal="center" vertical="top"/>
      <protection/>
    </xf>
    <xf numFmtId="0" fontId="7" fillId="33" borderId="40" xfId="0" applyFont="1" applyFill="1" applyBorder="1" applyAlignment="1">
      <alignment horizontal="center" vertical="top" wrapText="1"/>
    </xf>
    <xf numFmtId="0" fontId="7" fillId="33" borderId="61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center" vertical="top"/>
    </xf>
    <xf numFmtId="0" fontId="4" fillId="0" borderId="39" xfId="0" applyFont="1" applyFill="1" applyBorder="1" applyAlignment="1">
      <alignment vertical="top" wrapText="1"/>
    </xf>
    <xf numFmtId="0" fontId="4" fillId="0" borderId="25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center" vertical="top"/>
    </xf>
    <xf numFmtId="0" fontId="20" fillId="0" borderId="32" xfId="48" applyFont="1" applyBorder="1" applyAlignment="1">
      <alignment horizontal="left" vertical="center" wrapText="1"/>
      <protection/>
    </xf>
    <xf numFmtId="0" fontId="17" fillId="0" borderId="32" xfId="48" applyFont="1" applyBorder="1" applyAlignment="1">
      <alignment horizontal="center"/>
      <protection/>
    </xf>
    <xf numFmtId="1" fontId="7" fillId="0" borderId="14" xfId="0" applyNumberFormat="1" applyFont="1" applyBorder="1" applyAlignment="1">
      <alignment horizontal="center" vertical="top"/>
    </xf>
    <xf numFmtId="49" fontId="17" fillId="0" borderId="32" xfId="48" applyNumberFormat="1" applyFont="1" applyBorder="1" applyAlignment="1">
      <alignment horizontal="left"/>
      <protection/>
    </xf>
    <xf numFmtId="0" fontId="17" fillId="0" borderId="32" xfId="48" applyFont="1" applyBorder="1" applyAlignment="1">
      <alignment horizontal="left"/>
      <protection/>
    </xf>
    <xf numFmtId="0" fontId="7" fillId="0" borderId="14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vertical="top" wrapText="1"/>
    </xf>
    <xf numFmtId="0" fontId="19" fillId="0" borderId="14" xfId="48" applyFont="1" applyFill="1" applyBorder="1" applyAlignment="1">
      <alignment horizontal="left" vertical="top" wrapText="1"/>
      <protection/>
    </xf>
    <xf numFmtId="0" fontId="4" fillId="0" borderId="72" xfId="0" applyFont="1" applyFill="1" applyBorder="1" applyAlignment="1">
      <alignment horizontal="left" vertical="top" wrapText="1"/>
    </xf>
    <xf numFmtId="0" fontId="4" fillId="38" borderId="42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4" fillId="0" borderId="42" xfId="0" applyFont="1" applyFill="1" applyBorder="1" applyAlignment="1">
      <alignment horizontal="left" vertical="top" wrapText="1"/>
    </xf>
    <xf numFmtId="49" fontId="7" fillId="33" borderId="33" xfId="0" applyNumberFormat="1" applyFont="1" applyFill="1" applyBorder="1" applyAlignment="1">
      <alignment horizontal="center" vertical="top"/>
    </xf>
    <xf numFmtId="49" fontId="7" fillId="33" borderId="50" xfId="0" applyNumberFormat="1" applyFont="1" applyFill="1" applyBorder="1" applyAlignment="1">
      <alignment horizontal="center" vertical="top"/>
    </xf>
    <xf numFmtId="0" fontId="7" fillId="0" borderId="35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wrapText="1"/>
    </xf>
    <xf numFmtId="0" fontId="7" fillId="0" borderId="18" xfId="0" applyFont="1" applyFill="1" applyBorder="1" applyAlignment="1">
      <alignment horizontal="center" wrapText="1"/>
    </xf>
    <xf numFmtId="0" fontId="7" fillId="38" borderId="14" xfId="0" applyFont="1" applyFill="1" applyBorder="1" applyAlignment="1">
      <alignment horizontal="center" vertical="top"/>
    </xf>
    <xf numFmtId="0" fontId="7" fillId="38" borderId="14" xfId="0" applyFont="1" applyFill="1" applyBorder="1" applyAlignment="1">
      <alignment vertical="top"/>
    </xf>
    <xf numFmtId="0" fontId="7" fillId="0" borderId="14" xfId="0" applyFont="1" applyFill="1" applyBorder="1" applyAlignment="1">
      <alignment horizontal="center" vertical="top"/>
    </xf>
    <xf numFmtId="0" fontId="9" fillId="0" borderId="52" xfId="0" applyFont="1" applyFill="1" applyBorder="1" applyAlignment="1">
      <alignment horizontal="center" wrapText="1"/>
    </xf>
    <xf numFmtId="0" fontId="7" fillId="38" borderId="14" xfId="0" applyFont="1" applyFill="1" applyBorder="1" applyAlignment="1">
      <alignment horizontal="center" vertical="top"/>
    </xf>
    <xf numFmtId="180" fontId="6" fillId="0" borderId="11" xfId="0" applyNumberFormat="1" applyFont="1" applyFill="1" applyBorder="1" applyAlignment="1">
      <alignment horizontal="center" vertical="top" wrapText="1"/>
    </xf>
    <xf numFmtId="0" fontId="7" fillId="36" borderId="76" xfId="0" applyFont="1" applyFill="1" applyBorder="1" applyAlignment="1">
      <alignment/>
    </xf>
    <xf numFmtId="0" fontId="7" fillId="36" borderId="76" xfId="0" applyFont="1" applyFill="1" applyBorder="1" applyAlignment="1">
      <alignment horizontal="center" vertical="top"/>
    </xf>
    <xf numFmtId="0" fontId="7" fillId="38" borderId="18" xfId="0" applyFont="1" applyFill="1" applyBorder="1" applyAlignment="1">
      <alignment horizontal="center" vertical="top"/>
    </xf>
    <xf numFmtId="49" fontId="7" fillId="38" borderId="41" xfId="0" applyNumberFormat="1" applyFont="1" applyFill="1" applyBorder="1" applyAlignment="1">
      <alignment horizontal="left" vertical="top" wrapText="1"/>
    </xf>
    <xf numFmtId="0" fontId="7" fillId="38" borderId="34" xfId="0" applyFont="1" applyFill="1" applyBorder="1" applyAlignment="1">
      <alignment horizontal="center" vertical="top"/>
    </xf>
    <xf numFmtId="180" fontId="6" fillId="33" borderId="30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vertical="top" wrapText="1"/>
    </xf>
    <xf numFmtId="0" fontId="7" fillId="0" borderId="72" xfId="0" applyFont="1" applyFill="1" applyBorder="1" applyAlignment="1">
      <alignment vertical="top" wrapText="1"/>
    </xf>
    <xf numFmtId="0" fontId="0" fillId="0" borderId="4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9" xfId="0" applyFont="1" applyFill="1" applyBorder="1" applyAlignment="1">
      <alignment horizontal="center" vertical="top"/>
    </xf>
    <xf numFmtId="0" fontId="4" fillId="0" borderId="34" xfId="0" applyFont="1" applyFill="1" applyBorder="1" applyAlignment="1">
      <alignment horizontal="center" vertical="top" wrapText="1"/>
    </xf>
    <xf numFmtId="1" fontId="17" fillId="0" borderId="18" xfId="48" applyNumberFormat="1" applyFont="1" applyBorder="1" applyAlignment="1">
      <alignment horizontal="center" vertical="top"/>
      <protection/>
    </xf>
    <xf numFmtId="1" fontId="17" fillId="0" borderId="14" xfId="48" applyNumberFormat="1" applyFont="1" applyBorder="1" applyAlignment="1">
      <alignment horizontal="center" vertical="top"/>
      <protection/>
    </xf>
    <xf numFmtId="1" fontId="0" fillId="0" borderId="0" xfId="0" applyNumberFormat="1" applyAlignment="1">
      <alignment/>
    </xf>
    <xf numFmtId="1" fontId="25" fillId="0" borderId="0" xfId="0" applyNumberFormat="1" applyFont="1" applyAlignment="1">
      <alignment vertical="top" wrapText="1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vertical="top"/>
    </xf>
    <xf numFmtId="0" fontId="4" fillId="0" borderId="35" xfId="0" applyNumberFormat="1" applyFont="1" applyFill="1" applyBorder="1" applyAlignment="1">
      <alignment horizontal="left" vertical="top"/>
    </xf>
    <xf numFmtId="0" fontId="4" fillId="0" borderId="35" xfId="0" applyNumberFormat="1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left" vertical="top" wrapText="1"/>
    </xf>
    <xf numFmtId="0" fontId="7" fillId="0" borderId="78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/>
    </xf>
    <xf numFmtId="0" fontId="8" fillId="0" borderId="78" xfId="0" applyFont="1" applyFill="1" applyBorder="1" applyAlignment="1">
      <alignment horizontal="center" vertical="top"/>
    </xf>
    <xf numFmtId="180" fontId="4" fillId="0" borderId="0" xfId="0" applyNumberFormat="1" applyFont="1" applyFill="1" applyBorder="1" applyAlignment="1">
      <alignment horizontal="center" vertical="top"/>
    </xf>
    <xf numFmtId="180" fontId="11" fillId="0" borderId="0" xfId="0" applyNumberFormat="1" applyFont="1" applyFill="1" applyBorder="1" applyAlignment="1">
      <alignment horizontal="center" vertical="top"/>
    </xf>
    <xf numFmtId="180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8" xfId="0" applyFont="1" applyFill="1" applyBorder="1" applyAlignment="1">
      <alignment horizontal="center" vertical="top" wrapText="1"/>
    </xf>
    <xf numFmtId="49" fontId="7" fillId="33" borderId="44" xfId="0" applyNumberFormat="1" applyFont="1" applyFill="1" applyBorder="1" applyAlignment="1">
      <alignment horizontal="center" vertical="top"/>
    </xf>
    <xf numFmtId="0" fontId="4" fillId="0" borderId="35" xfId="0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vertical="top"/>
    </xf>
    <xf numFmtId="49" fontId="4" fillId="0" borderId="18" xfId="0" applyNumberFormat="1" applyFont="1" applyFill="1" applyBorder="1" applyAlignment="1">
      <alignment vertical="top"/>
    </xf>
    <xf numFmtId="49" fontId="4" fillId="0" borderId="39" xfId="0" applyNumberFormat="1" applyFont="1" applyFill="1" applyBorder="1" applyAlignment="1">
      <alignment vertical="top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27" fillId="0" borderId="0" xfId="0" applyFont="1" applyAlignment="1">
      <alignment horizontal="left" wrapText="1"/>
    </xf>
    <xf numFmtId="0" fontId="26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49" fontId="4" fillId="0" borderId="72" xfId="0" applyNumberFormat="1" applyFont="1" applyBorder="1" applyAlignment="1">
      <alignment vertical="top" wrapText="1"/>
    </xf>
    <xf numFmtId="49" fontId="4" fillId="0" borderId="12" xfId="0" applyNumberFormat="1" applyFont="1" applyBorder="1" applyAlignment="1">
      <alignment vertical="top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0" borderId="55" xfId="0" applyFont="1" applyBorder="1" applyAlignment="1">
      <alignment horizontal="center" vertical="top" wrapText="1"/>
    </xf>
    <xf numFmtId="0" fontId="12" fillId="0" borderId="55" xfId="0" applyFont="1" applyBorder="1" applyAlignment="1">
      <alignment horizontal="center" vertical="top" wrapText="1"/>
    </xf>
    <xf numFmtId="0" fontId="25" fillId="0" borderId="55" xfId="0" applyFont="1" applyBorder="1" applyAlignment="1">
      <alignment wrapText="1"/>
    </xf>
    <xf numFmtId="1" fontId="7" fillId="37" borderId="42" xfId="0" applyNumberFormat="1" applyFont="1" applyFill="1" applyBorder="1" applyAlignment="1">
      <alignment horizontal="left" vertical="top" wrapText="1"/>
    </xf>
    <xf numFmtId="1" fontId="7" fillId="37" borderId="35" xfId="0" applyNumberFormat="1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justify" vertical="top"/>
    </xf>
    <xf numFmtId="0" fontId="4" fillId="0" borderId="35" xfId="0" applyFont="1" applyFill="1" applyBorder="1" applyAlignment="1">
      <alignment horizontal="justify" vertical="top"/>
    </xf>
    <xf numFmtId="0" fontId="4" fillId="0" borderId="25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6" fillId="33" borderId="55" xfId="0" applyFont="1" applyFill="1" applyBorder="1" applyAlignment="1">
      <alignment horizontal="right" vertical="top" wrapText="1"/>
    </xf>
    <xf numFmtId="0" fontId="6" fillId="0" borderId="45" xfId="0" applyFont="1" applyBorder="1" applyAlignment="1">
      <alignment horizontal="right" vertical="top" wrapText="1"/>
    </xf>
    <xf numFmtId="49" fontId="7" fillId="0" borderId="49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49" fontId="7" fillId="0" borderId="70" xfId="0" applyNumberFormat="1" applyFont="1" applyFill="1" applyBorder="1" applyAlignment="1">
      <alignment horizontal="center" vertical="top" wrapText="1"/>
    </xf>
    <xf numFmtId="0" fontId="0" fillId="37" borderId="35" xfId="0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49" fontId="7" fillId="38" borderId="12" xfId="0" applyNumberFormat="1" applyFont="1" applyFill="1" applyBorder="1" applyAlignment="1">
      <alignment horizontal="left" vertical="top" wrapText="1"/>
    </xf>
    <xf numFmtId="0" fontId="7" fillId="37" borderId="12" xfId="0" applyFont="1" applyFill="1" applyBorder="1" applyAlignment="1">
      <alignment horizontal="left" vertical="top" wrapText="1"/>
    </xf>
    <xf numFmtId="0" fontId="7" fillId="37" borderId="19" xfId="0" applyFont="1" applyFill="1" applyBorder="1" applyAlignment="1">
      <alignment horizontal="left" vertical="top" wrapText="1"/>
    </xf>
    <xf numFmtId="49" fontId="7" fillId="38" borderId="12" xfId="0" applyNumberFormat="1" applyFont="1" applyFill="1" applyBorder="1" applyAlignment="1">
      <alignment horizontal="left" vertical="top" wrapText="1"/>
    </xf>
    <xf numFmtId="49" fontId="7" fillId="0" borderId="72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4" fillId="33" borderId="53" xfId="0" applyFont="1" applyFill="1" applyBorder="1" applyAlignment="1">
      <alignment horizontal="center" vertical="top" wrapText="1"/>
    </xf>
    <xf numFmtId="0" fontId="4" fillId="33" borderId="68" xfId="0" applyFont="1" applyFill="1" applyBorder="1" applyAlignment="1">
      <alignment horizontal="center" vertical="top" wrapText="1"/>
    </xf>
    <xf numFmtId="0" fontId="4" fillId="33" borderId="79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left" vertical="top" wrapText="1"/>
    </xf>
    <xf numFmtId="0" fontId="4" fillId="0" borderId="35" xfId="0" applyFont="1" applyFill="1" applyBorder="1" applyAlignment="1">
      <alignment horizontal="left" vertical="top" wrapText="1"/>
    </xf>
    <xf numFmtId="0" fontId="4" fillId="0" borderId="42" xfId="0" applyFont="1" applyBorder="1" applyAlignment="1">
      <alignment horizontal="justify" vertical="top"/>
    </xf>
    <xf numFmtId="0" fontId="4" fillId="0" borderId="35" xfId="0" applyFont="1" applyBorder="1" applyAlignment="1">
      <alignment horizontal="justify" vertical="top"/>
    </xf>
    <xf numFmtId="0" fontId="4" fillId="0" borderId="39" xfId="0" applyFont="1" applyBorder="1" applyAlignment="1">
      <alignment horizontal="justify" vertical="top"/>
    </xf>
    <xf numFmtId="49" fontId="5" fillId="33" borderId="10" xfId="0" applyNumberFormat="1" applyFont="1" applyFill="1" applyBorder="1" applyAlignment="1">
      <alignment horizontal="center" vertical="top"/>
    </xf>
    <xf numFmtId="49" fontId="5" fillId="33" borderId="73" xfId="0" applyNumberFormat="1" applyFont="1" applyFill="1" applyBorder="1" applyAlignment="1">
      <alignment horizontal="center" vertical="top"/>
    </xf>
    <xf numFmtId="49" fontId="5" fillId="33" borderId="72" xfId="0" applyNumberFormat="1" applyFont="1" applyFill="1" applyBorder="1" applyAlignment="1">
      <alignment horizontal="center" vertical="top"/>
    </xf>
    <xf numFmtId="49" fontId="5" fillId="0" borderId="15" xfId="0" applyNumberFormat="1" applyFont="1" applyFill="1" applyBorder="1" applyAlignment="1">
      <alignment horizontal="center" vertical="top"/>
    </xf>
    <xf numFmtId="49" fontId="5" fillId="0" borderId="50" xfId="0" applyNumberFormat="1" applyFont="1" applyFill="1" applyBorder="1" applyAlignment="1">
      <alignment horizontal="center" vertical="top"/>
    </xf>
    <xf numFmtId="49" fontId="5" fillId="0" borderId="66" xfId="0" applyNumberFormat="1" applyFont="1" applyFill="1" applyBorder="1" applyAlignment="1">
      <alignment horizontal="center" vertical="top"/>
    </xf>
    <xf numFmtId="49" fontId="5" fillId="33" borderId="26" xfId="0" applyNumberFormat="1" applyFont="1" applyFill="1" applyBorder="1" applyAlignment="1">
      <alignment horizontal="center" vertical="top"/>
    </xf>
    <xf numFmtId="49" fontId="5" fillId="33" borderId="12" xfId="0" applyNumberFormat="1" applyFont="1" applyFill="1" applyBorder="1" applyAlignment="1">
      <alignment horizontal="center" vertical="top"/>
    </xf>
    <xf numFmtId="49" fontId="5" fillId="33" borderId="65" xfId="0" applyNumberFormat="1" applyFont="1" applyFill="1" applyBorder="1" applyAlignment="1">
      <alignment horizontal="center" vertical="top"/>
    </xf>
    <xf numFmtId="0" fontId="0" fillId="38" borderId="10" xfId="0" applyFont="1" applyFill="1" applyBorder="1" applyAlignment="1">
      <alignment vertical="top"/>
    </xf>
    <xf numFmtId="49" fontId="7" fillId="37" borderId="72" xfId="0" applyNumberFormat="1" applyFont="1" applyFill="1" applyBorder="1" applyAlignment="1">
      <alignment horizontal="left" vertical="top" wrapText="1"/>
    </xf>
    <xf numFmtId="49" fontId="7" fillId="37" borderId="12" xfId="0" applyNumberFormat="1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49" fontId="7" fillId="0" borderId="30" xfId="0" applyNumberFormat="1" applyFont="1" applyFill="1" applyBorder="1" applyAlignment="1">
      <alignment horizontal="center" vertical="top"/>
    </xf>
    <xf numFmtId="49" fontId="7" fillId="0" borderId="69" xfId="0" applyNumberFormat="1" applyFont="1" applyFill="1" applyBorder="1" applyAlignment="1">
      <alignment horizontal="center" vertical="top"/>
    </xf>
    <xf numFmtId="49" fontId="5" fillId="33" borderId="25" xfId="0" applyNumberFormat="1" applyFont="1" applyFill="1" applyBorder="1" applyAlignment="1">
      <alignment horizontal="center" vertical="top"/>
    </xf>
    <xf numFmtId="49" fontId="5" fillId="33" borderId="19" xfId="0" applyNumberFormat="1" applyFont="1" applyFill="1" applyBorder="1" applyAlignment="1">
      <alignment horizontal="center" vertical="top"/>
    </xf>
    <xf numFmtId="49" fontId="4" fillId="0" borderId="49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70" xfId="0" applyNumberFormat="1" applyFont="1" applyBorder="1" applyAlignment="1">
      <alignment horizontal="center" vertical="top"/>
    </xf>
    <xf numFmtId="0" fontId="7" fillId="0" borderId="36" xfId="0" applyFont="1" applyFill="1" applyBorder="1" applyAlignment="1">
      <alignment horizontal="left" vertical="top" wrapText="1"/>
    </xf>
    <xf numFmtId="0" fontId="7" fillId="0" borderId="35" xfId="0" applyFont="1" applyFill="1" applyBorder="1" applyAlignment="1">
      <alignment horizontal="left" vertical="top" wrapText="1"/>
    </xf>
    <xf numFmtId="0" fontId="7" fillId="0" borderId="59" xfId="0" applyFont="1" applyFill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30" xfId="0" applyNumberFormat="1" applyFont="1" applyBorder="1" applyAlignment="1">
      <alignment horizontal="center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top"/>
    </xf>
    <xf numFmtId="49" fontId="5" fillId="0" borderId="66" xfId="0" applyNumberFormat="1" applyFont="1" applyFill="1" applyBorder="1" applyAlignment="1">
      <alignment horizontal="center" vertical="top"/>
    </xf>
    <xf numFmtId="49" fontId="5" fillId="0" borderId="15" xfId="0" applyNumberFormat="1" applyFont="1" applyFill="1" applyBorder="1" applyAlignment="1">
      <alignment horizontal="center" vertical="top"/>
    </xf>
    <xf numFmtId="49" fontId="5" fillId="0" borderId="14" xfId="0" applyNumberFormat="1" applyFont="1" applyFill="1" applyBorder="1" applyAlignment="1">
      <alignment horizontal="center" vertical="top"/>
    </xf>
    <xf numFmtId="49" fontId="5" fillId="0" borderId="66" xfId="0" applyNumberFormat="1" applyFont="1" applyFill="1" applyBorder="1" applyAlignment="1">
      <alignment horizontal="center" vertical="top"/>
    </xf>
    <xf numFmtId="49" fontId="5" fillId="33" borderId="26" xfId="0" applyNumberFormat="1" applyFont="1" applyFill="1" applyBorder="1" applyAlignment="1">
      <alignment horizontal="center" vertical="top"/>
    </xf>
    <xf numFmtId="49" fontId="5" fillId="33" borderId="65" xfId="0" applyNumberFormat="1" applyFont="1" applyFill="1" applyBorder="1" applyAlignment="1">
      <alignment horizontal="center" vertical="top"/>
    </xf>
    <xf numFmtId="0" fontId="7" fillId="0" borderId="39" xfId="0" applyFont="1" applyFill="1" applyBorder="1" applyAlignment="1">
      <alignment horizontal="left" vertical="top" wrapText="1"/>
    </xf>
    <xf numFmtId="0" fontId="7" fillId="0" borderId="29" xfId="0" applyFont="1" applyFill="1" applyBorder="1" applyAlignment="1">
      <alignment horizontal="left" vertical="top" wrapText="1"/>
    </xf>
    <xf numFmtId="0" fontId="7" fillId="0" borderId="42" xfId="0" applyFont="1" applyFill="1" applyBorder="1" applyAlignment="1">
      <alignment horizontal="left" vertical="top" wrapText="1"/>
    </xf>
    <xf numFmtId="49" fontId="5" fillId="0" borderId="33" xfId="0" applyNumberFormat="1" applyFont="1" applyFill="1" applyBorder="1" applyAlignment="1">
      <alignment horizontal="center" vertical="top"/>
    </xf>
    <xf numFmtId="49" fontId="5" fillId="0" borderId="44" xfId="0" applyNumberFormat="1" applyFont="1" applyFill="1" applyBorder="1" applyAlignment="1">
      <alignment horizontal="center" vertical="top"/>
    </xf>
    <xf numFmtId="0" fontId="4" fillId="36" borderId="26" xfId="0" applyFont="1" applyFill="1" applyBorder="1" applyAlignment="1">
      <alignment horizontal="left" vertical="top" wrapText="1"/>
    </xf>
    <xf numFmtId="0" fontId="4" fillId="36" borderId="15" xfId="0" applyFont="1" applyFill="1" applyBorder="1" applyAlignment="1">
      <alignment horizontal="left" vertical="top" wrapText="1"/>
    </xf>
    <xf numFmtId="0" fontId="4" fillId="36" borderId="36" xfId="0" applyFont="1" applyFill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7" fillId="0" borderId="28" xfId="0" applyFont="1" applyFill="1" applyBorder="1" applyAlignment="1">
      <alignment vertical="top" wrapText="1"/>
    </xf>
    <xf numFmtId="0" fontId="7" fillId="0" borderId="78" xfId="0" applyFont="1" applyFill="1" applyBorder="1" applyAlignment="1">
      <alignment vertical="top" wrapText="1"/>
    </xf>
    <xf numFmtId="0" fontId="5" fillId="34" borderId="80" xfId="0" applyFont="1" applyFill="1" applyBorder="1" applyAlignment="1">
      <alignment horizontal="right" vertical="top" wrapText="1"/>
    </xf>
    <xf numFmtId="0" fontId="5" fillId="34" borderId="57" xfId="0" applyFont="1" applyFill="1" applyBorder="1" applyAlignment="1">
      <alignment horizontal="right" vertical="top" wrapText="1"/>
    </xf>
    <xf numFmtId="0" fontId="5" fillId="34" borderId="48" xfId="0" applyFont="1" applyFill="1" applyBorder="1" applyAlignment="1">
      <alignment horizontal="right" vertical="top" wrapText="1"/>
    </xf>
    <xf numFmtId="0" fontId="6" fillId="0" borderId="71" xfId="0" applyFont="1" applyFill="1" applyBorder="1" applyAlignment="1">
      <alignment horizontal="left" vertical="top" wrapText="1"/>
    </xf>
    <xf numFmtId="49" fontId="5" fillId="33" borderId="20" xfId="0" applyNumberFormat="1" applyFont="1" applyFill="1" applyBorder="1" applyAlignment="1">
      <alignment horizontal="center" vertical="top"/>
    </xf>
    <xf numFmtId="0" fontId="7" fillId="0" borderId="56" xfId="0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horizontal="left" vertical="top" wrapText="1"/>
    </xf>
    <xf numFmtId="0" fontId="7" fillId="0" borderId="81" xfId="0" applyFont="1" applyFill="1" applyBorder="1" applyAlignment="1">
      <alignment horizontal="left" vertical="top" wrapText="1"/>
    </xf>
    <xf numFmtId="49" fontId="5" fillId="0" borderId="33" xfId="0" applyNumberFormat="1" applyFont="1" applyFill="1" applyBorder="1" applyAlignment="1">
      <alignment horizontal="center" vertical="top"/>
    </xf>
    <xf numFmtId="49" fontId="5" fillId="0" borderId="14" xfId="0" applyNumberFormat="1" applyFont="1" applyFill="1" applyBorder="1" applyAlignment="1">
      <alignment horizontal="center" vertical="top"/>
    </xf>
    <xf numFmtId="49" fontId="5" fillId="0" borderId="44" xfId="0" applyNumberFormat="1" applyFont="1" applyFill="1" applyBorder="1" applyAlignment="1">
      <alignment horizontal="center" vertical="top"/>
    </xf>
    <xf numFmtId="49" fontId="5" fillId="33" borderId="10" xfId="0" applyNumberFormat="1" applyFont="1" applyFill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center" vertical="top"/>
    </xf>
    <xf numFmtId="0" fontId="4" fillId="36" borderId="73" xfId="0" applyFont="1" applyFill="1" applyBorder="1" applyAlignment="1">
      <alignment horizontal="left" vertical="top" wrapText="1"/>
    </xf>
    <xf numFmtId="0" fontId="4" fillId="36" borderId="50" xfId="0" applyFont="1" applyFill="1" applyBorder="1" applyAlignment="1">
      <alignment horizontal="left" vertical="top" wrapText="1"/>
    </xf>
    <xf numFmtId="0" fontId="4" fillId="36" borderId="29" xfId="0" applyFont="1" applyFill="1" applyBorder="1" applyAlignment="1">
      <alignment horizontal="left" vertical="top" wrapText="1"/>
    </xf>
    <xf numFmtId="49" fontId="5" fillId="0" borderId="18" xfId="0" applyNumberFormat="1" applyFont="1" applyFill="1" applyBorder="1" applyAlignment="1">
      <alignment horizontal="center" vertical="top"/>
    </xf>
    <xf numFmtId="49" fontId="5" fillId="0" borderId="34" xfId="0" applyNumberFormat="1" applyFont="1" applyFill="1" applyBorder="1" applyAlignment="1">
      <alignment horizontal="center" vertical="top"/>
    </xf>
    <xf numFmtId="0" fontId="5" fillId="34" borderId="31" xfId="0" applyFont="1" applyFill="1" applyBorder="1" applyAlignment="1">
      <alignment horizontal="right" vertical="top" wrapText="1"/>
    </xf>
    <xf numFmtId="0" fontId="5" fillId="34" borderId="0" xfId="0" applyFont="1" applyFill="1" applyBorder="1" applyAlignment="1">
      <alignment horizontal="right" vertical="top" wrapText="1"/>
    </xf>
    <xf numFmtId="0" fontId="5" fillId="34" borderId="23" xfId="0" applyFont="1" applyFill="1" applyBorder="1" applyAlignment="1">
      <alignment horizontal="right" vertical="top" wrapText="1"/>
    </xf>
    <xf numFmtId="49" fontId="5" fillId="33" borderId="26" xfId="0" applyNumberFormat="1" applyFont="1" applyFill="1" applyBorder="1" applyAlignment="1">
      <alignment horizontal="center" vertical="top"/>
    </xf>
    <xf numFmtId="49" fontId="5" fillId="33" borderId="65" xfId="0" applyNumberFormat="1" applyFont="1" applyFill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left" vertical="top"/>
    </xf>
    <xf numFmtId="49" fontId="5" fillId="0" borderId="50" xfId="0" applyNumberFormat="1" applyFont="1" applyFill="1" applyBorder="1" applyAlignment="1">
      <alignment horizontal="left" vertical="top"/>
    </xf>
    <xf numFmtId="49" fontId="5" fillId="0" borderId="66" xfId="0" applyNumberFormat="1" applyFont="1" applyFill="1" applyBorder="1" applyAlignment="1">
      <alignment horizontal="left" vertical="top"/>
    </xf>
    <xf numFmtId="49" fontId="5" fillId="0" borderId="56" xfId="0" applyNumberFormat="1" applyFont="1" applyFill="1" applyBorder="1" applyAlignment="1">
      <alignment horizontal="center" vertical="top"/>
    </xf>
    <xf numFmtId="49" fontId="5" fillId="0" borderId="32" xfId="0" applyNumberFormat="1" applyFont="1" applyFill="1" applyBorder="1" applyAlignment="1">
      <alignment horizontal="center" vertical="top"/>
    </xf>
    <xf numFmtId="49" fontId="5" fillId="0" borderId="81" xfId="0" applyNumberFormat="1" applyFont="1" applyFill="1" applyBorder="1" applyAlignment="1">
      <alignment horizontal="center" vertical="top"/>
    </xf>
    <xf numFmtId="49" fontId="5" fillId="0" borderId="67" xfId="0" applyNumberFormat="1" applyFont="1" applyFill="1" applyBorder="1" applyAlignment="1">
      <alignment horizontal="center" vertical="top"/>
    </xf>
    <xf numFmtId="180" fontId="9" fillId="0" borderId="72" xfId="0" applyNumberFormat="1" applyFont="1" applyFill="1" applyBorder="1" applyAlignment="1">
      <alignment horizontal="center" vertical="center" wrapText="1"/>
    </xf>
    <xf numFmtId="180" fontId="9" fillId="0" borderId="19" xfId="0" applyNumberFormat="1" applyFont="1" applyFill="1" applyBorder="1" applyAlignment="1">
      <alignment horizontal="center" vertical="center" wrapText="1"/>
    </xf>
    <xf numFmtId="49" fontId="6" fillId="0" borderId="56" xfId="0" applyNumberFormat="1" applyFont="1" applyFill="1" applyBorder="1" applyAlignment="1">
      <alignment horizontal="left" vertical="top" wrapText="1"/>
    </xf>
    <xf numFmtId="49" fontId="6" fillId="0" borderId="32" xfId="0" applyNumberFormat="1" applyFont="1" applyFill="1" applyBorder="1" applyAlignment="1">
      <alignment horizontal="left" vertical="top" wrapText="1"/>
    </xf>
    <xf numFmtId="49" fontId="6" fillId="0" borderId="81" xfId="0" applyNumberFormat="1" applyFont="1" applyFill="1" applyBorder="1" applyAlignment="1">
      <alignment horizontal="left" vertical="top" wrapText="1"/>
    </xf>
    <xf numFmtId="16" fontId="4" fillId="0" borderId="49" xfId="0" applyNumberFormat="1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70" xfId="0" applyFont="1" applyBorder="1" applyAlignment="1">
      <alignment horizontal="center" vertical="center" textRotation="90" wrapText="1"/>
    </xf>
    <xf numFmtId="0" fontId="4" fillId="0" borderId="4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19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6" fillId="0" borderId="4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top" wrapText="1"/>
    </xf>
    <xf numFmtId="0" fontId="6" fillId="0" borderId="35" xfId="0" applyFont="1" applyFill="1" applyBorder="1" applyAlignment="1">
      <alignment horizontal="left" vertical="top" wrapText="1"/>
    </xf>
    <xf numFmtId="0" fontId="6" fillId="0" borderId="78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4" fillId="38" borderId="42" xfId="0" applyFont="1" applyFill="1" applyBorder="1" applyAlignment="1">
      <alignment horizontal="left" vertical="top" wrapText="1"/>
    </xf>
    <xf numFmtId="0" fontId="0" fillId="38" borderId="35" xfId="0" applyFill="1" applyBorder="1" applyAlignment="1">
      <alignment vertical="top" wrapText="1"/>
    </xf>
    <xf numFmtId="0" fontId="0" fillId="38" borderId="39" xfId="0" applyFill="1" applyBorder="1" applyAlignment="1">
      <alignment vertical="top" wrapText="1"/>
    </xf>
    <xf numFmtId="0" fontId="7" fillId="37" borderId="42" xfId="0" applyFont="1" applyFill="1" applyBorder="1" applyAlignment="1">
      <alignment horizontal="left" vertical="top" wrapText="1"/>
    </xf>
    <xf numFmtId="0" fontId="0" fillId="0" borderId="35" xfId="0" applyBorder="1" applyAlignment="1">
      <alignment vertical="top" wrapText="1"/>
    </xf>
    <xf numFmtId="0" fontId="7" fillId="37" borderId="35" xfId="0" applyFont="1" applyFill="1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7" fillId="0" borderId="42" xfId="0" applyFont="1" applyFill="1" applyBorder="1" applyAlignment="1">
      <alignment horizontal="left" vertical="top" wrapText="1"/>
    </xf>
    <xf numFmtId="0" fontId="0" fillId="0" borderId="35" xfId="0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left" vertical="top"/>
    </xf>
    <xf numFmtId="49" fontId="5" fillId="33" borderId="73" xfId="0" applyNumberFormat="1" applyFont="1" applyFill="1" applyBorder="1" applyAlignment="1">
      <alignment horizontal="left" vertical="top"/>
    </xf>
    <xf numFmtId="49" fontId="5" fillId="33" borderId="65" xfId="0" applyNumberFormat="1" applyFont="1" applyFill="1" applyBorder="1" applyAlignment="1">
      <alignment horizontal="left" vertical="top"/>
    </xf>
    <xf numFmtId="0" fontId="4" fillId="0" borderId="73" xfId="0" applyFont="1" applyBorder="1" applyAlignment="1">
      <alignment horizontal="left" vertical="top" wrapText="1"/>
    </xf>
    <xf numFmtId="0" fontId="4" fillId="0" borderId="50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49" fontId="5" fillId="33" borderId="25" xfId="0" applyNumberFormat="1" applyFont="1" applyFill="1" applyBorder="1" applyAlignment="1">
      <alignment horizontal="center" vertical="top" wrapText="1"/>
    </xf>
    <xf numFmtId="49" fontId="5" fillId="33" borderId="12" xfId="0" applyNumberFormat="1" applyFont="1" applyFill="1" applyBorder="1" applyAlignment="1">
      <alignment horizontal="center" vertical="top" wrapText="1"/>
    </xf>
    <xf numFmtId="49" fontId="5" fillId="33" borderId="19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left" vertical="top" wrapText="1"/>
    </xf>
    <xf numFmtId="0" fontId="7" fillId="0" borderId="61" xfId="0" applyFont="1" applyFill="1" applyBorder="1" applyAlignment="1">
      <alignment horizontal="left" vertical="top" wrapText="1"/>
    </xf>
    <xf numFmtId="0" fontId="7" fillId="0" borderId="36" xfId="0" applyFont="1" applyFill="1" applyBorder="1" applyAlignment="1">
      <alignment horizontal="left" vertical="top" wrapText="1"/>
    </xf>
    <xf numFmtId="0" fontId="7" fillId="0" borderId="59" xfId="0" applyFont="1" applyFill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/>
    </xf>
    <xf numFmtId="49" fontId="4" fillId="0" borderId="70" xfId="0" applyNumberFormat="1" applyFont="1" applyBorder="1" applyAlignment="1">
      <alignment horizontal="center" vertical="top"/>
    </xf>
    <xf numFmtId="49" fontId="7" fillId="0" borderId="36" xfId="0" applyNumberFormat="1" applyFont="1" applyFill="1" applyBorder="1" applyAlignment="1">
      <alignment horizontal="left" vertical="top" wrapText="1"/>
    </xf>
    <xf numFmtId="49" fontId="7" fillId="0" borderId="35" xfId="0" applyNumberFormat="1" applyFont="1" applyFill="1" applyBorder="1" applyAlignment="1">
      <alignment horizontal="left" vertical="top" wrapText="1"/>
    </xf>
    <xf numFmtId="49" fontId="7" fillId="0" borderId="59" xfId="0" applyNumberFormat="1" applyFont="1" applyFill="1" applyBorder="1" applyAlignment="1">
      <alignment horizontal="left" vertical="top" wrapText="1"/>
    </xf>
    <xf numFmtId="0" fontId="4" fillId="34" borderId="55" xfId="0" applyFont="1" applyFill="1" applyBorder="1" applyAlignment="1">
      <alignment horizontal="center" vertical="top"/>
    </xf>
    <xf numFmtId="0" fontId="4" fillId="34" borderId="45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44" xfId="0" applyFont="1" applyFill="1" applyBorder="1" applyAlignment="1">
      <alignment horizontal="center" vertical="top"/>
    </xf>
    <xf numFmtId="49" fontId="5" fillId="33" borderId="12" xfId="0" applyNumberFormat="1" applyFont="1" applyFill="1" applyBorder="1" applyAlignment="1">
      <alignment horizontal="center" vertical="top"/>
    </xf>
    <xf numFmtId="49" fontId="5" fillId="0" borderId="15" xfId="0" applyNumberFormat="1" applyFont="1" applyFill="1" applyBorder="1" applyAlignment="1">
      <alignment vertical="top"/>
    </xf>
    <xf numFmtId="49" fontId="5" fillId="0" borderId="14" xfId="0" applyNumberFormat="1" applyFont="1" applyFill="1" applyBorder="1" applyAlignment="1">
      <alignment vertical="top"/>
    </xf>
    <xf numFmtId="49" fontId="5" fillId="0" borderId="66" xfId="0" applyNumberFormat="1" applyFont="1" applyFill="1" applyBorder="1" applyAlignment="1">
      <alignment vertical="top"/>
    </xf>
    <xf numFmtId="0" fontId="7" fillId="0" borderId="28" xfId="0" applyFont="1" applyFill="1" applyBorder="1" applyAlignment="1">
      <alignment horizontal="left" vertical="top" wrapText="1"/>
    </xf>
    <xf numFmtId="0" fontId="7" fillId="0" borderId="39" xfId="0" applyFont="1" applyFill="1" applyBorder="1" applyAlignment="1">
      <alignment horizontal="left" vertical="top" wrapText="1"/>
    </xf>
    <xf numFmtId="0" fontId="4" fillId="0" borderId="72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49" fontId="4" fillId="0" borderId="49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70" xfId="0" applyNumberFormat="1" applyFont="1" applyFill="1" applyBorder="1" applyAlignment="1">
      <alignment horizontal="center" vertical="top"/>
    </xf>
    <xf numFmtId="0" fontId="7" fillId="0" borderId="78" xfId="0" applyFont="1" applyFill="1" applyBorder="1" applyAlignment="1">
      <alignment horizontal="left" vertical="top" wrapText="1"/>
    </xf>
    <xf numFmtId="0" fontId="5" fillId="35" borderId="52" xfId="0" applyFont="1" applyFill="1" applyBorder="1" applyAlignment="1">
      <alignment horizontal="right" vertical="top" wrapText="1"/>
    </xf>
    <xf numFmtId="0" fontId="5" fillId="35" borderId="55" xfId="0" applyFont="1" applyFill="1" applyBorder="1" applyAlignment="1">
      <alignment horizontal="right" vertical="top" wrapText="1"/>
    </xf>
    <xf numFmtId="0" fontId="5" fillId="35" borderId="45" xfId="0" applyFont="1" applyFill="1" applyBorder="1" applyAlignment="1">
      <alignment horizontal="right" vertical="top" wrapText="1"/>
    </xf>
    <xf numFmtId="49" fontId="5" fillId="33" borderId="26" xfId="0" applyNumberFormat="1" applyFont="1" applyFill="1" applyBorder="1" applyAlignment="1">
      <alignment horizontal="center" vertical="top" wrapText="1"/>
    </xf>
    <xf numFmtId="49" fontId="5" fillId="33" borderId="72" xfId="0" applyNumberFormat="1" applyFont="1" applyFill="1" applyBorder="1" applyAlignment="1">
      <alignment horizontal="center" vertical="top" wrapText="1"/>
    </xf>
    <xf numFmtId="49" fontId="5" fillId="33" borderId="6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/>
    </xf>
    <xf numFmtId="49" fontId="6" fillId="0" borderId="34" xfId="0" applyNumberFormat="1" applyFont="1" applyFill="1" applyBorder="1" applyAlignment="1">
      <alignment horizontal="center" vertical="top"/>
    </xf>
    <xf numFmtId="49" fontId="6" fillId="0" borderId="66" xfId="0" applyNumberFormat="1" applyFont="1" applyFill="1" applyBorder="1" applyAlignment="1">
      <alignment horizontal="center" vertical="top"/>
    </xf>
    <xf numFmtId="49" fontId="6" fillId="0" borderId="33" xfId="0" applyNumberFormat="1" applyFont="1" applyFill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center" vertical="top"/>
    </xf>
    <xf numFmtId="49" fontId="6" fillId="0" borderId="44" xfId="0" applyNumberFormat="1" applyFont="1" applyFill="1" applyBorder="1" applyAlignment="1">
      <alignment horizontal="center" vertical="top"/>
    </xf>
    <xf numFmtId="49" fontId="5" fillId="0" borderId="34" xfId="0" applyNumberFormat="1" applyFont="1" applyFill="1" applyBorder="1" applyAlignment="1">
      <alignment horizontal="center" vertical="top"/>
    </xf>
    <xf numFmtId="49" fontId="5" fillId="33" borderId="82" xfId="0" applyNumberFormat="1" applyFont="1" applyFill="1" applyBorder="1" applyAlignment="1">
      <alignment horizontal="center" vertical="top"/>
    </xf>
    <xf numFmtId="49" fontId="5" fillId="33" borderId="83" xfId="0" applyNumberFormat="1" applyFont="1" applyFill="1" applyBorder="1" applyAlignment="1">
      <alignment horizontal="center" vertical="top"/>
    </xf>
    <xf numFmtId="49" fontId="5" fillId="33" borderId="84" xfId="0" applyNumberFormat="1" applyFont="1" applyFill="1" applyBorder="1" applyAlignment="1">
      <alignment horizontal="center" vertical="top"/>
    </xf>
    <xf numFmtId="49" fontId="4" fillId="0" borderId="49" xfId="0" applyNumberFormat="1" applyFont="1" applyBorder="1" applyAlignment="1">
      <alignment horizontal="center" vertical="top"/>
    </xf>
    <xf numFmtId="49" fontId="4" fillId="0" borderId="72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0" fontId="4" fillId="0" borderId="35" xfId="0" applyNumberFormat="1" applyFont="1" applyFill="1" applyBorder="1" applyAlignment="1">
      <alignment horizontal="justify" vertical="top"/>
    </xf>
    <xf numFmtId="0" fontId="4" fillId="0" borderId="78" xfId="0" applyNumberFormat="1" applyFont="1" applyFill="1" applyBorder="1" applyAlignment="1">
      <alignment horizontal="justify" vertical="top"/>
    </xf>
    <xf numFmtId="0" fontId="4" fillId="0" borderId="14" xfId="0" applyNumberFormat="1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4" fillId="0" borderId="28" xfId="0" applyFont="1" applyBorder="1" applyAlignment="1">
      <alignment horizontal="justify" vertical="top" wrapText="1"/>
    </xf>
    <xf numFmtId="0" fontId="11" fillId="0" borderId="39" xfId="0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4" fillId="0" borderId="14" xfId="0" applyNumberFormat="1" applyFont="1" applyFill="1" applyBorder="1" applyAlignment="1">
      <alignment horizontal="center" vertical="top"/>
    </xf>
    <xf numFmtId="1" fontId="7" fillId="0" borderId="28" xfId="0" applyNumberFormat="1" applyFont="1" applyFill="1" applyBorder="1" applyAlignment="1">
      <alignment horizontal="left" vertical="top" wrapText="1"/>
    </xf>
    <xf numFmtId="1" fontId="7" fillId="0" borderId="35" xfId="0" applyNumberFormat="1" applyFont="1" applyFill="1" applyBorder="1" applyAlignment="1">
      <alignment horizontal="left" vertical="top" wrapText="1"/>
    </xf>
    <xf numFmtId="1" fontId="7" fillId="0" borderId="39" xfId="0" applyNumberFormat="1" applyFont="1" applyFill="1" applyBorder="1" applyAlignment="1">
      <alignment horizontal="left" vertical="top" wrapText="1"/>
    </xf>
    <xf numFmtId="1" fontId="7" fillId="0" borderId="33" xfId="0" applyNumberFormat="1" applyFont="1" applyFill="1" applyBorder="1" applyAlignment="1">
      <alignment horizontal="center" vertical="top" wrapText="1"/>
    </xf>
    <xf numFmtId="1" fontId="7" fillId="0" borderId="14" xfId="0" applyNumberFormat="1" applyFont="1" applyFill="1" applyBorder="1" applyAlignment="1">
      <alignment horizontal="center" vertical="top" wrapText="1"/>
    </xf>
    <xf numFmtId="0" fontId="4" fillId="0" borderId="35" xfId="0" applyNumberFormat="1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left" vertical="top" wrapText="1"/>
    </xf>
    <xf numFmtId="0" fontId="4" fillId="0" borderId="34" xfId="0" applyNumberFormat="1" applyFont="1" applyFill="1" applyBorder="1" applyAlignment="1">
      <alignment horizontal="center" vertical="top"/>
    </xf>
    <xf numFmtId="49" fontId="4" fillId="0" borderId="34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/>
    </xf>
    <xf numFmtId="0" fontId="0" fillId="37" borderId="10" xfId="0" applyFill="1" applyBorder="1" applyAlignment="1">
      <alignment horizontal="left" vertical="top" wrapText="1"/>
    </xf>
    <xf numFmtId="0" fontId="7" fillId="0" borderId="4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70" xfId="0" applyNumberFormat="1" applyFont="1" applyFill="1" applyBorder="1" applyAlignment="1">
      <alignment horizontal="center" vertical="top"/>
    </xf>
    <xf numFmtId="49" fontId="5" fillId="33" borderId="71" xfId="0" applyNumberFormat="1" applyFont="1" applyFill="1" applyBorder="1" applyAlignment="1">
      <alignment horizontal="right" vertical="top"/>
    </xf>
    <xf numFmtId="49" fontId="5" fillId="33" borderId="68" xfId="0" applyNumberFormat="1" applyFont="1" applyFill="1" applyBorder="1" applyAlignment="1">
      <alignment horizontal="right" vertical="top"/>
    </xf>
    <xf numFmtId="0" fontId="4" fillId="0" borderId="80" xfId="0" applyFont="1" applyBorder="1" applyAlignment="1">
      <alignment horizontal="center" vertical="center" textRotation="90" wrapText="1"/>
    </xf>
    <xf numFmtId="0" fontId="11" fillId="0" borderId="57" xfId="0" applyFont="1" applyBorder="1" applyAlignment="1">
      <alignment/>
    </xf>
    <xf numFmtId="0" fontId="11" fillId="0" borderId="48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45" xfId="0" applyFont="1" applyBorder="1" applyAlignment="1">
      <alignment/>
    </xf>
    <xf numFmtId="0" fontId="7" fillId="33" borderId="68" xfId="0" applyFont="1" applyFill="1" applyBorder="1" applyAlignment="1">
      <alignment vertical="top" wrapText="1"/>
    </xf>
    <xf numFmtId="0" fontId="7" fillId="33" borderId="79" xfId="0" applyFont="1" applyFill="1" applyBorder="1" applyAlignment="1">
      <alignment vertical="top" wrapText="1"/>
    </xf>
    <xf numFmtId="49" fontId="7" fillId="0" borderId="49" xfId="0" applyNumberFormat="1" applyFont="1" applyFill="1" applyBorder="1" applyAlignment="1">
      <alignment horizontal="center" vertical="top"/>
    </xf>
    <xf numFmtId="49" fontId="7" fillId="0" borderId="70" xfId="0" applyNumberFormat="1" applyFont="1" applyFill="1" applyBorder="1" applyAlignment="1">
      <alignment horizontal="center" vertical="top"/>
    </xf>
    <xf numFmtId="0" fontId="7" fillId="0" borderId="34" xfId="0" applyFont="1" applyFill="1" applyBorder="1" applyAlignment="1">
      <alignment horizontal="center" vertical="top"/>
    </xf>
    <xf numFmtId="0" fontId="7" fillId="0" borderId="44" xfId="0" applyFont="1" applyFill="1" applyBorder="1" applyAlignment="1">
      <alignment horizontal="center" vertical="top"/>
    </xf>
    <xf numFmtId="0" fontId="4" fillId="0" borderId="49" xfId="0" applyFont="1" applyBorder="1" applyAlignment="1">
      <alignment horizontal="center" vertical="center" textRotation="90" wrapText="1"/>
    </xf>
    <xf numFmtId="49" fontId="7" fillId="0" borderId="17" xfId="0" applyNumberFormat="1" applyFont="1" applyFill="1" applyBorder="1" applyAlignment="1">
      <alignment horizontal="center" vertical="top"/>
    </xf>
    <xf numFmtId="49" fontId="7" fillId="0" borderId="37" xfId="0" applyNumberFormat="1" applyFont="1" applyFill="1" applyBorder="1" applyAlignment="1">
      <alignment horizontal="center" vertical="top"/>
    </xf>
    <xf numFmtId="180" fontId="6" fillId="0" borderId="72" xfId="0" applyNumberFormat="1" applyFont="1" applyFill="1" applyBorder="1" applyAlignment="1">
      <alignment horizontal="center" vertical="center" wrapText="1"/>
    </xf>
    <xf numFmtId="180" fontId="6" fillId="0" borderId="25" xfId="0" applyNumberFormat="1" applyFont="1" applyFill="1" applyBorder="1" applyAlignment="1">
      <alignment horizontal="center" vertical="top" wrapText="1"/>
    </xf>
    <xf numFmtId="180" fontId="6" fillId="0" borderId="10" xfId="0" applyNumberFormat="1" applyFont="1" applyFill="1" applyBorder="1" applyAlignment="1">
      <alignment horizontal="center" vertical="top" wrapText="1"/>
    </xf>
    <xf numFmtId="0" fontId="7" fillId="0" borderId="72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vertical="top"/>
    </xf>
    <xf numFmtId="49" fontId="5" fillId="0" borderId="14" xfId="0" applyNumberFormat="1" applyFont="1" applyFill="1" applyBorder="1" applyAlignment="1">
      <alignment vertical="top"/>
    </xf>
    <xf numFmtId="49" fontId="5" fillId="0" borderId="66" xfId="0" applyNumberFormat="1" applyFont="1" applyFill="1" applyBorder="1" applyAlignment="1">
      <alignment vertical="top"/>
    </xf>
    <xf numFmtId="0" fontId="6" fillId="0" borderId="56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left" vertical="top" wrapText="1"/>
    </xf>
    <xf numFmtId="0" fontId="6" fillId="0" borderId="81" xfId="0" applyFont="1" applyFill="1" applyBorder="1" applyAlignment="1">
      <alignment horizontal="left" vertical="top" wrapText="1"/>
    </xf>
    <xf numFmtId="49" fontId="5" fillId="33" borderId="79" xfId="0" applyNumberFormat="1" applyFont="1" applyFill="1" applyBorder="1" applyAlignment="1">
      <alignment horizontal="right" vertical="top"/>
    </xf>
    <xf numFmtId="180" fontId="6" fillId="0" borderId="36" xfId="0" applyNumberFormat="1" applyFont="1" applyFill="1" applyBorder="1" applyAlignment="1">
      <alignment horizontal="left" vertical="top" wrapText="1"/>
    </xf>
    <xf numFmtId="180" fontId="6" fillId="0" borderId="42" xfId="0" applyNumberFormat="1" applyFont="1" applyFill="1" applyBorder="1" applyAlignment="1">
      <alignment horizontal="left" vertical="top" wrapText="1"/>
    </xf>
    <xf numFmtId="180" fontId="6" fillId="0" borderId="59" xfId="0" applyNumberFormat="1" applyFont="1" applyFill="1" applyBorder="1" applyAlignment="1">
      <alignment horizontal="left" vertical="top" wrapText="1"/>
    </xf>
    <xf numFmtId="49" fontId="6" fillId="0" borderId="48" xfId="0" applyNumberFormat="1" applyFont="1" applyFill="1" applyBorder="1" applyAlignment="1">
      <alignment horizontal="left" vertical="top" wrapText="1"/>
    </xf>
    <xf numFmtId="49" fontId="6" fillId="0" borderId="23" xfId="0" applyNumberFormat="1" applyFont="1" applyFill="1" applyBorder="1" applyAlignment="1">
      <alignment horizontal="left" vertical="top" wrapText="1"/>
    </xf>
    <xf numFmtId="49" fontId="6" fillId="0" borderId="45" xfId="0" applyNumberFormat="1" applyFont="1" applyFill="1" applyBorder="1" applyAlignment="1">
      <alignment horizontal="left" vertical="top" wrapText="1"/>
    </xf>
    <xf numFmtId="0" fontId="4" fillId="0" borderId="80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7" fillId="0" borderId="42" xfId="0" applyFont="1" applyFill="1" applyBorder="1" applyAlignment="1">
      <alignment horizontal="left" vertical="top" wrapText="1" shrinkToFit="1"/>
    </xf>
    <xf numFmtId="0" fontId="0" fillId="0" borderId="39" xfId="0" applyBorder="1" applyAlignment="1">
      <alignment vertical="top" wrapText="1"/>
    </xf>
    <xf numFmtId="0" fontId="4" fillId="38" borderId="35" xfId="0" applyFont="1" applyFill="1" applyBorder="1" applyAlignment="1">
      <alignment vertical="top" wrapText="1"/>
    </xf>
    <xf numFmtId="0" fontId="4" fillId="38" borderId="39" xfId="0" applyFont="1" applyFill="1" applyBorder="1" applyAlignment="1">
      <alignment vertical="top" wrapText="1"/>
    </xf>
    <xf numFmtId="0" fontId="7" fillId="0" borderId="42" xfId="0" applyFont="1" applyFill="1" applyBorder="1" applyAlignment="1">
      <alignment vertical="top" wrapText="1"/>
    </xf>
    <xf numFmtId="0" fontId="7" fillId="0" borderId="35" xfId="0" applyFont="1" applyFill="1" applyBorder="1" applyAlignment="1">
      <alignment vertical="top" wrapText="1"/>
    </xf>
    <xf numFmtId="0" fontId="7" fillId="0" borderId="28" xfId="0" applyFont="1" applyFill="1" applyBorder="1" applyAlignment="1">
      <alignment horizontal="center" vertical="top"/>
    </xf>
    <xf numFmtId="0" fontId="7" fillId="0" borderId="35" xfId="0" applyFont="1" applyFill="1" applyBorder="1" applyAlignment="1">
      <alignment horizontal="center" vertical="top"/>
    </xf>
    <xf numFmtId="0" fontId="4" fillId="37" borderId="42" xfId="0" applyFont="1" applyFill="1" applyBorder="1" applyAlignment="1">
      <alignment horizontal="left" vertical="top" wrapText="1"/>
    </xf>
    <xf numFmtId="0" fontId="0" fillId="37" borderId="35" xfId="0" applyFill="1" applyBorder="1" applyAlignment="1">
      <alignment vertical="top" wrapText="1"/>
    </xf>
    <xf numFmtId="0" fontId="0" fillId="37" borderId="39" xfId="0" applyFill="1" applyBorder="1" applyAlignment="1">
      <alignment vertical="top" wrapText="1"/>
    </xf>
    <xf numFmtId="49" fontId="4" fillId="0" borderId="42" xfId="0" applyNumberFormat="1" applyFont="1" applyFill="1" applyBorder="1" applyAlignment="1">
      <alignment horizontal="center" vertical="top"/>
    </xf>
    <xf numFmtId="49" fontId="4" fillId="0" borderId="35" xfId="0" applyNumberFormat="1" applyFont="1" applyFill="1" applyBorder="1" applyAlignment="1">
      <alignment horizontal="center" vertical="top"/>
    </xf>
    <xf numFmtId="0" fontId="4" fillId="33" borderId="68" xfId="0" applyFont="1" applyFill="1" applyBorder="1" applyAlignment="1">
      <alignment vertical="top" wrapText="1"/>
    </xf>
    <xf numFmtId="0" fontId="4" fillId="33" borderId="79" xfId="0" applyFont="1" applyFill="1" applyBorder="1" applyAlignment="1">
      <alignment vertical="top"/>
    </xf>
    <xf numFmtId="1" fontId="7" fillId="0" borderId="34" xfId="0" applyNumberFormat="1" applyFont="1" applyFill="1" applyBorder="1" applyAlignment="1">
      <alignment horizontal="center" vertical="top"/>
    </xf>
    <xf numFmtId="1" fontId="7" fillId="0" borderId="14" xfId="0" applyNumberFormat="1" applyFont="1" applyFill="1" applyBorder="1" applyAlignment="1">
      <alignment horizontal="center" vertical="top"/>
    </xf>
    <xf numFmtId="1" fontId="7" fillId="0" borderId="44" xfId="0" applyNumberFormat="1" applyFont="1" applyFill="1" applyBorder="1" applyAlignment="1">
      <alignment horizontal="center" vertical="top"/>
    </xf>
    <xf numFmtId="0" fontId="7" fillId="37" borderId="42" xfId="0" applyFont="1" applyFill="1" applyBorder="1" applyAlignment="1">
      <alignment vertical="top" wrapText="1"/>
    </xf>
    <xf numFmtId="0" fontId="7" fillId="38" borderId="42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180" fontId="6" fillId="0" borderId="35" xfId="0" applyNumberFormat="1" applyFont="1" applyFill="1" applyBorder="1" applyAlignment="1">
      <alignment horizontal="left" vertical="top" wrapText="1"/>
    </xf>
    <xf numFmtId="49" fontId="6" fillId="33" borderId="57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6" fillId="0" borderId="80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4" fillId="0" borderId="27" xfId="0" applyFont="1" applyBorder="1" applyAlignment="1">
      <alignment horizontal="left" vertical="top" wrapText="1"/>
    </xf>
    <xf numFmtId="0" fontId="4" fillId="0" borderId="77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left" vertical="top" wrapText="1"/>
    </xf>
    <xf numFmtId="0" fontId="4" fillId="0" borderId="42" xfId="0" applyFont="1" applyFill="1" applyBorder="1" applyAlignment="1">
      <alignment horizontal="left" vertical="top" wrapText="1"/>
    </xf>
    <xf numFmtId="0" fontId="4" fillId="0" borderId="35" xfId="0" applyFont="1" applyFill="1" applyBorder="1" applyAlignment="1">
      <alignment horizontal="left" vertical="top" wrapText="1"/>
    </xf>
    <xf numFmtId="0" fontId="4" fillId="0" borderId="78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wrapText="1"/>
    </xf>
    <xf numFmtId="49" fontId="5" fillId="34" borderId="81" xfId="0" applyNumberFormat="1" applyFont="1" applyFill="1" applyBorder="1" applyAlignment="1">
      <alignment horizontal="right" vertical="top"/>
    </xf>
    <xf numFmtId="49" fontId="5" fillId="34" borderId="55" xfId="0" applyNumberFormat="1" applyFont="1" applyFill="1" applyBorder="1" applyAlignment="1">
      <alignment horizontal="right" vertical="top"/>
    </xf>
    <xf numFmtId="49" fontId="5" fillId="0" borderId="33" xfId="0" applyNumberFormat="1" applyFont="1" applyBorder="1" applyAlignment="1">
      <alignment vertical="top"/>
    </xf>
    <xf numFmtId="49" fontId="5" fillId="0" borderId="14" xfId="0" applyNumberFormat="1" applyFont="1" applyBorder="1" applyAlignment="1">
      <alignment vertical="top"/>
    </xf>
    <xf numFmtId="49" fontId="5" fillId="0" borderId="44" xfId="0" applyNumberFormat="1" applyFont="1" applyBorder="1" applyAlignment="1">
      <alignment vertical="top"/>
    </xf>
    <xf numFmtId="49" fontId="4" fillId="0" borderId="57" xfId="0" applyNumberFormat="1" applyFont="1" applyFill="1" applyBorder="1" applyAlignment="1">
      <alignment horizontal="left" vertical="top"/>
    </xf>
    <xf numFmtId="0" fontId="0" fillId="0" borderId="57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17" fillId="0" borderId="34" xfId="48" applyFont="1" applyBorder="1" applyAlignment="1">
      <alignment horizontal="center" vertical="center" wrapText="1"/>
      <protection/>
    </xf>
    <xf numFmtId="0" fontId="17" fillId="0" borderId="18" xfId="48" applyFont="1" applyBorder="1" applyAlignment="1">
      <alignment horizontal="center" vertical="center" wrapText="1"/>
      <protection/>
    </xf>
    <xf numFmtId="0" fontId="24" fillId="0" borderId="34" xfId="48" applyFont="1" applyBorder="1" applyAlignment="1">
      <alignment horizontal="center" vertical="center" wrapText="1"/>
      <protection/>
    </xf>
    <xf numFmtId="0" fontId="24" fillId="0" borderId="18" xfId="48" applyFont="1" applyBorder="1" applyAlignment="1">
      <alignment horizontal="center" vertical="center" wrapText="1"/>
      <protection/>
    </xf>
    <xf numFmtId="0" fontId="14" fillId="0" borderId="0" xfId="48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10" fillId="0" borderId="54" xfId="0" applyFont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Programos Nr.06 įvykdymas pagal 2010 m. SVP</a:t>
            </a:r>
          </a:p>
        </c:rich>
      </c:tx>
      <c:layout>
        <c:manualLayout>
          <c:xMode val="factor"/>
          <c:yMode val="factor"/>
          <c:x val="-0.009"/>
          <c:y val="0.003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"/>
          <c:y val="0.395"/>
          <c:w val="0.58475"/>
          <c:h val="0.3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Faktiškai įvykdyta,
69 proc.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Neįvykdyta,  
12 proc.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Iš dalies įvykdyta,
19 proc.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Aprašymas!$E$13:$E$15</c:f>
              <c:strCache/>
            </c:strRef>
          </c:cat>
          <c:val>
            <c:numRef>
              <c:f>Aprašymas!$F$13:$F$15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9</xdr:row>
      <xdr:rowOff>209550</xdr:rowOff>
    </xdr:from>
    <xdr:to>
      <xdr:col>8</xdr:col>
      <xdr:colOff>361950</xdr:colOff>
      <xdr:row>23</xdr:row>
      <xdr:rowOff>9525</xdr:rowOff>
    </xdr:to>
    <xdr:graphicFrame>
      <xdr:nvGraphicFramePr>
        <xdr:cNvPr id="1" name="Diagrama 1"/>
        <xdr:cNvGraphicFramePr/>
      </xdr:nvGraphicFramePr>
      <xdr:xfrm>
        <a:off x="257175" y="2867025"/>
        <a:ext cx="53625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140625" defaultRowHeight="12.75"/>
  <cols>
    <col min="7" max="7" width="14.8515625" style="0" bestFit="1" customWidth="1"/>
  </cols>
  <sheetData>
    <row r="1" spans="1:14" ht="36" customHeight="1">
      <c r="A1" s="434" t="s">
        <v>2</v>
      </c>
      <c r="B1" s="434"/>
      <c r="C1" s="434"/>
      <c r="D1" s="434"/>
      <c r="E1" s="434"/>
      <c r="F1" s="434"/>
      <c r="G1" s="434"/>
      <c r="H1" s="434"/>
      <c r="I1" s="434"/>
      <c r="J1" s="346"/>
      <c r="K1" s="346"/>
      <c r="L1" s="346"/>
      <c r="M1" s="346"/>
      <c r="N1" s="346"/>
    </row>
    <row r="2" spans="1:14" ht="20.25" customHeight="1">
      <c r="A2" s="434" t="s">
        <v>590</v>
      </c>
      <c r="B2" s="434"/>
      <c r="C2" s="434"/>
      <c r="D2" s="434"/>
      <c r="E2" s="434"/>
      <c r="F2" s="434"/>
      <c r="G2" s="434"/>
      <c r="H2" s="434"/>
      <c r="I2" s="434"/>
      <c r="J2" s="346"/>
      <c r="K2" s="346"/>
      <c r="L2" s="346"/>
      <c r="M2" s="346"/>
      <c r="N2" s="346"/>
    </row>
    <row r="3" spans="1:14" ht="11.25" customHeight="1">
      <c r="A3" s="347"/>
      <c r="B3" s="347"/>
      <c r="C3" s="347"/>
      <c r="D3" s="347"/>
      <c r="E3" s="347"/>
      <c r="F3" s="347"/>
      <c r="G3" s="347"/>
      <c r="H3" s="347"/>
      <c r="I3" s="347"/>
      <c r="J3" s="346"/>
      <c r="K3" s="346"/>
      <c r="L3" s="346"/>
      <c r="M3" s="346"/>
      <c r="N3" s="346"/>
    </row>
    <row r="4" spans="1:9" ht="12.75" customHeight="1">
      <c r="A4" s="414"/>
      <c r="B4" s="414"/>
      <c r="C4" s="414"/>
      <c r="D4" s="414"/>
      <c r="E4" s="414"/>
      <c r="F4" s="414"/>
      <c r="G4" s="414"/>
      <c r="H4" s="414"/>
      <c r="I4" s="414"/>
    </row>
    <row r="5" spans="1:9" ht="15.75">
      <c r="A5" s="347" t="s">
        <v>1</v>
      </c>
      <c r="B5" s="348"/>
      <c r="C5" s="348"/>
      <c r="D5" s="348"/>
      <c r="E5" s="348"/>
      <c r="F5" s="348"/>
      <c r="G5" s="349"/>
      <c r="H5" s="348"/>
      <c r="I5" s="348"/>
    </row>
    <row r="6" spans="1:9" ht="10.5" customHeight="1">
      <c r="A6" s="348"/>
      <c r="B6" s="348"/>
      <c r="C6" s="348"/>
      <c r="D6" s="348"/>
      <c r="E6" s="348"/>
      <c r="F6" s="348"/>
      <c r="G6" s="349"/>
      <c r="H6" s="348"/>
      <c r="I6" s="348"/>
    </row>
    <row r="7" spans="1:14" ht="48" customHeight="1">
      <c r="A7" s="435" t="s">
        <v>589</v>
      </c>
      <c r="B7" s="435"/>
      <c r="C7" s="435"/>
      <c r="D7" s="435"/>
      <c r="E7" s="435"/>
      <c r="F7" s="435"/>
      <c r="G7" s="435"/>
      <c r="H7" s="435"/>
      <c r="I7" s="435"/>
      <c r="J7" s="346"/>
      <c r="K7" s="346"/>
      <c r="L7" s="346"/>
      <c r="M7" s="346"/>
      <c r="N7" s="346"/>
    </row>
    <row r="8" spans="1:9" ht="16.5" customHeight="1">
      <c r="A8" s="415"/>
      <c r="B8" s="415"/>
      <c r="C8" s="415"/>
      <c r="D8" s="415"/>
      <c r="E8" s="415"/>
      <c r="F8" s="415"/>
      <c r="G8" s="415"/>
      <c r="H8" s="415"/>
      <c r="I8" s="415"/>
    </row>
    <row r="9" spans="1:14" ht="38.25" customHeight="1">
      <c r="A9" s="436" t="s">
        <v>592</v>
      </c>
      <c r="B9" s="436"/>
      <c r="C9" s="436"/>
      <c r="D9" s="436"/>
      <c r="E9" s="436"/>
      <c r="F9" s="436"/>
      <c r="G9" s="436"/>
      <c r="H9" s="436"/>
      <c r="I9" s="436"/>
      <c r="J9" s="351"/>
      <c r="K9" s="351"/>
      <c r="L9" s="351"/>
      <c r="M9" s="351"/>
      <c r="N9" s="351"/>
    </row>
    <row r="10" spans="1:9" ht="18" customHeight="1">
      <c r="A10" s="350"/>
      <c r="B10" s="350"/>
      <c r="C10" s="350"/>
      <c r="D10" s="350"/>
      <c r="E10" s="350"/>
      <c r="F10" s="350"/>
      <c r="G10" s="350"/>
      <c r="H10" s="350"/>
      <c r="I10" s="350"/>
    </row>
    <row r="11" spans="1:9" ht="16.5" customHeight="1">
      <c r="A11" s="350"/>
      <c r="B11" s="350"/>
      <c r="C11" s="350"/>
      <c r="D11" s="350"/>
      <c r="E11" s="350"/>
      <c r="F11" s="350"/>
      <c r="G11" s="350"/>
      <c r="H11" s="350"/>
      <c r="I11" s="350"/>
    </row>
    <row r="12" spans="1:9" ht="16.5" customHeight="1">
      <c r="A12" s="350"/>
      <c r="B12" s="350"/>
      <c r="C12" s="350"/>
      <c r="D12" s="350"/>
      <c r="E12" s="350"/>
      <c r="F12" s="350"/>
      <c r="G12" s="350"/>
      <c r="H12" s="350"/>
      <c r="I12" s="350"/>
    </row>
    <row r="13" spans="1:9" ht="16.5" customHeight="1">
      <c r="A13" s="350"/>
      <c r="D13" s="350"/>
      <c r="E13" s="348" t="s">
        <v>567</v>
      </c>
      <c r="F13" s="412">
        <v>69</v>
      </c>
      <c r="G13" s="350"/>
      <c r="H13" s="350"/>
      <c r="I13" s="350"/>
    </row>
    <row r="14" spans="1:9" ht="16.5" customHeight="1">
      <c r="A14" s="350"/>
      <c r="D14" s="350"/>
      <c r="E14" s="352" t="s">
        <v>568</v>
      </c>
      <c r="F14" s="412">
        <v>12</v>
      </c>
      <c r="G14" s="350"/>
      <c r="H14" s="350"/>
      <c r="I14" s="350"/>
    </row>
    <row r="15" spans="1:9" ht="16.5" customHeight="1">
      <c r="A15" s="350"/>
      <c r="D15" s="350"/>
      <c r="E15" s="348" t="s">
        <v>0</v>
      </c>
      <c r="F15" s="412">
        <v>19</v>
      </c>
      <c r="G15" s="350"/>
      <c r="H15" s="350"/>
      <c r="I15" s="350"/>
    </row>
    <row r="16" spans="1:9" ht="16.5" customHeight="1">
      <c r="A16" s="350"/>
      <c r="B16" s="350"/>
      <c r="C16" s="350"/>
      <c r="D16" s="350"/>
      <c r="E16" s="350"/>
      <c r="F16" s="413"/>
      <c r="G16" s="350"/>
      <c r="H16" s="350"/>
      <c r="I16" s="350"/>
    </row>
    <row r="17" spans="1:9" ht="16.5" customHeight="1">
      <c r="A17" s="350"/>
      <c r="B17" s="350"/>
      <c r="C17" s="350"/>
      <c r="D17" s="350"/>
      <c r="E17" s="350"/>
      <c r="F17" s="350"/>
      <c r="G17" s="350"/>
      <c r="H17" s="350"/>
      <c r="I17" s="350"/>
    </row>
    <row r="18" spans="1:9" ht="16.5" customHeight="1">
      <c r="A18" s="350"/>
      <c r="B18" s="350"/>
      <c r="C18" s="350"/>
      <c r="D18" s="350"/>
      <c r="E18" s="350"/>
      <c r="F18" s="350"/>
      <c r="G18" s="350"/>
      <c r="H18" s="350"/>
      <c r="I18" s="350"/>
    </row>
    <row r="19" spans="1:9" ht="16.5" customHeight="1">
      <c r="A19" s="350"/>
      <c r="B19" s="350"/>
      <c r="C19" s="350"/>
      <c r="D19" s="350"/>
      <c r="E19" s="350"/>
      <c r="F19" s="350"/>
      <c r="G19" s="350"/>
      <c r="H19" s="350"/>
      <c r="I19" s="350"/>
    </row>
    <row r="20" spans="1:9" ht="16.5" customHeight="1">
      <c r="A20" s="350"/>
      <c r="B20" s="350"/>
      <c r="C20" s="350"/>
      <c r="D20" s="350"/>
      <c r="E20" s="350"/>
      <c r="F20" s="350"/>
      <c r="G20" s="350"/>
      <c r="H20" s="350"/>
      <c r="I20" s="350"/>
    </row>
    <row r="21" spans="1:9" ht="26.25" customHeight="1">
      <c r="A21" s="350"/>
      <c r="B21" s="350"/>
      <c r="C21" s="350"/>
      <c r="D21" s="350"/>
      <c r="E21" s="350"/>
      <c r="F21" s="350"/>
      <c r="G21" s="350"/>
      <c r="H21" s="350"/>
      <c r="I21" s="350"/>
    </row>
    <row r="22" spans="1:9" ht="39" customHeight="1">
      <c r="A22" s="353"/>
      <c r="B22" s="354"/>
      <c r="C22" s="354"/>
      <c r="D22" s="354"/>
      <c r="E22" s="354"/>
      <c r="F22" s="354"/>
      <c r="G22" s="355"/>
      <c r="H22" s="354"/>
      <c r="I22" s="354"/>
    </row>
    <row r="23" spans="1:9" ht="17.25" customHeight="1">
      <c r="A23" s="438"/>
      <c r="B23" s="438"/>
      <c r="C23" s="438"/>
      <c r="D23" s="438"/>
      <c r="E23" s="438"/>
      <c r="F23" s="438"/>
      <c r="G23" s="438"/>
      <c r="H23" s="438"/>
      <c r="I23" s="438"/>
    </row>
    <row r="24" spans="1:9" ht="17.25" customHeight="1">
      <c r="A24" s="439"/>
      <c r="B24" s="439"/>
      <c r="C24" s="439"/>
      <c r="D24" s="439"/>
      <c r="E24" s="439"/>
      <c r="F24" s="439"/>
      <c r="G24" s="439"/>
      <c r="H24" s="439"/>
      <c r="I24" s="439"/>
    </row>
    <row r="25" spans="1:9" ht="15.75">
      <c r="A25" s="356"/>
      <c r="B25" s="356"/>
      <c r="C25" s="356"/>
      <c r="D25" s="356"/>
      <c r="E25" s="356"/>
      <c r="F25" s="356"/>
      <c r="G25" s="356"/>
      <c r="H25" s="356"/>
      <c r="I25" s="356"/>
    </row>
    <row r="26" spans="1:9" ht="15.75" customHeight="1">
      <c r="A26" s="437"/>
      <c r="B26" s="437"/>
      <c r="C26" s="437"/>
      <c r="D26" s="437"/>
      <c r="E26" s="437"/>
      <c r="F26" s="437"/>
      <c r="G26" s="437"/>
      <c r="H26" s="437"/>
      <c r="I26" s="437"/>
    </row>
    <row r="27" spans="1:9" ht="30" customHeight="1">
      <c r="A27" s="437"/>
      <c r="B27" s="437"/>
      <c r="C27" s="437"/>
      <c r="D27" s="437"/>
      <c r="E27" s="437"/>
      <c r="F27" s="437"/>
      <c r="G27" s="437"/>
      <c r="H27" s="437"/>
      <c r="I27" s="437"/>
    </row>
    <row r="28" spans="1:9" ht="18.75" customHeight="1">
      <c r="A28" s="437"/>
      <c r="B28" s="437"/>
      <c r="C28" s="437"/>
      <c r="D28" s="437"/>
      <c r="E28" s="437"/>
      <c r="F28" s="437"/>
      <c r="G28" s="437"/>
      <c r="H28" s="437"/>
      <c r="I28" s="437"/>
    </row>
    <row r="29" spans="1:9" ht="34.5" customHeight="1">
      <c r="A29" s="437"/>
      <c r="B29" s="437"/>
      <c r="C29" s="437"/>
      <c r="D29" s="437"/>
      <c r="E29" s="437"/>
      <c r="F29" s="437"/>
      <c r="G29" s="437"/>
      <c r="H29" s="437"/>
      <c r="I29" s="437"/>
    </row>
    <row r="30" spans="1:9" ht="15.75">
      <c r="A30" s="357"/>
      <c r="B30" s="358"/>
      <c r="C30" s="358"/>
      <c r="D30" s="358"/>
      <c r="E30" s="358"/>
      <c r="F30" s="358"/>
      <c r="G30" s="358"/>
      <c r="H30" s="358"/>
      <c r="I30" s="358"/>
    </row>
    <row r="31" spans="1:9" ht="15.75">
      <c r="A31" s="358"/>
      <c r="B31" s="358"/>
      <c r="C31" s="358"/>
      <c r="D31" s="358"/>
      <c r="E31" s="358"/>
      <c r="F31" s="358"/>
      <c r="G31" s="358"/>
      <c r="H31" s="358"/>
      <c r="I31" s="358"/>
    </row>
    <row r="32" spans="1:9" ht="15.75">
      <c r="A32" s="358"/>
      <c r="B32" s="358"/>
      <c r="C32" s="358"/>
      <c r="D32" s="358"/>
      <c r="E32" s="358"/>
      <c r="F32" s="358"/>
      <c r="G32" s="358"/>
      <c r="H32" s="358"/>
      <c r="I32" s="358"/>
    </row>
    <row r="33" spans="1:9" ht="15.75">
      <c r="A33" s="358"/>
      <c r="B33" s="358"/>
      <c r="C33" s="358"/>
      <c r="D33" s="358"/>
      <c r="E33" s="358"/>
      <c r="F33" s="358"/>
      <c r="G33" s="358"/>
      <c r="H33" s="358"/>
      <c r="I33" s="358"/>
    </row>
  </sheetData>
  <sheetProtection/>
  <mergeCells count="10">
    <mergeCell ref="A1:I1"/>
    <mergeCell ref="A7:I7"/>
    <mergeCell ref="A9:I9"/>
    <mergeCell ref="A28:I28"/>
    <mergeCell ref="A2:I2"/>
    <mergeCell ref="A29:I29"/>
    <mergeCell ref="A23:I23"/>
    <mergeCell ref="A24:I24"/>
    <mergeCell ref="A26:I26"/>
    <mergeCell ref="A27:I27"/>
  </mergeCells>
  <printOptions/>
  <pageMargins left="1.1811023622047245" right="0.75" top="0.984251968503937" bottom="0.984251968503937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4"/>
  <sheetViews>
    <sheetView view="pageBreakPreview" zoomScaleSheetLayoutView="100" zoomScalePageLayoutView="0" workbookViewId="0" topLeftCell="A1">
      <selection activeCell="A1" sqref="A1:N1"/>
    </sheetView>
  </sheetViews>
  <sheetFormatPr defaultColWidth="9.140625" defaultRowHeight="12.75"/>
  <cols>
    <col min="1" max="1" width="2.7109375" style="92" customWidth="1"/>
    <col min="2" max="2" width="2.421875" style="92" customWidth="1"/>
    <col min="3" max="3" width="2.140625" style="92" customWidth="1"/>
    <col min="4" max="4" width="26.8515625" style="92" customWidth="1"/>
    <col min="5" max="5" width="6.421875" style="92" customWidth="1"/>
    <col min="6" max="6" width="4.421875" style="92" customWidth="1"/>
    <col min="7" max="7" width="6.7109375" style="92" customWidth="1"/>
    <col min="8" max="10" width="9.7109375" style="92" customWidth="1"/>
    <col min="11" max="11" width="25.421875" style="92" customWidth="1"/>
    <col min="12" max="12" width="5.28125" style="92" customWidth="1"/>
    <col min="13" max="13" width="5.140625" style="92" customWidth="1"/>
    <col min="14" max="14" width="30.28125" style="92" customWidth="1"/>
    <col min="15" max="16384" width="9.140625" style="92" customWidth="1"/>
  </cols>
  <sheetData>
    <row r="1" spans="1:14" ht="30" customHeight="1">
      <c r="A1" s="442" t="s">
        <v>2</v>
      </c>
      <c r="B1" s="442"/>
      <c r="C1" s="442"/>
      <c r="D1" s="442"/>
      <c r="E1" s="442"/>
      <c r="F1" s="442"/>
      <c r="G1" s="442"/>
      <c r="H1" s="442"/>
      <c r="I1" s="442"/>
      <c r="J1" s="442"/>
      <c r="K1" s="443"/>
      <c r="L1" s="443"/>
      <c r="M1" s="443"/>
      <c r="N1" s="443"/>
    </row>
    <row r="2" spans="1:14" ht="15" customHeight="1" thickBot="1">
      <c r="A2" s="444" t="s">
        <v>590</v>
      </c>
      <c r="B2" s="445"/>
      <c r="C2" s="445"/>
      <c r="D2" s="445"/>
      <c r="E2" s="445"/>
      <c r="F2" s="445"/>
      <c r="G2" s="445"/>
      <c r="H2" s="445"/>
      <c r="I2" s="445"/>
      <c r="J2" s="445"/>
      <c r="K2" s="446"/>
      <c r="L2" s="446"/>
      <c r="M2" s="446"/>
      <c r="N2" s="446"/>
    </row>
    <row r="3" spans="1:14" ht="12.75" customHeight="1">
      <c r="A3" s="672" t="s">
        <v>532</v>
      </c>
      <c r="B3" s="673"/>
      <c r="C3" s="674"/>
      <c r="D3" s="566" t="s">
        <v>533</v>
      </c>
      <c r="E3" s="687" t="s">
        <v>3</v>
      </c>
      <c r="F3" s="563" t="s">
        <v>543</v>
      </c>
      <c r="G3" s="687" t="s">
        <v>4</v>
      </c>
      <c r="H3" s="708" t="s">
        <v>534</v>
      </c>
      <c r="I3" s="709"/>
      <c r="J3" s="710"/>
      <c r="K3" s="708" t="s">
        <v>535</v>
      </c>
      <c r="L3" s="709"/>
      <c r="M3" s="710"/>
      <c r="N3" s="566" t="s">
        <v>536</v>
      </c>
    </row>
    <row r="4" spans="1:14" ht="13.5" thickBot="1">
      <c r="A4" s="675"/>
      <c r="B4" s="676"/>
      <c r="C4" s="677"/>
      <c r="D4" s="567"/>
      <c r="E4" s="564"/>
      <c r="F4" s="564"/>
      <c r="G4" s="564"/>
      <c r="H4" s="711"/>
      <c r="I4" s="712"/>
      <c r="J4" s="713"/>
      <c r="K4" s="711"/>
      <c r="L4" s="712"/>
      <c r="M4" s="713"/>
      <c r="N4" s="567"/>
    </row>
    <row r="5" spans="1:14" ht="60.75" customHeight="1">
      <c r="A5" s="675"/>
      <c r="B5" s="676"/>
      <c r="C5" s="677"/>
      <c r="D5" s="567"/>
      <c r="E5" s="564"/>
      <c r="F5" s="564"/>
      <c r="G5" s="564"/>
      <c r="H5" s="665" t="s">
        <v>540</v>
      </c>
      <c r="I5" s="665" t="s">
        <v>541</v>
      </c>
      <c r="J5" s="665" t="s">
        <v>542</v>
      </c>
      <c r="K5" s="566" t="s">
        <v>537</v>
      </c>
      <c r="L5" s="687" t="s">
        <v>538</v>
      </c>
      <c r="M5" s="687" t="s">
        <v>539</v>
      </c>
      <c r="N5" s="567"/>
    </row>
    <row r="6" spans="1:14" ht="28.5" customHeight="1" thickBot="1">
      <c r="A6" s="678"/>
      <c r="B6" s="679"/>
      <c r="C6" s="680"/>
      <c r="D6" s="568"/>
      <c r="E6" s="565"/>
      <c r="F6" s="565"/>
      <c r="G6" s="565"/>
      <c r="H6" s="666"/>
      <c r="I6" s="666"/>
      <c r="J6" s="666"/>
      <c r="K6" s="568"/>
      <c r="L6" s="565"/>
      <c r="M6" s="565"/>
      <c r="N6" s="568"/>
    </row>
    <row r="7" spans="1:14" ht="42" customHeight="1">
      <c r="A7" s="167"/>
      <c r="B7" s="168"/>
      <c r="C7" s="169"/>
      <c r="D7" s="744" t="s">
        <v>31</v>
      </c>
      <c r="E7" s="183"/>
      <c r="F7" s="176" t="s">
        <v>544</v>
      </c>
      <c r="G7" s="179"/>
      <c r="H7" s="173"/>
      <c r="I7" s="173"/>
      <c r="J7" s="180"/>
      <c r="K7" s="359" t="s">
        <v>143</v>
      </c>
      <c r="L7" s="362">
        <v>81</v>
      </c>
      <c r="M7" s="383" t="s">
        <v>570</v>
      </c>
      <c r="N7" s="166"/>
    </row>
    <row r="8" spans="1:14" ht="19.5" customHeight="1">
      <c r="A8" s="170"/>
      <c r="B8" s="171"/>
      <c r="C8" s="165"/>
      <c r="D8" s="745"/>
      <c r="E8" s="166"/>
      <c r="F8" s="177" t="s">
        <v>544</v>
      </c>
      <c r="G8" s="181"/>
      <c r="H8" s="174"/>
      <c r="I8" s="174"/>
      <c r="J8" s="175"/>
      <c r="K8" s="360" t="s">
        <v>103</v>
      </c>
      <c r="L8" s="363">
        <v>3.3</v>
      </c>
      <c r="M8" s="384" t="s">
        <v>571</v>
      </c>
      <c r="N8" s="175"/>
    </row>
    <row r="9" spans="1:14" ht="29.25" customHeight="1">
      <c r="A9" s="170"/>
      <c r="B9" s="171"/>
      <c r="C9" s="165"/>
      <c r="D9" s="172"/>
      <c r="E9" s="166"/>
      <c r="F9" s="177" t="s">
        <v>160</v>
      </c>
      <c r="G9" s="181"/>
      <c r="H9" s="174"/>
      <c r="I9" s="174"/>
      <c r="J9" s="175"/>
      <c r="K9" s="360" t="s">
        <v>144</v>
      </c>
      <c r="L9" s="364">
        <v>3900</v>
      </c>
      <c r="M9" s="384" t="s">
        <v>569</v>
      </c>
      <c r="N9" s="175"/>
    </row>
    <row r="10" spans="1:14" ht="29.25" customHeight="1" thickBot="1">
      <c r="A10" s="1" t="s">
        <v>5</v>
      </c>
      <c r="B10" s="161"/>
      <c r="C10" s="162"/>
      <c r="D10" s="453" t="s">
        <v>549</v>
      </c>
      <c r="E10" s="454"/>
      <c r="F10" s="178" t="s">
        <v>160</v>
      </c>
      <c r="G10" s="182"/>
      <c r="H10" s="399">
        <f>H14+H18+H22+H26+H28+H32+H36+H38+H41+H44+H47</f>
        <v>29866.049000000003</v>
      </c>
      <c r="I10" s="399">
        <f>I14+I18+I22+I26+I28+I32+I36+I38+I41+I44+I47</f>
        <v>16088.4</v>
      </c>
      <c r="J10" s="399">
        <f>J14+J18+J22+J26+J28+J32+J36+J38+J41+J44+J47</f>
        <v>5304.695</v>
      </c>
      <c r="K10" s="361" t="s">
        <v>102</v>
      </c>
      <c r="L10" s="365">
        <v>35.7</v>
      </c>
      <c r="M10" s="429" t="s">
        <v>591</v>
      </c>
      <c r="N10" s="166"/>
    </row>
    <row r="11" spans="1:14" ht="14.25" customHeight="1">
      <c r="A11" s="485" t="s">
        <v>5</v>
      </c>
      <c r="B11" s="510" t="s">
        <v>5</v>
      </c>
      <c r="C11" s="510" t="s">
        <v>5</v>
      </c>
      <c r="D11" s="576" t="s">
        <v>51</v>
      </c>
      <c r="E11" s="243" t="s">
        <v>18</v>
      </c>
      <c r="F11" s="492" t="s">
        <v>151</v>
      </c>
      <c r="G11" s="98" t="s">
        <v>23</v>
      </c>
      <c r="H11" s="99">
        <v>0</v>
      </c>
      <c r="I11" s="326">
        <v>0</v>
      </c>
      <c r="J11" s="330">
        <v>0</v>
      </c>
      <c r="K11" s="579" t="s">
        <v>132</v>
      </c>
      <c r="L11" s="571">
        <v>1</v>
      </c>
      <c r="M11" s="571">
        <v>1</v>
      </c>
      <c r="N11" s="723"/>
    </row>
    <row r="12" spans="1:14" ht="14.25" customHeight="1">
      <c r="A12" s="486"/>
      <c r="B12" s="511"/>
      <c r="C12" s="511"/>
      <c r="D12" s="577"/>
      <c r="E12" s="573" t="s">
        <v>44</v>
      </c>
      <c r="F12" s="493"/>
      <c r="G12" s="100" t="s">
        <v>15</v>
      </c>
      <c r="H12" s="101">
        <v>660.1</v>
      </c>
      <c r="I12" s="327">
        <v>660.1</v>
      </c>
      <c r="J12" s="331">
        <v>660.5</v>
      </c>
      <c r="K12" s="580"/>
      <c r="L12" s="572"/>
      <c r="M12" s="572"/>
      <c r="N12" s="724"/>
    </row>
    <row r="13" spans="1:14" ht="14.25" customHeight="1">
      <c r="A13" s="486"/>
      <c r="B13" s="511"/>
      <c r="C13" s="511"/>
      <c r="D13" s="577"/>
      <c r="E13" s="574"/>
      <c r="F13" s="493"/>
      <c r="G13" s="100" t="s">
        <v>19</v>
      </c>
      <c r="H13" s="102">
        <v>1131</v>
      </c>
      <c r="I13" s="328">
        <v>1131</v>
      </c>
      <c r="J13" s="332">
        <v>1208.1</v>
      </c>
      <c r="K13" s="580"/>
      <c r="L13" s="572"/>
      <c r="M13" s="572"/>
      <c r="N13" s="724"/>
    </row>
    <row r="14" spans="1:14" ht="14.25" customHeight="1" thickBot="1">
      <c r="A14" s="487"/>
      <c r="B14" s="512"/>
      <c r="C14" s="512"/>
      <c r="D14" s="578"/>
      <c r="E14" s="575"/>
      <c r="F14" s="494"/>
      <c r="G14" s="184" t="s">
        <v>17</v>
      </c>
      <c r="H14" s="185">
        <f>SUM(H11:H13)</f>
        <v>1791.1</v>
      </c>
      <c r="I14" s="185">
        <f>SUM(I11:I13)</f>
        <v>1791.1</v>
      </c>
      <c r="J14" s="185">
        <f>SUM(J11:J13)</f>
        <v>1868.6</v>
      </c>
      <c r="K14" s="580"/>
      <c r="L14" s="572"/>
      <c r="M14" s="572"/>
      <c r="N14" s="724"/>
    </row>
    <row r="15" spans="1:14" ht="17.25" customHeight="1" thickBot="1">
      <c r="A15" s="532" t="s">
        <v>5</v>
      </c>
      <c r="B15" s="557" t="s">
        <v>5</v>
      </c>
      <c r="C15" s="557" t="s">
        <v>6</v>
      </c>
      <c r="D15" s="531" t="s">
        <v>130</v>
      </c>
      <c r="E15" s="103" t="s">
        <v>18</v>
      </c>
      <c r="F15" s="683" t="s">
        <v>151</v>
      </c>
      <c r="G15" s="123" t="s">
        <v>23</v>
      </c>
      <c r="H15" s="105">
        <v>272.1</v>
      </c>
      <c r="I15" s="329">
        <v>272.1</v>
      </c>
      <c r="J15" s="333">
        <v>272.1</v>
      </c>
      <c r="K15" s="256"/>
      <c r="L15" s="253"/>
      <c r="M15" s="253">
        <v>30</v>
      </c>
      <c r="N15" s="584" t="s">
        <v>553</v>
      </c>
    </row>
    <row r="16" spans="1:14" ht="14.25" customHeight="1" thickBot="1">
      <c r="A16" s="532"/>
      <c r="B16" s="557"/>
      <c r="C16" s="557"/>
      <c r="D16" s="531"/>
      <c r="E16" s="569"/>
      <c r="F16" s="493"/>
      <c r="G16" s="100" t="s">
        <v>124</v>
      </c>
      <c r="H16" s="110">
        <v>634.83</v>
      </c>
      <c r="I16" s="109">
        <v>634.8</v>
      </c>
      <c r="J16" s="334">
        <v>18.6</v>
      </c>
      <c r="K16" s="260"/>
      <c r="L16" s="254"/>
      <c r="M16" s="255"/>
      <c r="N16" s="585"/>
    </row>
    <row r="17" spans="1:14" ht="18.75" customHeight="1" thickBot="1">
      <c r="A17" s="532"/>
      <c r="B17" s="557"/>
      <c r="C17" s="557"/>
      <c r="D17" s="531"/>
      <c r="E17" s="569"/>
      <c r="F17" s="493"/>
      <c r="G17" s="100" t="s">
        <v>15</v>
      </c>
      <c r="H17" s="110">
        <v>5139.1</v>
      </c>
      <c r="I17" s="109">
        <v>5139.1</v>
      </c>
      <c r="J17" s="334">
        <v>150.2</v>
      </c>
      <c r="K17" s="490" t="s">
        <v>125</v>
      </c>
      <c r="L17" s="254">
        <v>100</v>
      </c>
      <c r="M17" s="254"/>
      <c r="N17" s="586" t="s">
        <v>552</v>
      </c>
    </row>
    <row r="18" spans="1:14" ht="16.5" customHeight="1" thickBot="1">
      <c r="A18" s="532"/>
      <c r="B18" s="557"/>
      <c r="C18" s="557"/>
      <c r="D18" s="531"/>
      <c r="E18" s="570"/>
      <c r="F18" s="684"/>
      <c r="G18" s="186" t="s">
        <v>17</v>
      </c>
      <c r="H18" s="187">
        <f>SUM(H15:H17)</f>
        <v>6046.030000000001</v>
      </c>
      <c r="I18" s="187">
        <f>SUM(I15:I17)</f>
        <v>6046</v>
      </c>
      <c r="J18" s="187">
        <f>SUM(J15:J17)</f>
        <v>440.90000000000003</v>
      </c>
      <c r="K18" s="716"/>
      <c r="L18" s="259"/>
      <c r="M18" s="259"/>
      <c r="N18" s="587"/>
    </row>
    <row r="19" spans="1:14" ht="28.5" customHeight="1" thickBot="1">
      <c r="A19" s="532" t="s">
        <v>5</v>
      </c>
      <c r="B19" s="557" t="s">
        <v>5</v>
      </c>
      <c r="C19" s="557" t="s">
        <v>7</v>
      </c>
      <c r="D19" s="531" t="s">
        <v>131</v>
      </c>
      <c r="E19" s="103" t="s">
        <v>18</v>
      </c>
      <c r="F19" s="683" t="s">
        <v>151</v>
      </c>
      <c r="G19" s="123" t="s">
        <v>23</v>
      </c>
      <c r="H19" s="105">
        <v>370.278</v>
      </c>
      <c r="I19" s="329">
        <v>370.3</v>
      </c>
      <c r="J19" s="333">
        <v>24.2</v>
      </c>
      <c r="K19" s="489" t="s">
        <v>119</v>
      </c>
      <c r="L19" s="253">
        <v>100</v>
      </c>
      <c r="M19" s="253">
        <v>30</v>
      </c>
      <c r="N19" s="725" t="s">
        <v>550</v>
      </c>
    </row>
    <row r="20" spans="1:14" ht="15.75" customHeight="1" thickBot="1">
      <c r="A20" s="532"/>
      <c r="B20" s="557"/>
      <c r="C20" s="557"/>
      <c r="D20" s="531"/>
      <c r="E20" s="690" t="s">
        <v>48</v>
      </c>
      <c r="F20" s="493"/>
      <c r="G20" s="100" t="s">
        <v>55</v>
      </c>
      <c r="H20" s="102"/>
      <c r="I20" s="252"/>
      <c r="J20" s="332"/>
      <c r="K20" s="490"/>
      <c r="L20" s="255"/>
      <c r="M20" s="255"/>
      <c r="N20" s="726"/>
    </row>
    <row r="21" spans="1:14" ht="23.25" customHeight="1" thickBot="1">
      <c r="A21" s="532"/>
      <c r="B21" s="557"/>
      <c r="C21" s="557"/>
      <c r="D21" s="531"/>
      <c r="E21" s="569"/>
      <c r="F21" s="493"/>
      <c r="G21" s="100" t="s">
        <v>15</v>
      </c>
      <c r="H21" s="110">
        <v>2098.241</v>
      </c>
      <c r="I21" s="109">
        <v>2098.2</v>
      </c>
      <c r="J21" s="334">
        <v>208.5</v>
      </c>
      <c r="K21" s="257"/>
      <c r="L21" s="255"/>
      <c r="M21" s="255"/>
      <c r="N21" s="726"/>
    </row>
    <row r="22" spans="1:14" ht="24.75" customHeight="1" thickBot="1">
      <c r="A22" s="532"/>
      <c r="B22" s="557"/>
      <c r="C22" s="557"/>
      <c r="D22" s="531"/>
      <c r="E22" s="570"/>
      <c r="F22" s="684"/>
      <c r="G22" s="186" t="s">
        <v>17</v>
      </c>
      <c r="H22" s="187">
        <f>SUM(H19:H21)</f>
        <v>2468.5190000000002</v>
      </c>
      <c r="I22" s="187">
        <f>SUM(I19:I21)</f>
        <v>2468.5</v>
      </c>
      <c r="J22" s="187">
        <f>SUM(J19:J21)</f>
        <v>232.7</v>
      </c>
      <c r="K22" s="258"/>
      <c r="L22" s="259"/>
      <c r="M22" s="259"/>
      <c r="N22" s="727"/>
    </row>
    <row r="23" spans="1:14" ht="14.25" customHeight="1">
      <c r="A23" s="590" t="s">
        <v>5</v>
      </c>
      <c r="B23" s="551" t="s">
        <v>5</v>
      </c>
      <c r="C23" s="551" t="s">
        <v>9</v>
      </c>
      <c r="D23" s="561" t="s">
        <v>25</v>
      </c>
      <c r="E23" s="112" t="s">
        <v>18</v>
      </c>
      <c r="F23" s="688" t="s">
        <v>159</v>
      </c>
      <c r="G23" s="124" t="s">
        <v>24</v>
      </c>
      <c r="H23" s="105"/>
      <c r="I23" s="329"/>
      <c r="J23" s="333"/>
      <c r="K23" s="693" t="s">
        <v>114</v>
      </c>
      <c r="L23" s="685">
        <v>100</v>
      </c>
      <c r="M23" s="732">
        <v>100</v>
      </c>
      <c r="N23" s="588" t="s">
        <v>580</v>
      </c>
    </row>
    <row r="24" spans="1:14" ht="14.25" customHeight="1">
      <c r="A24" s="590"/>
      <c r="B24" s="551"/>
      <c r="C24" s="551"/>
      <c r="D24" s="561"/>
      <c r="E24" s="112"/>
      <c r="F24" s="688"/>
      <c r="G24" s="113" t="s">
        <v>23</v>
      </c>
      <c r="H24" s="105"/>
      <c r="I24" s="329"/>
      <c r="J24" s="333"/>
      <c r="K24" s="580"/>
      <c r="L24" s="572"/>
      <c r="M24" s="733"/>
      <c r="N24" s="589"/>
    </row>
    <row r="25" spans="1:14" ht="14.25" customHeight="1">
      <c r="A25" s="591"/>
      <c r="B25" s="552"/>
      <c r="C25" s="552"/>
      <c r="D25" s="561"/>
      <c r="E25" s="558" t="s">
        <v>46</v>
      </c>
      <c r="F25" s="689"/>
      <c r="G25" s="113" t="s">
        <v>55</v>
      </c>
      <c r="H25" s="102">
        <v>89.5</v>
      </c>
      <c r="I25" s="252">
        <v>89.5</v>
      </c>
      <c r="J25" s="332">
        <v>89.5</v>
      </c>
      <c r="K25" s="580"/>
      <c r="L25" s="572"/>
      <c r="M25" s="733"/>
      <c r="N25" s="385"/>
    </row>
    <row r="26" spans="1:14" ht="14.25" customHeight="1" thickBot="1">
      <c r="A26" s="592"/>
      <c r="B26" s="553"/>
      <c r="C26" s="553"/>
      <c r="D26" s="562"/>
      <c r="E26" s="559"/>
      <c r="F26" s="494"/>
      <c r="G26" s="186" t="s">
        <v>17</v>
      </c>
      <c r="H26" s="187">
        <f>SUM(H25)</f>
        <v>89.5</v>
      </c>
      <c r="I26" s="187">
        <f>SUM(I25)</f>
        <v>89.5</v>
      </c>
      <c r="J26" s="187">
        <f>SUM(J25)</f>
        <v>89.5</v>
      </c>
      <c r="K26" s="694"/>
      <c r="L26" s="686"/>
      <c r="M26" s="734"/>
      <c r="N26" s="420"/>
    </row>
    <row r="27" spans="1:14" ht="15.75" customHeight="1" thickBot="1">
      <c r="A27" s="496" t="s">
        <v>5</v>
      </c>
      <c r="B27" s="518" t="s">
        <v>5</v>
      </c>
      <c r="C27" s="518" t="s">
        <v>10</v>
      </c>
      <c r="D27" s="560" t="s">
        <v>104</v>
      </c>
      <c r="E27" s="103" t="s">
        <v>18</v>
      </c>
      <c r="F27" s="495" t="s">
        <v>159</v>
      </c>
      <c r="G27" s="111" t="s">
        <v>55</v>
      </c>
      <c r="H27" s="102">
        <v>1400</v>
      </c>
      <c r="I27" s="252">
        <v>700</v>
      </c>
      <c r="J27" s="332">
        <v>700</v>
      </c>
      <c r="K27" s="714" t="s">
        <v>115</v>
      </c>
      <c r="L27" s="418">
        <v>100</v>
      </c>
      <c r="M27" s="390">
        <v>75</v>
      </c>
      <c r="N27" s="419" t="s">
        <v>574</v>
      </c>
    </row>
    <row r="28" spans="1:14" ht="49.5" customHeight="1" thickBot="1">
      <c r="A28" s="497"/>
      <c r="B28" s="519"/>
      <c r="C28" s="519"/>
      <c r="D28" s="561"/>
      <c r="E28" s="115"/>
      <c r="F28" s="495"/>
      <c r="G28" s="186" t="s">
        <v>17</v>
      </c>
      <c r="H28" s="187">
        <f>SUM(H27)</f>
        <v>1400</v>
      </c>
      <c r="I28" s="188">
        <f>SUM(I27)</f>
        <v>700</v>
      </c>
      <c r="J28" s="335">
        <f>SUM(J27)</f>
        <v>700</v>
      </c>
      <c r="K28" s="715"/>
      <c r="L28" s="117"/>
      <c r="M28" s="387"/>
      <c r="N28" s="386" t="s">
        <v>572</v>
      </c>
    </row>
    <row r="29" spans="1:14" ht="16.5" customHeight="1" thickBot="1">
      <c r="A29" s="532" t="s">
        <v>5</v>
      </c>
      <c r="B29" s="557" t="s">
        <v>5</v>
      </c>
      <c r="C29" s="557" t="s">
        <v>37</v>
      </c>
      <c r="D29" s="531" t="s">
        <v>59</v>
      </c>
      <c r="E29" s="103"/>
      <c r="F29" s="683" t="s">
        <v>151</v>
      </c>
      <c r="G29" s="123" t="s">
        <v>8</v>
      </c>
      <c r="H29" s="105"/>
      <c r="I29" s="329">
        <v>20</v>
      </c>
      <c r="J29" s="333">
        <v>0</v>
      </c>
      <c r="K29" s="465" t="s">
        <v>157</v>
      </c>
      <c r="L29" s="388">
        <v>1</v>
      </c>
      <c r="M29" s="388">
        <v>0</v>
      </c>
      <c r="N29" s="581" t="s">
        <v>551</v>
      </c>
    </row>
    <row r="30" spans="1:14" ht="14.25" customHeight="1" thickBot="1">
      <c r="A30" s="532"/>
      <c r="B30" s="557"/>
      <c r="C30" s="557"/>
      <c r="D30" s="531"/>
      <c r="E30" s="112" t="s">
        <v>18</v>
      </c>
      <c r="F30" s="493"/>
      <c r="G30" s="123" t="s">
        <v>15</v>
      </c>
      <c r="H30" s="105"/>
      <c r="I30" s="329"/>
      <c r="J30" s="333"/>
      <c r="K30" s="465"/>
      <c r="L30" s="388"/>
      <c r="M30" s="389"/>
      <c r="N30" s="582"/>
    </row>
    <row r="31" spans="1:14" ht="15" customHeight="1" thickBot="1">
      <c r="A31" s="532"/>
      <c r="B31" s="557"/>
      <c r="C31" s="557"/>
      <c r="D31" s="531"/>
      <c r="E31" s="558" t="s">
        <v>45</v>
      </c>
      <c r="F31" s="493"/>
      <c r="G31" s="124" t="s">
        <v>55</v>
      </c>
      <c r="H31" s="102">
        <v>4953.6</v>
      </c>
      <c r="I31" s="252"/>
      <c r="J31" s="332"/>
      <c r="K31" s="465"/>
      <c r="L31" s="388"/>
      <c r="M31" s="389"/>
      <c r="N31" s="582"/>
    </row>
    <row r="32" spans="1:14" ht="17.25" customHeight="1" thickBot="1">
      <c r="A32" s="532"/>
      <c r="B32" s="557"/>
      <c r="C32" s="557"/>
      <c r="D32" s="531"/>
      <c r="E32" s="559"/>
      <c r="F32" s="684"/>
      <c r="G32" s="186" t="s">
        <v>17</v>
      </c>
      <c r="H32" s="191">
        <f>SUM(H31)</f>
        <v>4953.6</v>
      </c>
      <c r="I32" s="188">
        <f>I29</f>
        <v>20</v>
      </c>
      <c r="J32" s="335">
        <f>J29</f>
        <v>0</v>
      </c>
      <c r="K32" s="465"/>
      <c r="L32" s="388"/>
      <c r="M32" s="389"/>
      <c r="N32" s="583"/>
    </row>
    <row r="33" spans="1:14" ht="15" customHeight="1">
      <c r="A33" s="486" t="s">
        <v>5</v>
      </c>
      <c r="B33" s="511" t="s">
        <v>5</v>
      </c>
      <c r="C33" s="518" t="s">
        <v>12</v>
      </c>
      <c r="D33" s="705" t="s">
        <v>108</v>
      </c>
      <c r="E33" s="691" t="s">
        <v>18</v>
      </c>
      <c r="F33" s="688" t="s">
        <v>159</v>
      </c>
      <c r="G33" s="118" t="s">
        <v>8</v>
      </c>
      <c r="H33" s="119"/>
      <c r="I33" s="251"/>
      <c r="J33" s="330"/>
      <c r="K33" s="489" t="s">
        <v>116</v>
      </c>
      <c r="L33" s="253">
        <v>20</v>
      </c>
      <c r="M33" s="253">
        <v>5</v>
      </c>
      <c r="N33" s="735" t="s">
        <v>573</v>
      </c>
    </row>
    <row r="34" spans="1:14" ht="20.25" customHeight="1">
      <c r="A34" s="486"/>
      <c r="B34" s="511"/>
      <c r="C34" s="511"/>
      <c r="D34" s="706"/>
      <c r="E34" s="692"/>
      <c r="F34" s="688"/>
      <c r="G34" s="124" t="s">
        <v>55</v>
      </c>
      <c r="H34" s="104">
        <v>7000</v>
      </c>
      <c r="I34" s="329">
        <v>1300</v>
      </c>
      <c r="J34" s="333">
        <v>1298.695</v>
      </c>
      <c r="K34" s="490"/>
      <c r="L34" s="254"/>
      <c r="M34" s="254"/>
      <c r="N34" s="585"/>
    </row>
    <row r="35" spans="1:14" ht="21.75" customHeight="1">
      <c r="A35" s="486"/>
      <c r="B35" s="511"/>
      <c r="C35" s="511"/>
      <c r="D35" s="706"/>
      <c r="E35" s="690" t="s">
        <v>47</v>
      </c>
      <c r="F35" s="689"/>
      <c r="G35" s="111" t="s">
        <v>19</v>
      </c>
      <c r="H35" s="107">
        <v>2133</v>
      </c>
      <c r="I35" s="252">
        <v>2869</v>
      </c>
      <c r="J35" s="332">
        <v>0</v>
      </c>
      <c r="K35" s="490"/>
      <c r="L35" s="255"/>
      <c r="M35" s="255"/>
      <c r="N35" s="585"/>
    </row>
    <row r="36" spans="1:14" ht="21.75" customHeight="1" thickBot="1">
      <c r="A36" s="497"/>
      <c r="B36" s="519"/>
      <c r="C36" s="519"/>
      <c r="D36" s="707"/>
      <c r="E36" s="570"/>
      <c r="F36" s="494"/>
      <c r="G36" s="186" t="s">
        <v>17</v>
      </c>
      <c r="H36" s="190">
        <f>SUM(H34:H35)</f>
        <v>9133</v>
      </c>
      <c r="I36" s="188">
        <f>SUM(I34:I35)</f>
        <v>4169</v>
      </c>
      <c r="J36" s="188">
        <f>SUM(J34:J35)</f>
        <v>1298.695</v>
      </c>
      <c r="K36" s="491"/>
      <c r="L36" s="259"/>
      <c r="M36" s="259"/>
      <c r="N36" s="718"/>
    </row>
    <row r="37" spans="1:14" s="270" customFormat="1" ht="27" customHeight="1" thickBot="1">
      <c r="A37" s="496" t="s">
        <v>5</v>
      </c>
      <c r="B37" s="518" t="s">
        <v>5</v>
      </c>
      <c r="C37" s="518" t="s">
        <v>54</v>
      </c>
      <c r="D37" s="560" t="s">
        <v>105</v>
      </c>
      <c r="E37" s="393" t="s">
        <v>18</v>
      </c>
      <c r="F37" s="495" t="s">
        <v>159</v>
      </c>
      <c r="G37" s="111" t="s">
        <v>24</v>
      </c>
      <c r="H37" s="102">
        <v>110</v>
      </c>
      <c r="I37" s="252">
        <v>110</v>
      </c>
      <c r="J37" s="330">
        <v>0</v>
      </c>
      <c r="K37" s="468" t="s">
        <v>575</v>
      </c>
      <c r="L37" s="392">
        <v>100</v>
      </c>
      <c r="M37" s="388">
        <v>0</v>
      </c>
      <c r="N37" s="736" t="s">
        <v>576</v>
      </c>
    </row>
    <row r="38" spans="1:14" s="270" customFormat="1" ht="24.75" customHeight="1" thickBot="1">
      <c r="A38" s="497"/>
      <c r="B38" s="519"/>
      <c r="C38" s="519"/>
      <c r="D38" s="561"/>
      <c r="E38" s="391" t="s">
        <v>49</v>
      </c>
      <c r="F38" s="495"/>
      <c r="G38" s="186" t="s">
        <v>17</v>
      </c>
      <c r="H38" s="187">
        <f>SUM(H37)</f>
        <v>110</v>
      </c>
      <c r="I38" s="188">
        <f>SUM(I37)</f>
        <v>110</v>
      </c>
      <c r="J38" s="335">
        <f>SUM(J37)</f>
        <v>0</v>
      </c>
      <c r="K38" s="468"/>
      <c r="L38" s="392"/>
      <c r="M38" s="388"/>
      <c r="N38" s="583"/>
    </row>
    <row r="39" spans="1:14" ht="16.5" customHeight="1" thickBot="1">
      <c r="A39" s="496" t="s">
        <v>5</v>
      </c>
      <c r="B39" s="518" t="s">
        <v>5</v>
      </c>
      <c r="C39" s="554" t="s">
        <v>13</v>
      </c>
      <c r="D39" s="560" t="s">
        <v>106</v>
      </c>
      <c r="E39" s="125" t="s">
        <v>18</v>
      </c>
      <c r="F39" s="495" t="s">
        <v>159</v>
      </c>
      <c r="G39" s="123" t="s">
        <v>55</v>
      </c>
      <c r="H39" s="102">
        <v>200</v>
      </c>
      <c r="I39" s="252">
        <v>0</v>
      </c>
      <c r="J39" s="332">
        <v>0</v>
      </c>
      <c r="K39" s="153" t="s">
        <v>158</v>
      </c>
      <c r="L39" s="116">
        <v>1</v>
      </c>
      <c r="M39" s="116"/>
      <c r="N39" s="717" t="s">
        <v>577</v>
      </c>
    </row>
    <row r="40" spans="1:14" ht="16.5" customHeight="1" thickBot="1">
      <c r="A40" s="486"/>
      <c r="B40" s="511"/>
      <c r="C40" s="555"/>
      <c r="D40" s="561"/>
      <c r="E40" s="690" t="s">
        <v>107</v>
      </c>
      <c r="F40" s="495"/>
      <c r="G40" s="111"/>
      <c r="H40" s="102"/>
      <c r="I40" s="252"/>
      <c r="J40" s="332"/>
      <c r="K40" s="469" t="s">
        <v>117</v>
      </c>
      <c r="L40" s="106"/>
      <c r="M40" s="106"/>
      <c r="N40" s="585"/>
    </row>
    <row r="41" spans="1:14" ht="19.5" customHeight="1" thickBot="1">
      <c r="A41" s="497"/>
      <c r="B41" s="519"/>
      <c r="C41" s="556"/>
      <c r="D41" s="562"/>
      <c r="E41" s="570"/>
      <c r="F41" s="495"/>
      <c r="G41" s="186" t="s">
        <v>17</v>
      </c>
      <c r="H41" s="187">
        <f>SUM(H39:H40)</f>
        <v>200</v>
      </c>
      <c r="I41" s="188">
        <f>SUM(I39:I40)</f>
        <v>0</v>
      </c>
      <c r="J41" s="335">
        <f>SUM(J39:J40)</f>
        <v>0</v>
      </c>
      <c r="K41" s="470"/>
      <c r="L41" s="114"/>
      <c r="M41" s="114"/>
      <c r="N41" s="718"/>
    </row>
    <row r="42" spans="1:14" ht="36" customHeight="1" thickBot="1">
      <c r="A42" s="496" t="s">
        <v>5</v>
      </c>
      <c r="B42" s="518" t="s">
        <v>5</v>
      </c>
      <c r="C42" s="554" t="s">
        <v>14</v>
      </c>
      <c r="D42" s="560" t="s">
        <v>20</v>
      </c>
      <c r="E42" s="125" t="s">
        <v>18</v>
      </c>
      <c r="F42" s="495" t="s">
        <v>151</v>
      </c>
      <c r="G42" s="123" t="s">
        <v>8</v>
      </c>
      <c r="H42" s="102">
        <v>3000</v>
      </c>
      <c r="I42" s="252">
        <v>20</v>
      </c>
      <c r="J42" s="332">
        <v>0</v>
      </c>
      <c r="K42" s="397" t="s">
        <v>157</v>
      </c>
      <c r="L42" s="398">
        <v>1</v>
      </c>
      <c r="M42" s="398">
        <v>0</v>
      </c>
      <c r="N42" s="380" t="s">
        <v>551</v>
      </c>
    </row>
    <row r="43" spans="1:14" ht="13.5" customHeight="1" thickBot="1">
      <c r="A43" s="486"/>
      <c r="B43" s="511"/>
      <c r="C43" s="555"/>
      <c r="D43" s="561"/>
      <c r="E43" s="690" t="s">
        <v>48</v>
      </c>
      <c r="F43" s="495"/>
      <c r="G43" s="111" t="s">
        <v>55</v>
      </c>
      <c r="H43" s="102"/>
      <c r="I43" s="252"/>
      <c r="J43" s="332"/>
      <c r="K43" s="465" t="s">
        <v>118</v>
      </c>
      <c r="L43" s="388">
        <v>25</v>
      </c>
      <c r="M43" s="388">
        <v>0</v>
      </c>
      <c r="N43" s="719" t="s">
        <v>579</v>
      </c>
    </row>
    <row r="44" spans="1:14" ht="15.75" customHeight="1" thickBot="1">
      <c r="A44" s="497"/>
      <c r="B44" s="519"/>
      <c r="C44" s="556"/>
      <c r="D44" s="562"/>
      <c r="E44" s="570"/>
      <c r="F44" s="495"/>
      <c r="G44" s="186" t="s">
        <v>17</v>
      </c>
      <c r="H44" s="187">
        <f>SUM(H42:H43)</f>
        <v>3000</v>
      </c>
      <c r="I44" s="188">
        <f>SUM(I42:I43)</f>
        <v>20</v>
      </c>
      <c r="J44" s="335">
        <f>SUM(J42:J43)</f>
        <v>0</v>
      </c>
      <c r="K44" s="488"/>
      <c r="L44" s="396"/>
      <c r="M44" s="396"/>
      <c r="N44" s="720"/>
    </row>
    <row r="45" spans="1:14" ht="14.25" customHeight="1">
      <c r="A45" s="485" t="s">
        <v>5</v>
      </c>
      <c r="B45" s="510" t="s">
        <v>5</v>
      </c>
      <c r="C45" s="510" t="s">
        <v>120</v>
      </c>
      <c r="D45" s="698" t="s">
        <v>26</v>
      </c>
      <c r="E45" s="103" t="s">
        <v>18</v>
      </c>
      <c r="F45" s="492" t="s">
        <v>159</v>
      </c>
      <c r="G45" s="128" t="s">
        <v>55</v>
      </c>
      <c r="H45" s="27">
        <v>674.3</v>
      </c>
      <c r="I45" s="313">
        <v>674.3</v>
      </c>
      <c r="J45" s="263">
        <v>674.3</v>
      </c>
      <c r="K45" s="394" t="s">
        <v>578</v>
      </c>
      <c r="L45" s="395">
        <v>1</v>
      </c>
      <c r="M45" s="395">
        <v>1</v>
      </c>
      <c r="N45" s="721" t="s">
        <v>581</v>
      </c>
    </row>
    <row r="46" spans="1:14" ht="14.25" customHeight="1">
      <c r="A46" s="486"/>
      <c r="B46" s="511"/>
      <c r="C46" s="511"/>
      <c r="D46" s="699"/>
      <c r="E46" s="112"/>
      <c r="F46" s="493"/>
      <c r="G46" s="129" t="s">
        <v>55</v>
      </c>
      <c r="H46" s="133"/>
      <c r="I46" s="33"/>
      <c r="J46" s="336"/>
      <c r="K46" s="192"/>
      <c r="L46" s="108"/>
      <c r="M46" s="126"/>
      <c r="N46" s="722"/>
    </row>
    <row r="47" spans="1:14" ht="15" customHeight="1" thickBot="1">
      <c r="A47" s="487"/>
      <c r="B47" s="512"/>
      <c r="C47" s="512"/>
      <c r="D47" s="700"/>
      <c r="E47" s="115"/>
      <c r="F47" s="494"/>
      <c r="G47" s="193" t="s">
        <v>17</v>
      </c>
      <c r="H47" s="194">
        <f>SUM(H45:H46)</f>
        <v>674.3</v>
      </c>
      <c r="I47" s="195">
        <f>SUM(I45:I46)</f>
        <v>674.3</v>
      </c>
      <c r="J47" s="317">
        <f>SUM(J45:J46)</f>
        <v>674.3</v>
      </c>
      <c r="K47" s="381"/>
      <c r="L47" s="121"/>
      <c r="M47" s="120"/>
      <c r="N47" s="122"/>
    </row>
    <row r="48" spans="1:14" ht="19.5" customHeight="1" thickBot="1">
      <c r="A48" s="44" t="s">
        <v>5</v>
      </c>
      <c r="B48" s="215" t="s">
        <v>6</v>
      </c>
      <c r="C48" s="671" t="s">
        <v>16</v>
      </c>
      <c r="D48" s="671"/>
      <c r="E48" s="671"/>
      <c r="F48" s="671"/>
      <c r="G48" s="701"/>
      <c r="H48" s="216">
        <f>H51+H54+H57</f>
        <v>9441.5</v>
      </c>
      <c r="I48" s="216">
        <f>I51+I54+I57</f>
        <v>9441.5</v>
      </c>
      <c r="J48" s="216">
        <f>J51+J54+J57</f>
        <v>5200.099999999999</v>
      </c>
      <c r="K48" s="217"/>
      <c r="L48" s="218"/>
      <c r="M48" s="681"/>
      <c r="N48" s="682"/>
    </row>
    <row r="49" spans="1:14" ht="16.5" customHeight="1">
      <c r="A49" s="628" t="s">
        <v>5</v>
      </c>
      <c r="B49" s="508" t="s">
        <v>6</v>
      </c>
      <c r="C49" s="631" t="s">
        <v>5</v>
      </c>
      <c r="D49" s="702" t="s">
        <v>147</v>
      </c>
      <c r="E49" s="196" t="s">
        <v>18</v>
      </c>
      <c r="F49" s="455" t="s">
        <v>151</v>
      </c>
      <c r="G49" s="130" t="s">
        <v>15</v>
      </c>
      <c r="H49" s="197">
        <v>4278</v>
      </c>
      <c r="I49" s="245">
        <v>4278</v>
      </c>
      <c r="J49" s="337">
        <v>5111.7</v>
      </c>
      <c r="K49" s="463" t="s">
        <v>109</v>
      </c>
      <c r="L49" s="657">
        <v>100</v>
      </c>
      <c r="M49" s="657">
        <v>100</v>
      </c>
      <c r="N49" s="654" t="s">
        <v>583</v>
      </c>
    </row>
    <row r="50" spans="1:14" ht="13.5" customHeight="1">
      <c r="A50" s="629"/>
      <c r="B50" s="637"/>
      <c r="C50" s="632"/>
      <c r="D50" s="703"/>
      <c r="E50" s="459" t="s">
        <v>65</v>
      </c>
      <c r="F50" s="456"/>
      <c r="G50" s="127" t="s">
        <v>24</v>
      </c>
      <c r="H50" s="198">
        <v>41</v>
      </c>
      <c r="I50" s="246">
        <v>41</v>
      </c>
      <c r="J50" s="338">
        <v>88.4</v>
      </c>
      <c r="K50" s="464"/>
      <c r="L50" s="658"/>
      <c r="M50" s="658"/>
      <c r="N50" s="655"/>
    </row>
    <row r="51" spans="1:14" ht="15" customHeight="1" thickBot="1">
      <c r="A51" s="630"/>
      <c r="B51" s="509"/>
      <c r="C51" s="633"/>
      <c r="D51" s="704"/>
      <c r="E51" s="460"/>
      <c r="F51" s="457"/>
      <c r="G51" s="199" t="s">
        <v>17</v>
      </c>
      <c r="H51" s="200">
        <f>H50+H49</f>
        <v>4319</v>
      </c>
      <c r="I51" s="247">
        <f>I50+I49</f>
        <v>4319</v>
      </c>
      <c r="J51" s="339">
        <f>J50+J49</f>
        <v>5200.099999999999</v>
      </c>
      <c r="K51" s="464"/>
      <c r="L51" s="658"/>
      <c r="M51" s="658"/>
      <c r="N51" s="656"/>
    </row>
    <row r="52" spans="1:14" ht="21.75" customHeight="1">
      <c r="A52" s="628" t="s">
        <v>5</v>
      </c>
      <c r="B52" s="508" t="s">
        <v>6</v>
      </c>
      <c r="C52" s="631" t="s">
        <v>6</v>
      </c>
      <c r="D52" s="702" t="s">
        <v>52</v>
      </c>
      <c r="E52" s="196" t="s">
        <v>18</v>
      </c>
      <c r="F52" s="455" t="s">
        <v>151</v>
      </c>
      <c r="G52" s="131" t="s">
        <v>15</v>
      </c>
      <c r="H52" s="197">
        <v>2700</v>
      </c>
      <c r="I52" s="245">
        <v>2700</v>
      </c>
      <c r="J52" s="34">
        <v>0</v>
      </c>
      <c r="K52" s="318"/>
      <c r="L52" s="319"/>
      <c r="M52" s="319"/>
      <c r="N52" s="447" t="s">
        <v>582</v>
      </c>
    </row>
    <row r="53" spans="1:14" ht="16.5" customHeight="1">
      <c r="A53" s="629"/>
      <c r="B53" s="637"/>
      <c r="C53" s="632"/>
      <c r="D53" s="703"/>
      <c r="E53" s="459" t="s">
        <v>65</v>
      </c>
      <c r="F53" s="456"/>
      <c r="G53" s="202" t="s">
        <v>24</v>
      </c>
      <c r="H53" s="198">
        <v>10</v>
      </c>
      <c r="I53" s="246">
        <v>10</v>
      </c>
      <c r="J53" s="35"/>
      <c r="K53" s="466" t="s">
        <v>110</v>
      </c>
      <c r="L53" s="321">
        <v>60</v>
      </c>
      <c r="M53" s="321">
        <v>0</v>
      </c>
      <c r="N53" s="458"/>
    </row>
    <row r="54" spans="1:14" ht="15" customHeight="1" thickBot="1">
      <c r="A54" s="630"/>
      <c r="B54" s="509"/>
      <c r="C54" s="633"/>
      <c r="D54" s="704"/>
      <c r="E54" s="460"/>
      <c r="F54" s="457"/>
      <c r="G54" s="203" t="s">
        <v>17</v>
      </c>
      <c r="H54" s="200">
        <f>SUM(H52:H53)</f>
        <v>2710</v>
      </c>
      <c r="I54" s="247">
        <f>SUM(I52:I53)</f>
        <v>2710</v>
      </c>
      <c r="J54" s="201">
        <f>SUM(J52:J53)</f>
        <v>0</v>
      </c>
      <c r="K54" s="664"/>
      <c r="L54" s="322"/>
      <c r="M54" s="322"/>
      <c r="N54" s="323"/>
    </row>
    <row r="55" spans="1:14" ht="25.5" customHeight="1">
      <c r="A55" s="596" t="s">
        <v>5</v>
      </c>
      <c r="B55" s="536" t="s">
        <v>6</v>
      </c>
      <c r="C55" s="634" t="s">
        <v>7</v>
      </c>
      <c r="D55" s="702" t="s">
        <v>148</v>
      </c>
      <c r="E55" s="196" t="s">
        <v>18</v>
      </c>
      <c r="F55" s="455" t="s">
        <v>151</v>
      </c>
      <c r="G55" s="98" t="s">
        <v>15</v>
      </c>
      <c r="H55" s="81">
        <v>2300</v>
      </c>
      <c r="I55" s="227">
        <v>2300</v>
      </c>
      <c r="J55" s="227">
        <v>0</v>
      </c>
      <c r="K55" s="320"/>
      <c r="L55" s="324"/>
      <c r="M55" s="324"/>
      <c r="N55" s="447" t="s">
        <v>582</v>
      </c>
    </row>
    <row r="56" spans="1:14" ht="15" customHeight="1">
      <c r="A56" s="597"/>
      <c r="B56" s="537"/>
      <c r="C56" s="635"/>
      <c r="D56" s="743"/>
      <c r="E56" s="459" t="s">
        <v>65</v>
      </c>
      <c r="F56" s="456"/>
      <c r="G56" s="132" t="s">
        <v>24</v>
      </c>
      <c r="H56" s="41">
        <v>112.5</v>
      </c>
      <c r="I56" s="96">
        <v>112.5</v>
      </c>
      <c r="J56" s="96"/>
      <c r="K56" s="466" t="s">
        <v>111</v>
      </c>
      <c r="L56" s="324">
        <v>50</v>
      </c>
      <c r="M56" s="324">
        <v>0</v>
      </c>
      <c r="N56" s="448"/>
    </row>
    <row r="57" spans="1:14" ht="13.5" customHeight="1" thickBot="1">
      <c r="A57" s="598"/>
      <c r="B57" s="538"/>
      <c r="C57" s="636"/>
      <c r="D57" s="704"/>
      <c r="E57" s="460"/>
      <c r="F57" s="457"/>
      <c r="G57" s="203" t="s">
        <v>17</v>
      </c>
      <c r="H57" s="204">
        <f>SUM(H55:H56)</f>
        <v>2412.5</v>
      </c>
      <c r="I57" s="228">
        <f>SUM(I55:I56)</f>
        <v>2412.5</v>
      </c>
      <c r="J57" s="228">
        <f>SUM(J55:J56)</f>
        <v>0</v>
      </c>
      <c r="K57" s="467"/>
      <c r="L57" s="324"/>
      <c r="M57" s="324"/>
      <c r="N57" s="448"/>
    </row>
    <row r="58" spans="1:14" ht="16.5" customHeight="1" thickBot="1">
      <c r="A58" s="44" t="s">
        <v>5</v>
      </c>
      <c r="B58" s="244" t="s">
        <v>7</v>
      </c>
      <c r="C58" s="670" t="s">
        <v>16</v>
      </c>
      <c r="D58" s="671"/>
      <c r="E58" s="671"/>
      <c r="F58" s="671"/>
      <c r="G58" s="701"/>
      <c r="H58" s="222">
        <f>H61+H64+H68+H71</f>
        <v>14466.1</v>
      </c>
      <c r="I58" s="229">
        <f>I61+I64+I68+I71</f>
        <v>18204.9</v>
      </c>
      <c r="J58" s="229">
        <f>J61+J64+J68+J71</f>
        <v>18203.500000000004</v>
      </c>
      <c r="K58" s="220"/>
      <c r="L58" s="221"/>
      <c r="M58" s="730"/>
      <c r="N58" s="731"/>
    </row>
    <row r="59" spans="1:14" ht="15" customHeight="1">
      <c r="A59" s="485" t="s">
        <v>5</v>
      </c>
      <c r="B59" s="510" t="s">
        <v>7</v>
      </c>
      <c r="C59" s="695" t="s">
        <v>5</v>
      </c>
      <c r="D59" s="533" t="s">
        <v>35</v>
      </c>
      <c r="E59" s="29"/>
      <c r="F59" s="667" t="s">
        <v>160</v>
      </c>
      <c r="G59" s="2" t="s">
        <v>8</v>
      </c>
      <c r="H59" s="6">
        <v>198.8</v>
      </c>
      <c r="I59" s="8">
        <v>180.3</v>
      </c>
      <c r="J59" s="263">
        <v>180.3</v>
      </c>
      <c r="K59" s="451" t="s">
        <v>36</v>
      </c>
      <c r="L59" s="54">
        <v>700</v>
      </c>
      <c r="M59" s="54">
        <v>690.8</v>
      </c>
      <c r="N59" s="449" t="s">
        <v>554</v>
      </c>
    </row>
    <row r="60" spans="1:14" ht="14.25" customHeight="1">
      <c r="A60" s="486"/>
      <c r="B60" s="511"/>
      <c r="C60" s="696"/>
      <c r="D60" s="534"/>
      <c r="E60" s="50"/>
      <c r="F60" s="668"/>
      <c r="G60" s="39"/>
      <c r="H60" s="5"/>
      <c r="I60" s="43"/>
      <c r="J60" s="264"/>
      <c r="K60" s="452"/>
      <c r="L60" s="265"/>
      <c r="M60" s="265"/>
      <c r="N60" s="450"/>
    </row>
    <row r="61" spans="1:14" ht="14.25" customHeight="1" thickBot="1">
      <c r="A61" s="487"/>
      <c r="B61" s="512"/>
      <c r="C61" s="697"/>
      <c r="D61" s="535"/>
      <c r="E61" s="46"/>
      <c r="F61" s="669"/>
      <c r="G61" s="205" t="s">
        <v>17</v>
      </c>
      <c r="H61" s="206">
        <f>H60+H59</f>
        <v>198.8</v>
      </c>
      <c r="I61" s="223">
        <f>I60+I59</f>
        <v>180.3</v>
      </c>
      <c r="J61" s="195">
        <f>J60+J59</f>
        <v>180.3</v>
      </c>
      <c r="K61" s="452"/>
      <c r="L61" s="265"/>
      <c r="M61" s="265"/>
      <c r="N61" s="430"/>
    </row>
    <row r="62" spans="1:14" ht="14.25" customHeight="1">
      <c r="A62" s="3" t="s">
        <v>5</v>
      </c>
      <c r="B62" s="160" t="s">
        <v>7</v>
      </c>
      <c r="C62" s="511" t="s">
        <v>6</v>
      </c>
      <c r="D62" s="534" t="s">
        <v>149</v>
      </c>
      <c r="E62" s="741" t="s">
        <v>64</v>
      </c>
      <c r="F62" s="668" t="s">
        <v>160</v>
      </c>
      <c r="G62" s="11" t="s">
        <v>8</v>
      </c>
      <c r="H62" s="12">
        <v>1279.6</v>
      </c>
      <c r="I62" s="248">
        <v>1279.6</v>
      </c>
      <c r="J62" s="266">
        <v>1279.6</v>
      </c>
      <c r="K62" s="619" t="s">
        <v>555</v>
      </c>
      <c r="L62" s="661">
        <v>150</v>
      </c>
      <c r="M62" s="662" t="s">
        <v>556</v>
      </c>
      <c r="N62" s="728"/>
    </row>
    <row r="63" spans="1:14" ht="13.5" customHeight="1">
      <c r="A63" s="3"/>
      <c r="B63" s="160"/>
      <c r="C63" s="511"/>
      <c r="D63" s="534"/>
      <c r="E63" s="741"/>
      <c r="F63" s="668"/>
      <c r="G63" s="4" t="s">
        <v>8</v>
      </c>
      <c r="H63" s="5">
        <v>27</v>
      </c>
      <c r="I63" s="43">
        <v>54.9</v>
      </c>
      <c r="J63" s="264">
        <v>54.8</v>
      </c>
      <c r="K63" s="452"/>
      <c r="L63" s="653"/>
      <c r="M63" s="663"/>
      <c r="N63" s="729"/>
    </row>
    <row r="64" spans="1:14" ht="18" customHeight="1" thickBot="1">
      <c r="A64" s="13"/>
      <c r="B64" s="189"/>
      <c r="C64" s="519"/>
      <c r="D64" s="535"/>
      <c r="E64" s="742"/>
      <c r="F64" s="669"/>
      <c r="G64" s="205" t="s">
        <v>17</v>
      </c>
      <c r="H64" s="208">
        <f>H63+H62</f>
        <v>1306.6</v>
      </c>
      <c r="I64" s="223">
        <f>I63+I62</f>
        <v>1334.5</v>
      </c>
      <c r="J64" s="195">
        <f>J63+J62</f>
        <v>1334.3999999999999</v>
      </c>
      <c r="K64" s="302"/>
      <c r="L64" s="431"/>
      <c r="M64" s="432"/>
      <c r="N64" s="433"/>
    </row>
    <row r="65" spans="1:14" s="93" customFormat="1" ht="20.25" customHeight="1">
      <c r="A65" s="638" t="s">
        <v>5</v>
      </c>
      <c r="B65" s="482" t="s">
        <v>7</v>
      </c>
      <c r="C65" s="482" t="s">
        <v>7</v>
      </c>
      <c r="D65" s="600" t="s">
        <v>121</v>
      </c>
      <c r="E65" s="737"/>
      <c r="F65" s="621" t="s">
        <v>160</v>
      </c>
      <c r="G65" s="209" t="s">
        <v>8</v>
      </c>
      <c r="H65" s="210">
        <v>12886</v>
      </c>
      <c r="I65" s="224">
        <v>15214</v>
      </c>
      <c r="J65" s="267">
        <v>15214</v>
      </c>
      <c r="K65" s="452" t="s">
        <v>122</v>
      </c>
      <c r="L65" s="83">
        <v>7000</v>
      </c>
      <c r="M65" s="83">
        <v>5000</v>
      </c>
      <c r="N65" s="416" t="s">
        <v>557</v>
      </c>
    </row>
    <row r="66" spans="1:14" s="93" customFormat="1" ht="15" customHeight="1">
      <c r="A66" s="639"/>
      <c r="B66" s="599"/>
      <c r="C66" s="599"/>
      <c r="D66" s="534"/>
      <c r="E66" s="738"/>
      <c r="F66" s="622"/>
      <c r="G66" s="211" t="s">
        <v>165</v>
      </c>
      <c r="H66" s="87"/>
      <c r="I66" s="225">
        <v>1431.4</v>
      </c>
      <c r="J66" s="268">
        <v>1431.4</v>
      </c>
      <c r="K66" s="452"/>
      <c r="L66" s="83"/>
      <c r="M66" s="83"/>
      <c r="N66" s="417"/>
    </row>
    <row r="67" spans="1:14" ht="15" customHeight="1">
      <c r="A67" s="639"/>
      <c r="B67" s="599"/>
      <c r="C67" s="599"/>
      <c r="D67" s="534"/>
      <c r="E67" s="739"/>
      <c r="F67" s="622"/>
      <c r="G67" s="211" t="s">
        <v>8</v>
      </c>
      <c r="H67" s="212">
        <v>70</v>
      </c>
      <c r="I67" s="226">
        <v>40</v>
      </c>
      <c r="J67" s="269">
        <v>38.7</v>
      </c>
      <c r="K67" s="452" t="s">
        <v>558</v>
      </c>
      <c r="L67" s="646">
        <v>1.1</v>
      </c>
      <c r="M67" s="646">
        <v>1</v>
      </c>
      <c r="N67" s="659" t="s">
        <v>557</v>
      </c>
    </row>
    <row r="68" spans="1:14" ht="18.75" customHeight="1" thickBot="1">
      <c r="A68" s="640"/>
      <c r="B68" s="484"/>
      <c r="C68" s="484"/>
      <c r="D68" s="601"/>
      <c r="E68" s="740"/>
      <c r="F68" s="623"/>
      <c r="G68" s="213" t="s">
        <v>17</v>
      </c>
      <c r="H68" s="214">
        <f>SUM(H65:H67)</f>
        <v>12956</v>
      </c>
      <c r="I68" s="219">
        <f>SUM(I65:I67)</f>
        <v>16685.4</v>
      </c>
      <c r="J68" s="195">
        <f>SUM(J65:J67)</f>
        <v>16684.100000000002</v>
      </c>
      <c r="K68" s="648"/>
      <c r="L68" s="647"/>
      <c r="M68" s="647"/>
      <c r="N68" s="660"/>
    </row>
    <row r="69" spans="1:14" ht="20.25" customHeight="1">
      <c r="A69" s="549" t="s">
        <v>5</v>
      </c>
      <c r="B69" s="482" t="s">
        <v>7</v>
      </c>
      <c r="C69" s="614" t="s">
        <v>9</v>
      </c>
      <c r="D69" s="501" t="s">
        <v>57</v>
      </c>
      <c r="E69" s="79"/>
      <c r="F69" s="621" t="s">
        <v>160</v>
      </c>
      <c r="G69" s="233" t="s">
        <v>8</v>
      </c>
      <c r="H69" s="227">
        <v>4.7</v>
      </c>
      <c r="I69" s="224">
        <v>4.7</v>
      </c>
      <c r="J69" s="267">
        <v>4.7</v>
      </c>
      <c r="K69" s="452"/>
      <c r="L69" s="653"/>
      <c r="M69" s="653"/>
      <c r="N69" s="644" t="s">
        <v>559</v>
      </c>
    </row>
    <row r="70" spans="1:14" ht="16.5" customHeight="1">
      <c r="A70" s="613"/>
      <c r="B70" s="599"/>
      <c r="C70" s="615"/>
      <c r="D70" s="502"/>
      <c r="E70" s="52"/>
      <c r="F70" s="622"/>
      <c r="G70" s="40"/>
      <c r="H70" s="96"/>
      <c r="I70" s="225"/>
      <c r="J70" s="268"/>
      <c r="K70" s="452"/>
      <c r="L70" s="653"/>
      <c r="M70" s="653"/>
      <c r="N70" s="644"/>
    </row>
    <row r="71" spans="1:14" ht="17.25" customHeight="1" thickBot="1">
      <c r="A71" s="550"/>
      <c r="B71" s="484"/>
      <c r="C71" s="616"/>
      <c r="D71" s="503"/>
      <c r="E71" s="51"/>
      <c r="F71" s="623"/>
      <c r="G71" s="234" t="s">
        <v>17</v>
      </c>
      <c r="H71" s="232">
        <f>+H70+H69</f>
        <v>4.7</v>
      </c>
      <c r="I71" s="219">
        <f>I70+I69</f>
        <v>4.7</v>
      </c>
      <c r="J71" s="195">
        <f>J70+J69</f>
        <v>4.7</v>
      </c>
      <c r="K71" s="452"/>
      <c r="L71" s="653"/>
      <c r="M71" s="653"/>
      <c r="N71" s="645"/>
    </row>
    <row r="72" spans="1:14" s="249" customFormat="1" ht="17.25" customHeight="1" thickBot="1">
      <c r="A72" s="14" t="s">
        <v>5</v>
      </c>
      <c r="B72" s="215" t="s">
        <v>9</v>
      </c>
      <c r="C72" s="670" t="s">
        <v>16</v>
      </c>
      <c r="D72" s="671"/>
      <c r="E72" s="671"/>
      <c r="F72" s="671"/>
      <c r="G72" s="671"/>
      <c r="H72" s="229">
        <f>H74+H78+H81+H84+H87+H89+H91+H94+H97</f>
        <v>5680.8</v>
      </c>
      <c r="I72" s="229">
        <f>I74+I78+I81+I84+I87+I89+I91+I94+I97</f>
        <v>3904.3</v>
      </c>
      <c r="J72" s="229">
        <f>J74+J78+J81+J84+J87+J89+J91+J94+J97</f>
        <v>3880.2000000000003</v>
      </c>
      <c r="K72" s="471"/>
      <c r="L72" s="472"/>
      <c r="M72" s="472"/>
      <c r="N72" s="473"/>
    </row>
    <row r="73" spans="1:14" s="270" customFormat="1" ht="44.25" customHeight="1">
      <c r="A73" s="496" t="s">
        <v>5</v>
      </c>
      <c r="B73" s="518" t="s">
        <v>9</v>
      </c>
      <c r="C73" s="518" t="s">
        <v>5</v>
      </c>
      <c r="D73" s="617" t="s">
        <v>60</v>
      </c>
      <c r="E73" s="29"/>
      <c r="F73" s="651" t="s">
        <v>163</v>
      </c>
      <c r="G73" s="7" t="s">
        <v>55</v>
      </c>
      <c r="H73" s="31">
        <v>2003.1</v>
      </c>
      <c r="I73" s="8">
        <v>431.5</v>
      </c>
      <c r="J73" s="9">
        <v>424.5</v>
      </c>
      <c r="K73" s="369" t="s">
        <v>133</v>
      </c>
      <c r="L73" s="370">
        <v>30.5</v>
      </c>
      <c r="M73" s="370">
        <v>9.7</v>
      </c>
      <c r="N73" s="649" t="s">
        <v>560</v>
      </c>
    </row>
    <row r="74" spans="1:14" s="270" customFormat="1" ht="27" customHeight="1" thickBot="1">
      <c r="A74" s="539"/>
      <c r="B74" s="540"/>
      <c r="C74" s="540"/>
      <c r="D74" s="618"/>
      <c r="E74" s="45"/>
      <c r="F74" s="652"/>
      <c r="G74" s="235" t="s">
        <v>17</v>
      </c>
      <c r="H74" s="207">
        <f>H73</f>
        <v>2003.1</v>
      </c>
      <c r="I74" s="223">
        <f>I73</f>
        <v>431.5</v>
      </c>
      <c r="J74" s="231">
        <f>J73</f>
        <v>424.5</v>
      </c>
      <c r="K74" s="271"/>
      <c r="L74" s="272"/>
      <c r="M74" s="272"/>
      <c r="N74" s="650"/>
    </row>
    <row r="75" spans="1:14" s="270" customFormat="1" ht="47.25" customHeight="1">
      <c r="A75" s="496" t="s">
        <v>5</v>
      </c>
      <c r="B75" s="518" t="s">
        <v>9</v>
      </c>
      <c r="C75" s="518" t="s">
        <v>6</v>
      </c>
      <c r="D75" s="617" t="s">
        <v>61</v>
      </c>
      <c r="E75" s="48"/>
      <c r="F75" s="498" t="s">
        <v>161</v>
      </c>
      <c r="G75" s="135" t="s">
        <v>55</v>
      </c>
      <c r="H75" s="340">
        <v>1200</v>
      </c>
      <c r="I75" s="9">
        <v>1199.3</v>
      </c>
      <c r="J75" s="342">
        <v>1199.3</v>
      </c>
      <c r="K75" s="366" t="s">
        <v>134</v>
      </c>
      <c r="L75" s="367">
        <v>15.6</v>
      </c>
      <c r="M75" s="367">
        <v>24.5</v>
      </c>
      <c r="N75" s="368" t="s">
        <v>561</v>
      </c>
    </row>
    <row r="76" spans="1:14" s="270" customFormat="1" ht="39.75" customHeight="1">
      <c r="A76" s="486"/>
      <c r="B76" s="511"/>
      <c r="C76" s="511"/>
      <c r="D76" s="502"/>
      <c r="E76" s="48"/>
      <c r="F76" s="499"/>
      <c r="G76" s="135"/>
      <c r="H76" s="340"/>
      <c r="I76" s="316"/>
      <c r="J76" s="343"/>
      <c r="K76" s="273" t="s">
        <v>135</v>
      </c>
      <c r="L76" s="274">
        <v>4.5</v>
      </c>
      <c r="M76" s="274">
        <v>2.6</v>
      </c>
      <c r="N76" s="275" t="s">
        <v>562</v>
      </c>
    </row>
    <row r="77" spans="1:14" s="270" customFormat="1" ht="25.5" customHeight="1">
      <c r="A77" s="486"/>
      <c r="B77" s="511"/>
      <c r="C77" s="511"/>
      <c r="D77" s="502"/>
      <c r="E77" s="48"/>
      <c r="F77" s="499"/>
      <c r="G77" s="39" t="s">
        <v>8</v>
      </c>
      <c r="H77" s="341">
        <v>180</v>
      </c>
      <c r="I77" s="230">
        <v>180</v>
      </c>
      <c r="J77" s="344">
        <v>180</v>
      </c>
      <c r="K77" s="276" t="s">
        <v>67</v>
      </c>
      <c r="L77" s="274">
        <v>0.2</v>
      </c>
      <c r="M77" s="274">
        <v>0.19</v>
      </c>
      <c r="N77" s="277"/>
    </row>
    <row r="78" spans="1:14" s="270" customFormat="1" ht="36" customHeight="1" thickBot="1">
      <c r="A78" s="497"/>
      <c r="B78" s="519"/>
      <c r="C78" s="519"/>
      <c r="D78" s="624"/>
      <c r="E78" s="49"/>
      <c r="F78" s="500"/>
      <c r="G78" s="205" t="s">
        <v>17</v>
      </c>
      <c r="H78" s="214">
        <f>H77+H75</f>
        <v>1380</v>
      </c>
      <c r="I78" s="231">
        <f>I77+I75</f>
        <v>1379.3</v>
      </c>
      <c r="J78" s="206">
        <f>J77+J75</f>
        <v>1379.3</v>
      </c>
      <c r="K78" s="288" t="s">
        <v>96</v>
      </c>
      <c r="L78" s="265">
        <v>200</v>
      </c>
      <c r="M78" s="265">
        <v>872</v>
      </c>
      <c r="N78" s="289" t="s">
        <v>563</v>
      </c>
    </row>
    <row r="79" spans="1:14" s="281" customFormat="1" ht="18" customHeight="1">
      <c r="A79" s="549" t="s">
        <v>5</v>
      </c>
      <c r="B79" s="482" t="s">
        <v>9</v>
      </c>
      <c r="C79" s="482" t="s">
        <v>7</v>
      </c>
      <c r="D79" s="602" t="s">
        <v>156</v>
      </c>
      <c r="E79" s="278"/>
      <c r="F79" s="641" t="s">
        <v>161</v>
      </c>
      <c r="G79" s="279" t="s">
        <v>55</v>
      </c>
      <c r="H79" s="280">
        <v>204.8</v>
      </c>
      <c r="I79" s="313">
        <v>212</v>
      </c>
      <c r="J79" s="263">
        <v>212</v>
      </c>
      <c r="K79" s="642" t="s">
        <v>68</v>
      </c>
      <c r="L79" s="290">
        <v>4.2</v>
      </c>
      <c r="M79" s="290">
        <v>3.7</v>
      </c>
      <c r="N79" s="474" t="s">
        <v>564</v>
      </c>
    </row>
    <row r="80" spans="1:14" s="281" customFormat="1" ht="18" customHeight="1">
      <c r="A80" s="480"/>
      <c r="B80" s="483"/>
      <c r="C80" s="483"/>
      <c r="D80" s="516"/>
      <c r="E80" s="282"/>
      <c r="F80" s="604"/>
      <c r="G80" s="283" t="s">
        <v>8</v>
      </c>
      <c r="H80" s="284">
        <v>50</v>
      </c>
      <c r="I80" s="134">
        <v>50</v>
      </c>
      <c r="J80" s="264">
        <v>50</v>
      </c>
      <c r="K80" s="643"/>
      <c r="L80" s="89"/>
      <c r="M80" s="89"/>
      <c r="N80" s="475"/>
    </row>
    <row r="81" spans="1:14" s="281" customFormat="1" ht="14.25" customHeight="1" thickBot="1">
      <c r="A81" s="550"/>
      <c r="B81" s="484"/>
      <c r="C81" s="484"/>
      <c r="D81" s="603"/>
      <c r="E81" s="285"/>
      <c r="F81" s="605"/>
      <c r="G81" s="286" t="s">
        <v>17</v>
      </c>
      <c r="H81" s="287">
        <f>SUM(H79:H80)</f>
        <v>254.8</v>
      </c>
      <c r="I81" s="195">
        <f>SUM(I79:I80)</f>
        <v>262</v>
      </c>
      <c r="J81" s="317">
        <f>SUM(J79:J80)</f>
        <v>262</v>
      </c>
      <c r="K81" s="262"/>
      <c r="L81" s="291"/>
      <c r="M81" s="291"/>
      <c r="N81" s="292"/>
    </row>
    <row r="82" spans="1:14" s="281" customFormat="1" ht="48.75" customHeight="1">
      <c r="A82" s="479" t="s">
        <v>5</v>
      </c>
      <c r="B82" s="544" t="s">
        <v>9</v>
      </c>
      <c r="C82" s="544" t="s">
        <v>9</v>
      </c>
      <c r="D82" s="515" t="s">
        <v>38</v>
      </c>
      <c r="E82" s="293"/>
      <c r="F82" s="604" t="s">
        <v>161</v>
      </c>
      <c r="G82" s="294" t="s">
        <v>55</v>
      </c>
      <c r="H82" s="295">
        <v>440</v>
      </c>
      <c r="I82" s="314">
        <v>440</v>
      </c>
      <c r="J82" s="266">
        <v>440</v>
      </c>
      <c r="K82" s="297" t="s">
        <v>33</v>
      </c>
      <c r="L82" s="298">
        <v>100</v>
      </c>
      <c r="M82" s="298">
        <v>88</v>
      </c>
      <c r="N82" s="299" t="s">
        <v>565</v>
      </c>
    </row>
    <row r="83" spans="1:14" s="281" customFormat="1" ht="24.75" customHeight="1">
      <c r="A83" s="480"/>
      <c r="B83" s="483"/>
      <c r="C83" s="483"/>
      <c r="D83" s="516"/>
      <c r="E83" s="293"/>
      <c r="F83" s="604"/>
      <c r="G83" s="283" t="s">
        <v>8</v>
      </c>
      <c r="H83" s="296">
        <v>390.4</v>
      </c>
      <c r="I83" s="134">
        <v>390.5</v>
      </c>
      <c r="J83" s="264">
        <v>390.5</v>
      </c>
      <c r="K83" s="379" t="s">
        <v>136</v>
      </c>
      <c r="L83" s="409">
        <v>4.8</v>
      </c>
      <c r="M83" s="409">
        <v>7.5</v>
      </c>
      <c r="N83" s="382" t="s">
        <v>566</v>
      </c>
    </row>
    <row r="84" spans="1:14" s="281" customFormat="1" ht="13.5" customHeight="1" thickBot="1">
      <c r="A84" s="481"/>
      <c r="B84" s="545"/>
      <c r="C84" s="545"/>
      <c r="D84" s="517"/>
      <c r="E84" s="300"/>
      <c r="F84" s="605"/>
      <c r="G84" s="286" t="s">
        <v>17</v>
      </c>
      <c r="H84" s="301">
        <f>SUM(H82:H83)</f>
        <v>830.4</v>
      </c>
      <c r="I84" s="195">
        <f>SUM(I82:I83)</f>
        <v>830.5</v>
      </c>
      <c r="J84" s="317">
        <f>SUM(J82:J83)</f>
        <v>830.5</v>
      </c>
      <c r="K84" s="302"/>
      <c r="L84" s="303"/>
      <c r="M84" s="304"/>
      <c r="N84" s="408"/>
    </row>
    <row r="85" spans="1:14" ht="14.25" customHeight="1">
      <c r="A85" s="485" t="s">
        <v>5</v>
      </c>
      <c r="B85" s="510" t="s">
        <v>9</v>
      </c>
      <c r="C85" s="510" t="s">
        <v>32</v>
      </c>
      <c r="D85" s="501" t="s">
        <v>34</v>
      </c>
      <c r="E85" s="47"/>
      <c r="F85" s="498" t="s">
        <v>161</v>
      </c>
      <c r="G85" s="7" t="s">
        <v>55</v>
      </c>
      <c r="H85" s="6">
        <v>421.3</v>
      </c>
      <c r="I85" s="8">
        <v>282.2</v>
      </c>
      <c r="J85" s="9">
        <v>282.2</v>
      </c>
      <c r="K85" s="440" t="s">
        <v>50</v>
      </c>
      <c r="L85" s="290">
        <v>16</v>
      </c>
      <c r="M85" s="307">
        <v>14</v>
      </c>
      <c r="N85" s="476"/>
    </row>
    <row r="86" spans="1:14" ht="13.5" customHeight="1">
      <c r="A86" s="486"/>
      <c r="B86" s="511"/>
      <c r="C86" s="511"/>
      <c r="D86" s="502"/>
      <c r="E86" s="45"/>
      <c r="F86" s="499"/>
      <c r="G86" s="4"/>
      <c r="H86" s="5"/>
      <c r="I86" s="43"/>
      <c r="J86" s="230"/>
      <c r="K86" s="441"/>
      <c r="L86" s="305"/>
      <c r="M86" s="306"/>
      <c r="N86" s="477"/>
    </row>
    <row r="87" spans="1:14" ht="13.5" customHeight="1" thickBot="1">
      <c r="A87" s="487"/>
      <c r="B87" s="512"/>
      <c r="C87" s="512"/>
      <c r="D87" s="503"/>
      <c r="E87" s="49"/>
      <c r="F87" s="500"/>
      <c r="G87" s="205" t="s">
        <v>17</v>
      </c>
      <c r="H87" s="208">
        <f>SUM(H85:H86)</f>
        <v>421.3</v>
      </c>
      <c r="I87" s="223">
        <f>SUM(I85:I86)</f>
        <v>282.2</v>
      </c>
      <c r="J87" s="231">
        <f>SUM(J85:J86)</f>
        <v>282.2</v>
      </c>
      <c r="K87" s="308"/>
      <c r="L87" s="309"/>
      <c r="M87" s="310"/>
      <c r="N87" s="478"/>
    </row>
    <row r="88" spans="1:14" ht="16.5" customHeight="1">
      <c r="A88" s="513" t="s">
        <v>5</v>
      </c>
      <c r="B88" s="508" t="s">
        <v>9</v>
      </c>
      <c r="C88" s="508" t="s">
        <v>10</v>
      </c>
      <c r="D88" s="526" t="s">
        <v>58</v>
      </c>
      <c r="E88" s="506" t="s">
        <v>66</v>
      </c>
      <c r="F88" s="504" t="s">
        <v>160</v>
      </c>
      <c r="G88" s="32" t="s">
        <v>8</v>
      </c>
      <c r="H88" s="238">
        <v>532</v>
      </c>
      <c r="I88" s="315">
        <v>542.9</v>
      </c>
      <c r="J88" s="9">
        <v>542.9</v>
      </c>
      <c r="K88" s="619" t="s">
        <v>53</v>
      </c>
      <c r="L88" s="311">
        <v>18</v>
      </c>
      <c r="M88" s="311">
        <v>18</v>
      </c>
      <c r="N88" s="312"/>
    </row>
    <row r="89" spans="1:14" ht="20.25" customHeight="1" thickBot="1">
      <c r="A89" s="514"/>
      <c r="B89" s="509"/>
      <c r="C89" s="509"/>
      <c r="D89" s="527"/>
      <c r="E89" s="507"/>
      <c r="F89" s="505"/>
      <c r="G89" s="237" t="s">
        <v>17</v>
      </c>
      <c r="H89" s="232">
        <f>SUM(H88:H88)</f>
        <v>532</v>
      </c>
      <c r="I89" s="219">
        <f>SUM(I88:I88)</f>
        <v>542.9</v>
      </c>
      <c r="J89" s="232">
        <f>SUM(J88:J88)</f>
        <v>542.9</v>
      </c>
      <c r="K89" s="620"/>
      <c r="L89" s="421"/>
      <c r="M89" s="421"/>
      <c r="N89" s="422"/>
    </row>
    <row r="90" spans="1:14" ht="16.5" customHeight="1">
      <c r="A90" s="513" t="s">
        <v>5</v>
      </c>
      <c r="B90" s="508" t="s">
        <v>9</v>
      </c>
      <c r="C90" s="508" t="s">
        <v>11</v>
      </c>
      <c r="D90" s="526" t="s">
        <v>150</v>
      </c>
      <c r="E90" s="506"/>
      <c r="F90" s="504" t="s">
        <v>162</v>
      </c>
      <c r="G90" s="32" t="s">
        <v>55</v>
      </c>
      <c r="H90" s="238">
        <v>100</v>
      </c>
      <c r="I90" s="315">
        <v>50</v>
      </c>
      <c r="J90" s="9">
        <v>50</v>
      </c>
      <c r="K90" s="452" t="s">
        <v>587</v>
      </c>
      <c r="L90" s="90">
        <v>60</v>
      </c>
      <c r="M90" s="90">
        <v>1876</v>
      </c>
      <c r="N90" s="91"/>
    </row>
    <row r="91" spans="1:14" ht="14.25" customHeight="1" thickBot="1">
      <c r="A91" s="514"/>
      <c r="B91" s="509"/>
      <c r="C91" s="509"/>
      <c r="D91" s="527"/>
      <c r="E91" s="507"/>
      <c r="F91" s="505"/>
      <c r="G91" s="237" t="s">
        <v>17</v>
      </c>
      <c r="H91" s="232">
        <f>SUM(H90:H90)</f>
        <v>100</v>
      </c>
      <c r="I91" s="219">
        <f>SUM(I90:I90)</f>
        <v>50</v>
      </c>
      <c r="J91" s="219">
        <f>SUM(J90:J90)</f>
        <v>50</v>
      </c>
      <c r="K91" s="452"/>
      <c r="L91" s="84"/>
      <c r="M91" s="84"/>
      <c r="N91" s="85"/>
    </row>
    <row r="92" spans="1:14" ht="15" customHeight="1">
      <c r="A92" s="485" t="s">
        <v>5</v>
      </c>
      <c r="B92" s="510" t="s">
        <v>9</v>
      </c>
      <c r="C92" s="510" t="s">
        <v>37</v>
      </c>
      <c r="D92" s="501" t="s">
        <v>62</v>
      </c>
      <c r="E92" s="47"/>
      <c r="F92" s="498" t="s">
        <v>159</v>
      </c>
      <c r="G92" s="16" t="s">
        <v>55</v>
      </c>
      <c r="H92" s="6">
        <v>69.2</v>
      </c>
      <c r="I92" s="8">
        <v>60.9</v>
      </c>
      <c r="J92" s="9">
        <v>60.8</v>
      </c>
      <c r="K92" s="401" t="s">
        <v>584</v>
      </c>
      <c r="L92" s="407">
        <v>100</v>
      </c>
      <c r="M92" s="407">
        <v>100</v>
      </c>
      <c r="N92" s="402"/>
    </row>
    <row r="93" spans="1:14" ht="14.25" customHeight="1">
      <c r="A93" s="486"/>
      <c r="B93" s="511"/>
      <c r="C93" s="511"/>
      <c r="D93" s="502"/>
      <c r="E93" s="48"/>
      <c r="F93" s="499"/>
      <c r="G93" s="17"/>
      <c r="H93" s="5"/>
      <c r="I93" s="43"/>
      <c r="J93" s="230"/>
      <c r="K93" s="400" t="s">
        <v>585</v>
      </c>
      <c r="L93" s="72"/>
      <c r="M93" s="72"/>
      <c r="N93" s="86"/>
    </row>
    <row r="94" spans="1:14" ht="14.25" customHeight="1" thickBot="1">
      <c r="A94" s="487"/>
      <c r="B94" s="512"/>
      <c r="C94" s="512"/>
      <c r="D94" s="503"/>
      <c r="E94" s="49"/>
      <c r="F94" s="500"/>
      <c r="G94" s="236" t="s">
        <v>17</v>
      </c>
      <c r="H94" s="208">
        <f>H92</f>
        <v>69.2</v>
      </c>
      <c r="I94" s="223">
        <f>SUM(I92:I93)</f>
        <v>60.9</v>
      </c>
      <c r="J94" s="231">
        <f>SUM(J92:J93)</f>
        <v>60.8</v>
      </c>
      <c r="K94" s="403"/>
      <c r="L94" s="404"/>
      <c r="M94" s="405"/>
      <c r="N94" s="406"/>
    </row>
    <row r="95" spans="1:14" ht="18" customHeight="1">
      <c r="A95" s="496" t="s">
        <v>5</v>
      </c>
      <c r="B95" s="518" t="s">
        <v>32</v>
      </c>
      <c r="C95" s="761" t="s">
        <v>5</v>
      </c>
      <c r="D95" s="606" t="s">
        <v>63</v>
      </c>
      <c r="E95" s="47"/>
      <c r="F95" s="498" t="s">
        <v>159</v>
      </c>
      <c r="G95" s="15" t="s">
        <v>8</v>
      </c>
      <c r="H95" s="9">
        <v>90</v>
      </c>
      <c r="I95" s="8">
        <v>65</v>
      </c>
      <c r="J95" s="9">
        <v>48</v>
      </c>
      <c r="K95" s="461"/>
      <c r="L95" s="611"/>
      <c r="M95" s="611"/>
      <c r="N95" s="755" t="s">
        <v>586</v>
      </c>
    </row>
    <row r="96" spans="1:14" ht="18.75" customHeight="1">
      <c r="A96" s="486"/>
      <c r="B96" s="511"/>
      <c r="C96" s="762"/>
      <c r="D96" s="607"/>
      <c r="E96" s="50"/>
      <c r="F96" s="499"/>
      <c r="G96" s="38" t="s">
        <v>55</v>
      </c>
      <c r="H96" s="230"/>
      <c r="I96" s="43">
        <v>0</v>
      </c>
      <c r="J96" s="230">
        <v>0</v>
      </c>
      <c r="K96" s="461"/>
      <c r="L96" s="611"/>
      <c r="M96" s="611"/>
      <c r="N96" s="756"/>
    </row>
    <row r="97" spans="1:14" ht="27" customHeight="1" thickBot="1">
      <c r="A97" s="497"/>
      <c r="B97" s="519"/>
      <c r="C97" s="763"/>
      <c r="D97" s="608"/>
      <c r="E97" s="49"/>
      <c r="F97" s="500"/>
      <c r="G97" s="239" t="s">
        <v>17</v>
      </c>
      <c r="H97" s="231">
        <f>H96+H95</f>
        <v>90</v>
      </c>
      <c r="I97" s="223">
        <f>I95</f>
        <v>65</v>
      </c>
      <c r="J97" s="231">
        <f>J96+J95</f>
        <v>48</v>
      </c>
      <c r="K97" s="462"/>
      <c r="L97" s="612"/>
      <c r="M97" s="612"/>
      <c r="N97" s="757"/>
    </row>
    <row r="98" spans="1:14" ht="13.5" customHeight="1" thickBot="1">
      <c r="A98" s="42" t="s">
        <v>10</v>
      </c>
      <c r="B98" s="759" t="s">
        <v>21</v>
      </c>
      <c r="C98" s="760"/>
      <c r="D98" s="760"/>
      <c r="E98" s="760"/>
      <c r="F98" s="760"/>
      <c r="G98" s="760"/>
      <c r="H98" s="37">
        <f>H72+H58+H48+H10</f>
        <v>59454.44900000001</v>
      </c>
      <c r="I98" s="37">
        <f>I72+I58+I48+I10</f>
        <v>47639.1</v>
      </c>
      <c r="J98" s="37">
        <f>J72+J58+J48+J10</f>
        <v>32588.495000000003</v>
      </c>
      <c r="K98" s="609"/>
      <c r="L98" s="609"/>
      <c r="M98" s="609"/>
      <c r="N98" s="610"/>
    </row>
    <row r="99" spans="1:14" s="88" customFormat="1" ht="13.5" customHeight="1">
      <c r="A99" s="764"/>
      <c r="B99" s="765"/>
      <c r="C99" s="765"/>
      <c r="D99" s="765"/>
      <c r="E99" s="765"/>
      <c r="F99" s="765"/>
      <c r="G99" s="765"/>
      <c r="H99" s="765"/>
      <c r="I99" s="765"/>
      <c r="J99" s="765"/>
      <c r="K99" s="97"/>
      <c r="L99" s="97"/>
      <c r="M99" s="97"/>
      <c r="N99" s="97"/>
    </row>
    <row r="100" spans="1:14" ht="14.25" customHeight="1">
      <c r="A100" s="19"/>
      <c r="B100" s="20"/>
      <c r="C100" s="758" t="s">
        <v>30</v>
      </c>
      <c r="D100" s="758"/>
      <c r="E100" s="758"/>
      <c r="F100" s="758"/>
      <c r="G100" s="758"/>
      <c r="H100" s="758"/>
      <c r="K100" s="18"/>
      <c r="L100" s="18"/>
      <c r="M100" s="18"/>
      <c r="N100" s="18"/>
    </row>
    <row r="101" spans="1:14" ht="12" customHeight="1" thickBot="1">
      <c r="A101" s="21"/>
      <c r="B101" s="21"/>
      <c r="C101" s="22"/>
      <c r="D101" s="23"/>
      <c r="E101" s="30"/>
      <c r="F101" s="24"/>
      <c r="G101" s="25"/>
      <c r="H101" s="164"/>
      <c r="K101" s="28"/>
      <c r="L101" s="28"/>
      <c r="M101" s="28"/>
      <c r="N101" s="28"/>
    </row>
    <row r="102" spans="1:14" ht="41.25" customHeight="1">
      <c r="A102" s="746" t="s">
        <v>22</v>
      </c>
      <c r="B102" s="747"/>
      <c r="C102" s="747"/>
      <c r="D102" s="747"/>
      <c r="E102" s="747"/>
      <c r="F102" s="747"/>
      <c r="G102" s="748"/>
      <c r="H102" s="665" t="s">
        <v>540</v>
      </c>
      <c r="I102" s="665" t="s">
        <v>541</v>
      </c>
      <c r="J102" s="665" t="s">
        <v>542</v>
      </c>
      <c r="K102" s="36"/>
      <c r="L102" s="26"/>
      <c r="M102" s="26"/>
      <c r="N102" s="28"/>
    </row>
    <row r="103" spans="1:14" ht="42" customHeight="1" thickBot="1">
      <c r="A103" s="749"/>
      <c r="B103" s="750"/>
      <c r="C103" s="750"/>
      <c r="D103" s="750"/>
      <c r="E103" s="750"/>
      <c r="F103" s="750"/>
      <c r="G103" s="751"/>
      <c r="H103" s="666"/>
      <c r="I103" s="666"/>
      <c r="J103" s="666"/>
      <c r="K103" s="36"/>
      <c r="L103" s="26"/>
      <c r="M103" s="26"/>
      <c r="N103" s="28"/>
    </row>
    <row r="104" spans="1:14" ht="13.5" customHeight="1" thickBot="1">
      <c r="A104" s="528" t="s">
        <v>27</v>
      </c>
      <c r="B104" s="529"/>
      <c r="C104" s="529"/>
      <c r="D104" s="529"/>
      <c r="E104" s="529"/>
      <c r="F104" s="529"/>
      <c r="G104" s="530"/>
      <c r="H104" s="157">
        <f>H105+H106</f>
        <v>18708.500000000004</v>
      </c>
      <c r="I104" s="157">
        <f>I105+I106</f>
        <v>19473.300000000003</v>
      </c>
      <c r="J104" s="345">
        <f>J105+J106</f>
        <v>19414.900000000005</v>
      </c>
      <c r="K104" s="36"/>
      <c r="L104" s="26"/>
      <c r="M104" s="26"/>
      <c r="N104" s="28"/>
    </row>
    <row r="105" spans="1:14" ht="12.75" customHeight="1">
      <c r="A105" s="523" t="s">
        <v>39</v>
      </c>
      <c r="B105" s="524"/>
      <c r="C105" s="524"/>
      <c r="D105" s="524"/>
      <c r="E105" s="524"/>
      <c r="F105" s="524"/>
      <c r="G105" s="525"/>
      <c r="H105" s="158">
        <f>SUMIF(G11:G97,G95,H11:H97)</f>
        <v>18708.500000000004</v>
      </c>
      <c r="I105" s="10">
        <f>SUMIF(G11:G97,G95,I11:I97)</f>
        <v>18041.9</v>
      </c>
      <c r="J105" s="10">
        <f>SUMIF(G11:G97,G95,J11:J97)</f>
        <v>17983.500000000004</v>
      </c>
      <c r="K105" s="36"/>
      <c r="L105" s="26"/>
      <c r="M105" s="26"/>
      <c r="N105" s="28"/>
    </row>
    <row r="106" spans="1:14" ht="15.75" customHeight="1">
      <c r="A106" s="766" t="s">
        <v>164</v>
      </c>
      <c r="B106" s="767"/>
      <c r="C106" s="767"/>
      <c r="D106" s="767"/>
      <c r="E106" s="767"/>
      <c r="F106" s="767"/>
      <c r="G106" s="768"/>
      <c r="H106" s="155">
        <v>0</v>
      </c>
      <c r="I106" s="240">
        <f>I66</f>
        <v>1431.4</v>
      </c>
      <c r="J106" s="240">
        <f>J66</f>
        <v>1431.4</v>
      </c>
      <c r="K106" s="26"/>
      <c r="L106" s="26"/>
      <c r="M106" s="26"/>
      <c r="N106" s="28"/>
    </row>
    <row r="107" spans="1:14" ht="13.5" customHeight="1" thickBot="1">
      <c r="A107" s="546" t="s">
        <v>28</v>
      </c>
      <c r="B107" s="547"/>
      <c r="C107" s="547"/>
      <c r="D107" s="547"/>
      <c r="E107" s="547"/>
      <c r="F107" s="547"/>
      <c r="G107" s="548"/>
      <c r="H107" s="163">
        <f>SUM(H108:H113)</f>
        <v>40745.94899999999</v>
      </c>
      <c r="I107" s="37">
        <f>I108+I109+I110+I111+I112+I113</f>
        <v>28165.800000000003</v>
      </c>
      <c r="J107" s="37">
        <f>J108+J109+J110+J111+J112+J113</f>
        <v>13173.595</v>
      </c>
      <c r="K107" s="26"/>
      <c r="L107" s="26"/>
      <c r="M107" s="26"/>
      <c r="N107" s="28"/>
    </row>
    <row r="108" spans="1:14" ht="13.5" customHeight="1">
      <c r="A108" s="520" t="s">
        <v>40</v>
      </c>
      <c r="B108" s="521"/>
      <c r="C108" s="521"/>
      <c r="D108" s="521"/>
      <c r="E108" s="521"/>
      <c r="F108" s="521"/>
      <c r="G108" s="522"/>
      <c r="H108" s="158">
        <f>SUMIF(G11:G96,"es",H11:H96)</f>
        <v>17175.441</v>
      </c>
      <c r="I108" s="10">
        <f>SUMIF(G11:G96,"es",I11:I96)</f>
        <v>17175.4</v>
      </c>
      <c r="J108" s="10">
        <f>SUMIF(G11:G96,"es",J11:J96)</f>
        <v>6130.9</v>
      </c>
      <c r="K108" s="26"/>
      <c r="L108" s="26"/>
      <c r="M108" s="26"/>
      <c r="N108" s="28"/>
    </row>
    <row r="109" spans="1:16" s="88" customFormat="1" ht="13.5" customHeight="1">
      <c r="A109" s="752" t="s">
        <v>126</v>
      </c>
      <c r="B109" s="753"/>
      <c r="C109" s="753"/>
      <c r="D109" s="753"/>
      <c r="E109" s="753"/>
      <c r="F109" s="753"/>
      <c r="G109" s="754"/>
      <c r="H109" s="159">
        <f>SUMIF(G11:G96,G16,H11:H97)</f>
        <v>634.83</v>
      </c>
      <c r="I109" s="241">
        <f>SUMIF(G11:G96,G16,I11:I97)</f>
        <v>634.8</v>
      </c>
      <c r="J109" s="241">
        <f>SUMIF(G11:G96,G16,J11:J97)</f>
        <v>18.6</v>
      </c>
      <c r="K109" s="423"/>
      <c r="L109" s="423"/>
      <c r="M109" s="424"/>
      <c r="N109" s="424"/>
      <c r="O109" s="424"/>
      <c r="P109" s="424"/>
    </row>
    <row r="110" spans="1:16" ht="13.5" customHeight="1">
      <c r="A110" s="541" t="s">
        <v>56</v>
      </c>
      <c r="B110" s="542"/>
      <c r="C110" s="542"/>
      <c r="D110" s="542"/>
      <c r="E110" s="542"/>
      <c r="F110" s="542"/>
      <c r="G110" s="543"/>
      <c r="H110" s="155">
        <f>SUMIF(G11:G96,"KPP",H11:H96)</f>
        <v>18755.8</v>
      </c>
      <c r="I110" s="155">
        <f>SUMIF(G11:G96,"kpp",I11:I96)</f>
        <v>5439.7</v>
      </c>
      <c r="J110" s="325">
        <f>SUMIF(G11:G96,"kpp",J11:J96)</f>
        <v>5431.295</v>
      </c>
      <c r="K110" s="425"/>
      <c r="L110" s="425"/>
      <c r="M110" s="426"/>
      <c r="N110" s="78"/>
      <c r="O110" s="427"/>
      <c r="P110" s="427"/>
    </row>
    <row r="111" spans="1:14" ht="13.5" customHeight="1">
      <c r="A111" s="541" t="s">
        <v>41</v>
      </c>
      <c r="B111" s="542"/>
      <c r="C111" s="542"/>
      <c r="D111" s="542"/>
      <c r="E111" s="542"/>
      <c r="F111" s="542"/>
      <c r="G111" s="543"/>
      <c r="H111" s="155">
        <f>SUMIF(G11:G96,"kvjud",H11:H96)</f>
        <v>3264</v>
      </c>
      <c r="I111" s="241">
        <f>SUMIF(G11:G96,"kvjud",I11:I96)</f>
        <v>4000</v>
      </c>
      <c r="J111" s="241">
        <f>SUMIF(G11:G96,"kvjud",J11:J96)</f>
        <v>1208.1</v>
      </c>
      <c r="K111" s="26"/>
      <c r="L111" s="26"/>
      <c r="M111" s="26"/>
      <c r="N111" s="28"/>
    </row>
    <row r="112" spans="1:14" ht="14.25" customHeight="1">
      <c r="A112" s="593" t="s">
        <v>42</v>
      </c>
      <c r="B112" s="594"/>
      <c r="C112" s="594"/>
      <c r="D112" s="594"/>
      <c r="E112" s="594"/>
      <c r="F112" s="594"/>
      <c r="G112" s="595"/>
      <c r="H112" s="155">
        <f>SUMIF(G11:G96,"p",H11:H97)</f>
        <v>642.378</v>
      </c>
      <c r="I112" s="241">
        <f>SUMIF(G11:G96,"p",I11:I97)</f>
        <v>642.4000000000001</v>
      </c>
      <c r="J112" s="241">
        <f>SUMIF(G11:G96,"p",J11:J97)</f>
        <v>296.3</v>
      </c>
      <c r="K112" s="26"/>
      <c r="L112" s="26"/>
      <c r="M112" s="26"/>
      <c r="N112" s="28"/>
    </row>
    <row r="113" spans="1:14" ht="13.5" customHeight="1">
      <c r="A113" s="593" t="s">
        <v>43</v>
      </c>
      <c r="B113" s="594"/>
      <c r="C113" s="594"/>
      <c r="D113" s="594"/>
      <c r="E113" s="594"/>
      <c r="F113" s="594"/>
      <c r="G113" s="595"/>
      <c r="H113" s="154">
        <f>SUMIF(G11:G96,"kt",H11:H96)</f>
        <v>273.5</v>
      </c>
      <c r="I113" s="241">
        <f>SUMIF(G11:G96,"kt",I11:I97)</f>
        <v>273.5</v>
      </c>
      <c r="J113" s="241">
        <f>SUMIF(G11:G96,"kt",J11:J96)</f>
        <v>88.4</v>
      </c>
      <c r="K113" s="26"/>
      <c r="L113" s="26"/>
      <c r="M113" s="26"/>
      <c r="N113" s="28"/>
    </row>
    <row r="114" spans="1:14" ht="15" customHeight="1" thickBot="1">
      <c r="A114" s="625" t="s">
        <v>29</v>
      </c>
      <c r="B114" s="626"/>
      <c r="C114" s="626"/>
      <c r="D114" s="626"/>
      <c r="E114" s="626"/>
      <c r="F114" s="626"/>
      <c r="G114" s="627"/>
      <c r="H114" s="156">
        <f>H104+H107</f>
        <v>59454.44899999999</v>
      </c>
      <c r="I114" s="242">
        <f>I107+I104</f>
        <v>47639.100000000006</v>
      </c>
      <c r="J114" s="242">
        <f>J107+J104</f>
        <v>32588.495000000003</v>
      </c>
      <c r="K114" s="26"/>
      <c r="L114" s="26"/>
      <c r="M114" s="77"/>
      <c r="N114" s="78"/>
    </row>
  </sheetData>
  <sheetProtection/>
  <mergeCells count="252">
    <mergeCell ref="A109:G109"/>
    <mergeCell ref="N95:N97"/>
    <mergeCell ref="M95:M97"/>
    <mergeCell ref="B92:B94"/>
    <mergeCell ref="C100:H100"/>
    <mergeCell ref="B98:G98"/>
    <mergeCell ref="C95:C97"/>
    <mergeCell ref="A99:J99"/>
    <mergeCell ref="J102:J103"/>
    <mergeCell ref="A106:G106"/>
    <mergeCell ref="A102:G103"/>
    <mergeCell ref="F23:F26"/>
    <mergeCell ref="F19:F22"/>
    <mergeCell ref="E20:E22"/>
    <mergeCell ref="E31:E32"/>
    <mergeCell ref="D62:D64"/>
    <mergeCell ref="D52:D54"/>
    <mergeCell ref="B65:B68"/>
    <mergeCell ref="E62:E64"/>
    <mergeCell ref="E56:E57"/>
    <mergeCell ref="E50:E51"/>
    <mergeCell ref="C58:G58"/>
    <mergeCell ref="D55:D57"/>
    <mergeCell ref="F85:F87"/>
    <mergeCell ref="N45:N46"/>
    <mergeCell ref="H102:H103"/>
    <mergeCell ref="I102:I103"/>
    <mergeCell ref="N11:N14"/>
    <mergeCell ref="N19:N22"/>
    <mergeCell ref="N62:N63"/>
    <mergeCell ref="M58:N58"/>
    <mergeCell ref="M23:M26"/>
    <mergeCell ref="N33:N36"/>
    <mergeCell ref="N37:N38"/>
    <mergeCell ref="N39:N41"/>
    <mergeCell ref="N43:N44"/>
    <mergeCell ref="D39:D41"/>
    <mergeCell ref="E40:E41"/>
    <mergeCell ref="D42:D44"/>
    <mergeCell ref="E43:E44"/>
    <mergeCell ref="H3:J4"/>
    <mergeCell ref="K3:M4"/>
    <mergeCell ref="K27:K28"/>
    <mergeCell ref="G3:G6"/>
    <mergeCell ref="K17:K18"/>
    <mergeCell ref="J5:J6"/>
    <mergeCell ref="K5:K6"/>
    <mergeCell ref="M5:M6"/>
    <mergeCell ref="L5:L6"/>
    <mergeCell ref="K19:K20"/>
    <mergeCell ref="I5:I6"/>
    <mergeCell ref="C59:C61"/>
    <mergeCell ref="D45:D47"/>
    <mergeCell ref="C48:G48"/>
    <mergeCell ref="F42:F44"/>
    <mergeCell ref="C42:C44"/>
    <mergeCell ref="D49:D51"/>
    <mergeCell ref="F49:F51"/>
    <mergeCell ref="D33:D36"/>
    <mergeCell ref="D7:D8"/>
    <mergeCell ref="F33:F36"/>
    <mergeCell ref="A42:A44"/>
    <mergeCell ref="A45:A47"/>
    <mergeCell ref="C45:C47"/>
    <mergeCell ref="D37:D38"/>
    <mergeCell ref="E35:E36"/>
    <mergeCell ref="E33:E34"/>
    <mergeCell ref="B49:B51"/>
    <mergeCell ref="B42:B44"/>
    <mergeCell ref="B45:B47"/>
    <mergeCell ref="N3:N6"/>
    <mergeCell ref="M48:N48"/>
    <mergeCell ref="F11:F14"/>
    <mergeCell ref="F15:F18"/>
    <mergeCell ref="L23:L26"/>
    <mergeCell ref="F29:F32"/>
    <mergeCell ref="E3:E6"/>
    <mergeCell ref="H5:H6"/>
    <mergeCell ref="F59:F61"/>
    <mergeCell ref="F62:F64"/>
    <mergeCell ref="C72:G72"/>
    <mergeCell ref="A3:C6"/>
    <mergeCell ref="C19:C22"/>
    <mergeCell ref="D19:D22"/>
    <mergeCell ref="A11:A14"/>
    <mergeCell ref="B11:B14"/>
    <mergeCell ref="A15:A18"/>
    <mergeCell ref="N49:N51"/>
    <mergeCell ref="M49:M51"/>
    <mergeCell ref="L69:L71"/>
    <mergeCell ref="N67:N68"/>
    <mergeCell ref="L62:L63"/>
    <mergeCell ref="M62:M63"/>
    <mergeCell ref="L49:L51"/>
    <mergeCell ref="N69:N71"/>
    <mergeCell ref="L67:L68"/>
    <mergeCell ref="M67:M68"/>
    <mergeCell ref="K67:K68"/>
    <mergeCell ref="K69:K71"/>
    <mergeCell ref="N73:N74"/>
    <mergeCell ref="M69:M71"/>
    <mergeCell ref="C55:C57"/>
    <mergeCell ref="B52:B54"/>
    <mergeCell ref="A65:A68"/>
    <mergeCell ref="F79:F81"/>
    <mergeCell ref="K79:K80"/>
    <mergeCell ref="F65:F68"/>
    <mergeCell ref="F73:F74"/>
    <mergeCell ref="K62:K63"/>
    <mergeCell ref="K53:K54"/>
    <mergeCell ref="E65:E68"/>
    <mergeCell ref="K88:K89"/>
    <mergeCell ref="F69:F71"/>
    <mergeCell ref="D75:D78"/>
    <mergeCell ref="A114:G114"/>
    <mergeCell ref="A49:A51"/>
    <mergeCell ref="C62:C64"/>
    <mergeCell ref="A110:G110"/>
    <mergeCell ref="A52:A54"/>
    <mergeCell ref="C49:C51"/>
    <mergeCell ref="C52:C54"/>
    <mergeCell ref="F82:F84"/>
    <mergeCell ref="A112:G112"/>
    <mergeCell ref="D95:D97"/>
    <mergeCell ref="K98:N98"/>
    <mergeCell ref="L95:L97"/>
    <mergeCell ref="A69:A71"/>
    <mergeCell ref="B69:B71"/>
    <mergeCell ref="C69:C71"/>
    <mergeCell ref="K90:K91"/>
    <mergeCell ref="D73:D74"/>
    <mergeCell ref="A33:A36"/>
    <mergeCell ref="A39:A41"/>
    <mergeCell ref="A37:A38"/>
    <mergeCell ref="A113:G113"/>
    <mergeCell ref="A55:A57"/>
    <mergeCell ref="A59:A61"/>
    <mergeCell ref="C65:C68"/>
    <mergeCell ref="D65:D68"/>
    <mergeCell ref="D79:D81"/>
    <mergeCell ref="F75:F78"/>
    <mergeCell ref="N29:N32"/>
    <mergeCell ref="N15:N16"/>
    <mergeCell ref="N17:N18"/>
    <mergeCell ref="N23:N24"/>
    <mergeCell ref="A27:A28"/>
    <mergeCell ref="A23:A26"/>
    <mergeCell ref="K23:K26"/>
    <mergeCell ref="M11:M14"/>
    <mergeCell ref="C11:C14"/>
    <mergeCell ref="E12:E14"/>
    <mergeCell ref="L11:L14"/>
    <mergeCell ref="D11:D14"/>
    <mergeCell ref="K11:K14"/>
    <mergeCell ref="A19:A22"/>
    <mergeCell ref="B19:B22"/>
    <mergeCell ref="F3:F6"/>
    <mergeCell ref="D3:D6"/>
    <mergeCell ref="E16:E18"/>
    <mergeCell ref="C15:C18"/>
    <mergeCell ref="E25:E26"/>
    <mergeCell ref="D15:D18"/>
    <mergeCell ref="F27:F28"/>
    <mergeCell ref="D27:D28"/>
    <mergeCell ref="D23:D26"/>
    <mergeCell ref="B15:B18"/>
    <mergeCell ref="B23:B26"/>
    <mergeCell ref="B29:B32"/>
    <mergeCell ref="B27:B28"/>
    <mergeCell ref="B39:B41"/>
    <mergeCell ref="B37:B38"/>
    <mergeCell ref="B33:B36"/>
    <mergeCell ref="A92:A94"/>
    <mergeCell ref="F88:F89"/>
    <mergeCell ref="D88:D89"/>
    <mergeCell ref="A79:A81"/>
    <mergeCell ref="C23:C26"/>
    <mergeCell ref="C37:C38"/>
    <mergeCell ref="C39:C41"/>
    <mergeCell ref="C33:C36"/>
    <mergeCell ref="C27:C28"/>
    <mergeCell ref="C29:C32"/>
    <mergeCell ref="B59:B61"/>
    <mergeCell ref="A73:A74"/>
    <mergeCell ref="B73:B74"/>
    <mergeCell ref="C73:C74"/>
    <mergeCell ref="A111:G111"/>
    <mergeCell ref="A75:A78"/>
    <mergeCell ref="D92:D94"/>
    <mergeCell ref="B82:B84"/>
    <mergeCell ref="C82:C84"/>
    <mergeCell ref="A107:G107"/>
    <mergeCell ref="B90:B91"/>
    <mergeCell ref="B95:B97"/>
    <mergeCell ref="A104:G104"/>
    <mergeCell ref="C92:C94"/>
    <mergeCell ref="C90:C91"/>
    <mergeCell ref="D29:D32"/>
    <mergeCell ref="A29:A32"/>
    <mergeCell ref="D69:D71"/>
    <mergeCell ref="D59:D61"/>
    <mergeCell ref="B55:B57"/>
    <mergeCell ref="D82:D84"/>
    <mergeCell ref="C75:C78"/>
    <mergeCell ref="C79:C81"/>
    <mergeCell ref="B75:B78"/>
    <mergeCell ref="A108:G108"/>
    <mergeCell ref="A105:G105"/>
    <mergeCell ref="A90:A91"/>
    <mergeCell ref="F95:F97"/>
    <mergeCell ref="E90:E91"/>
    <mergeCell ref="D90:D91"/>
    <mergeCell ref="A95:A97"/>
    <mergeCell ref="F92:F94"/>
    <mergeCell ref="D85:D87"/>
    <mergeCell ref="F90:F91"/>
    <mergeCell ref="E88:E89"/>
    <mergeCell ref="B88:B89"/>
    <mergeCell ref="C88:C89"/>
    <mergeCell ref="B85:B87"/>
    <mergeCell ref="A88:A89"/>
    <mergeCell ref="C85:C87"/>
    <mergeCell ref="A82:A84"/>
    <mergeCell ref="B79:B81"/>
    <mergeCell ref="A85:A87"/>
    <mergeCell ref="K29:K30"/>
    <mergeCell ref="K43:K44"/>
    <mergeCell ref="K33:K36"/>
    <mergeCell ref="F45:F47"/>
    <mergeCell ref="F39:F41"/>
    <mergeCell ref="F37:F38"/>
    <mergeCell ref="F55:F57"/>
    <mergeCell ref="K95:K97"/>
    <mergeCell ref="K49:K51"/>
    <mergeCell ref="K31:K32"/>
    <mergeCell ref="K56:K57"/>
    <mergeCell ref="K37:K38"/>
    <mergeCell ref="K40:K41"/>
    <mergeCell ref="K65:K66"/>
    <mergeCell ref="K72:N72"/>
    <mergeCell ref="N79:N80"/>
    <mergeCell ref="N85:N87"/>
    <mergeCell ref="K85:K86"/>
    <mergeCell ref="A1:N1"/>
    <mergeCell ref="A2:N2"/>
    <mergeCell ref="N55:N57"/>
    <mergeCell ref="N59:N60"/>
    <mergeCell ref="K59:K61"/>
    <mergeCell ref="D10:E10"/>
    <mergeCell ref="F52:F54"/>
    <mergeCell ref="N52:N53"/>
    <mergeCell ref="E53:E54"/>
  </mergeCells>
  <printOptions horizontalCentered="1"/>
  <pageMargins left="0.75" right="0.75" top="0.5905511811023623" bottom="0" header="0" footer="0"/>
  <pageSetup horizontalDpi="600" verticalDpi="600" orientation="landscape" paperSize="9" r:id="rId1"/>
  <rowBreaks count="1" manualBreakCount="1">
    <brk id="8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zoomScalePageLayoutView="0" workbookViewId="0" topLeftCell="B1">
      <selection activeCell="G11" sqref="G11"/>
    </sheetView>
  </sheetViews>
  <sheetFormatPr defaultColWidth="9.140625" defaultRowHeight="12.75"/>
  <cols>
    <col min="1" max="1" width="14.28125" style="0" customWidth="1"/>
    <col min="2" max="2" width="66.28125" style="0" customWidth="1"/>
    <col min="3" max="3" width="13.8515625" style="0" customWidth="1"/>
    <col min="4" max="4" width="15.140625" style="0" customWidth="1"/>
    <col min="5" max="5" width="15.57421875" style="0" customWidth="1"/>
    <col min="6" max="6" width="19.00390625" style="0" customWidth="1"/>
  </cols>
  <sheetData>
    <row r="1" spans="1:6" ht="18.75" customHeight="1">
      <c r="A1" s="773" t="s">
        <v>548</v>
      </c>
      <c r="B1" s="774"/>
      <c r="C1" s="774"/>
      <c r="D1" s="774"/>
      <c r="E1" s="774"/>
      <c r="F1" s="774"/>
    </row>
    <row r="2" spans="1:6" ht="12.75" customHeight="1">
      <c r="A2" s="55"/>
      <c r="B2" s="56"/>
      <c r="C2" s="56"/>
      <c r="D2" s="56"/>
      <c r="E2" s="56"/>
      <c r="F2" s="56"/>
    </row>
    <row r="3" spans="1:6" ht="18.75" customHeight="1">
      <c r="A3" s="769" t="s">
        <v>79</v>
      </c>
      <c r="B3" s="769" t="s">
        <v>69</v>
      </c>
      <c r="C3" s="771" t="s">
        <v>70</v>
      </c>
      <c r="D3" s="771" t="s">
        <v>545</v>
      </c>
      <c r="E3" s="771" t="s">
        <v>546</v>
      </c>
      <c r="F3" s="771" t="s">
        <v>547</v>
      </c>
    </row>
    <row r="4" spans="1:6" ht="42.75" customHeight="1">
      <c r="A4" s="770"/>
      <c r="B4" s="770"/>
      <c r="C4" s="772"/>
      <c r="D4" s="775"/>
      <c r="E4" s="772"/>
      <c r="F4" s="772"/>
    </row>
    <row r="5" spans="1:6" ht="12.75">
      <c r="A5" s="75" t="s">
        <v>86</v>
      </c>
      <c r="B5" s="57" t="s">
        <v>71</v>
      </c>
      <c r="C5" s="58"/>
      <c r="D5" s="59"/>
      <c r="E5" s="59"/>
      <c r="F5" s="59"/>
    </row>
    <row r="6" spans="1:6" ht="16.5" customHeight="1">
      <c r="A6" s="60"/>
      <c r="B6" s="61" t="s">
        <v>72</v>
      </c>
      <c r="C6" s="62"/>
      <c r="D6" s="63"/>
      <c r="E6" s="63"/>
      <c r="F6" s="63"/>
    </row>
    <row r="7" spans="1:6" ht="17.25" customHeight="1">
      <c r="A7" s="60"/>
      <c r="B7" s="69" t="s">
        <v>143</v>
      </c>
      <c r="C7" s="63" t="s">
        <v>77</v>
      </c>
      <c r="D7" s="63">
        <v>81</v>
      </c>
      <c r="E7" s="63">
        <v>81.4</v>
      </c>
      <c r="F7" s="411">
        <f>E7*100/D7</f>
        <v>100.49382716049384</v>
      </c>
    </row>
    <row r="8" spans="1:6" ht="16.5" customHeight="1">
      <c r="A8" s="64"/>
      <c r="B8" s="71" t="s">
        <v>103</v>
      </c>
      <c r="C8" s="63" t="s">
        <v>78</v>
      </c>
      <c r="D8" s="63">
        <v>3.3</v>
      </c>
      <c r="E8" s="63">
        <v>3.3</v>
      </c>
      <c r="F8" s="63">
        <f aca="true" t="shared" si="0" ref="F8:F15">E8*100/D8</f>
        <v>100</v>
      </c>
    </row>
    <row r="9" spans="1:6" ht="15.75" customHeight="1">
      <c r="A9" s="64"/>
      <c r="B9" s="71" t="s">
        <v>144</v>
      </c>
      <c r="C9" s="63" t="s">
        <v>87</v>
      </c>
      <c r="D9" s="73">
        <v>3900</v>
      </c>
      <c r="E9" s="73">
        <v>3900</v>
      </c>
      <c r="F9" s="63">
        <f t="shared" si="0"/>
        <v>100</v>
      </c>
    </row>
    <row r="10" spans="1:6" ht="16.5" customHeight="1">
      <c r="A10" s="64"/>
      <c r="B10" s="71" t="s">
        <v>102</v>
      </c>
      <c r="C10" s="80" t="s">
        <v>101</v>
      </c>
      <c r="D10" s="74">
        <v>35.7</v>
      </c>
      <c r="E10" s="428">
        <v>33.2</v>
      </c>
      <c r="F10" s="80">
        <v>93</v>
      </c>
    </row>
    <row r="11" spans="1:6" ht="12.75">
      <c r="A11" s="374"/>
      <c r="B11" s="57" t="s">
        <v>73</v>
      </c>
      <c r="C11" s="59"/>
      <c r="D11" s="63"/>
      <c r="E11" s="63"/>
      <c r="F11" s="63"/>
    </row>
    <row r="12" spans="1:6" ht="12.75">
      <c r="A12" s="374"/>
      <c r="B12" s="61" t="s">
        <v>72</v>
      </c>
      <c r="C12" s="63"/>
      <c r="D12" s="63"/>
      <c r="E12" s="63"/>
      <c r="F12" s="63"/>
    </row>
    <row r="13" spans="1:6" ht="12.75">
      <c r="A13" s="374"/>
      <c r="B13" s="67" t="s">
        <v>74</v>
      </c>
      <c r="C13" s="63"/>
      <c r="D13" s="63"/>
      <c r="E13" s="63"/>
      <c r="F13" s="63"/>
    </row>
    <row r="14" spans="1:6" ht="12.75">
      <c r="A14" s="374"/>
      <c r="B14" s="69" t="s">
        <v>112</v>
      </c>
      <c r="C14" s="70" t="s">
        <v>81</v>
      </c>
      <c r="D14" s="70">
        <v>1713</v>
      </c>
      <c r="E14" s="70">
        <v>354.8</v>
      </c>
      <c r="F14" s="411">
        <f t="shared" si="0"/>
        <v>20.712200817279626</v>
      </c>
    </row>
    <row r="15" spans="1:6" ht="16.5" customHeight="1">
      <c r="A15" s="375"/>
      <c r="B15" s="71" t="s">
        <v>113</v>
      </c>
      <c r="C15" s="70" t="s">
        <v>88</v>
      </c>
      <c r="D15" s="70">
        <v>4686</v>
      </c>
      <c r="E15" s="70">
        <v>3104</v>
      </c>
      <c r="F15" s="411">
        <f t="shared" si="0"/>
        <v>66.23986342296202</v>
      </c>
    </row>
    <row r="16" spans="1:6" ht="15" customHeight="1">
      <c r="A16" s="375"/>
      <c r="B16" s="67" t="s">
        <v>75</v>
      </c>
      <c r="C16" s="63"/>
      <c r="D16" s="63"/>
      <c r="E16" s="63"/>
      <c r="F16" s="63"/>
    </row>
    <row r="17" spans="1:6" ht="15" customHeight="1">
      <c r="A17" s="375"/>
      <c r="B17" s="68" t="s">
        <v>89</v>
      </c>
      <c r="C17" s="63" t="s">
        <v>82</v>
      </c>
      <c r="D17" s="63">
        <v>1317</v>
      </c>
      <c r="E17" s="63">
        <v>1317</v>
      </c>
      <c r="F17" s="63">
        <v>100</v>
      </c>
    </row>
    <row r="18" spans="1:6" ht="15.75" customHeight="1">
      <c r="A18" s="372"/>
      <c r="B18" s="67" t="s">
        <v>145</v>
      </c>
      <c r="C18" s="63"/>
      <c r="D18" s="63"/>
      <c r="E18" s="63"/>
      <c r="F18" s="63"/>
    </row>
    <row r="19" spans="1:6" ht="15.75" customHeight="1">
      <c r="A19" s="372"/>
      <c r="B19" s="65" t="s">
        <v>146</v>
      </c>
      <c r="C19" s="63" t="s">
        <v>83</v>
      </c>
      <c r="D19" s="63">
        <v>150</v>
      </c>
      <c r="E19" s="63">
        <v>150</v>
      </c>
      <c r="F19" s="63">
        <v>100</v>
      </c>
    </row>
    <row r="20" spans="1:6" ht="15.75" customHeight="1">
      <c r="A20" s="372"/>
      <c r="B20" s="65" t="s">
        <v>127</v>
      </c>
      <c r="C20" s="63" t="s">
        <v>155</v>
      </c>
      <c r="D20" s="70">
        <v>700</v>
      </c>
      <c r="E20" s="70">
        <v>690.8</v>
      </c>
      <c r="F20" s="70">
        <v>99</v>
      </c>
    </row>
    <row r="21" spans="1:6" ht="15" customHeight="1">
      <c r="A21" s="371"/>
      <c r="B21" s="376" t="s">
        <v>128</v>
      </c>
      <c r="C21" s="63" t="s">
        <v>84</v>
      </c>
      <c r="D21" s="250">
        <v>7000</v>
      </c>
      <c r="E21" s="250">
        <v>5000</v>
      </c>
      <c r="F21" s="250">
        <v>71</v>
      </c>
    </row>
    <row r="22" spans="1:6" ht="15" customHeight="1">
      <c r="A22" s="371"/>
      <c r="B22" s="377" t="s">
        <v>129</v>
      </c>
      <c r="C22" s="63" t="s">
        <v>123</v>
      </c>
      <c r="D22" s="82">
        <v>1.1</v>
      </c>
      <c r="E22" s="82">
        <v>1</v>
      </c>
      <c r="F22" s="82">
        <v>91</v>
      </c>
    </row>
    <row r="23" spans="1:6" ht="15.75" customHeight="1">
      <c r="A23" s="372"/>
      <c r="B23" s="378" t="s">
        <v>76</v>
      </c>
      <c r="C23" s="63"/>
      <c r="D23" s="63"/>
      <c r="E23" s="63"/>
      <c r="F23" s="63"/>
    </row>
    <row r="24" spans="1:6" ht="15.75" customHeight="1">
      <c r="A24" s="372"/>
      <c r="B24" s="68" t="s">
        <v>137</v>
      </c>
      <c r="C24" s="63" t="s">
        <v>80</v>
      </c>
      <c r="D24" s="89">
        <v>30.5</v>
      </c>
      <c r="E24" s="89">
        <v>9.7</v>
      </c>
      <c r="F24" s="373">
        <f>E24*100/D24</f>
        <v>31.803278688524586</v>
      </c>
    </row>
    <row r="25" spans="1:6" ht="15.75" customHeight="1">
      <c r="A25" s="372"/>
      <c r="B25" s="68" t="s">
        <v>138</v>
      </c>
      <c r="C25" s="63" t="s">
        <v>85</v>
      </c>
      <c r="D25" s="63">
        <v>15.6</v>
      </c>
      <c r="E25" s="63">
        <v>24.5</v>
      </c>
      <c r="F25" s="63">
        <v>157</v>
      </c>
    </row>
    <row r="26" spans="1:6" ht="15.75" customHeight="1">
      <c r="A26" s="66"/>
      <c r="B26" s="68" t="s">
        <v>139</v>
      </c>
      <c r="C26" s="63" t="s">
        <v>90</v>
      </c>
      <c r="D26" s="63">
        <v>4.5</v>
      </c>
      <c r="E26" s="63">
        <v>2.6</v>
      </c>
      <c r="F26" s="63">
        <v>58</v>
      </c>
    </row>
    <row r="27" spans="1:6" ht="15.75" customHeight="1">
      <c r="A27" s="66"/>
      <c r="B27" s="68" t="s">
        <v>140</v>
      </c>
      <c r="C27" s="63" t="s">
        <v>91</v>
      </c>
      <c r="D27" s="63">
        <v>0.2</v>
      </c>
      <c r="E27" s="63">
        <v>0.19</v>
      </c>
      <c r="F27" s="63">
        <v>100</v>
      </c>
    </row>
    <row r="28" spans="1:6" ht="15.75" customHeight="1">
      <c r="A28" s="76"/>
      <c r="B28" s="261" t="s">
        <v>141</v>
      </c>
      <c r="C28" s="80" t="s">
        <v>92</v>
      </c>
      <c r="D28" s="80">
        <v>200</v>
      </c>
      <c r="E28" s="80">
        <v>872</v>
      </c>
      <c r="F28" s="80">
        <v>436</v>
      </c>
    </row>
    <row r="29" spans="1:6" ht="15.75" customHeight="1">
      <c r="A29" s="66"/>
      <c r="B29" s="68" t="s">
        <v>97</v>
      </c>
      <c r="C29" s="63" t="s">
        <v>93</v>
      </c>
      <c r="D29" s="63">
        <v>4.2</v>
      </c>
      <c r="E29" s="63">
        <v>3.7</v>
      </c>
      <c r="F29" s="63">
        <v>82</v>
      </c>
    </row>
    <row r="30" spans="1:6" ht="15.75" customHeight="1">
      <c r="A30" s="66"/>
      <c r="B30" s="68" t="s">
        <v>142</v>
      </c>
      <c r="C30" s="63" t="s">
        <v>94</v>
      </c>
      <c r="D30" s="63">
        <v>4.8</v>
      </c>
      <c r="E30" s="63">
        <v>7.5</v>
      </c>
      <c r="F30" s="63">
        <v>156</v>
      </c>
    </row>
    <row r="31" spans="1:6" ht="15.75" customHeight="1">
      <c r="A31" s="66"/>
      <c r="B31" s="68" t="s">
        <v>98</v>
      </c>
      <c r="C31" s="63" t="s">
        <v>95</v>
      </c>
      <c r="D31" s="63">
        <v>100</v>
      </c>
      <c r="E31" s="63">
        <v>88</v>
      </c>
      <c r="F31" s="63">
        <v>88</v>
      </c>
    </row>
    <row r="32" spans="1:6" ht="15.75" customHeight="1">
      <c r="A32" s="66"/>
      <c r="B32" s="68" t="s">
        <v>99</v>
      </c>
      <c r="C32" s="63" t="s">
        <v>152</v>
      </c>
      <c r="D32" s="63">
        <v>16</v>
      </c>
      <c r="E32" s="63">
        <v>14</v>
      </c>
      <c r="F32" s="63">
        <v>88</v>
      </c>
    </row>
    <row r="33" spans="1:6" ht="15.75" customHeight="1">
      <c r="A33" s="66"/>
      <c r="B33" s="94" t="s">
        <v>100</v>
      </c>
      <c r="C33" s="63" t="s">
        <v>153</v>
      </c>
      <c r="D33" s="63">
        <v>18</v>
      </c>
      <c r="E33" s="63">
        <v>18</v>
      </c>
      <c r="F33" s="63">
        <v>100</v>
      </c>
    </row>
    <row r="34" spans="1:6" ht="15.75" customHeight="1">
      <c r="A34" s="76"/>
      <c r="B34" s="95" t="s">
        <v>588</v>
      </c>
      <c r="C34" s="80" t="s">
        <v>154</v>
      </c>
      <c r="D34" s="80">
        <v>60</v>
      </c>
      <c r="E34" s="80">
        <v>1876</v>
      </c>
      <c r="F34" s="410">
        <f>E34*100/D34</f>
        <v>3126.6666666666665</v>
      </c>
    </row>
  </sheetData>
  <sheetProtection/>
  <mergeCells count="7">
    <mergeCell ref="A3:A4"/>
    <mergeCell ref="B3:B4"/>
    <mergeCell ref="C3:C4"/>
    <mergeCell ref="A1:F1"/>
    <mergeCell ref="D3:D4"/>
    <mergeCell ref="E3:E4"/>
    <mergeCell ref="F3:F4"/>
  </mergeCells>
  <printOptions/>
  <pageMargins left="0.75" right="0.75" top="0.984251968503937" bottom="0.984251968503937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89"/>
  <sheetViews>
    <sheetView zoomScalePageLayoutView="0" workbookViewId="0" topLeftCell="B1">
      <selection activeCell="F12" sqref="F11:F12"/>
    </sheetView>
  </sheetViews>
  <sheetFormatPr defaultColWidth="9.140625" defaultRowHeight="12.75"/>
  <cols>
    <col min="1" max="1" width="3.00390625" style="0" hidden="1" customWidth="1"/>
    <col min="2" max="2" width="10.421875" style="0" customWidth="1"/>
    <col min="3" max="3" width="69.421875" style="0" customWidth="1"/>
  </cols>
  <sheetData>
    <row r="1" ht="15.75">
      <c r="C1" s="136" t="s">
        <v>166</v>
      </c>
    </row>
    <row r="2" ht="15.75">
      <c r="C2" s="136" t="s">
        <v>167</v>
      </c>
    </row>
    <row r="3" ht="15.75">
      <c r="C3" s="136" t="s">
        <v>168</v>
      </c>
    </row>
    <row r="4" ht="16.5" customHeight="1">
      <c r="C4" s="136" t="s">
        <v>169</v>
      </c>
    </row>
    <row r="5" ht="15.75">
      <c r="C5" s="136" t="s">
        <v>170</v>
      </c>
    </row>
    <row r="6" spans="3:4" ht="15.75">
      <c r="C6" s="136" t="s">
        <v>168</v>
      </c>
      <c r="D6" s="137"/>
    </row>
    <row r="7" spans="3:4" ht="15.75">
      <c r="C7" s="136" t="s">
        <v>517</v>
      </c>
      <c r="D7" s="137"/>
    </row>
    <row r="8" spans="3:4" ht="15.75">
      <c r="C8" s="136" t="s">
        <v>171</v>
      </c>
      <c r="D8" s="137"/>
    </row>
    <row r="9" spans="3:4" ht="15.75">
      <c r="C9" s="138"/>
      <c r="D9" s="137"/>
    </row>
    <row r="10" spans="2:3" ht="15.75">
      <c r="B10" s="776" t="s">
        <v>172</v>
      </c>
      <c r="C10" s="776"/>
    </row>
    <row r="11" spans="2:3" ht="31.5">
      <c r="B11" s="139" t="s">
        <v>173</v>
      </c>
      <c r="C11" s="140" t="s">
        <v>174</v>
      </c>
    </row>
    <row r="12" spans="2:3" ht="14.25" customHeight="1">
      <c r="B12" s="139" t="s">
        <v>518</v>
      </c>
      <c r="C12" s="140" t="s">
        <v>175</v>
      </c>
    </row>
    <row r="13" spans="2:3" ht="14.25" customHeight="1">
      <c r="B13" s="141" t="s">
        <v>176</v>
      </c>
      <c r="C13" s="142" t="s">
        <v>177</v>
      </c>
    </row>
    <row r="14" spans="2:3" ht="14.25" customHeight="1">
      <c r="B14" s="143" t="s">
        <v>178</v>
      </c>
      <c r="C14" s="144" t="s">
        <v>179</v>
      </c>
    </row>
    <row r="15" spans="2:3" ht="14.25" customHeight="1">
      <c r="B15" s="143" t="s">
        <v>180</v>
      </c>
      <c r="C15" s="144" t="s">
        <v>181</v>
      </c>
    </row>
    <row r="16" spans="2:3" ht="14.25" customHeight="1">
      <c r="B16" s="143" t="s">
        <v>182</v>
      </c>
      <c r="C16" s="144" t="s">
        <v>183</v>
      </c>
    </row>
    <row r="17" spans="2:3" ht="14.25" customHeight="1">
      <c r="B17" s="143" t="s">
        <v>184</v>
      </c>
      <c r="C17" s="144" t="s">
        <v>185</v>
      </c>
    </row>
    <row r="18" spans="2:3" ht="14.25" customHeight="1">
      <c r="B18" s="143" t="s">
        <v>186</v>
      </c>
      <c r="C18" s="144" t="s">
        <v>187</v>
      </c>
    </row>
    <row r="19" spans="2:3" ht="14.25" customHeight="1">
      <c r="B19" s="143" t="s">
        <v>188</v>
      </c>
      <c r="C19" s="144" t="s">
        <v>189</v>
      </c>
    </row>
    <row r="20" spans="2:3" ht="14.25" customHeight="1">
      <c r="B20" s="143" t="s">
        <v>190</v>
      </c>
      <c r="C20" s="144" t="s">
        <v>191</v>
      </c>
    </row>
    <row r="21" spans="2:3" ht="14.25" customHeight="1">
      <c r="B21" s="143" t="s">
        <v>192</v>
      </c>
      <c r="C21" s="145" t="s">
        <v>193</v>
      </c>
    </row>
    <row r="22" spans="2:3" ht="14.25" customHeight="1">
      <c r="B22" s="143" t="s">
        <v>519</v>
      </c>
      <c r="C22" s="144" t="s">
        <v>194</v>
      </c>
    </row>
    <row r="23" spans="2:3" ht="14.25" customHeight="1">
      <c r="B23" s="143" t="s">
        <v>195</v>
      </c>
      <c r="C23" s="144" t="s">
        <v>196</v>
      </c>
    </row>
    <row r="24" spans="2:3" ht="14.25" customHeight="1">
      <c r="B24" s="143" t="s">
        <v>197</v>
      </c>
      <c r="C24" s="144" t="s">
        <v>198</v>
      </c>
    </row>
    <row r="25" spans="2:3" ht="14.25" customHeight="1">
      <c r="B25" s="143" t="s">
        <v>199</v>
      </c>
      <c r="C25" s="145" t="s">
        <v>200</v>
      </c>
    </row>
    <row r="26" spans="2:3" ht="14.25" customHeight="1">
      <c r="B26" s="143" t="s">
        <v>520</v>
      </c>
      <c r="C26" s="145" t="s">
        <v>201</v>
      </c>
    </row>
    <row r="27" spans="2:3" ht="14.25" customHeight="1">
      <c r="B27" s="143" t="s">
        <v>202</v>
      </c>
      <c r="C27" s="145" t="s">
        <v>203</v>
      </c>
    </row>
    <row r="28" spans="2:3" ht="14.25" customHeight="1">
      <c r="B28" s="143" t="s">
        <v>521</v>
      </c>
      <c r="C28" s="144" t="s">
        <v>204</v>
      </c>
    </row>
    <row r="29" spans="2:3" ht="14.25" customHeight="1">
      <c r="B29" s="143" t="s">
        <v>205</v>
      </c>
      <c r="C29" s="144" t="s">
        <v>206</v>
      </c>
    </row>
    <row r="30" spans="2:3" ht="14.25" customHeight="1">
      <c r="B30" s="143" t="s">
        <v>207</v>
      </c>
      <c r="C30" s="144" t="s">
        <v>208</v>
      </c>
    </row>
    <row r="31" spans="2:3" ht="14.25" customHeight="1">
      <c r="B31" s="143" t="s">
        <v>209</v>
      </c>
      <c r="C31" s="144" t="s">
        <v>210</v>
      </c>
    </row>
    <row r="32" spans="2:3" ht="14.25" customHeight="1">
      <c r="B32" s="143" t="s">
        <v>211</v>
      </c>
      <c r="C32" s="144" t="s">
        <v>212</v>
      </c>
    </row>
    <row r="33" spans="2:3" ht="14.25" customHeight="1">
      <c r="B33" s="143" t="s">
        <v>213</v>
      </c>
      <c r="C33" s="144" t="s">
        <v>214</v>
      </c>
    </row>
    <row r="34" spans="2:3" ht="14.25" customHeight="1">
      <c r="B34" s="143" t="s">
        <v>215</v>
      </c>
      <c r="C34" s="144" t="s">
        <v>216</v>
      </c>
    </row>
    <row r="35" spans="2:3" ht="14.25" customHeight="1">
      <c r="B35" s="143" t="s">
        <v>217</v>
      </c>
      <c r="C35" s="145" t="s">
        <v>218</v>
      </c>
    </row>
    <row r="36" spans="2:3" ht="14.25" customHeight="1">
      <c r="B36" s="143" t="s">
        <v>219</v>
      </c>
      <c r="C36" s="144" t="s">
        <v>220</v>
      </c>
    </row>
    <row r="37" spans="2:3" ht="14.25" customHeight="1">
      <c r="B37" s="143" t="s">
        <v>221</v>
      </c>
      <c r="C37" s="144" t="s">
        <v>222</v>
      </c>
    </row>
    <row r="38" spans="2:3" ht="15.75" customHeight="1">
      <c r="B38" s="143" t="s">
        <v>223</v>
      </c>
      <c r="C38" s="145" t="s">
        <v>224</v>
      </c>
    </row>
    <row r="39" spans="2:3" ht="14.25" customHeight="1">
      <c r="B39" s="143" t="s">
        <v>225</v>
      </c>
      <c r="C39" s="144" t="s">
        <v>226</v>
      </c>
    </row>
    <row r="40" spans="2:3" ht="14.25" customHeight="1">
      <c r="B40" s="143" t="s">
        <v>227</v>
      </c>
      <c r="C40" s="144" t="s">
        <v>228</v>
      </c>
    </row>
    <row r="41" spans="2:3" ht="14.25" customHeight="1">
      <c r="B41" s="143" t="s">
        <v>229</v>
      </c>
      <c r="C41" s="144" t="s">
        <v>230</v>
      </c>
    </row>
    <row r="42" spans="2:3" ht="14.25" customHeight="1">
      <c r="B42" s="143" t="s">
        <v>231</v>
      </c>
      <c r="C42" s="144" t="s">
        <v>232</v>
      </c>
    </row>
    <row r="43" spans="2:3" ht="14.25" customHeight="1">
      <c r="B43" s="143" t="s">
        <v>233</v>
      </c>
      <c r="C43" s="144" t="s">
        <v>234</v>
      </c>
    </row>
    <row r="44" spans="2:3" ht="14.25" customHeight="1">
      <c r="B44" s="143" t="s">
        <v>235</v>
      </c>
      <c r="C44" s="144" t="s">
        <v>236</v>
      </c>
    </row>
    <row r="45" spans="2:3" ht="14.25" customHeight="1">
      <c r="B45" s="143" t="s">
        <v>237</v>
      </c>
      <c r="C45" s="145" t="s">
        <v>238</v>
      </c>
    </row>
    <row r="46" spans="2:3" ht="14.25" customHeight="1">
      <c r="B46" s="143" t="s">
        <v>239</v>
      </c>
      <c r="C46" s="145" t="s">
        <v>240</v>
      </c>
    </row>
    <row r="47" spans="2:3" ht="14.25" customHeight="1">
      <c r="B47" s="143" t="s">
        <v>241</v>
      </c>
      <c r="C47" s="144" t="s">
        <v>242</v>
      </c>
    </row>
    <row r="48" spans="2:3" ht="14.25" customHeight="1">
      <c r="B48" s="143" t="s">
        <v>243</v>
      </c>
      <c r="C48" s="144" t="s">
        <v>244</v>
      </c>
    </row>
    <row r="49" spans="2:3" ht="14.25" customHeight="1">
      <c r="B49" s="143" t="s">
        <v>245</v>
      </c>
      <c r="C49" s="144" t="s">
        <v>246</v>
      </c>
    </row>
    <row r="50" spans="2:3" ht="14.25" customHeight="1">
      <c r="B50" s="143" t="s">
        <v>247</v>
      </c>
      <c r="C50" s="144" t="s">
        <v>248</v>
      </c>
    </row>
    <row r="51" spans="2:3" ht="14.25" customHeight="1">
      <c r="B51" s="143" t="s">
        <v>249</v>
      </c>
      <c r="C51" s="144" t="s">
        <v>250</v>
      </c>
    </row>
    <row r="52" spans="2:3" ht="14.25" customHeight="1">
      <c r="B52" s="143" t="s">
        <v>251</v>
      </c>
      <c r="C52" s="144" t="s">
        <v>252</v>
      </c>
    </row>
    <row r="53" spans="2:3" ht="15.75" customHeight="1">
      <c r="B53" s="143" t="s">
        <v>253</v>
      </c>
      <c r="C53" s="145" t="s">
        <v>254</v>
      </c>
    </row>
    <row r="54" spans="2:3" ht="14.25" customHeight="1">
      <c r="B54" s="143" t="s">
        <v>255</v>
      </c>
      <c r="C54" s="144" t="s">
        <v>256</v>
      </c>
    </row>
    <row r="55" spans="2:3" ht="14.25" customHeight="1">
      <c r="B55" s="143" t="s">
        <v>257</v>
      </c>
      <c r="C55" s="144" t="s">
        <v>258</v>
      </c>
    </row>
    <row r="56" spans="2:3" ht="14.25" customHeight="1">
      <c r="B56" s="143" t="s">
        <v>259</v>
      </c>
      <c r="C56" s="145" t="s">
        <v>260</v>
      </c>
    </row>
    <row r="57" spans="2:3" ht="14.25" customHeight="1">
      <c r="B57" s="143" t="s">
        <v>261</v>
      </c>
      <c r="C57" s="146" t="s">
        <v>262</v>
      </c>
    </row>
    <row r="58" spans="2:3" ht="17.25" customHeight="1">
      <c r="B58" s="143" t="s">
        <v>263</v>
      </c>
      <c r="C58" s="146" t="s">
        <v>264</v>
      </c>
    </row>
    <row r="59" spans="2:3" ht="15" customHeight="1">
      <c r="B59" s="143" t="s">
        <v>265</v>
      </c>
      <c r="C59" s="146" t="s">
        <v>266</v>
      </c>
    </row>
    <row r="60" spans="2:3" ht="14.25" customHeight="1">
      <c r="B60" s="143" t="s">
        <v>267</v>
      </c>
      <c r="C60" s="145" t="s">
        <v>268</v>
      </c>
    </row>
    <row r="61" spans="2:3" ht="14.25" customHeight="1">
      <c r="B61" s="143" t="s">
        <v>269</v>
      </c>
      <c r="C61" s="145" t="s">
        <v>270</v>
      </c>
    </row>
    <row r="62" spans="2:3" ht="14.25" customHeight="1">
      <c r="B62" s="143" t="s">
        <v>271</v>
      </c>
      <c r="C62" s="145" t="s">
        <v>272</v>
      </c>
    </row>
    <row r="63" spans="2:3" ht="14.25" customHeight="1">
      <c r="B63" s="143" t="s">
        <v>273</v>
      </c>
      <c r="C63" s="145" t="s">
        <v>274</v>
      </c>
    </row>
    <row r="64" spans="2:3" ht="14.25" customHeight="1">
      <c r="B64" s="143" t="s">
        <v>275</v>
      </c>
      <c r="C64" s="145" t="s">
        <v>276</v>
      </c>
    </row>
    <row r="65" spans="2:3" ht="14.25" customHeight="1">
      <c r="B65" s="143" t="s">
        <v>277</v>
      </c>
      <c r="C65" s="145" t="s">
        <v>278</v>
      </c>
    </row>
    <row r="66" spans="2:3" ht="14.25" customHeight="1">
      <c r="B66" s="143" t="s">
        <v>279</v>
      </c>
      <c r="C66" s="145" t="s">
        <v>280</v>
      </c>
    </row>
    <row r="67" spans="2:3" ht="14.25" customHeight="1">
      <c r="B67" s="143" t="s">
        <v>281</v>
      </c>
      <c r="C67" s="145" t="s">
        <v>282</v>
      </c>
    </row>
    <row r="68" spans="2:3" ht="14.25" customHeight="1">
      <c r="B68" s="143" t="s">
        <v>283</v>
      </c>
      <c r="C68" s="145" t="s">
        <v>284</v>
      </c>
    </row>
    <row r="69" spans="2:3" ht="14.25" customHeight="1">
      <c r="B69" s="143" t="s">
        <v>285</v>
      </c>
      <c r="C69" s="145" t="s">
        <v>286</v>
      </c>
    </row>
    <row r="70" spans="2:3" ht="14.25" customHeight="1">
      <c r="B70" s="143" t="s">
        <v>287</v>
      </c>
      <c r="C70" s="145" t="s">
        <v>288</v>
      </c>
    </row>
    <row r="71" spans="2:3" ht="14.25" customHeight="1">
      <c r="B71" s="143" t="s">
        <v>289</v>
      </c>
      <c r="C71" s="145" t="s">
        <v>290</v>
      </c>
    </row>
    <row r="72" spans="2:3" ht="14.25" customHeight="1">
      <c r="B72" s="143" t="s">
        <v>291</v>
      </c>
      <c r="C72" s="145" t="s">
        <v>292</v>
      </c>
    </row>
    <row r="73" spans="2:3" ht="14.25" customHeight="1">
      <c r="B73" s="143" t="s">
        <v>293</v>
      </c>
      <c r="C73" s="145" t="s">
        <v>294</v>
      </c>
    </row>
    <row r="74" spans="2:3" ht="14.25" customHeight="1">
      <c r="B74" s="143" t="s">
        <v>295</v>
      </c>
      <c r="C74" s="145" t="s">
        <v>296</v>
      </c>
    </row>
    <row r="75" spans="2:3" ht="14.25" customHeight="1">
      <c r="B75" s="143" t="s">
        <v>297</v>
      </c>
      <c r="C75" s="145" t="s">
        <v>298</v>
      </c>
    </row>
    <row r="76" spans="2:3" ht="14.25" customHeight="1">
      <c r="B76" s="143" t="s">
        <v>299</v>
      </c>
      <c r="C76" s="145" t="s">
        <v>300</v>
      </c>
    </row>
    <row r="77" spans="2:3" ht="14.25" customHeight="1">
      <c r="B77" s="143" t="s">
        <v>301</v>
      </c>
      <c r="C77" s="145" t="s">
        <v>302</v>
      </c>
    </row>
    <row r="78" spans="2:3" ht="14.25" customHeight="1">
      <c r="B78" s="143" t="s">
        <v>303</v>
      </c>
      <c r="C78" s="145" t="s">
        <v>304</v>
      </c>
    </row>
    <row r="79" spans="2:3" ht="14.25" customHeight="1">
      <c r="B79" s="143" t="s">
        <v>305</v>
      </c>
      <c r="C79" s="145" t="s">
        <v>306</v>
      </c>
    </row>
    <row r="80" spans="2:3" ht="14.25" customHeight="1">
      <c r="B80" s="143" t="s">
        <v>307</v>
      </c>
      <c r="C80" s="145" t="s">
        <v>308</v>
      </c>
    </row>
    <row r="81" spans="2:3" ht="14.25" customHeight="1">
      <c r="B81" s="143" t="s">
        <v>309</v>
      </c>
      <c r="C81" s="145" t="s">
        <v>310</v>
      </c>
    </row>
    <row r="82" spans="2:3" ht="14.25" customHeight="1">
      <c r="B82" s="143" t="s">
        <v>311</v>
      </c>
      <c r="C82" s="145" t="s">
        <v>312</v>
      </c>
    </row>
    <row r="83" spans="2:3" ht="14.25" customHeight="1">
      <c r="B83" s="143" t="s">
        <v>313</v>
      </c>
      <c r="C83" s="145" t="s">
        <v>314</v>
      </c>
    </row>
    <row r="84" spans="2:3" ht="14.25" customHeight="1">
      <c r="B84" s="143" t="s">
        <v>315</v>
      </c>
      <c r="C84" s="145" t="s">
        <v>316</v>
      </c>
    </row>
    <row r="85" spans="2:3" ht="14.25" customHeight="1">
      <c r="B85" s="143" t="s">
        <v>317</v>
      </c>
      <c r="C85" s="145" t="s">
        <v>318</v>
      </c>
    </row>
    <row r="86" spans="2:3" ht="14.25" customHeight="1">
      <c r="B86" s="143" t="s">
        <v>319</v>
      </c>
      <c r="C86" s="145" t="s">
        <v>320</v>
      </c>
    </row>
    <row r="87" spans="2:3" ht="14.25" customHeight="1">
      <c r="B87" s="143" t="s">
        <v>321</v>
      </c>
      <c r="C87" s="144" t="s">
        <v>322</v>
      </c>
    </row>
    <row r="88" spans="2:3" ht="14.25" customHeight="1">
      <c r="B88" s="143" t="s">
        <v>323</v>
      </c>
      <c r="C88" s="144" t="s">
        <v>324</v>
      </c>
    </row>
    <row r="89" spans="2:3" ht="14.25" customHeight="1">
      <c r="B89" s="143" t="s">
        <v>325</v>
      </c>
      <c r="C89" s="144" t="s">
        <v>326</v>
      </c>
    </row>
    <row r="90" spans="2:3" ht="14.25" customHeight="1">
      <c r="B90" s="143" t="s">
        <v>327</v>
      </c>
      <c r="C90" s="145" t="s">
        <v>328</v>
      </c>
    </row>
    <row r="91" spans="2:3" ht="14.25" customHeight="1">
      <c r="B91" s="143" t="s">
        <v>329</v>
      </c>
      <c r="C91" s="145" t="s">
        <v>330</v>
      </c>
    </row>
    <row r="92" spans="2:3" ht="14.25" customHeight="1">
      <c r="B92" s="143" t="s">
        <v>331</v>
      </c>
      <c r="C92" s="145" t="s">
        <v>332</v>
      </c>
    </row>
    <row r="93" spans="2:3" ht="14.25" customHeight="1">
      <c r="B93" s="143" t="s">
        <v>333</v>
      </c>
      <c r="C93" s="145" t="s">
        <v>334</v>
      </c>
    </row>
    <row r="94" spans="2:3" ht="14.25" customHeight="1">
      <c r="B94" s="143" t="s">
        <v>335</v>
      </c>
      <c r="C94" s="145" t="s">
        <v>336</v>
      </c>
    </row>
    <row r="95" spans="2:3" ht="14.25" customHeight="1">
      <c r="B95" s="143" t="s">
        <v>337</v>
      </c>
      <c r="C95" s="145" t="s">
        <v>338</v>
      </c>
    </row>
    <row r="96" spans="2:3" ht="14.25" customHeight="1">
      <c r="B96" s="143" t="s">
        <v>339</v>
      </c>
      <c r="C96" s="145" t="s">
        <v>340</v>
      </c>
    </row>
    <row r="97" spans="2:5" ht="14.25" customHeight="1">
      <c r="B97" s="143" t="s">
        <v>341</v>
      </c>
      <c r="C97" s="145" t="s">
        <v>342</v>
      </c>
      <c r="D97" s="53"/>
      <c r="E97" s="53"/>
    </row>
    <row r="98" spans="2:5" ht="14.25" customHeight="1">
      <c r="B98" s="139" t="s">
        <v>343</v>
      </c>
      <c r="C98" s="145" t="s">
        <v>344</v>
      </c>
      <c r="D98" s="147"/>
      <c r="E98" s="53"/>
    </row>
    <row r="99" spans="2:5" ht="14.25" customHeight="1">
      <c r="B99" s="139" t="s">
        <v>345</v>
      </c>
      <c r="C99" s="145" t="s">
        <v>346</v>
      </c>
      <c r="D99" s="147"/>
      <c r="E99" s="53"/>
    </row>
    <row r="100" spans="2:3" ht="14.25" customHeight="1">
      <c r="B100" s="139" t="s">
        <v>347</v>
      </c>
      <c r="C100" s="145" t="s">
        <v>348</v>
      </c>
    </row>
    <row r="101" spans="2:3" ht="14.25" customHeight="1">
      <c r="B101" s="139" t="s">
        <v>349</v>
      </c>
      <c r="C101" s="145" t="s">
        <v>350</v>
      </c>
    </row>
    <row r="102" spans="2:3" ht="14.25" customHeight="1">
      <c r="B102" s="139" t="s">
        <v>351</v>
      </c>
      <c r="C102" s="145" t="s">
        <v>352</v>
      </c>
    </row>
    <row r="103" spans="2:3" ht="14.25" customHeight="1">
      <c r="B103" s="139" t="s">
        <v>353</v>
      </c>
      <c r="C103" s="145" t="s">
        <v>354</v>
      </c>
    </row>
    <row r="104" spans="2:3" ht="14.25" customHeight="1">
      <c r="B104" s="139" t="s">
        <v>355</v>
      </c>
      <c r="C104" s="146" t="s">
        <v>356</v>
      </c>
    </row>
    <row r="105" spans="2:3" ht="14.25" customHeight="1">
      <c r="B105" s="139" t="s">
        <v>357</v>
      </c>
      <c r="C105" s="146" t="s">
        <v>358</v>
      </c>
    </row>
    <row r="106" spans="2:3" ht="14.25" customHeight="1">
      <c r="B106" s="139" t="s">
        <v>359</v>
      </c>
      <c r="C106" s="146" t="s">
        <v>360</v>
      </c>
    </row>
    <row r="107" spans="2:3" ht="14.25" customHeight="1">
      <c r="B107" s="139" t="s">
        <v>361</v>
      </c>
      <c r="C107" s="145" t="s">
        <v>362</v>
      </c>
    </row>
    <row r="108" spans="2:3" ht="14.25" customHeight="1">
      <c r="B108" s="139" t="s">
        <v>363</v>
      </c>
      <c r="C108" s="145" t="s">
        <v>364</v>
      </c>
    </row>
    <row r="109" spans="2:3" ht="14.25" customHeight="1">
      <c r="B109" s="139" t="s">
        <v>365</v>
      </c>
      <c r="C109" s="145" t="s">
        <v>366</v>
      </c>
    </row>
    <row r="110" spans="2:3" ht="14.25" customHeight="1">
      <c r="B110" s="139" t="s">
        <v>367</v>
      </c>
      <c r="C110" s="145" t="s">
        <v>368</v>
      </c>
    </row>
    <row r="111" spans="2:3" ht="14.25" customHeight="1">
      <c r="B111" s="139" t="s">
        <v>369</v>
      </c>
      <c r="C111" s="145" t="s">
        <v>370</v>
      </c>
    </row>
    <row r="112" spans="2:3" ht="14.25" customHeight="1">
      <c r="B112" s="139" t="s">
        <v>371</v>
      </c>
      <c r="C112" s="145" t="s">
        <v>372</v>
      </c>
    </row>
    <row r="113" spans="2:3" ht="14.25" customHeight="1">
      <c r="B113" s="139" t="s">
        <v>373</v>
      </c>
      <c r="C113" s="145" t="s">
        <v>374</v>
      </c>
    </row>
    <row r="114" spans="2:3" ht="14.25" customHeight="1">
      <c r="B114" s="139" t="s">
        <v>375</v>
      </c>
      <c r="C114" s="145" t="s">
        <v>376</v>
      </c>
    </row>
    <row r="115" spans="2:3" ht="14.25" customHeight="1">
      <c r="B115" s="139" t="s">
        <v>522</v>
      </c>
      <c r="C115" s="145" t="s">
        <v>378</v>
      </c>
    </row>
    <row r="116" spans="2:3" ht="14.25" customHeight="1">
      <c r="B116" s="139" t="s">
        <v>377</v>
      </c>
      <c r="C116" s="145" t="s">
        <v>523</v>
      </c>
    </row>
    <row r="117" spans="2:3" ht="14.25" customHeight="1">
      <c r="B117" s="139" t="s">
        <v>524</v>
      </c>
      <c r="C117" s="145" t="s">
        <v>525</v>
      </c>
    </row>
    <row r="118" spans="2:3" ht="14.25" customHeight="1">
      <c r="B118" s="139" t="s">
        <v>526</v>
      </c>
      <c r="C118" s="145" t="s">
        <v>527</v>
      </c>
    </row>
    <row r="119" spans="2:3" ht="14.25" customHeight="1">
      <c r="B119" s="141" t="s">
        <v>379</v>
      </c>
      <c r="C119" s="142" t="s">
        <v>380</v>
      </c>
    </row>
    <row r="120" spans="2:3" ht="14.25" customHeight="1">
      <c r="B120" s="139" t="s">
        <v>381</v>
      </c>
      <c r="C120" s="142" t="s">
        <v>382</v>
      </c>
    </row>
    <row r="121" spans="2:3" ht="14.25" customHeight="1">
      <c r="B121" s="139" t="s">
        <v>383</v>
      </c>
      <c r="C121" s="142" t="s">
        <v>384</v>
      </c>
    </row>
    <row r="122" spans="2:3" ht="14.25" customHeight="1">
      <c r="B122" s="139" t="s">
        <v>385</v>
      </c>
      <c r="C122" s="142" t="s">
        <v>386</v>
      </c>
    </row>
    <row r="123" spans="2:3" ht="14.25" customHeight="1">
      <c r="B123" s="139" t="s">
        <v>387</v>
      </c>
      <c r="C123" s="142" t="s">
        <v>388</v>
      </c>
    </row>
    <row r="124" spans="2:3" ht="14.25" customHeight="1">
      <c r="B124" s="139" t="s">
        <v>389</v>
      </c>
      <c r="C124" s="142" t="s">
        <v>390</v>
      </c>
    </row>
    <row r="125" spans="2:3" ht="14.25" customHeight="1">
      <c r="B125" s="139" t="s">
        <v>391</v>
      </c>
      <c r="C125" s="142" t="s">
        <v>392</v>
      </c>
    </row>
    <row r="126" spans="2:3" ht="15" customHeight="1">
      <c r="B126" s="139" t="s">
        <v>393</v>
      </c>
      <c r="C126" s="142" t="s">
        <v>394</v>
      </c>
    </row>
    <row r="127" spans="2:3" ht="14.25" customHeight="1">
      <c r="B127" s="141" t="s">
        <v>395</v>
      </c>
      <c r="C127" s="142" t="s">
        <v>396</v>
      </c>
    </row>
    <row r="128" spans="2:3" ht="14.25" customHeight="1">
      <c r="B128" s="143" t="s">
        <v>397</v>
      </c>
      <c r="C128" s="142" t="s">
        <v>398</v>
      </c>
    </row>
    <row r="129" spans="2:3" ht="14.25" customHeight="1">
      <c r="B129" s="143" t="s">
        <v>399</v>
      </c>
      <c r="C129" s="145" t="s">
        <v>400</v>
      </c>
    </row>
    <row r="130" spans="2:3" ht="14.25" customHeight="1">
      <c r="B130" s="143" t="s">
        <v>528</v>
      </c>
      <c r="C130" s="145" t="s">
        <v>401</v>
      </c>
    </row>
    <row r="131" spans="2:3" ht="14.25" customHeight="1">
      <c r="B131" s="143" t="s">
        <v>402</v>
      </c>
      <c r="C131" s="145" t="s">
        <v>403</v>
      </c>
    </row>
    <row r="132" spans="2:3" ht="14.25" customHeight="1">
      <c r="B132" s="143" t="s">
        <v>404</v>
      </c>
      <c r="C132" s="145" t="s">
        <v>405</v>
      </c>
    </row>
    <row r="133" spans="2:3" ht="14.25" customHeight="1">
      <c r="B133" s="143" t="s">
        <v>529</v>
      </c>
      <c r="C133" s="145" t="s">
        <v>406</v>
      </c>
    </row>
    <row r="134" spans="2:3" ht="14.25" customHeight="1">
      <c r="B134" s="143" t="s">
        <v>407</v>
      </c>
      <c r="C134" s="145" t="s">
        <v>408</v>
      </c>
    </row>
    <row r="135" spans="2:3" ht="14.25" customHeight="1">
      <c r="B135" s="143" t="s">
        <v>530</v>
      </c>
      <c r="C135" s="148" t="s">
        <v>409</v>
      </c>
    </row>
    <row r="136" spans="2:3" ht="14.25" customHeight="1">
      <c r="B136" s="141" t="s">
        <v>410</v>
      </c>
      <c r="C136" s="142" t="s">
        <v>411</v>
      </c>
    </row>
    <row r="137" spans="2:3" ht="14.25" customHeight="1">
      <c r="B137" s="143" t="s">
        <v>412</v>
      </c>
      <c r="C137" s="142" t="s">
        <v>413</v>
      </c>
    </row>
    <row r="138" spans="2:3" ht="14.25" customHeight="1">
      <c r="B138" s="143" t="s">
        <v>414</v>
      </c>
      <c r="C138" s="149" t="s">
        <v>415</v>
      </c>
    </row>
    <row r="139" spans="2:3" ht="14.25" customHeight="1">
      <c r="B139" s="143" t="s">
        <v>416</v>
      </c>
      <c r="C139" s="150" t="s">
        <v>417</v>
      </c>
    </row>
    <row r="140" spans="2:3" ht="14.25" customHeight="1">
      <c r="B140" s="141" t="s">
        <v>418</v>
      </c>
      <c r="C140" s="142" t="s">
        <v>419</v>
      </c>
    </row>
    <row r="141" spans="2:3" ht="14.25" customHeight="1">
      <c r="B141" s="143" t="s">
        <v>420</v>
      </c>
      <c r="C141" s="142" t="s">
        <v>421</v>
      </c>
    </row>
    <row r="142" spans="2:3" ht="14.25" customHeight="1">
      <c r="B142" s="143" t="s">
        <v>422</v>
      </c>
      <c r="C142" s="142" t="s">
        <v>423</v>
      </c>
    </row>
    <row r="143" spans="2:3" ht="14.25" customHeight="1">
      <c r="B143" s="143" t="s">
        <v>424</v>
      </c>
      <c r="C143" s="142" t="s">
        <v>425</v>
      </c>
    </row>
    <row r="144" spans="2:3" ht="14.25" customHeight="1">
      <c r="B144" s="143" t="s">
        <v>426</v>
      </c>
      <c r="C144" s="142" t="s">
        <v>427</v>
      </c>
    </row>
    <row r="145" spans="2:3" ht="14.25" customHeight="1">
      <c r="B145" s="143" t="s">
        <v>428</v>
      </c>
      <c r="C145" s="142" t="s">
        <v>429</v>
      </c>
    </row>
    <row r="146" spans="2:3" ht="14.25" customHeight="1">
      <c r="B146" s="143" t="s">
        <v>430</v>
      </c>
      <c r="C146" s="150" t="s">
        <v>431</v>
      </c>
    </row>
    <row r="147" spans="2:3" ht="14.25" customHeight="1">
      <c r="B147" s="143" t="s">
        <v>432</v>
      </c>
      <c r="C147" s="150" t="s">
        <v>433</v>
      </c>
    </row>
    <row r="148" spans="2:3" ht="14.25" customHeight="1">
      <c r="B148" s="143" t="s">
        <v>434</v>
      </c>
      <c r="C148" s="150" t="s">
        <v>435</v>
      </c>
    </row>
    <row r="149" spans="2:3" ht="14.25" customHeight="1">
      <c r="B149" s="141" t="s">
        <v>436</v>
      </c>
      <c r="C149" s="142" t="s">
        <v>437</v>
      </c>
    </row>
    <row r="150" spans="2:3" ht="14.25" customHeight="1">
      <c r="B150" s="141" t="s">
        <v>438</v>
      </c>
      <c r="C150" s="142" t="s">
        <v>439</v>
      </c>
    </row>
    <row r="151" spans="2:3" ht="14.25" customHeight="1">
      <c r="B151" s="151" t="s">
        <v>440</v>
      </c>
      <c r="C151" s="142" t="s">
        <v>441</v>
      </c>
    </row>
    <row r="152" spans="2:3" ht="14.25" customHeight="1">
      <c r="B152" s="139" t="s">
        <v>442</v>
      </c>
      <c r="C152" s="140" t="s">
        <v>443</v>
      </c>
    </row>
    <row r="153" spans="2:3" ht="14.25" customHeight="1">
      <c r="B153" s="151" t="s">
        <v>444</v>
      </c>
      <c r="C153" s="145" t="s">
        <v>445</v>
      </c>
    </row>
    <row r="154" spans="2:3" ht="14.25" customHeight="1">
      <c r="B154" s="151" t="s">
        <v>446</v>
      </c>
      <c r="C154" s="145" t="s">
        <v>447</v>
      </c>
    </row>
    <row r="155" spans="2:3" ht="14.25" customHeight="1">
      <c r="B155" s="151" t="s">
        <v>448</v>
      </c>
      <c r="C155" s="145" t="s">
        <v>449</v>
      </c>
    </row>
    <row r="156" spans="2:3" ht="14.25" customHeight="1">
      <c r="B156" s="151" t="s">
        <v>450</v>
      </c>
      <c r="C156" s="145" t="s">
        <v>451</v>
      </c>
    </row>
    <row r="157" spans="2:3" ht="14.25" customHeight="1">
      <c r="B157" s="151" t="s">
        <v>452</v>
      </c>
      <c r="C157" s="145" t="s">
        <v>453</v>
      </c>
    </row>
    <row r="158" spans="2:3" ht="17.25" customHeight="1">
      <c r="B158" s="139" t="s">
        <v>454</v>
      </c>
      <c r="C158" s="140" t="s">
        <v>455</v>
      </c>
    </row>
    <row r="159" spans="2:3" ht="16.5" customHeight="1">
      <c r="B159" s="151" t="s">
        <v>456</v>
      </c>
      <c r="C159" s="145" t="s">
        <v>457</v>
      </c>
    </row>
    <row r="160" spans="2:3" ht="14.25" customHeight="1">
      <c r="B160" s="151" t="s">
        <v>458</v>
      </c>
      <c r="C160" s="145" t="s">
        <v>459</v>
      </c>
    </row>
    <row r="161" spans="2:3" ht="14.25" customHeight="1">
      <c r="B161" s="151" t="s">
        <v>460</v>
      </c>
      <c r="C161" s="152" t="s">
        <v>461</v>
      </c>
    </row>
    <row r="162" spans="2:3" ht="14.25" customHeight="1">
      <c r="B162" s="151" t="s">
        <v>462</v>
      </c>
      <c r="C162" s="145" t="s">
        <v>463</v>
      </c>
    </row>
    <row r="163" spans="2:3" ht="14.25" customHeight="1">
      <c r="B163" s="151" t="s">
        <v>464</v>
      </c>
      <c r="C163" s="140" t="s">
        <v>465</v>
      </c>
    </row>
    <row r="164" spans="2:3" ht="15" customHeight="1">
      <c r="B164" s="151" t="s">
        <v>466</v>
      </c>
      <c r="C164" s="145" t="s">
        <v>467</v>
      </c>
    </row>
    <row r="165" spans="2:3" ht="14.25" customHeight="1">
      <c r="B165" s="151" t="s">
        <v>468</v>
      </c>
      <c r="C165" s="145" t="s">
        <v>469</v>
      </c>
    </row>
    <row r="166" spans="2:3" ht="15.75" customHeight="1">
      <c r="B166" s="139" t="s">
        <v>470</v>
      </c>
      <c r="C166" s="145" t="s">
        <v>471</v>
      </c>
    </row>
    <row r="167" spans="2:3" ht="15.75" customHeight="1">
      <c r="B167" s="151" t="s">
        <v>472</v>
      </c>
      <c r="C167" s="145" t="s">
        <v>473</v>
      </c>
    </row>
    <row r="168" spans="2:3" ht="14.25" customHeight="1">
      <c r="B168" s="139" t="s">
        <v>474</v>
      </c>
      <c r="C168" s="140" t="s">
        <v>475</v>
      </c>
    </row>
    <row r="169" spans="2:3" ht="14.25" customHeight="1">
      <c r="B169" s="151" t="s">
        <v>476</v>
      </c>
      <c r="C169" s="145" t="s">
        <v>477</v>
      </c>
    </row>
    <row r="170" spans="2:3" ht="14.25" customHeight="1">
      <c r="B170" s="151" t="s">
        <v>478</v>
      </c>
      <c r="C170" s="145" t="s">
        <v>479</v>
      </c>
    </row>
    <row r="171" spans="2:3" ht="14.25" customHeight="1">
      <c r="B171" s="151" t="s">
        <v>480</v>
      </c>
      <c r="C171" s="145" t="s">
        <v>481</v>
      </c>
    </row>
    <row r="172" spans="2:3" ht="14.25" customHeight="1">
      <c r="B172" s="151" t="s">
        <v>482</v>
      </c>
      <c r="C172" s="145" t="s">
        <v>483</v>
      </c>
    </row>
    <row r="173" spans="2:3" ht="14.25" customHeight="1">
      <c r="B173" s="151" t="s">
        <v>484</v>
      </c>
      <c r="C173" s="145" t="s">
        <v>485</v>
      </c>
    </row>
    <row r="174" spans="2:3" ht="14.25" customHeight="1">
      <c r="B174" s="151" t="s">
        <v>486</v>
      </c>
      <c r="C174" s="145" t="s">
        <v>487</v>
      </c>
    </row>
    <row r="175" spans="2:3" ht="14.25" customHeight="1">
      <c r="B175" s="151" t="s">
        <v>488</v>
      </c>
      <c r="C175" s="140" t="s">
        <v>489</v>
      </c>
    </row>
    <row r="176" spans="2:3" ht="14.25" customHeight="1">
      <c r="B176" s="151" t="s">
        <v>490</v>
      </c>
      <c r="C176" s="145" t="s">
        <v>491</v>
      </c>
    </row>
    <row r="177" spans="2:3" ht="14.25" customHeight="1">
      <c r="B177" s="151" t="s">
        <v>492</v>
      </c>
      <c r="C177" s="145" t="s">
        <v>493</v>
      </c>
    </row>
    <row r="178" spans="2:3" ht="14.25" customHeight="1">
      <c r="B178" s="151" t="s">
        <v>494</v>
      </c>
      <c r="C178" s="145" t="s">
        <v>495</v>
      </c>
    </row>
    <row r="179" spans="2:3" ht="15.75" customHeight="1">
      <c r="B179" s="139" t="s">
        <v>496</v>
      </c>
      <c r="C179" s="145" t="s">
        <v>531</v>
      </c>
    </row>
    <row r="180" spans="2:3" ht="14.25" customHeight="1">
      <c r="B180" s="151" t="s">
        <v>497</v>
      </c>
      <c r="C180" s="145" t="s">
        <v>498</v>
      </c>
    </row>
    <row r="181" spans="2:3" ht="14.25" customHeight="1">
      <c r="B181" s="151" t="s">
        <v>499</v>
      </c>
      <c r="C181" s="145" t="s">
        <v>500</v>
      </c>
    </row>
    <row r="182" spans="2:3" ht="14.25" customHeight="1">
      <c r="B182" s="151" t="s">
        <v>501</v>
      </c>
      <c r="C182" s="140" t="s">
        <v>502</v>
      </c>
    </row>
    <row r="183" spans="2:3" ht="14.25" customHeight="1">
      <c r="B183" s="151" t="s">
        <v>503</v>
      </c>
      <c r="C183" s="145" t="s">
        <v>504</v>
      </c>
    </row>
    <row r="184" spans="2:3" ht="14.25" customHeight="1">
      <c r="B184" s="151" t="s">
        <v>505</v>
      </c>
      <c r="C184" s="145" t="s">
        <v>506</v>
      </c>
    </row>
    <row r="185" spans="2:3" ht="14.25" customHeight="1">
      <c r="B185" s="151" t="s">
        <v>507</v>
      </c>
      <c r="C185" s="145" t="s">
        <v>508</v>
      </c>
    </row>
    <row r="186" spans="2:3" ht="14.25" customHeight="1">
      <c r="B186" s="151" t="s">
        <v>509</v>
      </c>
      <c r="C186" s="145" t="s">
        <v>510</v>
      </c>
    </row>
    <row r="187" spans="2:3" ht="14.25" customHeight="1">
      <c r="B187" s="151" t="s">
        <v>511</v>
      </c>
      <c r="C187" s="145" t="s">
        <v>512</v>
      </c>
    </row>
    <row r="188" spans="2:3" ht="14.25" customHeight="1">
      <c r="B188" s="151" t="s">
        <v>513</v>
      </c>
      <c r="C188" s="145" t="s">
        <v>514</v>
      </c>
    </row>
    <row r="189" spans="2:3" ht="14.25" customHeight="1">
      <c r="B189" s="151" t="s">
        <v>515</v>
      </c>
      <c r="C189" s="145" t="s">
        <v>516</v>
      </c>
    </row>
  </sheetData>
  <sheetProtection/>
  <mergeCells count="1">
    <mergeCell ref="B10:C10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Snieguole Kacerauskaite</cp:lastModifiedBy>
  <cp:lastPrinted>2011-03-04T07:42:20Z</cp:lastPrinted>
  <dcterms:created xsi:type="dcterms:W3CDTF">2004-04-19T12:01:47Z</dcterms:created>
  <dcterms:modified xsi:type="dcterms:W3CDTF">2012-08-29T13:43:04Z</dcterms:modified>
  <cp:category/>
  <cp:version/>
  <cp:contentType/>
  <cp:contentStatus/>
</cp:coreProperties>
</file>