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05" windowHeight="6705" tabRatio="599" activeTab="0"/>
  </bookViews>
  <sheets>
    <sheet name="APRAŠYMAS" sheetId="1" r:id="rId1"/>
    <sheet name="ATASKAITA" sheetId="2" r:id="rId2"/>
    <sheet name="KRITERIJAI" sheetId="3" r:id="rId3"/>
  </sheets>
  <definedNames>
    <definedName name="_xlnm.Print_Area" localSheetId="1">'ATASKAITA'!$A$1:$N$77</definedName>
    <definedName name="_xlnm.Print_Titles" localSheetId="1">'ATASKAITA'!$4:$6</definedName>
  </definedNames>
  <calcPr fullCalcOnLoad="1"/>
</workbook>
</file>

<file path=xl/sharedStrings.xml><?xml version="1.0" encoding="utf-8"?>
<sst xmlns="http://schemas.openxmlformats.org/spreadsheetml/2006/main" count="331" uniqueCount="198">
  <si>
    <t>Priemonės pavadinimas</t>
  </si>
  <si>
    <t>Priemonės požymis</t>
  </si>
  <si>
    <t>Priemonės vykdytojo kodas</t>
  </si>
  <si>
    <t>Finansavimo šaltinis</t>
  </si>
  <si>
    <t>pavadinimas</t>
  </si>
  <si>
    <t>01</t>
  </si>
  <si>
    <t>SB</t>
  </si>
  <si>
    <t>Iš viso:</t>
  </si>
  <si>
    <t>02</t>
  </si>
  <si>
    <t>03</t>
  </si>
  <si>
    <t>04</t>
  </si>
  <si>
    <t>05</t>
  </si>
  <si>
    <t>06</t>
  </si>
  <si>
    <t>Finansavimo šaltiniai</t>
  </si>
  <si>
    <t>SAVIVALDYBĖS  LĖŠOS</t>
  </si>
  <si>
    <t>Asignavimai (tūkst. Lt)</t>
  </si>
  <si>
    <t>Produkto kriterijus</t>
  </si>
  <si>
    <t>Paaiškinimas dėl nukrypimo nuo produkto vertinimo kriterijaus plano</t>
  </si>
  <si>
    <t>planuotos reikšmės</t>
  </si>
  <si>
    <t>faktinės reikšmės</t>
  </si>
  <si>
    <t>2.5</t>
  </si>
  <si>
    <t>Viešojo transporto priežiūros ir paslaugų kokybės kontroliavimas</t>
  </si>
  <si>
    <t>Elektroninio bilieto viešajame transporte ir keleivių informacinės sistemos sukūrimas</t>
  </si>
  <si>
    <t>I</t>
  </si>
  <si>
    <t>ES</t>
  </si>
  <si>
    <t>4.3</t>
  </si>
  <si>
    <t>KPP</t>
  </si>
  <si>
    <t>KVJUD</t>
  </si>
  <si>
    <t>Kt</t>
  </si>
  <si>
    <t>Pievų gatvės nuo susijungimo su Šiauriniu išvažiavimu rekonstrukcija</t>
  </si>
  <si>
    <t xml:space="preserve"> I</t>
  </si>
  <si>
    <t>P</t>
  </si>
  <si>
    <t>Asfaltbetonio dangos, žvyruotos dangos ir akmenimis grįstų gatvių bei daugiabučių namų kiemų dangos remontas</t>
  </si>
  <si>
    <t>2.2</t>
  </si>
  <si>
    <t>Eismo reguliavimo priemonių įrengimas, remontas, priežiūra</t>
  </si>
  <si>
    <t>Įrengta greičio slopinimo kalnelių, m</t>
  </si>
  <si>
    <t>Atnaujinta šviesoforų sankryžų, vnt.</t>
  </si>
  <si>
    <t>07</t>
  </si>
  <si>
    <t>Parengtas techninis projektas</t>
  </si>
  <si>
    <t>Tiltų ir kelio statinių priežiūra</t>
  </si>
  <si>
    <t>Prižiūrimų tiltų skaičius</t>
  </si>
  <si>
    <t>2.4</t>
  </si>
  <si>
    <t>Kretingos g. tęsinio nuo Panevėžio g. iki Liepojos g. rekonstrukcija</t>
  </si>
  <si>
    <t>08</t>
  </si>
  <si>
    <t>Biržos tilto per Danės upę ir Tiltų gatvės restauravimas pritaikant pėstiesiems</t>
  </si>
  <si>
    <t>11</t>
  </si>
  <si>
    <t>Rimkų gyvenvietės gatvių rekonstrukcija</t>
  </si>
  <si>
    <t>12</t>
  </si>
  <si>
    <t>Vėtros g. rekonstrukcija, įrengiant apsisukimą</t>
  </si>
  <si>
    <t xml:space="preserve">Tilto ir viaduko Priestočio g. iki Mokyklos g. kapitalinis remontas </t>
  </si>
  <si>
    <t xml:space="preserve">Utenos g., Pakruojo g., Radviliškio g. ir Rokiškio g. rekonstrukcija (pratęsimas iki Šiaurinio išvažiavimo)  </t>
  </si>
  <si>
    <t>Nemuno g. rekonstrukcija</t>
  </si>
  <si>
    <t>Ištisinio asfaltbetonio dangos įrengimas miesto gatvėse, medžiagų tyrimas ir kontroliniai bandymai</t>
  </si>
  <si>
    <t>Toponuotraukų, išpildomųjų geodezinių nuotraukų padarymas, projektų ekspertizė, autorinė ir techninė priežiūra</t>
  </si>
  <si>
    <r>
      <t xml:space="preserve">Savivaldybės biudžeto lėšos </t>
    </r>
    <r>
      <rPr>
        <b/>
        <sz val="9"/>
        <rFont val="Times New Roman"/>
        <family val="1"/>
      </rPr>
      <t>SB</t>
    </r>
  </si>
  <si>
    <t>KITI ŠALTINIAI, IŠ VISO:</t>
  </si>
  <si>
    <t>IŠ VISO:</t>
  </si>
  <si>
    <r>
      <t xml:space="preserve">Europos Sąjungos paramos lėšos </t>
    </r>
    <r>
      <rPr>
        <b/>
        <sz val="9"/>
        <rFont val="Times New Roman"/>
        <family val="1"/>
      </rPr>
      <t>ES</t>
    </r>
  </si>
  <si>
    <r>
      <t xml:space="preserve">Kelių priežiūros ir plėtros programos lėšos </t>
    </r>
    <r>
      <rPr>
        <b/>
        <sz val="9"/>
        <rFont val="Times New Roman"/>
        <family val="1"/>
      </rPr>
      <t>KPP</t>
    </r>
  </si>
  <si>
    <r>
      <t xml:space="preserve">Klaipėdos valstybinio jūrų uosto direkcijos lėšos </t>
    </r>
    <r>
      <rPr>
        <b/>
        <sz val="9"/>
        <rFont val="Times New Roman"/>
        <family val="1"/>
      </rPr>
      <t>KVJUD</t>
    </r>
  </si>
  <si>
    <r>
      <t xml:space="preserve">Paskolos lėšos </t>
    </r>
    <r>
      <rPr>
        <b/>
        <sz val="9"/>
        <rFont val="Times New Roman"/>
        <family val="1"/>
      </rPr>
      <t>P</t>
    </r>
  </si>
  <si>
    <r>
      <t xml:space="preserve">Kiti finansavimo šaltiniai </t>
    </r>
    <r>
      <rPr>
        <b/>
        <sz val="9"/>
        <rFont val="Times New Roman"/>
        <family val="1"/>
      </rPr>
      <t>Kt</t>
    </r>
  </si>
  <si>
    <r>
      <t>Valstybės biudžeto lėšos</t>
    </r>
    <r>
      <rPr>
        <b/>
        <sz val="9"/>
        <rFont val="Times New Roman"/>
        <family val="1"/>
      </rPr>
      <t xml:space="preserve"> LRVB</t>
    </r>
  </si>
  <si>
    <r>
      <t xml:space="preserve">Savivaldybės biudžeto аpyvartos lėšos Europos Sąjungos finansinės paramos programų laikinam lėšų stygiui dengti </t>
    </r>
    <r>
      <rPr>
        <b/>
        <sz val="9"/>
        <rFont val="Times New Roman"/>
        <family val="1"/>
      </rPr>
      <t>SB(ES)</t>
    </r>
  </si>
  <si>
    <t xml:space="preserve"> PRIEMONIŲ ĮGYVENDINIMO ATASKAITA</t>
  </si>
  <si>
    <t xml:space="preserve">  </t>
  </si>
  <si>
    <t>Iš viso programai:</t>
  </si>
  <si>
    <t>Šiaurinio išvažiavimo iš Jūrų uosto statyba</t>
  </si>
  <si>
    <t>P 3.1.1.1.</t>
  </si>
  <si>
    <t>2008 m. panaudotos lėšos (kasinės išlaidos)</t>
  </si>
  <si>
    <t>Atlikti baigiamieji darbai, nutiesta gatvės, m</t>
  </si>
  <si>
    <t>Rekonstruota gatvės, m</t>
  </si>
  <si>
    <t xml:space="preserve">Restauruota gatvės, m  </t>
  </si>
  <si>
    <t xml:space="preserve">Rekonstruota gatvės, m </t>
  </si>
  <si>
    <t xml:space="preserve">Rekonstruota Rimkų gyvenvietės gatvių, m </t>
  </si>
  <si>
    <t>Rekonstruotas Rimkų gatvės ruožas (šaligatviai, apšvietimas, lietaus nuotekos), m</t>
  </si>
  <si>
    <t xml:space="preserve">P 2.1.2.1. </t>
  </si>
  <si>
    <t xml:space="preserve">P 2.1.2.3. </t>
  </si>
  <si>
    <t>P 2.1.2.5.</t>
  </si>
  <si>
    <t>Įrengta apsisukimo aikštelė, kv.m</t>
  </si>
  <si>
    <t xml:space="preserve">P 2.1.2.4. </t>
  </si>
  <si>
    <t>Atliktas tilto ir viaduko kap.remontas, m</t>
  </si>
  <si>
    <t>10</t>
  </si>
  <si>
    <t>P 2.1.2.3.</t>
  </si>
  <si>
    <t xml:space="preserve">Parengtas Rokiškio g. rekonstrukcijos techn. projektas </t>
  </si>
  <si>
    <t>Taikos pr. II-os juostos tiesimas nuo Smiltelės g. iki Jūrininkų pr.3</t>
  </si>
  <si>
    <t>Atlikta darbų, % (gatvės ruožo ilgis 1111 m)</t>
  </si>
  <si>
    <t>25</t>
  </si>
  <si>
    <t xml:space="preserve">Dubysos gatvės rekonstrukcija </t>
  </si>
  <si>
    <t xml:space="preserve">P 2.1.2.4.  </t>
  </si>
  <si>
    <t>Mokamo automobilių laikymo sistemos mieste sukūrimas</t>
  </si>
  <si>
    <t>P6 I</t>
  </si>
  <si>
    <t>P 2.1.2.12.</t>
  </si>
  <si>
    <t>Įrengta parkomatų, vnt.</t>
  </si>
  <si>
    <t>Įrengta ištisinio asfaltbetonio dangos, tūkst.kv.m.</t>
  </si>
  <si>
    <t>Suremontuota asfaltbetonio dangos duobių miesto gatvėse, tūkst. kv.m</t>
  </si>
  <si>
    <t>Suremontuota žvyruotos dangos, tūkst. kv.m</t>
  </si>
  <si>
    <t>Šaligatvių ir privažiavimo kelių remonto bei įrengimo darbai, automobilių laikymo vietų įrengimas</t>
  </si>
  <si>
    <t>Suremontuota šaligatvių, tūkst. kv.m</t>
  </si>
  <si>
    <t>Suženklinta gatvių termoplastu ir dažais, tūkst. kv.m</t>
  </si>
  <si>
    <t>Informacinės kelio ženklų sistemos įrengimas, ekspertizių atlikimas</t>
  </si>
  <si>
    <t xml:space="preserve">P 2.1.2.14. </t>
  </si>
  <si>
    <t xml:space="preserve">Įrengta kelio ženklų, vnt.: </t>
  </si>
  <si>
    <t>centrinėje miesto dalyje -</t>
  </si>
  <si>
    <t>Patikrinta viešojo transporto priemonių, vnt./mėn.</t>
  </si>
  <si>
    <t>Stotelių, kuriose įrengtos švieslentės, skaičius</t>
  </si>
  <si>
    <t>Patvirtinta KMT sprendimais 2008-02-14 Nr.T2-36, 2008-04-25 Nr.T2-162</t>
  </si>
  <si>
    <t>2008 m. patvirtinta KMT</t>
  </si>
  <si>
    <t>2008 m. metinis  planas įskaitant patikslinimus</t>
  </si>
  <si>
    <t xml:space="preserve">Skirtumas tarp skirtų  ir panaudotų asignavimų susidarė dėl realių lėšų trūkumo. </t>
  </si>
  <si>
    <t>Greičio slopinimo kalneliai įrengti pagal saugaus eismo komisijos nurodymus (H.Manto, Smiltelės, Kretingos g., Statybininkų pr.).</t>
  </si>
  <si>
    <t xml:space="preserve">2008 m. spalio 30 d. Klaipėdos miesto savivaldybės taryba sprendimu Nr. T2-373 nustatė, kad vietinė rinkliava automobilių valdytojams (vairuotojams) už naudojimąsi nustatytomis mokamomis vietomis automobiliams statyti Klaipėdos mieste (vietinė rinkliava) pradedama rinkti nuo 2009 m. sausio 1 d. </t>
  </si>
  <si>
    <t>Darbai užbaigti, objektas pripažintas tinkamu naudoti.</t>
  </si>
  <si>
    <t>Neužtikrinus reikiamo finansavimo (UAB "Jaumina" neįvykdžius sutartinių įsipareigojimų ir nepervedus 1000 tūkst. Lt), projektas nebaigtas įgyvendinti ir perkeltas į 2009 m. Be to, atliktas papildomas pirkimas pagal parengtą techninio projekto pakeitimą (išplatinta anksčiau suprojektuota gatvės jungiamoji dalis tarp Kretingos g. ir Liepojos g.), kuris pareikalavo papildomų lėšų. Metų pabaigoje negavus lėšų iš Lietuvos automobilių kelių direkcijos, liko kreditinis įsiskolinimas už atliktus darbus 587,5 tūkst. Lt.</t>
  </si>
  <si>
    <t>Projektas neužbaigtas. Užsitęsus paskolos iš banko paėmimo procedūroms (kreditavimo sutartis pasirašyta tik 2008-07-24),  rekonstrukcijos darbų pabaigos terminas pratęstas iki 2009-05-20.</t>
  </si>
  <si>
    <t>Atlikus viešuosius pirkimus ir visiškai neišsprendus objekto finansavimo, projekto įgyvendimas perkeltas į 2009 m. Be to, parengus darbo projektą, pakeisti techniniai sprendimai ir dėl to numatoma skelbti viešajį pirkimą papildomiems darbams atlikti. Negavus lėšų iš Lietuvos automobilių kelių direkcijos, 2008-12-31 liko neapmokėta už 2008 m. atliktus darbus - 2932,1 tūkst. Lt iš KPP lėšų.</t>
  </si>
  <si>
    <t>Projektas parengtas, ekspertuotas, tačiau nebaigtas derinti. Kreditinis įsiskolinimas 2008-12-31 už atliktas projektavimo paslaugas ir bendrąją projekto ekspertizę - 38,8 tūkst. Lt</t>
  </si>
  <si>
    <t>Atsižvelgiant į pasikeitusią situaciją, kadangi Savivaldybė artimiausiu metu neplanuoja skirti lėšų Taikos pr. II juostos rekonstrukcijos darbams pradėti, 2008-10-21 pasirašytas susitarimas dėl infrastruktūros plėtros sutarties pakeitimo, kuriame vietoj BIG įsipareigojimo pervesti 1 mln. litų tiksliniam Taikos pr. II juostos rekonstrukcijos darbų finansavimui, numatyti įsipareigojimai už minėtą sumą atlikti darbų pagal patvirtintą Taikos pr. rekonstrukcijos techninį projektą ne vėliau kaip iki sklype Taikos pr. 141 numatomų statyti objektų pripažinimo tinkamais naudoti akto pasirašymo, t.y. įrengti pėsčiųjų ir dviračių takus prie bendrovės statomų objektų lygiagrečiai Taikos pr., įrengti įvažiavimą į aikštelę, pakloti inžinerinius tinklus, reikalingus objektui sklype Taikos pr. 141 aptarnauti ir patenkančius į Taikos pr. rekonstrukcijos darbų ribas.</t>
  </si>
  <si>
    <t>Visi darbai atlikti. Rengiami dokumentai objekto pripažinimui tinkamu naudoti.</t>
  </si>
  <si>
    <t>2008 m. pradėtas rengti rekonstrukcijos projektas, kurį numatoma užbaigti 2009 m. Kreditinis įsiskolinimas 2008-12-31 už atliktas projektavimo paslaugas 40 tūkst. Lt.</t>
  </si>
  <si>
    <t>Atlikta daugiau darbų panaudojant senas medžiagas. Statybos ir infrastruktūros plėtros skyrius organizavo ir koordinavo 200 vietų automobilių stovėjimo aikštelės Liepojos g. 45 statybos darbus iš šiam tikslui skirtų KPP lėšų. 2008 m. planuoti darbai atlikti, tačiau, negavus lėšų iš Lietuvos automobilių kelių direkcijos, liko neapmokėta 401,3 tūkst. Lt.</t>
  </si>
  <si>
    <t>Kreditinis įsiskolinimas 2008-12-31 už atliktas paslaugas 4 tūkst. Lt</t>
  </si>
  <si>
    <t>VIP</t>
  </si>
  <si>
    <r>
      <t>0,118 km skirtumas susidarė todėl, kad techniniame projekte įvažiavimai buvo priskaičiuoti prie bendro gatvės ilgio, o atliekant kadastrinius matavimus prie bendro gatvės ilgio jie nepridedami, o skaičiuojami vienetais, t.y. 6 vnt. (824,07 m</t>
    </r>
    <r>
      <rPr>
        <vertAlign val="superscript"/>
        <sz val="9"/>
        <rFont val="Times New Roman"/>
        <family val="1"/>
      </rPr>
      <t>2</t>
    </r>
    <r>
      <rPr>
        <sz val="9"/>
        <rFont val="Times New Roman"/>
        <family val="1"/>
      </rPr>
      <t xml:space="preserve">). ES lėšos įsisavintos pilnai. Skirtumas susidarė dėl to, kad ES lėšos buvo įsisavinamos jau 2007 m. </t>
    </r>
  </si>
  <si>
    <t>Faktiškai įvykdyta</t>
  </si>
  <si>
    <t>Dalinai įvykdyta</t>
  </si>
  <si>
    <t>03 UŽDAVINYS. Atlikti kasmetinius miesto susisiekimo infrastruktūros objektų priežiūros ir įrengimo darbus</t>
  </si>
  <si>
    <t>04 UŽDAVINYS. Pasirengti susisiekimo infrastruktūros objektų remontui ir rekonstrukcijai</t>
  </si>
  <si>
    <r>
      <t xml:space="preserve">Asignavimų valdytojas: </t>
    </r>
    <r>
      <rPr>
        <sz val="12"/>
        <rFont val="Times New Roman"/>
        <family val="1"/>
      </rPr>
      <t xml:space="preserve">Klaipėdos miesto savivaldybės administracija. </t>
    </r>
  </si>
  <si>
    <t xml:space="preserve"> 2008 M. KLAIPĖDOS MIESTO SAVIVALDYBĖS ADMINISTRACIJOS                                 
SUSISIEKIMO SISTEMOS PRIEŽIŪROS IR PLĖTROS PROGRAMOS (NR.06)</t>
  </si>
  <si>
    <r>
      <t>2008 m.</t>
    </r>
    <r>
      <rPr>
        <sz val="12"/>
        <rFont val="Times New Roman"/>
        <family val="1"/>
      </rPr>
      <t xml:space="preserve"> planuota įvykdyti 21 priemonę. Faktiškai įvykdyta pagal planą 11 priemonių (52 proc.), dalinai įvykdytos 9 priemonės (43 proc.), neįvykdyta 1 priemonė (5</t>
    </r>
    <r>
      <rPr>
        <sz val="12"/>
        <rFont val="Times New Roman"/>
        <family val="1"/>
      </rPr>
      <t xml:space="preserve"> </t>
    </r>
    <r>
      <rPr>
        <sz val="12"/>
        <rFont val="Times New Roman"/>
        <family val="1"/>
      </rPr>
      <t>proc.).</t>
    </r>
  </si>
  <si>
    <t>Programoje 2008 m. numatyta:</t>
  </si>
  <si>
    <t>Informacinės sistemos įgyvendinimas pradėtas nuo pietinės miesto dalies - įrengti 502 ženklai.</t>
  </si>
  <si>
    <t xml:space="preserve">1 TIKSLAS. Didinti gatvių tinklo pralaidumą ir užtikrinti jų tankumą </t>
  </si>
  <si>
    <t xml:space="preserve">01 UŽDAVINYS. Rekonstruoti ir tiesti gatves </t>
  </si>
  <si>
    <t xml:space="preserve">02 UŽDAVINYS. Tobulinti miesto automobilių laikymo sistemą </t>
  </si>
  <si>
    <t>05 UŽDAVINYS. Užtikrinti sklandų susisiekimą miesto viešuoju transportu ir tobulinti viešojo transporto sistemą</t>
  </si>
  <si>
    <t xml:space="preserve">Neįvykdyta </t>
  </si>
  <si>
    <t>Institucijos strateginio tikslo kodas, programos kodas</t>
  </si>
  <si>
    <t>Vertinimo kriterijus</t>
  </si>
  <si>
    <t>Vertinimo kriterijaus kodas</t>
  </si>
  <si>
    <t>Metinis planas</t>
  </si>
  <si>
    <t>Įvykdyta</t>
  </si>
  <si>
    <t>Metinio plano įvykdymas proc.</t>
  </si>
  <si>
    <t>Pavadinimas</t>
  </si>
  <si>
    <t>Mato vienetas</t>
  </si>
  <si>
    <t>02.06.</t>
  </si>
  <si>
    <t>Efekto:</t>
  </si>
  <si>
    <t>1. Avarijose žuvusių žmonių skaičius, tenkantis 100 000 gyventojų</t>
  </si>
  <si>
    <t>E-02-01</t>
  </si>
  <si>
    <t xml:space="preserve">2. Bendras pervežtų keleivių padidėjimas, proc. </t>
  </si>
  <si>
    <t>E-02-02</t>
  </si>
  <si>
    <t>Rezultato:</t>
  </si>
  <si>
    <t>1. Padidėjęs gatvių tankumas</t>
  </si>
  <si>
    <t>R-06-01-01</t>
  </si>
  <si>
    <t>2. Sumažėjęs avaringumo lygis, eismo įvykių sk. (registruotų VPK)</t>
  </si>
  <si>
    <t>R-06-01-02</t>
  </si>
  <si>
    <t>R-06-01-03</t>
  </si>
  <si>
    <t>Produkto:</t>
  </si>
  <si>
    <t>P-06-01-01-01</t>
  </si>
  <si>
    <t>P-06-01-01-02</t>
  </si>
  <si>
    <t>P-06-01-02-01</t>
  </si>
  <si>
    <t>P-06-01-03-01</t>
  </si>
  <si>
    <t>P-06-01-03-02</t>
  </si>
  <si>
    <t>P-06-01-03-03</t>
  </si>
  <si>
    <t>P-06-01-03-04</t>
  </si>
  <si>
    <t>P-06-01-03-05</t>
  </si>
  <si>
    <t>P-06-01-03-06</t>
  </si>
  <si>
    <t>P-06-01-03-07</t>
  </si>
  <si>
    <t>P-06-01-03-08</t>
  </si>
  <si>
    <t>P-06-01-03-09</t>
  </si>
  <si>
    <t>P-06-01-04-01</t>
  </si>
  <si>
    <t>P-06-01-04-02</t>
  </si>
  <si>
    <r>
      <t xml:space="preserve">Programą vykdė: Miesto ūkio departamento </t>
    </r>
    <r>
      <rPr>
        <sz val="12"/>
        <rFont val="Times New Roman"/>
        <family val="1"/>
      </rPr>
      <t>Miesto tvarkymo</t>
    </r>
    <r>
      <rPr>
        <sz val="12"/>
        <rFont val="Times New Roman"/>
        <family val="1"/>
      </rPr>
      <t xml:space="preserve">, </t>
    </r>
    <r>
      <rPr>
        <sz val="12"/>
        <rFont val="Times New Roman"/>
        <family val="1"/>
      </rPr>
      <t>Statybos ir infrastruktūros skyriai</t>
    </r>
    <r>
      <rPr>
        <sz val="12"/>
        <rFont val="Times New Roman"/>
        <family val="1"/>
      </rPr>
      <t xml:space="preserve">, </t>
    </r>
    <r>
      <rPr>
        <sz val="12"/>
        <rFont val="Times New Roman"/>
        <family val="1"/>
      </rPr>
      <t>Transporto tarnyba</t>
    </r>
    <r>
      <rPr>
        <sz val="12"/>
        <rFont val="Times New Roman"/>
        <family val="1"/>
      </rPr>
      <t xml:space="preserve">, Ekonomikos ir strategijos departamento </t>
    </r>
    <r>
      <rPr>
        <sz val="12"/>
        <rFont val="Times New Roman"/>
        <family val="1"/>
      </rPr>
      <t>Investicijų ir verslo plėtros skyrius.</t>
    </r>
  </si>
  <si>
    <t>KVJUD lėšos nepanaudotos, nes rangovas darbus atliko pigiau, nei numatyta sutartyje. Atlikti darbai: nutiesta 397 m geležinkelio atšaka, rekonstruotas tiltas per Danės upę, rekonstruota 2254 m gatvių, baigta 1697 m gatvės statyba. KPP lėšos nepanaudotos, nes įgyvendinačioji institucija (TID) priėmė sprendimą mokėjimą vykdyti VIP lėšomis.</t>
  </si>
  <si>
    <r>
      <t>Paklota ištisinė asfaltbetonio danga Taikos pr. nuo Statybininkų pr. iki Smiltelės g. ir Smiltelės g. atkarpoje iki Karlskronos g. (14672 m</t>
    </r>
    <r>
      <rPr>
        <vertAlign val="superscript"/>
        <sz val="9"/>
        <rFont val="Times New Roman"/>
        <family val="1"/>
      </rPr>
      <t>2</t>
    </r>
    <r>
      <rPr>
        <sz val="9"/>
        <rFont val="Times New Roman"/>
        <family val="1"/>
      </rPr>
      <t>), Debreceno g. (14270 m</t>
    </r>
    <r>
      <rPr>
        <vertAlign val="superscript"/>
        <sz val="9"/>
        <rFont val="Times New Roman"/>
        <family val="1"/>
      </rPr>
      <t>2</t>
    </r>
    <r>
      <rPr>
        <sz val="9"/>
        <rFont val="Times New Roman"/>
        <family val="1"/>
      </rPr>
      <t>), Rumpiškės g. nuo Sausio 15-osios g. iki Tilžės g. (3900 m</t>
    </r>
    <r>
      <rPr>
        <vertAlign val="superscript"/>
        <sz val="9"/>
        <rFont val="Times New Roman"/>
        <family val="1"/>
      </rPr>
      <t>2</t>
    </r>
    <r>
      <rPr>
        <sz val="9"/>
        <rFont val="Times New Roman"/>
        <family val="1"/>
      </rPr>
      <t>), pakeisti bordiūrai, suremontuoti šaligatviai.</t>
    </r>
  </si>
  <si>
    <t xml:space="preserve">Atlikta mažiau darbų, nes rangovas tik 2008-11-05 pateikė pasirašytą projektą švieslentės kabinimui. Iki 2008-11-17 UAB "Elektrovista" spėjo privesti elektros maitinimą tik iki vienos švieslentės Sveikatos priežiūros centro stotelėje ID 2101. Iki to laiko VšĮ “Klaipėdos keleivinis transportas” pagal sutartį su UAB “Sankryža” įrengė stulpą. Šiuo metu yra irengta dar 11 stulpų su privestu elektros maitinimu. Kreditinis įsiskolinimas - 494,3 tūkst. Lt.
</t>
  </si>
  <si>
    <t>3. Didėjantis žmonių, besinaudojančių viešuoju transportu skaičius (2004 m. pervežta 29,1 mln. keleivių).</t>
  </si>
  <si>
    <t>1. Rekonstruota miesto gatvių, m</t>
  </si>
  <si>
    <t>2. Parengta techninių projektų, vnt.</t>
  </si>
  <si>
    <t>1. Pastatyta mokamo automobilių laikymo bilietų automatų, vnt.</t>
  </si>
  <si>
    <r>
      <t>1. Įrengta ištisinio asfaltbetonio dangos, tūkst. m</t>
    </r>
    <r>
      <rPr>
        <vertAlign val="superscript"/>
        <sz val="10"/>
        <rFont val="Times New Roman Baltic"/>
        <family val="0"/>
      </rPr>
      <t>2</t>
    </r>
  </si>
  <si>
    <r>
      <t>2. Suremontuota asfaltbetonio dangos duobių miesto gatvėse, tūkst. m</t>
    </r>
    <r>
      <rPr>
        <vertAlign val="superscript"/>
        <sz val="10"/>
        <rFont val="Times New Roman Baltic"/>
        <family val="0"/>
      </rPr>
      <t>2</t>
    </r>
  </si>
  <si>
    <r>
      <t>3. Suremontuota žvyruotos dangos, tūkst. m</t>
    </r>
    <r>
      <rPr>
        <vertAlign val="superscript"/>
        <sz val="10"/>
        <rFont val="Times New Roman Baltic"/>
        <family val="0"/>
      </rPr>
      <t>2</t>
    </r>
  </si>
  <si>
    <r>
      <t>4. Suremontuota šaligatvių, tūkst. m</t>
    </r>
    <r>
      <rPr>
        <vertAlign val="superscript"/>
        <sz val="10"/>
        <rFont val="Times New Roman Baltic"/>
        <family val="0"/>
      </rPr>
      <t>2</t>
    </r>
  </si>
  <si>
    <r>
      <t>5. Suženklinta gatvių termoplastu ir dažais, tūkst. m</t>
    </r>
    <r>
      <rPr>
        <vertAlign val="superscript"/>
        <sz val="10"/>
        <rFont val="Times New Roman Baltic"/>
        <family val="0"/>
      </rPr>
      <t>2</t>
    </r>
  </si>
  <si>
    <t>6. Įrengta greičio slopinimo kalnelių, m</t>
  </si>
  <si>
    <t>7. Atnaujinta šviesoforų sankryžų, vnt.</t>
  </si>
  <si>
    <t xml:space="preserve">8. Įrengta informacinių kelio ženklų atskirose miesto dalyse, vnt. </t>
  </si>
  <si>
    <t>9. Prižiūrimų tiltų skaičius, vnt.</t>
  </si>
  <si>
    <t>1. Patikrinta viešojo transporto priemonių, vnt./mėn. kasmet</t>
  </si>
  <si>
    <t>2. Stotelių, kuriose įrengtos švieslentės, skaičius</t>
  </si>
  <si>
    <t>Patvirtinta KMT 2008-10-30 sprendimais Nr. T2-347 ir Nr. T2-369</t>
  </si>
  <si>
    <t>Programos priemonės kodas</t>
  </si>
  <si>
    <r>
      <t xml:space="preserve"> 2008 M. KLAIPĖDOS MIESTO SAVIVALDYBĖS   </t>
    </r>
    <r>
      <rPr>
        <b/>
        <sz val="11"/>
        <rFont val="Times New Roman"/>
        <family val="1"/>
      </rPr>
      <t xml:space="preserve">                               
SUSISIEKIMO SISTEMOS PRIEŽIŪROS IR PLĖTROS PROGRAMOS (NR.06)</t>
    </r>
  </si>
  <si>
    <t>VERTINIMO KRITERIJŲ ĮVYKDYMAS</t>
  </si>
  <si>
    <t>PRIEMONIŲ, IŠLAIDŲ IR VERTINIMO KRITERIJŲ SUVESTINĖ</t>
  </si>
  <si>
    <t>Finansavimo šaltinių suvestinė</t>
  </si>
</sst>
</file>

<file path=xl/styles.xml><?xml version="1.0" encoding="utf-8"?>
<styleSheet xmlns="http://schemas.openxmlformats.org/spreadsheetml/2006/main">
  <numFmts count="3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427]yyyy\ &quot;m.&quot;\ mmmm\ d\ &quot;d.&quot;"/>
    <numFmt numFmtId="188" formatCode="#,##0.0"/>
    <numFmt numFmtId="189" formatCode="&quot;Taip&quot;;&quot;Taip&quot;;&quot;Ne&quot;"/>
    <numFmt numFmtId="190" formatCode="&quot;Teisinga&quot;;&quot;Teisinga&quot;;&quot;Klaidinga&quot;"/>
    <numFmt numFmtId="191" formatCode="[$€-2]\ ###,000_);[Red]\([$€-2]\ ###,000\)"/>
  </numFmts>
  <fonts count="59">
    <font>
      <sz val="10"/>
      <name val="Arial"/>
      <family val="0"/>
    </font>
    <font>
      <sz val="9"/>
      <name val="Times New Roman"/>
      <family val="1"/>
    </font>
    <font>
      <sz val="8"/>
      <name val="Arial"/>
      <family val="0"/>
    </font>
    <font>
      <u val="single"/>
      <sz val="10"/>
      <color indexed="12"/>
      <name val="Arial"/>
      <family val="0"/>
    </font>
    <font>
      <u val="single"/>
      <sz val="10"/>
      <color indexed="36"/>
      <name val="Arial"/>
      <family val="0"/>
    </font>
    <font>
      <b/>
      <sz val="9"/>
      <name val="Times New Roman"/>
      <family val="1"/>
    </font>
    <font>
      <b/>
      <sz val="11"/>
      <name val="Times New Roman"/>
      <family val="1"/>
    </font>
    <font>
      <vertAlign val="superscript"/>
      <sz val="9"/>
      <name val="Times New Roman"/>
      <family val="1"/>
    </font>
    <font>
      <b/>
      <sz val="12"/>
      <name val="Times New Roman"/>
      <family val="1"/>
    </font>
    <font>
      <sz val="12"/>
      <name val="Times New Roman"/>
      <family val="1"/>
    </font>
    <font>
      <b/>
      <sz val="12"/>
      <name val="Arial"/>
      <family val="0"/>
    </font>
    <font>
      <sz val="12"/>
      <name val="Arial"/>
      <family val="0"/>
    </font>
    <font>
      <sz val="10"/>
      <name val="Times New Roman"/>
      <family val="1"/>
    </font>
    <font>
      <u val="single"/>
      <sz val="12"/>
      <name val="Times New Roman"/>
      <family val="1"/>
    </font>
    <font>
      <b/>
      <sz val="8"/>
      <name val="Times New Roman Baltic"/>
      <family val="1"/>
    </font>
    <font>
      <sz val="10"/>
      <name val="TimesLT"/>
      <family val="0"/>
    </font>
    <font>
      <b/>
      <sz val="10"/>
      <name val="Times New Roman Baltic"/>
      <family val="1"/>
    </font>
    <font>
      <sz val="10"/>
      <name val="Times New Roman Baltic"/>
      <family val="1"/>
    </font>
    <font>
      <b/>
      <sz val="11"/>
      <name val="Times New Roman Baltic"/>
      <family val="1"/>
    </font>
    <font>
      <b/>
      <sz val="9"/>
      <name val="Times New Roman Baltic"/>
      <family val="1"/>
    </font>
    <font>
      <vertAlign val="superscript"/>
      <sz val="10"/>
      <name val="Times New Roman Baltic"/>
      <family val="0"/>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sz val="9.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medium"/>
    </border>
    <border>
      <left>
        <color indexed="63"/>
      </left>
      <right style="thin"/>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style="medium"/>
      <right style="thin"/>
      <top style="thin"/>
      <bottom style="medium"/>
    </border>
    <border>
      <left style="medium"/>
      <right style="thin"/>
      <top style="thin"/>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5" fillId="0" borderId="3" applyNumberFormat="0" applyFill="0" applyAlignment="0" applyProtection="0"/>
    <xf numFmtId="0" fontId="45" fillId="0" borderId="0" applyNumberFormat="0" applyFill="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3" fillId="0" borderId="0" applyNumberFormat="0" applyFill="0" applyBorder="0" applyAlignment="0" applyProtection="0"/>
    <xf numFmtId="0" fontId="50" fillId="22" borderId="4" applyNumberFormat="0" applyAlignment="0" applyProtection="0"/>
    <xf numFmtId="0" fontId="51" fillId="0" borderId="0" applyNumberFormat="0" applyFill="0" applyBorder="0" applyAlignment="0" applyProtection="0"/>
    <xf numFmtId="0" fontId="5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15" fillId="0" borderId="0">
      <alignment/>
      <protection/>
    </xf>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6" applyNumberFormat="0" applyFon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22" borderId="5"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03">
    <xf numFmtId="0" fontId="0" fillId="0" borderId="0" xfId="0" applyAlignment="1">
      <alignment/>
    </xf>
    <xf numFmtId="0" fontId="1" fillId="0" borderId="10" xfId="0" applyFont="1" applyFill="1" applyBorder="1" applyAlignment="1">
      <alignment horizontal="center" vertical="top"/>
    </xf>
    <xf numFmtId="180" fontId="1" fillId="0" borderId="10" xfId="0" applyNumberFormat="1" applyFont="1" applyFill="1" applyBorder="1" applyAlignment="1">
      <alignment horizontal="center" vertical="top"/>
    </xf>
    <xf numFmtId="0" fontId="1" fillId="0" borderId="11" xfId="0" applyFont="1" applyFill="1" applyBorder="1" applyAlignment="1">
      <alignment horizontal="center" vertical="top" wrapText="1"/>
    </xf>
    <xf numFmtId="180" fontId="5" fillId="0" borderId="12" xfId="0" applyNumberFormat="1" applyFont="1" applyFill="1" applyBorder="1" applyAlignment="1">
      <alignment horizontal="center"/>
    </xf>
    <xf numFmtId="49" fontId="1" fillId="0" borderId="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xf>
    <xf numFmtId="0" fontId="1" fillId="0" borderId="14" xfId="0" applyFont="1" applyFill="1" applyBorder="1" applyAlignment="1">
      <alignment horizontal="center" vertical="top" wrapText="1"/>
    </xf>
    <xf numFmtId="180" fontId="1" fillId="0" borderId="14" xfId="0" applyNumberFormat="1" applyFont="1" applyFill="1" applyBorder="1" applyAlignment="1">
      <alignment horizontal="center" vertical="top"/>
    </xf>
    <xf numFmtId="180" fontId="5" fillId="0" borderId="15" xfId="0" applyNumberFormat="1" applyFont="1" applyFill="1" applyBorder="1" applyAlignment="1">
      <alignment horizontal="center"/>
    </xf>
    <xf numFmtId="0" fontId="1" fillId="0" borderId="16" xfId="0" applyFont="1" applyFill="1" applyBorder="1" applyAlignment="1">
      <alignment horizontal="center" vertical="top" wrapText="1"/>
    </xf>
    <xf numFmtId="180" fontId="1" fillId="0" borderId="17" xfId="0" applyNumberFormat="1" applyFont="1" applyFill="1" applyBorder="1" applyAlignment="1">
      <alignment horizontal="center" vertical="top"/>
    </xf>
    <xf numFmtId="0" fontId="1"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49" fontId="1" fillId="0" borderId="13" xfId="0" applyNumberFormat="1" applyFont="1" applyFill="1" applyBorder="1" applyAlignment="1">
      <alignment horizontal="center" vertical="top"/>
    </xf>
    <xf numFmtId="180" fontId="5" fillId="33" borderId="18" xfId="0" applyNumberFormat="1" applyFont="1" applyFill="1" applyBorder="1" applyAlignment="1">
      <alignment horizontal="center" vertical="top"/>
    </xf>
    <xf numFmtId="180" fontId="1" fillId="0" borderId="10" xfId="0" applyNumberFormat="1" applyFont="1" applyBorder="1" applyAlignment="1">
      <alignment horizontal="center" vertical="top"/>
    </xf>
    <xf numFmtId="180" fontId="5" fillId="34" borderId="19" xfId="0" applyNumberFormat="1" applyFont="1" applyFill="1" applyBorder="1" applyAlignment="1">
      <alignment horizontal="center" vertical="top"/>
    </xf>
    <xf numFmtId="180" fontId="5" fillId="34" borderId="20" xfId="0" applyNumberFormat="1" applyFont="1" applyFill="1" applyBorder="1" applyAlignment="1">
      <alignment horizontal="center" vertical="top"/>
    </xf>
    <xf numFmtId="180" fontId="5" fillId="34" borderId="21" xfId="0" applyNumberFormat="1" applyFont="1" applyFill="1" applyBorder="1" applyAlignment="1">
      <alignment horizontal="center" vertical="top"/>
    </xf>
    <xf numFmtId="0" fontId="5" fillId="0" borderId="0" xfId="0" applyFont="1" applyBorder="1" applyAlignment="1">
      <alignment horizontal="right" vertical="top" wrapText="1"/>
    </xf>
    <xf numFmtId="49" fontId="1" fillId="0" borderId="0" xfId="0" applyNumberFormat="1" applyFont="1" applyBorder="1" applyAlignment="1">
      <alignment horizontal="center" vertical="center" wrapText="1"/>
    </xf>
    <xf numFmtId="0" fontId="1" fillId="0" borderId="17" xfId="0" applyFont="1" applyFill="1" applyBorder="1" applyAlignment="1">
      <alignment horizontal="center" vertical="top" wrapText="1"/>
    </xf>
    <xf numFmtId="180" fontId="1" fillId="0" borderId="22" xfId="0" applyNumberFormat="1" applyFont="1" applyFill="1" applyBorder="1" applyAlignment="1">
      <alignment horizontal="center" vertical="top"/>
    </xf>
    <xf numFmtId="180" fontId="1" fillId="0" borderId="23" xfId="0" applyNumberFormat="1" applyFont="1" applyFill="1" applyBorder="1" applyAlignment="1">
      <alignment horizontal="center" vertical="top"/>
    </xf>
    <xf numFmtId="180" fontId="1" fillId="0" borderId="24" xfId="0" applyNumberFormat="1" applyFont="1" applyFill="1" applyBorder="1" applyAlignment="1">
      <alignment horizontal="center" vertical="top"/>
    </xf>
    <xf numFmtId="180" fontId="1" fillId="0" borderId="25" xfId="0" applyNumberFormat="1" applyFont="1" applyFill="1" applyBorder="1" applyAlignment="1">
      <alignment horizontal="center" vertical="top"/>
    </xf>
    <xf numFmtId="180" fontId="1" fillId="0" borderId="26" xfId="0" applyNumberFormat="1"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Border="1" applyAlignment="1">
      <alignment horizontal="left" vertical="top"/>
    </xf>
    <xf numFmtId="0" fontId="5" fillId="0" borderId="12" xfId="0" applyFont="1" applyFill="1" applyBorder="1" applyAlignment="1">
      <alignment horizontal="center"/>
    </xf>
    <xf numFmtId="0" fontId="1" fillId="0" borderId="16" xfId="0" applyFont="1" applyFill="1" applyBorder="1" applyAlignment="1">
      <alignment vertical="top" wrapText="1"/>
    </xf>
    <xf numFmtId="0" fontId="1" fillId="0" borderId="0" xfId="0" applyFont="1" applyFill="1" applyBorder="1" applyAlignment="1">
      <alignment vertical="top"/>
    </xf>
    <xf numFmtId="49" fontId="1" fillId="0" borderId="15" xfId="0" applyNumberFormat="1" applyFont="1" applyFill="1" applyBorder="1" applyAlignment="1">
      <alignment horizontal="center" vertical="top"/>
    </xf>
    <xf numFmtId="0" fontId="5" fillId="0" borderId="15" xfId="0" applyFont="1" applyFill="1" applyBorder="1" applyAlignment="1">
      <alignment horizontal="center"/>
    </xf>
    <xf numFmtId="0" fontId="1" fillId="0" borderId="15" xfId="0" applyFont="1" applyFill="1" applyBorder="1" applyAlignment="1">
      <alignment vertical="top" wrapText="1"/>
    </xf>
    <xf numFmtId="0" fontId="1" fillId="0" borderId="27" xfId="0" applyFont="1" applyFill="1" applyBorder="1" applyAlignment="1">
      <alignment horizontal="center" vertical="top" wrapText="1"/>
    </xf>
    <xf numFmtId="0" fontId="1" fillId="0" borderId="0" xfId="0" applyFont="1" applyFill="1" applyBorder="1" applyAlignment="1">
      <alignment horizontal="left" vertical="top"/>
    </xf>
    <xf numFmtId="0" fontId="5" fillId="0" borderId="20" xfId="0" applyFont="1" applyBorder="1" applyAlignment="1">
      <alignment horizontal="center" vertical="center" textRotation="90" wrapText="1"/>
    </xf>
    <xf numFmtId="180" fontId="1" fillId="0" borderId="0" xfId="0" applyNumberFormat="1" applyFont="1" applyAlignment="1">
      <alignment vertical="top"/>
    </xf>
    <xf numFmtId="180" fontId="5" fillId="33" borderId="20" xfId="0" applyNumberFormat="1" applyFont="1" applyFill="1" applyBorder="1" applyAlignment="1">
      <alignment horizontal="center" vertical="top" wrapText="1"/>
    </xf>
    <xf numFmtId="0" fontId="1" fillId="0" borderId="14" xfId="0" applyFont="1" applyBorder="1" applyAlignment="1">
      <alignment horizontal="center" vertical="top" wrapText="1"/>
    </xf>
    <xf numFmtId="180" fontId="1" fillId="0" borderId="28" xfId="0" applyNumberFormat="1" applyFont="1" applyBorder="1" applyAlignment="1">
      <alignment horizontal="center" vertical="top"/>
    </xf>
    <xf numFmtId="0" fontId="1" fillId="0" borderId="0" xfId="0" applyFont="1" applyBorder="1" applyAlignment="1">
      <alignment horizontal="right" vertical="top" wrapText="1"/>
    </xf>
    <xf numFmtId="180" fontId="5"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180" fontId="1" fillId="0" borderId="29" xfId="0" applyNumberFormat="1" applyFont="1" applyFill="1" applyBorder="1" applyAlignment="1">
      <alignment horizontal="center" vertical="top"/>
    </xf>
    <xf numFmtId="180" fontId="1" fillId="0" borderId="30" xfId="0" applyNumberFormat="1" applyFont="1" applyFill="1" applyBorder="1" applyAlignment="1">
      <alignment horizontal="center" vertical="top"/>
    </xf>
    <xf numFmtId="180" fontId="1" fillId="0" borderId="31" xfId="0" applyNumberFormat="1" applyFont="1" applyFill="1" applyBorder="1" applyAlignment="1">
      <alignment horizontal="center" vertical="top"/>
    </xf>
    <xf numFmtId="49" fontId="1" fillId="0" borderId="0" xfId="0" applyNumberFormat="1" applyFont="1" applyBorder="1" applyAlignment="1">
      <alignment horizontal="center" vertical="top" wrapText="1"/>
    </xf>
    <xf numFmtId="0" fontId="1" fillId="0" borderId="31" xfId="0" applyFont="1" applyFill="1" applyBorder="1" applyAlignment="1">
      <alignment horizontal="center" vertical="top"/>
    </xf>
    <xf numFmtId="0" fontId="1" fillId="0" borderId="32" xfId="0" applyFont="1" applyFill="1" applyBorder="1" applyAlignment="1">
      <alignment horizontal="center" vertical="top" wrapText="1"/>
    </xf>
    <xf numFmtId="180" fontId="1" fillId="0" borderId="11" xfId="0" applyNumberFormat="1" applyFont="1" applyFill="1" applyBorder="1" applyAlignment="1">
      <alignment horizontal="center" vertical="top"/>
    </xf>
    <xf numFmtId="0" fontId="1" fillId="0" borderId="0" xfId="0"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49" fontId="1" fillId="0" borderId="34" xfId="0" applyNumberFormat="1" applyFont="1" applyBorder="1" applyAlignment="1">
      <alignment horizontal="center" vertical="top" wrapText="1"/>
    </xf>
    <xf numFmtId="49" fontId="1" fillId="0" borderId="36" xfId="0" applyNumberFormat="1" applyFont="1" applyBorder="1" applyAlignment="1">
      <alignment horizontal="center" vertical="center" wrapText="1"/>
    </xf>
    <xf numFmtId="49" fontId="1" fillId="0" borderId="37"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37" xfId="0" applyNumberFormat="1" applyFont="1" applyBorder="1" applyAlignment="1">
      <alignment horizontal="center" vertical="top" wrapText="1"/>
    </xf>
    <xf numFmtId="49" fontId="1" fillId="0" borderId="39" xfId="0" applyNumberFormat="1" applyFont="1" applyBorder="1" applyAlignment="1">
      <alignment horizontal="center" vertical="center" wrapText="1"/>
    </xf>
    <xf numFmtId="180" fontId="1" fillId="0" borderId="24" xfId="0" applyNumberFormat="1" applyFont="1" applyBorder="1" applyAlignment="1">
      <alignment horizontal="center" vertical="top"/>
    </xf>
    <xf numFmtId="180" fontId="1" fillId="0" borderId="40"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180" fontId="1" fillId="0" borderId="41" xfId="0" applyNumberFormat="1" applyFont="1" applyBorder="1" applyAlignment="1">
      <alignment horizontal="center" vertical="top"/>
    </xf>
    <xf numFmtId="0" fontId="1" fillId="0" borderId="42" xfId="0" applyFont="1" applyBorder="1" applyAlignment="1">
      <alignment horizontal="center" vertical="top"/>
    </xf>
    <xf numFmtId="0" fontId="1" fillId="0" borderId="43" xfId="0" applyFont="1" applyBorder="1" applyAlignment="1">
      <alignment horizontal="center" vertical="top"/>
    </xf>
    <xf numFmtId="0" fontId="1" fillId="0" borderId="17" xfId="0" applyFont="1" applyBorder="1" applyAlignment="1">
      <alignment horizontal="center" vertical="top" wrapText="1"/>
    </xf>
    <xf numFmtId="180" fontId="1" fillId="0" borderId="30" xfId="0" applyNumberFormat="1" applyFont="1" applyBorder="1" applyAlignment="1">
      <alignment horizontal="center" vertical="top"/>
    </xf>
    <xf numFmtId="180" fontId="1" fillId="0" borderId="42" xfId="0" applyNumberFormat="1" applyFont="1" applyBorder="1" applyAlignment="1">
      <alignment horizontal="center" vertical="top"/>
    </xf>
    <xf numFmtId="180" fontId="1" fillId="0" borderId="14" xfId="0" applyNumberFormat="1" applyFont="1" applyBorder="1" applyAlignment="1">
      <alignment horizontal="center" vertical="top" wrapText="1"/>
    </xf>
    <xf numFmtId="180" fontId="1" fillId="0" borderId="0" xfId="0" applyNumberFormat="1" applyFont="1" applyBorder="1" applyAlignment="1">
      <alignment horizontal="center" vertical="top"/>
    </xf>
    <xf numFmtId="180" fontId="1" fillId="0" borderId="13" xfId="0" applyNumberFormat="1" applyFont="1" applyBorder="1" applyAlignment="1">
      <alignment horizontal="center" vertical="top" wrapText="1"/>
    </xf>
    <xf numFmtId="180" fontId="5" fillId="33" borderId="20" xfId="0" applyNumberFormat="1" applyFont="1" applyFill="1" applyBorder="1" applyAlignment="1">
      <alignment horizontal="center" vertical="top"/>
    </xf>
    <xf numFmtId="180" fontId="1" fillId="0" borderId="13" xfId="0" applyNumberFormat="1" applyFont="1" applyBorder="1" applyAlignment="1">
      <alignment horizontal="center" vertical="top"/>
    </xf>
    <xf numFmtId="180" fontId="1" fillId="0" borderId="44" xfId="0" applyNumberFormat="1" applyFont="1" applyBorder="1" applyAlignment="1">
      <alignment horizontal="center" vertical="top"/>
    </xf>
    <xf numFmtId="180" fontId="1" fillId="0" borderId="45" xfId="0" applyNumberFormat="1" applyFont="1" applyFill="1" applyBorder="1" applyAlignment="1">
      <alignment horizontal="center" vertical="top"/>
    </xf>
    <xf numFmtId="180" fontId="1" fillId="0" borderId="46" xfId="0" applyNumberFormat="1" applyFont="1" applyFill="1" applyBorder="1" applyAlignment="1">
      <alignment horizontal="center" vertical="top"/>
    </xf>
    <xf numFmtId="180" fontId="5" fillId="34" borderId="20" xfId="0" applyNumberFormat="1" applyFont="1" applyFill="1" applyBorder="1" applyAlignment="1">
      <alignment horizontal="center"/>
    </xf>
    <xf numFmtId="0" fontId="1" fillId="34" borderId="20" xfId="0" applyFont="1" applyFill="1" applyBorder="1" applyAlignment="1">
      <alignment horizontal="left" vertical="top" wrapText="1"/>
    </xf>
    <xf numFmtId="0" fontId="1" fillId="34" borderId="19" xfId="0" applyFont="1" applyFill="1" applyBorder="1" applyAlignment="1">
      <alignment horizontal="center" vertical="top" wrapText="1"/>
    </xf>
    <xf numFmtId="0" fontId="1" fillId="34" borderId="20" xfId="0" applyFont="1" applyFill="1" applyBorder="1" applyAlignment="1">
      <alignment vertical="top" wrapText="1"/>
    </xf>
    <xf numFmtId="180" fontId="1" fillId="35" borderId="25" xfId="0" applyNumberFormat="1" applyFont="1" applyFill="1" applyBorder="1" applyAlignment="1">
      <alignment horizontal="center" vertical="top"/>
    </xf>
    <xf numFmtId="180" fontId="1" fillId="35" borderId="40" xfId="0" applyNumberFormat="1" applyFont="1" applyFill="1" applyBorder="1" applyAlignment="1">
      <alignment horizontal="center" vertical="top"/>
    </xf>
    <xf numFmtId="0" fontId="1" fillId="35" borderId="10" xfId="0" applyFont="1" applyFill="1" applyBorder="1" applyAlignment="1">
      <alignment horizontal="center" vertical="top" wrapText="1"/>
    </xf>
    <xf numFmtId="180" fontId="1" fillId="35" borderId="10" xfId="0" applyNumberFormat="1" applyFont="1" applyFill="1" applyBorder="1" applyAlignment="1">
      <alignment horizontal="center" vertical="top"/>
    </xf>
    <xf numFmtId="180" fontId="1" fillId="35" borderId="26" xfId="0" applyNumberFormat="1" applyFont="1" applyFill="1" applyBorder="1" applyAlignment="1">
      <alignment horizontal="center" vertical="top"/>
    </xf>
    <xf numFmtId="0" fontId="5" fillId="35" borderId="12" xfId="0" applyFont="1" applyFill="1" applyBorder="1" applyAlignment="1">
      <alignment horizontal="center"/>
    </xf>
    <xf numFmtId="180" fontId="5" fillId="35" borderId="12" xfId="0" applyNumberFormat="1" applyFont="1" applyFill="1" applyBorder="1" applyAlignment="1">
      <alignment horizontal="center"/>
    </xf>
    <xf numFmtId="49" fontId="1" fillId="35" borderId="34" xfId="0" applyNumberFormat="1" applyFont="1" applyFill="1" applyBorder="1" applyAlignment="1">
      <alignment horizontal="center" vertical="top"/>
    </xf>
    <xf numFmtId="49" fontId="1" fillId="35" borderId="37" xfId="0" applyNumberFormat="1" applyFont="1" applyFill="1" applyBorder="1" applyAlignment="1">
      <alignment horizontal="center" vertical="top"/>
    </xf>
    <xf numFmtId="49" fontId="1" fillId="35" borderId="0" xfId="0" applyNumberFormat="1" applyFont="1" applyFill="1" applyBorder="1" applyAlignment="1">
      <alignment horizontal="center" vertical="top"/>
    </xf>
    <xf numFmtId="0" fontId="1" fillId="35" borderId="13" xfId="0" applyFont="1" applyFill="1" applyBorder="1" applyAlignment="1">
      <alignment horizontal="center" vertical="top" wrapText="1"/>
    </xf>
    <xf numFmtId="49" fontId="1" fillId="35" borderId="13" xfId="0" applyNumberFormat="1" applyFont="1" applyFill="1" applyBorder="1" applyAlignment="1">
      <alignment horizontal="center" vertical="top"/>
    </xf>
    <xf numFmtId="180" fontId="1" fillId="35" borderId="11" xfId="0" applyNumberFormat="1" applyFont="1" applyFill="1" applyBorder="1" applyAlignment="1">
      <alignment horizontal="center" vertical="top"/>
    </xf>
    <xf numFmtId="49" fontId="1" fillId="35" borderId="35" xfId="0" applyNumberFormat="1" applyFont="1" applyFill="1" applyBorder="1" applyAlignment="1">
      <alignment horizontal="center" vertical="top"/>
    </xf>
    <xf numFmtId="49" fontId="1" fillId="35" borderId="38" xfId="0" applyNumberFormat="1" applyFont="1" applyFill="1" applyBorder="1" applyAlignment="1">
      <alignment horizontal="center" vertical="top"/>
    </xf>
    <xf numFmtId="49" fontId="1" fillId="35" borderId="33" xfId="0" applyNumberFormat="1" applyFont="1" applyFill="1" applyBorder="1" applyAlignment="1">
      <alignment horizontal="center" vertical="top"/>
    </xf>
    <xf numFmtId="49" fontId="1" fillId="35" borderId="15" xfId="0" applyNumberFormat="1" applyFont="1" applyFill="1" applyBorder="1" applyAlignment="1">
      <alignment horizontal="center" vertical="top"/>
    </xf>
    <xf numFmtId="49" fontId="1" fillId="35" borderId="36" xfId="0" applyNumberFormat="1" applyFont="1" applyFill="1" applyBorder="1" applyAlignment="1">
      <alignment horizontal="center" vertical="top"/>
    </xf>
    <xf numFmtId="49" fontId="1" fillId="35" borderId="39" xfId="0" applyNumberFormat="1" applyFont="1" applyFill="1" applyBorder="1" applyAlignment="1">
      <alignment horizontal="center" vertical="top"/>
    </xf>
    <xf numFmtId="180" fontId="1" fillId="35" borderId="17" xfId="0" applyNumberFormat="1" applyFont="1" applyFill="1" applyBorder="1" applyAlignment="1">
      <alignment horizontal="center" vertical="top"/>
    </xf>
    <xf numFmtId="180" fontId="1" fillId="35" borderId="47" xfId="0" applyNumberFormat="1" applyFont="1" applyFill="1" applyBorder="1" applyAlignment="1">
      <alignment horizontal="center" vertical="top"/>
    </xf>
    <xf numFmtId="180" fontId="1" fillId="35" borderId="14" xfId="0" applyNumberFormat="1" applyFont="1" applyFill="1" applyBorder="1" applyAlignment="1">
      <alignment horizontal="center" vertical="top"/>
    </xf>
    <xf numFmtId="180" fontId="1" fillId="35" borderId="42" xfId="0" applyNumberFormat="1" applyFont="1" applyFill="1" applyBorder="1" applyAlignment="1">
      <alignment horizontal="center" vertical="top"/>
    </xf>
    <xf numFmtId="180" fontId="5" fillId="35" borderId="15" xfId="0" applyNumberFormat="1" applyFont="1" applyFill="1" applyBorder="1" applyAlignment="1">
      <alignment horizontal="center"/>
    </xf>
    <xf numFmtId="180" fontId="5" fillId="35" borderId="27" xfId="0" applyNumberFormat="1" applyFont="1" applyFill="1" applyBorder="1" applyAlignment="1">
      <alignment horizontal="center"/>
    </xf>
    <xf numFmtId="180" fontId="1" fillId="35" borderId="16" xfId="0" applyNumberFormat="1" applyFont="1" applyFill="1" applyBorder="1" applyAlignment="1">
      <alignment horizontal="center" vertical="top"/>
    </xf>
    <xf numFmtId="180" fontId="5" fillId="35" borderId="17" xfId="0" applyNumberFormat="1" applyFont="1" applyFill="1" applyBorder="1" applyAlignment="1">
      <alignment horizontal="center" vertical="top"/>
    </xf>
    <xf numFmtId="180" fontId="1" fillId="35" borderId="14" xfId="0" applyNumberFormat="1" applyFont="1" applyFill="1" applyBorder="1" applyAlignment="1">
      <alignment horizontal="center" vertical="top"/>
    </xf>
    <xf numFmtId="180" fontId="1" fillId="35" borderId="11" xfId="0" applyNumberFormat="1" applyFont="1" applyFill="1" applyBorder="1" applyAlignment="1">
      <alignment horizontal="center" vertical="top"/>
    </xf>
    <xf numFmtId="180" fontId="1" fillId="35" borderId="13"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180" fontId="5" fillId="35" borderId="49" xfId="0" applyNumberFormat="1" applyFont="1" applyFill="1" applyBorder="1" applyAlignment="1">
      <alignment horizontal="center"/>
    </xf>
    <xf numFmtId="49" fontId="1" fillId="34" borderId="18" xfId="0" applyNumberFormat="1" applyFont="1" applyFill="1" applyBorder="1" applyAlignment="1">
      <alignment/>
    </xf>
    <xf numFmtId="49" fontId="5" fillId="34" borderId="20" xfId="0" applyNumberFormat="1" applyFont="1" applyFill="1" applyBorder="1" applyAlignment="1">
      <alignment horizontal="center" vertical="top"/>
    </xf>
    <xf numFmtId="0" fontId="1" fillId="35" borderId="16" xfId="0" applyFont="1" applyFill="1" applyBorder="1" applyAlignment="1">
      <alignment horizontal="center" vertical="top" wrapText="1"/>
    </xf>
    <xf numFmtId="0" fontId="1" fillId="35" borderId="16" xfId="0" applyFont="1" applyFill="1" applyBorder="1" applyAlignment="1">
      <alignment vertical="top" wrapText="1"/>
    </xf>
    <xf numFmtId="0" fontId="1" fillId="0" borderId="10" xfId="0" applyFont="1" applyBorder="1" applyAlignment="1">
      <alignment horizontal="center" vertical="top" wrapText="1"/>
    </xf>
    <xf numFmtId="0" fontId="1" fillId="35" borderId="15" xfId="0" applyFont="1" applyFill="1" applyBorder="1" applyAlignment="1">
      <alignment horizontal="center" vertical="top" textRotation="90"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3" xfId="0" applyFont="1" applyBorder="1" applyAlignment="1">
      <alignment horizontal="center" vertical="center" wrapText="1"/>
    </xf>
    <xf numFmtId="180" fontId="1" fillId="35" borderId="31" xfId="0" applyNumberFormat="1" applyFont="1" applyFill="1" applyBorder="1" applyAlignment="1">
      <alignment horizontal="center" vertical="top"/>
    </xf>
    <xf numFmtId="0" fontId="1" fillId="35" borderId="12" xfId="0" applyFont="1" applyFill="1" applyBorder="1" applyAlignment="1">
      <alignment horizontal="center" vertical="top" textRotation="90" wrapText="1"/>
    </xf>
    <xf numFmtId="0" fontId="1" fillId="0" borderId="12" xfId="0" applyFont="1" applyFill="1" applyBorder="1" applyAlignment="1">
      <alignment horizontal="center" vertical="top" textRotation="90" wrapText="1"/>
    </xf>
    <xf numFmtId="49" fontId="1" fillId="0" borderId="15" xfId="0" applyNumberFormat="1" applyFont="1" applyBorder="1" applyAlignment="1">
      <alignment vertical="top" wrapText="1"/>
    </xf>
    <xf numFmtId="49" fontId="1" fillId="0" borderId="44" xfId="0" applyNumberFormat="1" applyFont="1" applyFill="1" applyBorder="1" applyAlignment="1">
      <alignment vertical="top" wrapText="1"/>
    </xf>
    <xf numFmtId="0" fontId="1" fillId="0" borderId="10" xfId="0" applyFont="1" applyFill="1" applyBorder="1" applyAlignment="1">
      <alignment horizontal="center" vertical="top"/>
    </xf>
    <xf numFmtId="180" fontId="1" fillId="35" borderId="29" xfId="0" applyNumberFormat="1" applyFont="1" applyFill="1" applyBorder="1" applyAlignment="1">
      <alignment horizontal="center" vertical="top"/>
    </xf>
    <xf numFmtId="0" fontId="1" fillId="0" borderId="14" xfId="0" applyFont="1" applyFill="1" applyBorder="1" applyAlignment="1">
      <alignment horizontal="center" vertical="top"/>
    </xf>
    <xf numFmtId="0" fontId="1" fillId="0" borderId="50"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0" xfId="0" applyFont="1" applyFill="1" applyBorder="1" applyAlignment="1">
      <alignment vertical="top" wrapText="1"/>
    </xf>
    <xf numFmtId="180" fontId="5" fillId="0" borderId="14" xfId="0" applyNumberFormat="1" applyFont="1" applyFill="1" applyBorder="1" applyAlignment="1">
      <alignment horizontal="center"/>
    </xf>
    <xf numFmtId="0" fontId="1" fillId="34" borderId="20" xfId="0" applyFont="1" applyFill="1" applyBorder="1" applyAlignment="1">
      <alignment horizontal="center" vertical="top" wrapText="1"/>
    </xf>
    <xf numFmtId="180" fontId="5" fillId="35" borderId="46" xfId="0" applyNumberFormat="1" applyFont="1" applyFill="1" applyBorder="1" applyAlignment="1">
      <alignment horizontal="center" wrapText="1"/>
    </xf>
    <xf numFmtId="0" fontId="1" fillId="0" borderId="16" xfId="0" applyFont="1" applyBorder="1" applyAlignment="1">
      <alignment vertical="top"/>
    </xf>
    <xf numFmtId="0" fontId="1" fillId="0" borderId="44" xfId="0" applyFont="1" applyFill="1" applyBorder="1" applyAlignment="1">
      <alignment horizontal="center" vertical="top" wrapText="1"/>
    </xf>
    <xf numFmtId="49" fontId="1" fillId="36" borderId="16" xfId="0" applyNumberFormat="1" applyFont="1" applyFill="1" applyBorder="1" applyAlignment="1">
      <alignment vertical="top" wrapText="1"/>
    </xf>
    <xf numFmtId="0" fontId="1" fillId="36" borderId="51" xfId="0" applyFont="1" applyFill="1" applyBorder="1" applyAlignment="1">
      <alignment horizontal="center" vertical="top"/>
    </xf>
    <xf numFmtId="0" fontId="1" fillId="36" borderId="10" xfId="0" applyFont="1" applyFill="1" applyBorder="1" applyAlignment="1">
      <alignment horizontal="center" vertical="top"/>
    </xf>
    <xf numFmtId="0" fontId="1" fillId="36" borderId="15" xfId="0" applyFont="1" applyFill="1" applyBorder="1" applyAlignment="1">
      <alignment horizontal="center" vertical="top"/>
    </xf>
    <xf numFmtId="0" fontId="1" fillId="36" borderId="16" xfId="0" applyFont="1" applyFill="1" applyBorder="1" applyAlignment="1">
      <alignment horizontal="center" vertical="top"/>
    </xf>
    <xf numFmtId="0" fontId="1" fillId="36" borderId="0" xfId="0" applyFont="1" applyFill="1" applyBorder="1" applyAlignment="1">
      <alignment horizontal="center" vertical="top"/>
    </xf>
    <xf numFmtId="0" fontId="1" fillId="0" borderId="13" xfId="0" applyFont="1" applyBorder="1" applyAlignment="1">
      <alignment horizontal="center" vertical="top" wrapText="1"/>
    </xf>
    <xf numFmtId="49" fontId="1" fillId="0" borderId="36" xfId="0" applyNumberFormat="1" applyFont="1" applyBorder="1" applyAlignment="1">
      <alignment horizontal="center" vertical="top" wrapText="1"/>
    </xf>
    <xf numFmtId="49" fontId="1" fillId="0" borderId="39" xfId="0" applyNumberFormat="1" applyFont="1" applyBorder="1" applyAlignment="1">
      <alignment horizontal="center" vertical="top" wrapText="1"/>
    </xf>
    <xf numFmtId="0" fontId="1" fillId="0" borderId="11" xfId="0" applyFont="1" applyFill="1" applyBorder="1" applyAlignment="1">
      <alignment wrapText="1"/>
    </xf>
    <xf numFmtId="0" fontId="1" fillId="0" borderId="0"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15" xfId="0" applyFont="1" applyFill="1" applyBorder="1" applyAlignment="1">
      <alignment vertical="top" wrapText="1"/>
    </xf>
    <xf numFmtId="0" fontId="1" fillId="0" borderId="53" xfId="0" applyFont="1" applyFill="1" applyBorder="1" applyAlignment="1">
      <alignment horizontal="center" vertical="top" wrapText="1"/>
    </xf>
    <xf numFmtId="0" fontId="1" fillId="36" borderId="13" xfId="0" applyFont="1" applyFill="1" applyBorder="1" applyAlignment="1">
      <alignment horizontal="center" vertical="top" wrapText="1"/>
    </xf>
    <xf numFmtId="0" fontId="1" fillId="36" borderId="16" xfId="0" applyFont="1" applyFill="1" applyBorder="1" applyAlignment="1">
      <alignment horizontal="center" vertical="top" wrapText="1"/>
    </xf>
    <xf numFmtId="0" fontId="1" fillId="36" borderId="15" xfId="0" applyFont="1" applyFill="1" applyBorder="1" applyAlignment="1">
      <alignment horizontal="center" vertical="top" wrapText="1"/>
    </xf>
    <xf numFmtId="0" fontId="9" fillId="0" borderId="0" xfId="0" applyFont="1" applyBorder="1" applyAlignment="1">
      <alignment vertical="top"/>
    </xf>
    <xf numFmtId="0" fontId="11" fillId="0" borderId="0" xfId="0" applyFont="1" applyAlignment="1">
      <alignment horizontal="center" vertical="top" wrapText="1"/>
    </xf>
    <xf numFmtId="0" fontId="9" fillId="0" borderId="0" xfId="0" applyFont="1" applyAlignment="1">
      <alignment vertical="top"/>
    </xf>
    <xf numFmtId="0" fontId="9" fillId="0" borderId="0" xfId="0" applyFont="1" applyAlignment="1">
      <alignment horizontal="center" vertical="top"/>
    </xf>
    <xf numFmtId="0" fontId="11" fillId="0" borderId="0" xfId="0" applyFont="1" applyAlignment="1">
      <alignment vertical="top" wrapText="1"/>
    </xf>
    <xf numFmtId="0" fontId="9" fillId="0" borderId="0" xfId="0" applyFont="1" applyAlignment="1">
      <alignment/>
    </xf>
    <xf numFmtId="0" fontId="9" fillId="0" borderId="0" xfId="0" applyFont="1" applyAlignment="1">
      <alignment vertical="top"/>
    </xf>
    <xf numFmtId="0" fontId="9" fillId="0" borderId="0" xfId="0" applyFont="1" applyAlignment="1">
      <alignment/>
    </xf>
    <xf numFmtId="0" fontId="11" fillId="0" borderId="0" xfId="0" applyFont="1" applyAlignment="1">
      <alignment/>
    </xf>
    <xf numFmtId="49" fontId="1" fillId="0" borderId="10" xfId="0" applyNumberFormat="1" applyFont="1" applyFill="1" applyBorder="1" applyAlignment="1">
      <alignment vertical="top" wrapText="1"/>
    </xf>
    <xf numFmtId="0" fontId="1" fillId="0" borderId="50" xfId="0" applyFont="1" applyFill="1" applyBorder="1" applyAlignment="1">
      <alignment horizontal="center" vertical="top"/>
    </xf>
    <xf numFmtId="0" fontId="1" fillId="0" borderId="10" xfId="0" applyFont="1" applyFill="1" applyBorder="1" applyAlignment="1">
      <alignment horizontal="left" vertical="top" wrapText="1"/>
    </xf>
    <xf numFmtId="9" fontId="0" fillId="0" borderId="0" xfId="0" applyNumberForma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wrapText="1"/>
    </xf>
    <xf numFmtId="0" fontId="8" fillId="0" borderId="0" xfId="0" applyFont="1" applyAlignment="1">
      <alignment horizontal="left" vertical="top"/>
    </xf>
    <xf numFmtId="0" fontId="13"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16" fillId="0" borderId="0" xfId="48" applyFont="1">
      <alignment/>
      <protection/>
    </xf>
    <xf numFmtId="49" fontId="14" fillId="0" borderId="0" xfId="48" applyNumberFormat="1" applyFont="1" applyAlignment="1" applyProtection="1">
      <alignment horizontal="center" vertical="top"/>
      <protection/>
    </xf>
    <xf numFmtId="49" fontId="16" fillId="0" borderId="0" xfId="48" applyNumberFormat="1" applyFont="1" applyAlignment="1" applyProtection="1">
      <alignment horizontal="center" vertical="top"/>
      <protection/>
    </xf>
    <xf numFmtId="0" fontId="17" fillId="0" borderId="0" xfId="48" applyFont="1" applyBorder="1">
      <alignment/>
      <protection/>
    </xf>
    <xf numFmtId="0" fontId="12" fillId="0" borderId="0" xfId="0" applyFont="1" applyAlignment="1">
      <alignment horizontal="center"/>
    </xf>
    <xf numFmtId="0" fontId="0" fillId="0" borderId="0" xfId="0" applyFont="1" applyAlignment="1">
      <alignment/>
    </xf>
    <xf numFmtId="0" fontId="1" fillId="0" borderId="16" xfId="0" applyFont="1" applyFill="1" applyBorder="1" applyAlignment="1">
      <alignment horizontal="center" vertical="top"/>
    </xf>
    <xf numFmtId="0" fontId="1" fillId="0" borderId="30" xfId="0" applyFont="1" applyFill="1" applyBorder="1" applyAlignment="1">
      <alignment horizontal="center" vertical="top"/>
    </xf>
    <xf numFmtId="0" fontId="1" fillId="0" borderId="29" xfId="0" applyFont="1" applyFill="1" applyBorder="1" applyAlignment="1">
      <alignment horizontal="center" vertical="top"/>
    </xf>
    <xf numFmtId="0" fontId="5" fillId="0" borderId="33" xfId="0" applyFont="1" applyFill="1" applyBorder="1" applyAlignment="1">
      <alignment horizontal="center"/>
    </xf>
    <xf numFmtId="0" fontId="17" fillId="0" borderId="54" xfId="48" applyFont="1" applyBorder="1" applyAlignment="1">
      <alignment horizontal="left"/>
      <protection/>
    </xf>
    <xf numFmtId="0" fontId="17" fillId="0" borderId="54" xfId="48" applyFont="1" applyBorder="1" applyAlignment="1">
      <alignment horizontal="center"/>
      <protection/>
    </xf>
    <xf numFmtId="0" fontId="12" fillId="0" borderId="54" xfId="0" applyFont="1" applyBorder="1" applyAlignment="1">
      <alignment horizontal="center"/>
    </xf>
    <xf numFmtId="0" fontId="17" fillId="0" borderId="54" xfId="48" applyFont="1" applyBorder="1" applyAlignment="1">
      <alignment horizontal="center" vertical="top"/>
      <protection/>
    </xf>
    <xf numFmtId="49" fontId="17" fillId="0" borderId="55" xfId="48" applyNumberFormat="1" applyFont="1" applyBorder="1" applyAlignment="1">
      <alignment horizontal="center"/>
      <protection/>
    </xf>
    <xf numFmtId="0" fontId="17" fillId="0" borderId="39" xfId="48" applyFont="1" applyBorder="1" applyAlignment="1">
      <alignment horizontal="left"/>
      <protection/>
    </xf>
    <xf numFmtId="2" fontId="17" fillId="0" borderId="39" xfId="48" applyNumberFormat="1" applyFont="1" applyBorder="1" applyAlignment="1">
      <alignment horizontal="left"/>
      <protection/>
    </xf>
    <xf numFmtId="49" fontId="17" fillId="0" borderId="39" xfId="48" applyNumberFormat="1" applyFont="1" applyBorder="1" applyAlignment="1">
      <alignment horizontal="left"/>
      <protection/>
    </xf>
    <xf numFmtId="0" fontId="17" fillId="0" borderId="56" xfId="48" applyFont="1" applyBorder="1" applyAlignment="1">
      <alignment horizontal="left"/>
      <protection/>
    </xf>
    <xf numFmtId="0" fontId="1" fillId="0" borderId="0" xfId="0" applyNumberFormat="1" applyFont="1" applyBorder="1" applyAlignment="1">
      <alignment horizontal="left" vertical="top" wrapText="1"/>
    </xf>
    <xf numFmtId="0" fontId="9" fillId="0" borderId="0" xfId="0" applyFont="1" applyAlignment="1">
      <alignment horizontal="left" wrapText="1"/>
    </xf>
    <xf numFmtId="0" fontId="9" fillId="0" borderId="0" xfId="0" applyFont="1" applyFill="1" applyAlignment="1">
      <alignment horizontal="left"/>
    </xf>
    <xf numFmtId="0" fontId="8" fillId="0" borderId="0" xfId="0" applyFont="1" applyAlignment="1">
      <alignment vertical="top" wrapText="1"/>
    </xf>
    <xf numFmtId="0" fontId="12"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xf>
    <xf numFmtId="0" fontId="8" fillId="0" borderId="0" xfId="0" applyFont="1" applyAlignment="1">
      <alignment horizontal="center" vertical="top" wrapText="1"/>
    </xf>
    <xf numFmtId="0" fontId="10" fillId="0" borderId="0" xfId="0" applyFont="1" applyAlignment="1">
      <alignment horizontal="center" vertical="top" wrapText="1"/>
    </xf>
    <xf numFmtId="0" fontId="8" fillId="0" borderId="0" xfId="0" applyFont="1" applyAlignment="1">
      <alignment horizontal="left" vertical="top" wrapText="1"/>
    </xf>
    <xf numFmtId="0" fontId="1" fillId="0" borderId="13" xfId="0" applyFont="1" applyBorder="1" applyAlignment="1">
      <alignment horizontal="center" vertical="top" textRotation="90" wrapText="1"/>
    </xf>
    <xf numFmtId="0" fontId="1" fillId="0" borderId="15" xfId="0" applyFont="1" applyBorder="1" applyAlignment="1">
      <alignment horizontal="center" vertical="top" textRotation="90" wrapText="1"/>
    </xf>
    <xf numFmtId="0" fontId="1" fillId="36" borderId="16" xfId="0" applyFont="1" applyFill="1" applyBorder="1" applyAlignment="1">
      <alignment horizontal="left" vertical="top" wrapText="1"/>
    </xf>
    <xf numFmtId="0" fontId="1" fillId="36" borderId="15" xfId="0" applyFont="1" applyFill="1" applyBorder="1" applyAlignment="1">
      <alignment horizontal="left" vertical="top" wrapText="1"/>
    </xf>
    <xf numFmtId="49" fontId="1" fillId="36" borderId="16" xfId="0" applyNumberFormat="1" applyFont="1" applyFill="1" applyBorder="1" applyAlignment="1">
      <alignment horizontal="left" vertical="top" wrapText="1"/>
    </xf>
    <xf numFmtId="49" fontId="1" fillId="36" borderId="15" xfId="0" applyNumberFormat="1" applyFont="1" applyFill="1" applyBorder="1" applyAlignment="1">
      <alignment horizontal="left" vertical="top" wrapText="1"/>
    </xf>
    <xf numFmtId="49" fontId="1" fillId="37" borderId="16" xfId="0" applyNumberFormat="1" applyFont="1" applyFill="1" applyBorder="1" applyAlignment="1">
      <alignment horizontal="left" vertical="top" wrapText="1"/>
    </xf>
    <xf numFmtId="49" fontId="1" fillId="37" borderId="15" xfId="0" applyNumberFormat="1" applyFont="1" applyFill="1" applyBorder="1" applyAlignment="1">
      <alignment horizontal="left" vertical="top" wrapText="1"/>
    </xf>
    <xf numFmtId="0" fontId="1" fillId="37" borderId="16" xfId="0" applyFont="1" applyFill="1" applyBorder="1" applyAlignment="1">
      <alignment horizontal="center" vertical="top"/>
    </xf>
    <xf numFmtId="0" fontId="1" fillId="37" borderId="15" xfId="0" applyFont="1" applyFill="1" applyBorder="1" applyAlignment="1">
      <alignment horizontal="center" vertical="top"/>
    </xf>
    <xf numFmtId="0" fontId="1" fillId="37" borderId="16" xfId="0" applyFont="1" applyFill="1" applyBorder="1" applyAlignment="1">
      <alignment horizontal="left" vertical="top" wrapText="1"/>
    </xf>
    <xf numFmtId="0" fontId="1" fillId="37" borderId="15" xfId="0" applyFont="1" applyFill="1" applyBorder="1" applyAlignment="1">
      <alignment horizontal="left" vertical="top" wrapText="1"/>
    </xf>
    <xf numFmtId="49" fontId="1" fillId="35" borderId="16" xfId="0" applyNumberFormat="1" applyFont="1" applyFill="1" applyBorder="1" applyAlignment="1">
      <alignment horizontal="left" vertical="top" wrapText="1"/>
    </xf>
    <xf numFmtId="49" fontId="1" fillId="35" borderId="15" xfId="0" applyNumberFormat="1" applyFont="1" applyFill="1" applyBorder="1" applyAlignment="1">
      <alignment horizontal="left" vertical="top" wrapText="1"/>
    </xf>
    <xf numFmtId="0" fontId="1" fillId="0" borderId="16" xfId="0" applyFont="1" applyFill="1" applyBorder="1" applyAlignment="1">
      <alignment horizontal="center" vertical="top"/>
    </xf>
    <xf numFmtId="0" fontId="1" fillId="0" borderId="15" xfId="0" applyFont="1" applyFill="1" applyBorder="1" applyAlignment="1">
      <alignment horizontal="center" vertical="top"/>
    </xf>
    <xf numFmtId="49" fontId="1" fillId="35" borderId="51" xfId="0" applyNumberFormat="1" applyFont="1" applyFill="1" applyBorder="1" applyAlignment="1">
      <alignment horizontal="center" vertical="top"/>
    </xf>
    <xf numFmtId="49" fontId="1" fillId="35" borderId="57" xfId="0" applyNumberFormat="1" applyFont="1" applyFill="1" applyBorder="1" applyAlignment="1">
      <alignment horizontal="center" vertical="top"/>
    </xf>
    <xf numFmtId="0" fontId="1" fillId="35" borderId="16" xfId="0" applyFont="1" applyFill="1" applyBorder="1" applyAlignment="1">
      <alignment horizontal="left" vertical="top" wrapText="1"/>
    </xf>
    <xf numFmtId="0" fontId="1" fillId="35" borderId="15" xfId="0" applyFont="1" applyFill="1" applyBorder="1" applyAlignment="1">
      <alignment horizontal="left" vertical="top" wrapText="1"/>
    </xf>
    <xf numFmtId="49" fontId="1" fillId="35" borderId="22" xfId="0" applyNumberFormat="1" applyFont="1" applyFill="1" applyBorder="1" applyAlignment="1">
      <alignment horizontal="center" vertical="top"/>
    </xf>
    <xf numFmtId="49" fontId="1" fillId="35" borderId="58" xfId="0" applyNumberFormat="1" applyFont="1" applyFill="1" applyBorder="1" applyAlignment="1">
      <alignment horizontal="center" vertical="top"/>
    </xf>
    <xf numFmtId="0" fontId="1" fillId="0" borderId="13" xfId="0" applyFont="1" applyFill="1" applyBorder="1" applyAlignment="1">
      <alignment horizontal="center" vertical="top"/>
    </xf>
    <xf numFmtId="0" fontId="1" fillId="35" borderId="13" xfId="0" applyFont="1" applyFill="1" applyBorder="1" applyAlignment="1">
      <alignment horizontal="center" vertical="top" textRotation="90" wrapText="1"/>
    </xf>
    <xf numFmtId="0" fontId="1" fillId="35" borderId="15" xfId="0" applyFont="1" applyFill="1" applyBorder="1" applyAlignment="1">
      <alignment horizontal="center" vertical="top" textRotation="90" wrapText="1"/>
    </xf>
    <xf numFmtId="49" fontId="5" fillId="34" borderId="18" xfId="0" applyNumberFormat="1" applyFont="1" applyFill="1" applyBorder="1" applyAlignment="1">
      <alignment horizontal="right"/>
    </xf>
    <xf numFmtId="49" fontId="5" fillId="34" borderId="21" xfId="0" applyNumberFormat="1" applyFont="1" applyFill="1" applyBorder="1" applyAlignment="1">
      <alignment horizontal="right"/>
    </xf>
    <xf numFmtId="0" fontId="1" fillId="0" borderId="1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0" fontId="1" fillId="0" borderId="31" xfId="0" applyFont="1" applyFill="1" applyBorder="1" applyAlignment="1">
      <alignment horizontal="center" vertical="top"/>
    </xf>
    <xf numFmtId="0" fontId="1" fillId="0" borderId="33" xfId="0" applyFont="1" applyFill="1" applyBorder="1" applyAlignment="1">
      <alignment horizontal="center" vertical="top"/>
    </xf>
    <xf numFmtId="0" fontId="1" fillId="0" borderId="11" xfId="0"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49" fontId="1" fillId="35" borderId="16" xfId="0" applyNumberFormat="1" applyFont="1" applyFill="1" applyBorder="1" applyAlignment="1">
      <alignment horizontal="center" vertical="top"/>
    </xf>
    <xf numFmtId="49" fontId="1" fillId="35" borderId="13" xfId="0" applyNumberFormat="1" applyFont="1" applyFill="1" applyBorder="1" applyAlignment="1">
      <alignment horizontal="center" vertical="top"/>
    </xf>
    <xf numFmtId="49" fontId="1" fillId="35" borderId="15" xfId="0" applyNumberFormat="1" applyFont="1" applyFill="1" applyBorder="1" applyAlignment="1">
      <alignment horizontal="center" vertical="top"/>
    </xf>
    <xf numFmtId="49" fontId="1" fillId="35" borderId="59" xfId="0" applyNumberFormat="1" applyFont="1" applyFill="1" applyBorder="1" applyAlignment="1">
      <alignment horizontal="center" vertical="top"/>
    </xf>
    <xf numFmtId="49" fontId="1" fillId="35" borderId="60" xfId="0" applyNumberFormat="1" applyFont="1" applyFill="1" applyBorder="1" applyAlignment="1">
      <alignment horizontal="center" vertical="top"/>
    </xf>
    <xf numFmtId="49" fontId="1" fillId="35" borderId="55" xfId="0" applyNumberFormat="1" applyFont="1" applyFill="1" applyBorder="1" applyAlignment="1">
      <alignment horizontal="center" vertical="top"/>
    </xf>
    <xf numFmtId="49" fontId="1" fillId="35" borderId="6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59"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49" fontId="1" fillId="0" borderId="60"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49" fontId="1" fillId="0" borderId="61" xfId="0" applyNumberFormat="1" applyFont="1" applyFill="1" applyBorder="1" applyAlignment="1">
      <alignment horizontal="center" vertical="top"/>
    </xf>
    <xf numFmtId="49" fontId="1" fillId="35" borderId="46" xfId="0" applyNumberFormat="1" applyFont="1" applyFill="1" applyBorder="1" applyAlignment="1">
      <alignment horizontal="center" vertical="top"/>
    </xf>
    <xf numFmtId="49" fontId="1" fillId="35" borderId="10" xfId="0" applyNumberFormat="1" applyFont="1" applyFill="1" applyBorder="1" applyAlignment="1">
      <alignment horizontal="center" vertical="top"/>
    </xf>
    <xf numFmtId="49" fontId="1" fillId="35" borderId="11" xfId="0" applyNumberFormat="1" applyFont="1" applyFill="1" applyBorder="1" applyAlignment="1">
      <alignment horizontal="center" vertical="top"/>
    </xf>
    <xf numFmtId="49" fontId="1" fillId="35" borderId="12"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1" fillId="0" borderId="62" xfId="0" applyNumberFormat="1" applyFont="1" applyFill="1" applyBorder="1" applyAlignment="1">
      <alignment horizontal="center" vertical="top"/>
    </xf>
    <xf numFmtId="0" fontId="1" fillId="0" borderId="1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35" borderId="13" xfId="0" applyFont="1" applyFill="1" applyBorder="1" applyAlignment="1">
      <alignment horizontal="left" vertical="top" wrapText="1"/>
    </xf>
    <xf numFmtId="49" fontId="1" fillId="0" borderId="51"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49" fontId="1" fillId="0" borderId="57" xfId="0" applyNumberFormat="1" applyFont="1" applyFill="1" applyBorder="1" applyAlignment="1">
      <alignment horizontal="center" vertical="top"/>
    </xf>
    <xf numFmtId="0" fontId="1" fillId="0" borderId="16"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36" borderId="13" xfId="0" applyFont="1" applyFill="1" applyBorder="1" applyAlignment="1">
      <alignment horizontal="left" vertical="top" wrapText="1"/>
    </xf>
    <xf numFmtId="0" fontId="1" fillId="36" borderId="16" xfId="0" applyFont="1" applyFill="1" applyBorder="1" applyAlignment="1">
      <alignment horizontal="center" vertical="top"/>
    </xf>
    <xf numFmtId="0" fontId="1" fillId="36" borderId="13" xfId="0" applyFont="1" applyFill="1" applyBorder="1" applyAlignment="1">
      <alignment horizontal="center" vertical="top"/>
    </xf>
    <xf numFmtId="0" fontId="1" fillId="36" borderId="15" xfId="0" applyFont="1" applyFill="1" applyBorder="1" applyAlignment="1">
      <alignment horizontal="center" vertical="top"/>
    </xf>
    <xf numFmtId="0" fontId="1" fillId="35" borderId="16" xfId="0" applyNumberFormat="1" applyFont="1" applyFill="1" applyBorder="1" applyAlignment="1">
      <alignment horizontal="center" vertical="top"/>
    </xf>
    <xf numFmtId="0" fontId="1" fillId="35" borderId="13" xfId="0" applyNumberFormat="1" applyFont="1" applyFill="1" applyBorder="1" applyAlignment="1">
      <alignment horizontal="center" vertical="top"/>
    </xf>
    <xf numFmtId="0" fontId="1" fillId="35" borderId="15" xfId="0" applyNumberFormat="1" applyFont="1" applyFill="1" applyBorder="1" applyAlignment="1">
      <alignment horizontal="center" vertical="top"/>
    </xf>
    <xf numFmtId="49" fontId="1" fillId="35" borderId="44" xfId="0" applyNumberFormat="1" applyFont="1" applyFill="1" applyBorder="1" applyAlignment="1">
      <alignment horizontal="center" vertical="top"/>
    </xf>
    <xf numFmtId="49" fontId="1" fillId="36" borderId="13" xfId="0" applyNumberFormat="1" applyFont="1" applyFill="1" applyBorder="1" applyAlignment="1">
      <alignment horizontal="left" vertical="top" wrapText="1"/>
    </xf>
    <xf numFmtId="0" fontId="5" fillId="34" borderId="19" xfId="0" applyFont="1" applyFill="1" applyBorder="1" applyAlignment="1">
      <alignment horizontal="right" vertical="top" wrapText="1"/>
    </xf>
    <xf numFmtId="0" fontId="5" fillId="34" borderId="18" xfId="0" applyFont="1" applyFill="1" applyBorder="1" applyAlignment="1">
      <alignment horizontal="right" vertical="top" wrapText="1"/>
    </xf>
    <xf numFmtId="0" fontId="5" fillId="34" borderId="21" xfId="0" applyFont="1" applyFill="1" applyBorder="1" applyAlignment="1">
      <alignment horizontal="right" vertical="top" wrapText="1"/>
    </xf>
    <xf numFmtId="49" fontId="1" fillId="0" borderId="63" xfId="0" applyNumberFormat="1" applyFont="1" applyFill="1" applyBorder="1" applyAlignment="1">
      <alignment horizontal="left" vertical="top" wrapText="1"/>
    </xf>
    <xf numFmtId="49" fontId="1" fillId="0" borderId="52" xfId="0" applyNumberFormat="1" applyFont="1" applyFill="1" applyBorder="1" applyAlignment="1">
      <alignment horizontal="left" vertical="top" wrapText="1"/>
    </xf>
    <xf numFmtId="0" fontId="1" fillId="0" borderId="16" xfId="0" applyFont="1" applyBorder="1" applyAlignment="1">
      <alignment horizontal="center" vertical="top" wrapText="1"/>
    </xf>
    <xf numFmtId="0" fontId="1" fillId="0" borderId="13" xfId="0" applyFont="1" applyBorder="1" applyAlignment="1">
      <alignment horizontal="center" vertical="top" wrapText="1"/>
    </xf>
    <xf numFmtId="49" fontId="1" fillId="36" borderId="11" xfId="0" applyNumberFormat="1" applyFont="1" applyFill="1" applyBorder="1" applyAlignment="1">
      <alignment horizontal="left" vertical="top" wrapText="1"/>
    </xf>
    <xf numFmtId="0" fontId="1" fillId="36" borderId="11" xfId="0" applyFont="1" applyFill="1" applyBorder="1" applyAlignment="1">
      <alignment horizontal="center" vertical="top"/>
    </xf>
    <xf numFmtId="49" fontId="1" fillId="0" borderId="16" xfId="0" applyNumberFormat="1" applyFont="1" applyBorder="1" applyAlignment="1">
      <alignment horizontal="center" vertical="top"/>
    </xf>
    <xf numFmtId="49" fontId="1" fillId="0" borderId="15" xfId="0" applyNumberFormat="1" applyFont="1" applyBorder="1" applyAlignment="1">
      <alignment horizontal="center" vertical="top"/>
    </xf>
    <xf numFmtId="0" fontId="1" fillId="35" borderId="16" xfId="0" applyFont="1" applyFill="1" applyBorder="1" applyAlignment="1">
      <alignment horizontal="center" vertical="top" textRotation="90" wrapText="1"/>
    </xf>
    <xf numFmtId="0" fontId="5" fillId="0" borderId="10"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35" borderId="11" xfId="0" applyFont="1" applyFill="1" applyBorder="1" applyAlignment="1">
      <alignment horizontal="center" vertical="top" textRotation="90" wrapText="1"/>
    </xf>
    <xf numFmtId="0" fontId="1" fillId="0" borderId="16" xfId="0" applyFont="1" applyBorder="1" applyAlignment="1">
      <alignment horizontal="left" vertical="top" wrapText="1"/>
    </xf>
    <xf numFmtId="0" fontId="1" fillId="0" borderId="13" xfId="0" applyFont="1" applyBorder="1" applyAlignment="1">
      <alignment horizontal="left" vertical="top" wrapText="1"/>
    </xf>
    <xf numFmtId="0" fontId="1" fillId="35" borderId="10" xfId="0" applyFont="1" applyFill="1" applyBorder="1" applyAlignment="1">
      <alignment horizontal="center" vertical="top" wrapText="1"/>
    </xf>
    <xf numFmtId="0" fontId="1" fillId="35" borderId="11" xfId="0" applyFont="1" applyFill="1" applyBorder="1" applyAlignment="1">
      <alignment horizontal="center" vertical="top" wrapText="1"/>
    </xf>
    <xf numFmtId="0" fontId="1" fillId="35" borderId="12" xfId="0" applyFont="1" applyFill="1" applyBorder="1" applyAlignment="1">
      <alignment horizontal="center" vertical="top" wrapText="1"/>
    </xf>
    <xf numFmtId="0" fontId="5" fillId="0" borderId="6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2" xfId="0" applyFont="1" applyBorder="1" applyAlignment="1">
      <alignment horizontal="center" vertical="center" wrapText="1"/>
    </xf>
    <xf numFmtId="0" fontId="1" fillId="36" borderId="32" xfId="0" applyFont="1" applyFill="1" applyBorder="1" applyAlignment="1">
      <alignment horizontal="left" vertical="top" wrapText="1"/>
    </xf>
    <xf numFmtId="0" fontId="1" fillId="36" borderId="62" xfId="0" applyFont="1" applyFill="1" applyBorder="1" applyAlignment="1">
      <alignment horizontal="left" vertical="top" wrapText="1"/>
    </xf>
    <xf numFmtId="49" fontId="1" fillId="35" borderId="32" xfId="0" applyNumberFormat="1" applyFont="1" applyFill="1" applyBorder="1" applyAlignment="1">
      <alignment horizontal="center" vertical="top"/>
    </xf>
    <xf numFmtId="49" fontId="1" fillId="35" borderId="0" xfId="0" applyNumberFormat="1" applyFont="1" applyFill="1" applyBorder="1" applyAlignment="1">
      <alignment horizontal="center" vertical="top"/>
    </xf>
    <xf numFmtId="49" fontId="1" fillId="35" borderId="62" xfId="0" applyNumberFormat="1" applyFont="1" applyFill="1" applyBorder="1" applyAlignment="1">
      <alignment horizontal="center" vertical="top"/>
    </xf>
    <xf numFmtId="0" fontId="21"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Border="1" applyAlignment="1">
      <alignment horizontal="center" vertical="center" textRotation="90" wrapText="1"/>
    </xf>
    <xf numFmtId="0" fontId="5" fillId="0" borderId="62"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16"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textRotation="90" wrapText="1"/>
    </xf>
    <xf numFmtId="0" fontId="5" fillId="0" borderId="0" xfId="0" applyFont="1" applyBorder="1" applyAlignment="1">
      <alignment horizontal="center" vertical="center"/>
    </xf>
    <xf numFmtId="0" fontId="5" fillId="0" borderId="62" xfId="0" applyFont="1" applyBorder="1" applyAlignment="1">
      <alignment horizontal="center" vertical="center"/>
    </xf>
    <xf numFmtId="0" fontId="5" fillId="0" borderId="13" xfId="0" applyFont="1" applyBorder="1" applyAlignment="1">
      <alignment horizontal="center" vertical="center" textRotation="90"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xf>
    <xf numFmtId="0" fontId="5" fillId="0" borderId="41"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52"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0" fontId="1" fillId="36" borderId="16" xfId="0" applyFont="1" applyFill="1" applyBorder="1" applyAlignment="1">
      <alignment vertical="top" wrapText="1"/>
    </xf>
    <xf numFmtId="0" fontId="1" fillId="36" borderId="15" xfId="0" applyFont="1" applyFill="1" applyBorder="1" applyAlignment="1">
      <alignment vertical="top" wrapText="1"/>
    </xf>
    <xf numFmtId="49" fontId="1" fillId="0" borderId="16"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42" xfId="0" applyFont="1" applyBorder="1" applyAlignment="1">
      <alignment horizontal="left" vertical="top" wrapText="1"/>
    </xf>
    <xf numFmtId="0" fontId="1" fillId="0" borderId="64" xfId="0" applyFont="1" applyBorder="1" applyAlignment="1">
      <alignment horizontal="left" vertical="top" wrapText="1"/>
    </xf>
    <xf numFmtId="0" fontId="1" fillId="0" borderId="28" xfId="0" applyFont="1" applyBorder="1" applyAlignment="1">
      <alignment horizontal="left" vertical="top" wrapText="1"/>
    </xf>
    <xf numFmtId="0" fontId="1" fillId="0" borderId="65" xfId="0" applyFont="1" applyBorder="1" applyAlignment="1">
      <alignment horizontal="left" vertical="top" wrapText="1"/>
    </xf>
    <xf numFmtId="0" fontId="1" fillId="0" borderId="57" xfId="0" applyFont="1" applyBorder="1" applyAlignment="1">
      <alignment horizontal="left" vertical="top" wrapText="1"/>
    </xf>
    <xf numFmtId="0" fontId="1" fillId="0" borderId="49" xfId="0" applyFont="1" applyBorder="1" applyAlignment="1">
      <alignment horizontal="left" vertical="top" wrapText="1"/>
    </xf>
    <xf numFmtId="0" fontId="1" fillId="0" borderId="44" xfId="0" applyFont="1" applyBorder="1" applyAlignment="1">
      <alignment horizontal="left" vertical="top" wrapText="1"/>
    </xf>
    <xf numFmtId="0" fontId="1" fillId="0" borderId="51" xfId="0" applyFont="1" applyBorder="1" applyAlignment="1">
      <alignment horizontal="left" vertical="top" wrapText="1"/>
    </xf>
    <xf numFmtId="0" fontId="1" fillId="0" borderId="29" xfId="0" applyFont="1" applyBorder="1" applyAlignment="1">
      <alignment horizontal="left" vertical="top" wrapText="1"/>
    </xf>
    <xf numFmtId="0" fontId="1" fillId="0" borderId="47" xfId="0" applyFont="1" applyBorder="1" applyAlignment="1">
      <alignment horizontal="left" vertical="top" wrapText="1"/>
    </xf>
    <xf numFmtId="0" fontId="1" fillId="0" borderId="43" xfId="0" applyFont="1" applyBorder="1" applyAlignment="1">
      <alignment horizontal="left" vertical="top" wrapText="1"/>
    </xf>
    <xf numFmtId="0" fontId="1" fillId="0" borderId="30" xfId="0" applyFont="1" applyBorder="1" applyAlignment="1">
      <alignment horizontal="left" vertical="top" wrapText="1"/>
    </xf>
    <xf numFmtId="0" fontId="1" fillId="0" borderId="27" xfId="0" applyFont="1" applyBorder="1" applyAlignment="1">
      <alignment horizontal="left" vertical="top" wrapText="1"/>
    </xf>
    <xf numFmtId="0" fontId="1" fillId="0" borderId="62" xfId="0" applyFont="1" applyBorder="1" applyAlignment="1">
      <alignment horizontal="left" vertical="top" wrapText="1"/>
    </xf>
    <xf numFmtId="0" fontId="1" fillId="0" borderId="33" xfId="0" applyFont="1" applyBorder="1" applyAlignment="1">
      <alignment horizontal="left" vertical="top" wrapText="1"/>
    </xf>
    <xf numFmtId="0" fontId="5"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5" fillId="33" borderId="19" xfId="0" applyFont="1" applyFill="1" applyBorder="1" applyAlignment="1">
      <alignment horizontal="right" vertical="top" wrapText="1"/>
    </xf>
    <xf numFmtId="0" fontId="5" fillId="33" borderId="18" xfId="0" applyFont="1" applyFill="1" applyBorder="1" applyAlignment="1">
      <alignment horizontal="right" vertical="top" wrapText="1"/>
    </xf>
    <xf numFmtId="0" fontId="5" fillId="33" borderId="21" xfId="0" applyFont="1" applyFill="1" applyBorder="1" applyAlignment="1">
      <alignment horizontal="right" vertical="top" wrapText="1"/>
    </xf>
    <xf numFmtId="0" fontId="1" fillId="0" borderId="0" xfId="0" applyNumberFormat="1" applyFont="1" applyBorder="1" applyAlignment="1">
      <alignment horizontal="left" vertical="top" wrapText="1"/>
    </xf>
    <xf numFmtId="0" fontId="6" fillId="0" borderId="62" xfId="0" applyNumberFormat="1" applyFont="1" applyBorder="1" applyAlignment="1">
      <alignment horizontal="center" vertical="top" wrapText="1"/>
    </xf>
    <xf numFmtId="0" fontId="1" fillId="0" borderId="16" xfId="0" applyFont="1" applyBorder="1" applyAlignment="1">
      <alignment horizontal="left" vertical="top" wrapText="1" shrinkToFit="1"/>
    </xf>
    <xf numFmtId="0" fontId="1" fillId="0" borderId="13" xfId="0" applyFont="1" applyBorder="1" applyAlignment="1">
      <alignment horizontal="left" vertical="top" wrapText="1" shrinkToFit="1"/>
    </xf>
    <xf numFmtId="0" fontId="1" fillId="0" borderId="15" xfId="0" applyFont="1" applyBorder="1" applyAlignment="1">
      <alignment horizontal="left" vertical="top" wrapText="1" shrinkToFit="1"/>
    </xf>
    <xf numFmtId="0" fontId="19" fillId="0" borderId="54" xfId="48" applyFont="1" applyBorder="1" applyAlignment="1">
      <alignment horizontal="center" vertical="center" wrapText="1"/>
      <protection/>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18" fillId="0" borderId="0" xfId="48" applyFont="1" applyAlignment="1">
      <alignment horizontal="center" vertical="center" wrapText="1"/>
      <protection/>
    </xf>
    <xf numFmtId="0" fontId="0" fillId="0" borderId="0" xfId="0" applyAlignment="1">
      <alignment horizontal="center" vertical="center"/>
    </xf>
    <xf numFmtId="0" fontId="16" fillId="0" borderId="54" xfId="48" applyFont="1" applyBorder="1" applyAlignment="1">
      <alignment horizontal="center" vertical="center" wrapText="1"/>
      <protection/>
    </xf>
    <xf numFmtId="0" fontId="0" fillId="0" borderId="54" xfId="0" applyFont="1" applyBorder="1" applyAlignment="1">
      <alignment horizontal="center" vertical="center" wrapText="1"/>
    </xf>
    <xf numFmtId="0" fontId="16" fillId="0" borderId="45" xfId="48" applyFont="1" applyBorder="1" applyAlignment="1">
      <alignment horizontal="left"/>
      <protection/>
    </xf>
    <xf numFmtId="0" fontId="16" fillId="0" borderId="54" xfId="48" applyFont="1" applyBorder="1" applyAlignment="1">
      <alignment horizontal="left"/>
      <protection/>
    </xf>
    <xf numFmtId="0" fontId="17" fillId="0" borderId="45" xfId="48" applyFont="1" applyFill="1" applyBorder="1" applyAlignment="1">
      <alignment horizontal="left"/>
      <protection/>
    </xf>
    <xf numFmtId="0" fontId="17" fillId="0" borderId="54" xfId="48" applyFont="1" applyFill="1" applyBorder="1" applyAlignment="1">
      <alignment horizontal="left"/>
      <protection/>
    </xf>
    <xf numFmtId="0" fontId="17" fillId="0" borderId="45" xfId="48" applyFont="1" applyBorder="1" applyAlignment="1">
      <alignment horizontal="left"/>
      <protection/>
    </xf>
    <xf numFmtId="0" fontId="17" fillId="0" borderId="54" xfId="48" applyFont="1" applyBorder="1" applyAlignment="1">
      <alignment horizontal="left"/>
      <protection/>
    </xf>
    <xf numFmtId="0" fontId="17" fillId="0" borderId="45" xfId="48" applyFont="1" applyBorder="1" applyAlignment="1">
      <alignment horizontal="left" vertical="center" wrapText="1"/>
      <protection/>
    </xf>
    <xf numFmtId="0" fontId="17" fillId="0" borderId="54" xfId="48" applyFont="1" applyBorder="1" applyAlignment="1">
      <alignment horizontal="left" vertical="center" wrapText="1"/>
      <protection/>
    </xf>
    <xf numFmtId="0" fontId="17" fillId="0" borderId="45" xfId="48" applyFont="1" applyBorder="1" applyAlignment="1">
      <alignment horizontal="left" vertical="top" wrapText="1"/>
      <protection/>
    </xf>
    <xf numFmtId="0" fontId="17" fillId="0" borderId="54" xfId="48" applyFont="1" applyBorder="1" applyAlignment="1">
      <alignment horizontal="left" vertical="top" wrapText="1"/>
      <protection/>
    </xf>
    <xf numFmtId="0" fontId="17" fillId="0" borderId="0" xfId="48" applyFont="1" applyBorder="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2008 m. SVP programos Nr. 6 įvykdymas</a:t>
            </a:r>
          </a:p>
        </c:rich>
      </c:tx>
      <c:layout>
        <c:manualLayout>
          <c:xMode val="factor"/>
          <c:yMode val="factor"/>
          <c:x val="0.025"/>
          <c:y val="0.0115"/>
        </c:manualLayout>
      </c:layout>
      <c:spPr>
        <a:noFill/>
        <a:ln>
          <a:noFill/>
        </a:ln>
      </c:spPr>
    </c:title>
    <c:view3D>
      <c:rotX val="15"/>
      <c:hPercent val="100"/>
      <c:rotY val="0"/>
      <c:depthPercent val="100"/>
      <c:rAngAx val="1"/>
    </c:view3D>
    <c:plotArea>
      <c:layout>
        <c:manualLayout>
          <c:xMode val="edge"/>
          <c:yMode val="edge"/>
          <c:x val="0.19975"/>
          <c:y val="0.30375"/>
          <c:w val="0.63775"/>
          <c:h val="0.469"/>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99CC"/>
              </a:solidFill>
              <a:ln w="12700">
                <a:solidFill>
                  <a:srgbClr val="000000"/>
                </a:solidFill>
              </a:ln>
            </c:spPr>
          </c:dPt>
          <c:dPt>
            <c:idx val="2"/>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950" b="0" i="0" u="none" baseline="0">
                    <a:solidFill>
                      <a:srgbClr val="000000"/>
                    </a:solidFill>
                  </a:defRPr>
                </a:pPr>
              </a:p>
            </c:txPr>
            <c:showLegendKey val="0"/>
            <c:showVal val="1"/>
            <c:showBubbleSize val="0"/>
            <c:showCatName val="1"/>
            <c:showSerName val="0"/>
            <c:showLeaderLines val="1"/>
            <c:showPercent val="0"/>
          </c:dLbls>
          <c:cat>
            <c:strRef>
              <c:f>APRAŠYMAS!$B$13:$B$15</c:f>
              <c:strCache/>
            </c:strRef>
          </c:cat>
          <c:val>
            <c:numRef>
              <c:f>APRAŠYMAS!$C$13:$C$15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9</xdr:row>
      <xdr:rowOff>95250</xdr:rowOff>
    </xdr:from>
    <xdr:to>
      <xdr:col>8</xdr:col>
      <xdr:colOff>190500</xdr:colOff>
      <xdr:row>21</xdr:row>
      <xdr:rowOff>0</xdr:rowOff>
    </xdr:to>
    <xdr:graphicFrame>
      <xdr:nvGraphicFramePr>
        <xdr:cNvPr id="1" name="Diagrama 3"/>
        <xdr:cNvGraphicFramePr/>
      </xdr:nvGraphicFramePr>
      <xdr:xfrm>
        <a:off x="400050" y="2543175"/>
        <a:ext cx="46672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zoomScalePageLayoutView="0" workbookViewId="0" topLeftCell="A1">
      <selection activeCell="J21" sqref="J21"/>
    </sheetView>
  </sheetViews>
  <sheetFormatPr defaultColWidth="9.140625" defaultRowHeight="12.75"/>
  <cols>
    <col min="1" max="9" width="9.140625" style="174" customWidth="1"/>
    <col min="10" max="10" width="11.57421875" style="174" customWidth="1"/>
    <col min="11" max="16384" width="9.140625" style="174" customWidth="1"/>
  </cols>
  <sheetData>
    <row r="1" spans="1:10" s="166" customFormat="1" ht="36" customHeight="1">
      <c r="A1" s="214" t="s">
        <v>129</v>
      </c>
      <c r="B1" s="214"/>
      <c r="C1" s="214"/>
      <c r="D1" s="214"/>
      <c r="E1" s="214"/>
      <c r="F1" s="214"/>
      <c r="G1" s="214"/>
      <c r="H1" s="214"/>
      <c r="I1" s="214"/>
      <c r="J1" s="182"/>
    </row>
    <row r="2" spans="1:10" s="166" customFormat="1" ht="14.25" customHeight="1">
      <c r="A2" s="214" t="s">
        <v>64</v>
      </c>
      <c r="B2" s="215"/>
      <c r="C2" s="215"/>
      <c r="D2" s="215"/>
      <c r="E2" s="215"/>
      <c r="F2" s="215"/>
      <c r="G2" s="215"/>
      <c r="H2" s="215"/>
      <c r="I2" s="215"/>
      <c r="J2" s="215"/>
    </row>
    <row r="3" spans="1:10" s="166" customFormat="1" ht="11.25" customHeight="1">
      <c r="A3" s="215"/>
      <c r="B3" s="215"/>
      <c r="C3" s="215"/>
      <c r="D3" s="215"/>
      <c r="E3" s="215"/>
      <c r="F3" s="215"/>
      <c r="G3" s="215"/>
      <c r="H3" s="215"/>
      <c r="I3" s="215"/>
      <c r="J3" s="215"/>
    </row>
    <row r="4" spans="1:10" s="166" customFormat="1" ht="12.75" customHeight="1">
      <c r="A4" s="167"/>
      <c r="B4" s="167"/>
      <c r="C4" s="167"/>
      <c r="D4" s="167"/>
      <c r="E4" s="167"/>
      <c r="F4" s="167"/>
      <c r="G4" s="167"/>
      <c r="H4" s="167"/>
      <c r="I4" s="167"/>
      <c r="J4" s="167"/>
    </row>
    <row r="5" spans="1:10" s="166" customFormat="1" ht="15.75">
      <c r="A5" s="183" t="s">
        <v>128</v>
      </c>
      <c r="B5" s="168"/>
      <c r="C5" s="168"/>
      <c r="D5" s="168"/>
      <c r="E5" s="168"/>
      <c r="F5" s="168"/>
      <c r="G5" s="169"/>
      <c r="H5" s="168"/>
      <c r="I5" s="168"/>
      <c r="J5" s="168"/>
    </row>
    <row r="6" spans="1:10" s="166" customFormat="1" ht="10.5" customHeight="1">
      <c r="A6" s="168"/>
      <c r="B6" s="168"/>
      <c r="C6" s="168"/>
      <c r="D6" s="168"/>
      <c r="E6" s="168"/>
      <c r="F6" s="168"/>
      <c r="G6" s="169"/>
      <c r="H6" s="168"/>
      <c r="I6" s="168"/>
      <c r="J6" s="168"/>
    </row>
    <row r="7" spans="1:10" s="166" customFormat="1" ht="37.5" customHeight="1">
      <c r="A7" s="216" t="s">
        <v>173</v>
      </c>
      <c r="B7" s="216"/>
      <c r="C7" s="216"/>
      <c r="D7" s="216"/>
      <c r="E7" s="216"/>
      <c r="F7" s="216"/>
      <c r="G7" s="216"/>
      <c r="H7" s="216"/>
      <c r="I7" s="216"/>
      <c r="J7" s="216"/>
    </row>
    <row r="8" spans="1:10" s="166" customFormat="1" ht="16.5" customHeight="1">
      <c r="A8" s="170"/>
      <c r="B8" s="170"/>
      <c r="C8" s="170"/>
      <c r="D8" s="170"/>
      <c r="E8" s="170"/>
      <c r="F8" s="170"/>
      <c r="G8" s="170"/>
      <c r="H8" s="170"/>
      <c r="I8" s="170"/>
      <c r="J8" s="170"/>
    </row>
    <row r="9" spans="1:10" s="166" customFormat="1" ht="38.25" customHeight="1">
      <c r="A9" s="216" t="s">
        <v>130</v>
      </c>
      <c r="B9" s="216"/>
      <c r="C9" s="216"/>
      <c r="D9" s="216"/>
      <c r="E9" s="216"/>
      <c r="F9" s="216"/>
      <c r="G9" s="216"/>
      <c r="H9" s="216"/>
      <c r="I9" s="216"/>
      <c r="J9" s="216"/>
    </row>
    <row r="10" spans="1:10" s="166" customFormat="1" ht="18" customHeight="1">
      <c r="A10" s="170"/>
      <c r="B10" s="170"/>
      <c r="C10" s="170"/>
      <c r="D10" s="170"/>
      <c r="E10" s="170"/>
      <c r="F10" s="170"/>
      <c r="G10" s="170"/>
      <c r="H10" s="170"/>
      <c r="I10" s="170"/>
      <c r="J10" s="170"/>
    </row>
    <row r="11" spans="1:10" s="166" customFormat="1" ht="16.5" customHeight="1">
      <c r="A11" s="170"/>
      <c r="B11" s="170"/>
      <c r="C11" s="170"/>
      <c r="D11" s="170"/>
      <c r="E11" s="170"/>
      <c r="F11" s="170"/>
      <c r="G11" s="170"/>
      <c r="H11" s="170"/>
      <c r="I11" s="170"/>
      <c r="J11" s="170"/>
    </row>
    <row r="12" spans="1:10" s="166" customFormat="1" ht="16.5" customHeight="1">
      <c r="A12" s="170"/>
      <c r="B12" s="170"/>
      <c r="C12" s="170"/>
      <c r="D12" s="170"/>
      <c r="E12" s="170"/>
      <c r="F12" s="170"/>
      <c r="G12" s="170"/>
      <c r="H12" s="170"/>
      <c r="I12" s="170"/>
      <c r="J12" s="170"/>
    </row>
    <row r="13" spans="1:10" s="166" customFormat="1" ht="16.5" customHeight="1">
      <c r="A13" s="170"/>
      <c r="B13" s="168" t="s">
        <v>124</v>
      </c>
      <c r="C13" s="178">
        <v>0.11</v>
      </c>
      <c r="D13" s="170"/>
      <c r="E13" s="170"/>
      <c r="F13" s="170"/>
      <c r="G13" s="170"/>
      <c r="H13" s="170"/>
      <c r="I13" s="170"/>
      <c r="J13" s="170"/>
    </row>
    <row r="14" spans="1:10" s="166" customFormat="1" ht="16.5" customHeight="1">
      <c r="A14" s="170"/>
      <c r="B14" s="171" t="s">
        <v>137</v>
      </c>
      <c r="C14" s="178">
        <v>0.05</v>
      </c>
      <c r="D14" s="170"/>
      <c r="E14" s="170"/>
      <c r="F14" s="170"/>
      <c r="G14" s="170"/>
      <c r="H14" s="170"/>
      <c r="I14" s="170"/>
      <c r="J14" s="170"/>
    </row>
    <row r="15" spans="1:10" s="166" customFormat="1" ht="16.5" customHeight="1">
      <c r="A15" s="170"/>
      <c r="B15" s="168" t="s">
        <v>125</v>
      </c>
      <c r="C15" s="178">
        <v>0.09</v>
      </c>
      <c r="D15" s="170"/>
      <c r="E15" s="170"/>
      <c r="F15" s="170"/>
      <c r="G15" s="170"/>
      <c r="H15" s="170"/>
      <c r="I15" s="170"/>
      <c r="J15" s="170"/>
    </row>
    <row r="16" spans="1:10" s="166" customFormat="1" ht="16.5" customHeight="1">
      <c r="A16" s="170"/>
      <c r="B16" s="170"/>
      <c r="C16" s="170"/>
      <c r="D16" s="170"/>
      <c r="E16" s="170"/>
      <c r="F16" s="170"/>
      <c r="G16" s="170"/>
      <c r="H16" s="170"/>
      <c r="I16" s="170"/>
      <c r="J16" s="170"/>
    </row>
    <row r="17" spans="1:10" s="166" customFormat="1" ht="16.5" customHeight="1">
      <c r="A17" s="170"/>
      <c r="B17" s="170"/>
      <c r="C17" s="170"/>
      <c r="D17" s="170"/>
      <c r="E17" s="170"/>
      <c r="F17" s="170"/>
      <c r="G17" s="170"/>
      <c r="H17" s="170"/>
      <c r="I17" s="170"/>
      <c r="J17" s="170"/>
    </row>
    <row r="18" spans="1:10" s="166" customFormat="1" ht="16.5" customHeight="1">
      <c r="A18" s="170"/>
      <c r="B18" s="170"/>
      <c r="C18" s="170"/>
      <c r="D18" s="170"/>
      <c r="E18" s="170"/>
      <c r="F18" s="170"/>
      <c r="G18" s="170"/>
      <c r="H18" s="170"/>
      <c r="I18" s="170"/>
      <c r="J18" s="170"/>
    </row>
    <row r="19" spans="1:10" s="166" customFormat="1" ht="16.5" customHeight="1">
      <c r="A19" s="170"/>
      <c r="B19" s="170"/>
      <c r="C19" s="170"/>
      <c r="D19" s="170"/>
      <c r="E19" s="170"/>
      <c r="F19" s="170"/>
      <c r="G19" s="170"/>
      <c r="H19" s="170"/>
      <c r="I19" s="170"/>
      <c r="J19" s="170"/>
    </row>
    <row r="20" spans="1:10" s="166" customFormat="1" ht="16.5" customHeight="1">
      <c r="A20" s="170"/>
      <c r="B20" s="170"/>
      <c r="C20" s="170"/>
      <c r="D20" s="170"/>
      <c r="E20" s="170"/>
      <c r="F20" s="170"/>
      <c r="G20" s="170"/>
      <c r="H20" s="170"/>
      <c r="I20" s="170"/>
      <c r="J20" s="170"/>
    </row>
    <row r="21" spans="1:10" s="166" customFormat="1" ht="26.25" customHeight="1">
      <c r="A21" s="170"/>
      <c r="B21" s="170"/>
      <c r="C21" s="170"/>
      <c r="D21" s="170"/>
      <c r="E21" s="170"/>
      <c r="F21" s="170"/>
      <c r="G21" s="170"/>
      <c r="H21" s="170"/>
      <c r="I21" s="170"/>
      <c r="J21" s="170"/>
    </row>
    <row r="22" spans="1:10" s="166" customFormat="1" ht="39" customHeight="1">
      <c r="A22" s="179" t="s">
        <v>131</v>
      </c>
      <c r="B22" s="180"/>
      <c r="C22" s="180"/>
      <c r="D22" s="180"/>
      <c r="E22" s="180"/>
      <c r="F22" s="180"/>
      <c r="G22" s="181"/>
      <c r="H22" s="180"/>
      <c r="I22" s="180"/>
      <c r="J22" s="172"/>
    </row>
    <row r="23" spans="1:10" s="166" customFormat="1" ht="17.25" customHeight="1">
      <c r="A23" s="210" t="s">
        <v>133</v>
      </c>
      <c r="B23" s="211"/>
      <c r="C23" s="211"/>
      <c r="D23" s="211"/>
      <c r="E23" s="211"/>
      <c r="F23" s="211"/>
      <c r="G23" s="211"/>
      <c r="H23" s="211"/>
      <c r="I23" s="211"/>
      <c r="J23" s="211"/>
    </row>
    <row r="24" spans="1:10" s="166" customFormat="1" ht="17.25" customHeight="1">
      <c r="A24" s="212" t="s">
        <v>134</v>
      </c>
      <c r="B24" s="211"/>
      <c r="C24" s="211"/>
      <c r="D24" s="211"/>
      <c r="E24" s="211"/>
      <c r="F24" s="211"/>
      <c r="G24" s="211"/>
      <c r="H24" s="211"/>
      <c r="I24" s="211"/>
      <c r="J24" s="211"/>
    </row>
    <row r="25" s="173" customFormat="1" ht="15.75">
      <c r="A25" s="173" t="s">
        <v>135</v>
      </c>
    </row>
    <row r="26" spans="1:10" s="173" customFormat="1" ht="33" customHeight="1">
      <c r="A26" s="208" t="s">
        <v>126</v>
      </c>
      <c r="B26" s="208"/>
      <c r="C26" s="208"/>
      <c r="D26" s="208"/>
      <c r="E26" s="208"/>
      <c r="F26" s="208"/>
      <c r="G26" s="208"/>
      <c r="H26" s="208"/>
      <c r="I26" s="208"/>
      <c r="J26" s="208"/>
    </row>
    <row r="27" spans="1:10" s="173" customFormat="1" ht="15.75">
      <c r="A27" s="213" t="s">
        <v>127</v>
      </c>
      <c r="B27" s="213"/>
      <c r="C27" s="213"/>
      <c r="D27" s="213"/>
      <c r="E27" s="213"/>
      <c r="F27" s="213"/>
      <c r="G27" s="213"/>
      <c r="H27" s="213"/>
      <c r="I27" s="213"/>
      <c r="J27" s="213"/>
    </row>
    <row r="28" spans="1:10" s="173" customFormat="1" ht="32.25" customHeight="1">
      <c r="A28" s="208" t="s">
        <v>136</v>
      </c>
      <c r="B28" s="208"/>
      <c r="C28" s="208"/>
      <c r="D28" s="208"/>
      <c r="E28" s="208"/>
      <c r="F28" s="208"/>
      <c r="G28" s="208"/>
      <c r="H28" s="208"/>
      <c r="I28" s="208"/>
      <c r="J28" s="208"/>
    </row>
    <row r="29" s="173" customFormat="1" ht="15.75"/>
    <row r="30" spans="1:11" s="173" customFormat="1" ht="15.75">
      <c r="A30" s="184"/>
      <c r="B30" s="185"/>
      <c r="C30" s="185"/>
      <c r="D30" s="185"/>
      <c r="E30" s="185"/>
      <c r="F30" s="185"/>
      <c r="G30" s="185"/>
      <c r="H30" s="185"/>
      <c r="I30" s="185"/>
      <c r="J30" s="185"/>
      <c r="K30" s="185"/>
    </row>
    <row r="31" spans="1:11" s="173" customFormat="1" ht="15.75">
      <c r="A31" s="185"/>
      <c r="B31" s="185"/>
      <c r="C31" s="185"/>
      <c r="D31" s="185"/>
      <c r="E31" s="185"/>
      <c r="F31" s="185"/>
      <c r="G31" s="185"/>
      <c r="H31" s="185"/>
      <c r="I31" s="185"/>
      <c r="J31" s="185"/>
      <c r="K31" s="185"/>
    </row>
    <row r="32" spans="1:11" s="173" customFormat="1" ht="15.75">
      <c r="A32" s="185"/>
      <c r="B32" s="185"/>
      <c r="C32" s="185"/>
      <c r="D32" s="185"/>
      <c r="E32" s="185"/>
      <c r="F32" s="185"/>
      <c r="G32" s="185"/>
      <c r="H32" s="185"/>
      <c r="I32" s="185"/>
      <c r="J32" s="185"/>
      <c r="K32" s="185"/>
    </row>
    <row r="33" spans="1:11" s="173" customFormat="1" ht="15.75">
      <c r="A33" s="185"/>
      <c r="B33" s="185"/>
      <c r="C33" s="185"/>
      <c r="D33" s="185"/>
      <c r="E33" s="185"/>
      <c r="F33" s="185"/>
      <c r="G33" s="185"/>
      <c r="H33" s="185"/>
      <c r="I33" s="185"/>
      <c r="J33" s="185"/>
      <c r="K33" s="185"/>
    </row>
    <row r="34" spans="1:11" s="173" customFormat="1" ht="15.75">
      <c r="A34" s="185"/>
      <c r="B34" s="185"/>
      <c r="C34" s="185"/>
      <c r="D34" s="185"/>
      <c r="E34" s="185"/>
      <c r="F34" s="185"/>
      <c r="G34" s="185"/>
      <c r="H34" s="185"/>
      <c r="I34" s="185"/>
      <c r="J34" s="185"/>
      <c r="K34" s="185"/>
    </row>
    <row r="35" spans="1:11" s="173" customFormat="1" ht="15.75">
      <c r="A35" s="185"/>
      <c r="B35" s="185"/>
      <c r="C35" s="185"/>
      <c r="D35" s="185"/>
      <c r="E35" s="185"/>
      <c r="F35" s="185"/>
      <c r="G35" s="185"/>
      <c r="H35" s="185"/>
      <c r="I35" s="185"/>
      <c r="J35" s="185"/>
      <c r="K35" s="185"/>
    </row>
    <row r="36" spans="1:11" s="173" customFormat="1" ht="15.75">
      <c r="A36" s="186"/>
      <c r="B36" s="185"/>
      <c r="C36" s="185"/>
      <c r="D36" s="185"/>
      <c r="E36" s="185"/>
      <c r="F36" s="185"/>
      <c r="G36" s="185"/>
      <c r="H36" s="185"/>
      <c r="I36" s="185"/>
      <c r="J36" s="185"/>
      <c r="K36" s="185"/>
    </row>
    <row r="37" spans="1:11" s="173" customFormat="1" ht="15.75">
      <c r="A37" s="209"/>
      <c r="B37" s="209"/>
      <c r="C37" s="209"/>
      <c r="D37" s="209"/>
      <c r="E37" s="209"/>
      <c r="F37" s="209"/>
      <c r="G37" s="209"/>
      <c r="H37" s="209"/>
      <c r="I37" s="185"/>
      <c r="J37" s="185"/>
      <c r="K37" s="185"/>
    </row>
    <row r="38" spans="1:11" s="173" customFormat="1" ht="15.75">
      <c r="A38" s="209"/>
      <c r="B38" s="209"/>
      <c r="C38" s="209"/>
      <c r="D38" s="209"/>
      <c r="E38" s="209"/>
      <c r="F38" s="209"/>
      <c r="G38" s="209"/>
      <c r="H38" s="209"/>
      <c r="I38" s="185"/>
      <c r="J38" s="185"/>
      <c r="K38" s="185"/>
    </row>
    <row r="39" spans="1:11" s="173" customFormat="1" ht="15.75">
      <c r="A39" s="209"/>
      <c r="B39" s="209"/>
      <c r="C39" s="209"/>
      <c r="D39" s="209"/>
      <c r="E39" s="209"/>
      <c r="F39" s="209"/>
      <c r="G39" s="209"/>
      <c r="H39" s="209"/>
      <c r="I39" s="185"/>
      <c r="J39" s="185"/>
      <c r="K39" s="185"/>
    </row>
    <row r="40" spans="1:11" s="173" customFormat="1" ht="15.75">
      <c r="A40" s="185"/>
      <c r="B40" s="185"/>
      <c r="C40" s="185"/>
      <c r="D40" s="185"/>
      <c r="E40" s="185"/>
      <c r="F40" s="185"/>
      <c r="G40" s="185"/>
      <c r="H40" s="185"/>
      <c r="I40" s="185"/>
      <c r="J40" s="185"/>
      <c r="K40" s="185"/>
    </row>
    <row r="41" spans="1:11" ht="15">
      <c r="A41" s="187"/>
      <c r="B41" s="187"/>
      <c r="C41" s="187"/>
      <c r="D41" s="187"/>
      <c r="E41" s="187"/>
      <c r="F41" s="187"/>
      <c r="G41" s="187"/>
      <c r="H41" s="187"/>
      <c r="I41" s="187"/>
      <c r="J41" s="187"/>
      <c r="K41" s="187"/>
    </row>
  </sheetData>
  <sheetProtection/>
  <mergeCells count="12">
    <mergeCell ref="A1:I1"/>
    <mergeCell ref="A2:J3"/>
    <mergeCell ref="A9:J9"/>
    <mergeCell ref="A7:J7"/>
    <mergeCell ref="A28:J28"/>
    <mergeCell ref="A37:H37"/>
    <mergeCell ref="A38:H38"/>
    <mergeCell ref="A39:H39"/>
    <mergeCell ref="A23:J23"/>
    <mergeCell ref="A24:J24"/>
    <mergeCell ref="A26:J26"/>
    <mergeCell ref="A27:J27"/>
  </mergeCells>
  <printOptions/>
  <pageMargins left="1.1811023622047245" right="0.3937007874015748" top="0.7874015748031497" bottom="0.3937007874015748" header="0" footer="0"/>
  <pageSetup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dimension ref="A1:O77"/>
  <sheetViews>
    <sheetView zoomScaleSheetLayoutView="100" zoomScalePageLayoutView="0" workbookViewId="0" topLeftCell="A1">
      <selection activeCell="K65" sqref="K65"/>
    </sheetView>
  </sheetViews>
  <sheetFormatPr defaultColWidth="9.140625" defaultRowHeight="12.75"/>
  <cols>
    <col min="1" max="1" width="3.28125" style="30" customWidth="1"/>
    <col min="2" max="3" width="3.00390625" style="30" customWidth="1"/>
    <col min="4" max="4" width="32.421875" style="30" customWidth="1"/>
    <col min="5" max="5" width="4.28125" style="30" customWidth="1"/>
    <col min="6" max="6" width="4.421875" style="30" customWidth="1"/>
    <col min="7" max="7" width="7.00390625" style="31" customWidth="1"/>
    <col min="8" max="9" width="9.28125" style="30" customWidth="1"/>
    <col min="10" max="10" width="7.421875" style="30" customWidth="1"/>
    <col min="11" max="11" width="24.140625" style="30" customWidth="1"/>
    <col min="12" max="13" width="6.57421875" style="30" customWidth="1"/>
    <col min="14" max="14" width="50.00390625" style="29" customWidth="1"/>
    <col min="15" max="16384" width="9.140625" style="29" customWidth="1"/>
  </cols>
  <sheetData>
    <row r="1" spans="1:14" ht="29.25" customHeight="1">
      <c r="A1" s="327" t="s">
        <v>194</v>
      </c>
      <c r="B1" s="328"/>
      <c r="C1" s="328"/>
      <c r="D1" s="328"/>
      <c r="E1" s="328"/>
      <c r="F1" s="328"/>
      <c r="G1" s="328"/>
      <c r="H1" s="328"/>
      <c r="I1" s="328"/>
      <c r="J1" s="328"/>
      <c r="K1" s="328"/>
      <c r="L1" s="328"/>
      <c r="M1" s="328"/>
      <c r="N1" s="328"/>
    </row>
    <row r="2" spans="1:14" ht="14.25" customHeight="1">
      <c r="A2" s="327" t="s">
        <v>196</v>
      </c>
      <c r="B2" s="327"/>
      <c r="C2" s="327"/>
      <c r="D2" s="327"/>
      <c r="E2" s="327"/>
      <c r="F2" s="327"/>
      <c r="G2" s="327"/>
      <c r="H2" s="327"/>
      <c r="I2" s="327"/>
      <c r="J2" s="327"/>
      <c r="K2" s="327"/>
      <c r="L2" s="327"/>
      <c r="M2" s="327"/>
      <c r="N2" s="327"/>
    </row>
    <row r="3" ht="12" customHeight="1" thickBot="1"/>
    <row r="4" spans="1:14" ht="21" customHeight="1" thickBot="1">
      <c r="A4" s="316" t="s">
        <v>193</v>
      </c>
      <c r="B4" s="317"/>
      <c r="C4" s="317"/>
      <c r="D4" s="336" t="s">
        <v>0</v>
      </c>
      <c r="E4" s="339" t="s">
        <v>1</v>
      </c>
      <c r="F4" s="304" t="s">
        <v>2</v>
      </c>
      <c r="G4" s="331" t="s">
        <v>3</v>
      </c>
      <c r="H4" s="343" t="s">
        <v>15</v>
      </c>
      <c r="I4" s="344"/>
      <c r="J4" s="345"/>
      <c r="K4" s="344" t="s">
        <v>16</v>
      </c>
      <c r="L4" s="344"/>
      <c r="M4" s="345"/>
      <c r="N4" s="333" t="s">
        <v>17</v>
      </c>
    </row>
    <row r="5" spans="1:14" ht="20.25" customHeight="1">
      <c r="A5" s="318"/>
      <c r="B5" s="319"/>
      <c r="C5" s="319"/>
      <c r="D5" s="337"/>
      <c r="E5" s="329"/>
      <c r="F5" s="305"/>
      <c r="G5" s="342"/>
      <c r="H5" s="349" t="s">
        <v>106</v>
      </c>
      <c r="I5" s="331" t="s">
        <v>192</v>
      </c>
      <c r="J5" s="347" t="s">
        <v>69</v>
      </c>
      <c r="K5" s="340" t="s">
        <v>4</v>
      </c>
      <c r="L5" s="331" t="s">
        <v>18</v>
      </c>
      <c r="M5" s="329" t="s">
        <v>19</v>
      </c>
      <c r="N5" s="334"/>
    </row>
    <row r="6" spans="1:14" ht="72.75" customHeight="1" thickBot="1">
      <c r="A6" s="320"/>
      <c r="B6" s="321"/>
      <c r="C6" s="321"/>
      <c r="D6" s="338"/>
      <c r="E6" s="330"/>
      <c r="F6" s="306"/>
      <c r="G6" s="332"/>
      <c r="H6" s="350"/>
      <c r="I6" s="332"/>
      <c r="J6" s="348"/>
      <c r="K6" s="341"/>
      <c r="L6" s="346"/>
      <c r="M6" s="330"/>
      <c r="N6" s="335"/>
    </row>
    <row r="7" spans="1:14" ht="15.75" customHeight="1">
      <c r="A7" s="61" t="s">
        <v>5</v>
      </c>
      <c r="B7" s="66" t="s">
        <v>5</v>
      </c>
      <c r="C7" s="52" t="s">
        <v>5</v>
      </c>
      <c r="D7" s="311" t="s">
        <v>67</v>
      </c>
      <c r="E7" s="126" t="s">
        <v>30</v>
      </c>
      <c r="F7" s="70" t="s">
        <v>25</v>
      </c>
      <c r="G7" s="6" t="s">
        <v>26</v>
      </c>
      <c r="H7" s="2">
        <v>5063</v>
      </c>
      <c r="I7" s="49">
        <v>0</v>
      </c>
      <c r="J7" s="26">
        <v>1558.2</v>
      </c>
      <c r="K7" s="295" t="s">
        <v>70</v>
      </c>
      <c r="L7" s="231">
        <v>3951</v>
      </c>
      <c r="M7" s="297">
        <v>3951</v>
      </c>
      <c r="N7" s="382" t="s">
        <v>174</v>
      </c>
    </row>
    <row r="8" spans="1:14" ht="14.25" customHeight="1">
      <c r="A8" s="156"/>
      <c r="B8" s="157"/>
      <c r="C8" s="52"/>
      <c r="D8" s="312"/>
      <c r="E8" s="155"/>
      <c r="F8" s="70"/>
      <c r="G8" s="23" t="s">
        <v>24</v>
      </c>
      <c r="H8" s="12"/>
      <c r="I8" s="50"/>
      <c r="J8" s="27">
        <v>1552</v>
      </c>
      <c r="K8" s="296"/>
      <c r="L8" s="239"/>
      <c r="M8" s="298"/>
      <c r="N8" s="383"/>
    </row>
    <row r="9" spans="1:14" ht="15" customHeight="1">
      <c r="A9" s="156"/>
      <c r="B9" s="157"/>
      <c r="C9" s="52"/>
      <c r="D9" s="312"/>
      <c r="E9" s="217" t="s">
        <v>68</v>
      </c>
      <c r="F9" s="70"/>
      <c r="G9" s="23" t="s">
        <v>122</v>
      </c>
      <c r="H9" s="12"/>
      <c r="I9" s="50"/>
      <c r="J9" s="27">
        <v>4438.7</v>
      </c>
      <c r="K9" s="296"/>
      <c r="L9" s="239"/>
      <c r="M9" s="298"/>
      <c r="N9" s="383"/>
    </row>
    <row r="10" spans="1:14" ht="15.75" customHeight="1">
      <c r="A10" s="62"/>
      <c r="B10" s="67"/>
      <c r="C10" s="22"/>
      <c r="D10" s="312"/>
      <c r="E10" s="217"/>
      <c r="F10" s="70"/>
      <c r="G10" s="23" t="s">
        <v>27</v>
      </c>
      <c r="H10" s="12">
        <v>1903.1</v>
      </c>
      <c r="I10" s="50">
        <v>1903.1</v>
      </c>
      <c r="J10" s="27">
        <v>0</v>
      </c>
      <c r="K10" s="296"/>
      <c r="L10" s="239"/>
      <c r="M10" s="298"/>
      <c r="N10" s="383"/>
    </row>
    <row r="11" spans="1:14" ht="17.25" customHeight="1" thickBot="1">
      <c r="A11" s="128"/>
      <c r="B11" s="129"/>
      <c r="C11" s="130"/>
      <c r="D11" s="312"/>
      <c r="E11" s="218"/>
      <c r="F11" s="71"/>
      <c r="G11" s="33" t="s">
        <v>7</v>
      </c>
      <c r="H11" s="144">
        <f>SUM(H7:H10)</f>
        <v>6966.1</v>
      </c>
      <c r="I11" s="4">
        <f>SUM(I7:I10)</f>
        <v>1903.1</v>
      </c>
      <c r="J11" s="4">
        <f>SUM(J7:J10)</f>
        <v>7548.9</v>
      </c>
      <c r="K11" s="296"/>
      <c r="L11" s="239"/>
      <c r="M11" s="298"/>
      <c r="N11" s="384"/>
    </row>
    <row r="12" spans="1:14" ht="24.75" customHeight="1">
      <c r="A12" s="237" t="s">
        <v>5</v>
      </c>
      <c r="B12" s="259" t="s">
        <v>5</v>
      </c>
      <c r="C12" s="233" t="s">
        <v>9</v>
      </c>
      <c r="D12" s="235" t="s">
        <v>29</v>
      </c>
      <c r="E12" s="313" t="s">
        <v>30</v>
      </c>
      <c r="F12" s="269" t="s">
        <v>25</v>
      </c>
      <c r="G12" s="195" t="s">
        <v>24</v>
      </c>
      <c r="H12" s="93">
        <v>5217.3</v>
      </c>
      <c r="I12" s="90"/>
      <c r="J12" s="91">
        <v>4977.4</v>
      </c>
      <c r="K12" s="244" t="s">
        <v>71</v>
      </c>
      <c r="L12" s="231">
        <v>866</v>
      </c>
      <c r="M12" s="231">
        <v>748</v>
      </c>
      <c r="N12" s="244" t="s">
        <v>123</v>
      </c>
    </row>
    <row r="13" spans="1:15" ht="25.5" customHeight="1">
      <c r="A13" s="258"/>
      <c r="B13" s="260"/>
      <c r="C13" s="268"/>
      <c r="D13" s="277"/>
      <c r="E13" s="314"/>
      <c r="F13" s="270"/>
      <c r="G13" s="53" t="s">
        <v>31</v>
      </c>
      <c r="H13" s="118">
        <v>588.3</v>
      </c>
      <c r="I13" s="94">
        <v>588.3</v>
      </c>
      <c r="J13" s="94">
        <v>389.9</v>
      </c>
      <c r="K13" s="245"/>
      <c r="L13" s="239"/>
      <c r="M13" s="239"/>
      <c r="N13" s="245"/>
      <c r="O13" s="32"/>
    </row>
    <row r="14" spans="1:15" ht="27" customHeight="1" thickBot="1">
      <c r="A14" s="238"/>
      <c r="B14" s="261"/>
      <c r="C14" s="234"/>
      <c r="D14" s="236"/>
      <c r="E14" s="315"/>
      <c r="F14" s="271"/>
      <c r="G14" s="33" t="s">
        <v>7</v>
      </c>
      <c r="H14" s="96">
        <f>SUM(H12:H13)</f>
        <v>5805.6</v>
      </c>
      <c r="I14" s="96">
        <f>SUM(I12:I13)</f>
        <v>588.3</v>
      </c>
      <c r="J14" s="96">
        <f>SUM(J12:J13)</f>
        <v>5367.299999999999</v>
      </c>
      <c r="K14" s="246"/>
      <c r="L14" s="232"/>
      <c r="M14" s="232"/>
      <c r="N14" s="246"/>
      <c r="O14" s="32"/>
    </row>
    <row r="15" spans="1:15" ht="15" customHeight="1">
      <c r="A15" s="97" t="s">
        <v>5</v>
      </c>
      <c r="B15" s="98" t="s">
        <v>5</v>
      </c>
      <c r="C15" s="99" t="s">
        <v>10</v>
      </c>
      <c r="D15" s="235" t="s">
        <v>44</v>
      </c>
      <c r="E15" s="100" t="s">
        <v>23</v>
      </c>
      <c r="F15" s="101" t="s">
        <v>41</v>
      </c>
      <c r="G15" s="53" t="s">
        <v>31</v>
      </c>
      <c r="H15" s="102">
        <v>2808.3</v>
      </c>
      <c r="I15" s="94">
        <v>2808.3</v>
      </c>
      <c r="J15" s="94">
        <v>2719.4</v>
      </c>
      <c r="K15" s="229" t="s">
        <v>72</v>
      </c>
      <c r="L15" s="231">
        <v>447</v>
      </c>
      <c r="M15" s="231">
        <v>440</v>
      </c>
      <c r="N15" s="244" t="s">
        <v>112</v>
      </c>
      <c r="O15" s="32"/>
    </row>
    <row r="16" spans="1:15" ht="39" customHeight="1" thickBot="1">
      <c r="A16" s="103"/>
      <c r="B16" s="104"/>
      <c r="C16" s="105"/>
      <c r="D16" s="236"/>
      <c r="E16" s="132" t="s">
        <v>76</v>
      </c>
      <c r="F16" s="106"/>
      <c r="G16" s="33" t="s">
        <v>7</v>
      </c>
      <c r="H16" s="96">
        <f>SUM(H15)</f>
        <v>2808.3</v>
      </c>
      <c r="I16" s="96">
        <f>SUM(I15)</f>
        <v>2808.3</v>
      </c>
      <c r="J16" s="96">
        <f>SUM(J15)</f>
        <v>2719.4</v>
      </c>
      <c r="K16" s="230"/>
      <c r="L16" s="232"/>
      <c r="M16" s="239"/>
      <c r="N16" s="246"/>
      <c r="O16" s="32"/>
    </row>
    <row r="17" spans="1:15" s="35" customFormat="1" ht="27.75" customHeight="1">
      <c r="A17" s="107" t="s">
        <v>5</v>
      </c>
      <c r="B17" s="108" t="s">
        <v>5</v>
      </c>
      <c r="C17" s="99" t="s">
        <v>11</v>
      </c>
      <c r="D17" s="235" t="s">
        <v>42</v>
      </c>
      <c r="E17" s="92" t="s">
        <v>23</v>
      </c>
      <c r="F17" s="101" t="s">
        <v>41</v>
      </c>
      <c r="G17" s="53" t="s">
        <v>31</v>
      </c>
      <c r="H17" s="102">
        <v>6112.2</v>
      </c>
      <c r="I17" s="94">
        <v>6112.2</v>
      </c>
      <c r="J17" s="94">
        <v>6495.6</v>
      </c>
      <c r="K17" s="221" t="s">
        <v>73</v>
      </c>
      <c r="L17" s="284">
        <v>2668</v>
      </c>
      <c r="M17" s="284"/>
      <c r="N17" s="219" t="s">
        <v>113</v>
      </c>
      <c r="O17" s="40"/>
    </row>
    <row r="18" spans="1:15" s="35" customFormat="1" ht="23.25" customHeight="1">
      <c r="A18" s="107"/>
      <c r="B18" s="108"/>
      <c r="C18" s="99"/>
      <c r="D18" s="277"/>
      <c r="E18" s="240" t="s">
        <v>77</v>
      </c>
      <c r="F18" s="101"/>
      <c r="G18" s="53" t="s">
        <v>26</v>
      </c>
      <c r="H18" s="102">
        <v>0</v>
      </c>
      <c r="I18" s="131">
        <v>587.5</v>
      </c>
      <c r="J18" s="131"/>
      <c r="K18" s="291"/>
      <c r="L18" s="285"/>
      <c r="M18" s="285"/>
      <c r="N18" s="283"/>
      <c r="O18" s="40"/>
    </row>
    <row r="19" spans="1:15" s="35" customFormat="1" ht="21" customHeight="1">
      <c r="A19" s="107"/>
      <c r="B19" s="108"/>
      <c r="C19" s="99"/>
      <c r="D19" s="277"/>
      <c r="E19" s="240"/>
      <c r="F19" s="101"/>
      <c r="G19" s="53" t="s">
        <v>28</v>
      </c>
      <c r="H19" s="102">
        <v>1000</v>
      </c>
      <c r="I19" s="131">
        <v>1000</v>
      </c>
      <c r="J19" s="131"/>
      <c r="K19" s="291"/>
      <c r="L19" s="285"/>
      <c r="M19" s="285"/>
      <c r="N19" s="283"/>
      <c r="O19" s="40"/>
    </row>
    <row r="20" spans="1:15" s="35" customFormat="1" ht="26.25" customHeight="1" thickBot="1">
      <c r="A20" s="103"/>
      <c r="B20" s="104"/>
      <c r="C20" s="105"/>
      <c r="D20" s="236"/>
      <c r="E20" s="241"/>
      <c r="F20" s="106"/>
      <c r="G20" s="33" t="s">
        <v>7</v>
      </c>
      <c r="H20" s="96">
        <f>SUM(H17:H19)</f>
        <v>7112.2</v>
      </c>
      <c r="I20" s="96">
        <f>SUM(I17:I19)</f>
        <v>7699.7</v>
      </c>
      <c r="J20" s="96">
        <f>SUM(J17:J19)</f>
        <v>6495.6</v>
      </c>
      <c r="K20" s="222"/>
      <c r="L20" s="286"/>
      <c r="M20" s="286"/>
      <c r="N20" s="220"/>
      <c r="O20" s="40"/>
    </row>
    <row r="21" spans="1:15" s="35" customFormat="1" ht="26.25" customHeight="1">
      <c r="A21" s="60" t="s">
        <v>5</v>
      </c>
      <c r="B21" s="65" t="s">
        <v>5</v>
      </c>
      <c r="C21" s="5" t="s">
        <v>12</v>
      </c>
      <c r="D21" s="244" t="s">
        <v>46</v>
      </c>
      <c r="E21" s="13" t="s">
        <v>23</v>
      </c>
      <c r="F21" s="15" t="s">
        <v>41</v>
      </c>
      <c r="G21" s="53" t="s">
        <v>31</v>
      </c>
      <c r="H21" s="55">
        <v>13547</v>
      </c>
      <c r="I21" s="28">
        <v>13547</v>
      </c>
      <c r="J21" s="28">
        <v>9722.4</v>
      </c>
      <c r="K21" s="149" t="s">
        <v>74</v>
      </c>
      <c r="L21" s="150">
        <v>4149</v>
      </c>
      <c r="M21" s="151"/>
      <c r="N21" s="219" t="s">
        <v>114</v>
      </c>
      <c r="O21" s="40"/>
    </row>
    <row r="22" spans="1:15" s="35" customFormat="1" ht="17.25" customHeight="1">
      <c r="A22" s="60"/>
      <c r="B22" s="65"/>
      <c r="C22" s="5"/>
      <c r="D22" s="245"/>
      <c r="E22" s="13"/>
      <c r="F22" s="15"/>
      <c r="G22" s="53" t="s">
        <v>26</v>
      </c>
      <c r="H22" s="55">
        <v>0</v>
      </c>
      <c r="I22" s="51">
        <v>920.7</v>
      </c>
      <c r="J22" s="51">
        <v>920.7</v>
      </c>
      <c r="K22" s="299" t="s">
        <v>75</v>
      </c>
      <c r="L22" s="300">
        <v>910</v>
      </c>
      <c r="M22" s="300"/>
      <c r="N22" s="283"/>
      <c r="O22" s="40"/>
    </row>
    <row r="23" spans="1:15" s="35" customFormat="1" ht="19.5" customHeight="1" thickBot="1">
      <c r="A23" s="59"/>
      <c r="B23" s="64"/>
      <c r="C23" s="57"/>
      <c r="D23" s="246"/>
      <c r="E23" s="14"/>
      <c r="F23" s="36"/>
      <c r="G23" s="33" t="s">
        <v>7</v>
      </c>
      <c r="H23" s="4">
        <f>SUM(H21:H22)</f>
        <v>13547</v>
      </c>
      <c r="I23" s="4">
        <f>SUM(I21:I22)</f>
        <v>14467.7</v>
      </c>
      <c r="J23" s="4">
        <f>SUM(J21:J22)</f>
        <v>10643.1</v>
      </c>
      <c r="K23" s="222"/>
      <c r="L23" s="286"/>
      <c r="M23" s="286"/>
      <c r="N23" s="220"/>
      <c r="O23" s="40"/>
    </row>
    <row r="24" spans="1:15" s="35" customFormat="1" ht="16.5" customHeight="1">
      <c r="A24" s="60" t="s">
        <v>5</v>
      </c>
      <c r="B24" s="65" t="s">
        <v>5</v>
      </c>
      <c r="C24" s="5" t="s">
        <v>37</v>
      </c>
      <c r="D24" s="244" t="s">
        <v>48</v>
      </c>
      <c r="E24" s="13" t="s">
        <v>23</v>
      </c>
      <c r="F24" s="15" t="s">
        <v>41</v>
      </c>
      <c r="G24" s="53" t="s">
        <v>6</v>
      </c>
      <c r="H24" s="55">
        <v>1013</v>
      </c>
      <c r="I24" s="28">
        <v>1013</v>
      </c>
      <c r="J24" s="28">
        <v>1012.9</v>
      </c>
      <c r="K24" s="135" t="s">
        <v>71</v>
      </c>
      <c r="L24" s="136">
        <v>505</v>
      </c>
      <c r="M24" s="1">
        <v>503</v>
      </c>
      <c r="N24" s="244" t="s">
        <v>112</v>
      </c>
      <c r="O24" s="40"/>
    </row>
    <row r="25" spans="1:15" s="35" customFormat="1" ht="39.75" customHeight="1" thickBot="1">
      <c r="A25" s="59"/>
      <c r="B25" s="64"/>
      <c r="C25" s="57"/>
      <c r="D25" s="246"/>
      <c r="E25" s="133" t="s">
        <v>78</v>
      </c>
      <c r="F25" s="36"/>
      <c r="G25" s="33" t="s">
        <v>7</v>
      </c>
      <c r="H25" s="4">
        <f>SUM(H24)</f>
        <v>1013</v>
      </c>
      <c r="I25" s="4">
        <f>SUM(I24)</f>
        <v>1013</v>
      </c>
      <c r="J25" s="4">
        <f>SUM(J24)</f>
        <v>1012.9</v>
      </c>
      <c r="K25" s="134" t="s">
        <v>79</v>
      </c>
      <c r="L25" s="56">
        <v>4068</v>
      </c>
      <c r="M25" s="7">
        <v>4018</v>
      </c>
      <c r="N25" s="246"/>
      <c r="O25" s="40"/>
    </row>
    <row r="26" spans="1:14" ht="32.25" customHeight="1">
      <c r="A26" s="237" t="s">
        <v>5</v>
      </c>
      <c r="B26" s="259" t="s">
        <v>5</v>
      </c>
      <c r="C26" s="233" t="s">
        <v>43</v>
      </c>
      <c r="D26" s="235" t="s">
        <v>49</v>
      </c>
      <c r="E26" s="124" t="s">
        <v>23</v>
      </c>
      <c r="F26" s="290" t="s">
        <v>41</v>
      </c>
      <c r="G26" s="8" t="s">
        <v>26</v>
      </c>
      <c r="H26" s="111">
        <v>4547.2</v>
      </c>
      <c r="I26" s="111">
        <v>5250.1</v>
      </c>
      <c r="J26" s="112">
        <v>2318</v>
      </c>
      <c r="K26" s="219" t="s">
        <v>81</v>
      </c>
      <c r="L26" s="153">
        <v>507.5</v>
      </c>
      <c r="M26" s="153"/>
      <c r="N26" s="219" t="s">
        <v>115</v>
      </c>
    </row>
    <row r="27" spans="1:15" ht="41.25" customHeight="1" thickBot="1">
      <c r="A27" s="238"/>
      <c r="B27" s="261"/>
      <c r="C27" s="234"/>
      <c r="D27" s="236"/>
      <c r="E27" s="132" t="s">
        <v>80</v>
      </c>
      <c r="F27" s="271"/>
      <c r="G27" s="37" t="s">
        <v>7</v>
      </c>
      <c r="H27" s="113">
        <f>SUM(H26:H26)</f>
        <v>4547.2</v>
      </c>
      <c r="I27" s="113">
        <f>SUM(I26)</f>
        <v>5250.1</v>
      </c>
      <c r="J27" s="114">
        <f>SUM(J26)</f>
        <v>2318</v>
      </c>
      <c r="K27" s="220"/>
      <c r="L27" s="152"/>
      <c r="M27" s="152"/>
      <c r="N27" s="220"/>
      <c r="O27" s="32"/>
    </row>
    <row r="28" spans="1:14" s="35" customFormat="1" ht="18" customHeight="1">
      <c r="A28" s="237" t="s">
        <v>5</v>
      </c>
      <c r="B28" s="259" t="s">
        <v>5</v>
      </c>
      <c r="C28" s="233" t="s">
        <v>82</v>
      </c>
      <c r="D28" s="235" t="s">
        <v>50</v>
      </c>
      <c r="E28" s="92" t="s">
        <v>23</v>
      </c>
      <c r="F28" s="290" t="s">
        <v>41</v>
      </c>
      <c r="G28" s="1" t="s">
        <v>26</v>
      </c>
      <c r="H28" s="109">
        <v>180</v>
      </c>
      <c r="I28" s="109">
        <v>84.1</v>
      </c>
      <c r="J28" s="110">
        <v>56.9</v>
      </c>
      <c r="K28" s="221" t="s">
        <v>84</v>
      </c>
      <c r="L28" s="284">
        <v>1</v>
      </c>
      <c r="M28" s="284"/>
      <c r="N28" s="219" t="s">
        <v>116</v>
      </c>
    </row>
    <row r="29" spans="1:15" s="35" customFormat="1" ht="41.25" customHeight="1" thickBot="1">
      <c r="A29" s="238"/>
      <c r="B29" s="261"/>
      <c r="C29" s="234"/>
      <c r="D29" s="236"/>
      <c r="E29" s="127" t="s">
        <v>83</v>
      </c>
      <c r="F29" s="271"/>
      <c r="G29" s="37" t="s">
        <v>7</v>
      </c>
      <c r="H29" s="113">
        <f>H28</f>
        <v>180</v>
      </c>
      <c r="I29" s="113">
        <f>I28</f>
        <v>84.1</v>
      </c>
      <c r="J29" s="114">
        <f>SUM(J28)</f>
        <v>56.9</v>
      </c>
      <c r="K29" s="222"/>
      <c r="L29" s="286"/>
      <c r="M29" s="286"/>
      <c r="N29" s="220"/>
      <c r="O29" s="40"/>
    </row>
    <row r="30" spans="1:15" s="35" customFormat="1" ht="66.75" customHeight="1">
      <c r="A30" s="107" t="s">
        <v>5</v>
      </c>
      <c r="B30" s="108" t="s">
        <v>5</v>
      </c>
      <c r="C30" s="99" t="s">
        <v>45</v>
      </c>
      <c r="D30" s="235" t="s">
        <v>85</v>
      </c>
      <c r="E30" s="100" t="s">
        <v>23</v>
      </c>
      <c r="F30" s="101" t="s">
        <v>41</v>
      </c>
      <c r="G30" s="1" t="s">
        <v>28</v>
      </c>
      <c r="H30" s="137">
        <v>1000</v>
      </c>
      <c r="I30" s="137">
        <v>1000</v>
      </c>
      <c r="J30" s="137">
        <v>0</v>
      </c>
      <c r="K30" s="223" t="s">
        <v>86</v>
      </c>
      <c r="L30" s="225">
        <v>10</v>
      </c>
      <c r="M30" s="225"/>
      <c r="N30" s="227" t="s">
        <v>117</v>
      </c>
      <c r="O30" s="40"/>
    </row>
    <row r="31" spans="1:15" s="35" customFormat="1" ht="91.5" customHeight="1" thickBot="1">
      <c r="A31" s="103"/>
      <c r="B31" s="104"/>
      <c r="C31" s="105"/>
      <c r="D31" s="236"/>
      <c r="E31" s="132" t="s">
        <v>80</v>
      </c>
      <c r="F31" s="101"/>
      <c r="G31" s="33" t="s">
        <v>7</v>
      </c>
      <c r="H31" s="121">
        <f>SUM(H30)</f>
        <v>1000</v>
      </c>
      <c r="I31" s="121">
        <f>SUM(I30)</f>
        <v>1000</v>
      </c>
      <c r="J31" s="121">
        <f>SUM(J30)</f>
        <v>0</v>
      </c>
      <c r="K31" s="224"/>
      <c r="L31" s="226"/>
      <c r="M31" s="226"/>
      <c r="N31" s="228"/>
      <c r="O31" s="40"/>
    </row>
    <row r="32" spans="1:14" s="35" customFormat="1" ht="15" customHeight="1">
      <c r="A32" s="237" t="s">
        <v>5</v>
      </c>
      <c r="B32" s="259" t="s">
        <v>5</v>
      </c>
      <c r="C32" s="233" t="s">
        <v>47</v>
      </c>
      <c r="D32" s="235" t="s">
        <v>51</v>
      </c>
      <c r="E32" s="124" t="s">
        <v>23</v>
      </c>
      <c r="F32" s="237" t="s">
        <v>41</v>
      </c>
      <c r="G32" s="196" t="s">
        <v>27</v>
      </c>
      <c r="H32" s="109">
        <v>2451.6</v>
      </c>
      <c r="I32" s="109">
        <v>2451.6</v>
      </c>
      <c r="J32" s="110">
        <v>1919.2</v>
      </c>
      <c r="K32" s="221" t="s">
        <v>73</v>
      </c>
      <c r="L32" s="153">
        <v>407</v>
      </c>
      <c r="M32" s="153"/>
      <c r="N32" s="219" t="s">
        <v>118</v>
      </c>
    </row>
    <row r="33" spans="1:15" s="35" customFormat="1" ht="39.75" customHeight="1" thickBot="1">
      <c r="A33" s="238"/>
      <c r="B33" s="261"/>
      <c r="C33" s="234"/>
      <c r="D33" s="236"/>
      <c r="E33" s="132" t="s">
        <v>80</v>
      </c>
      <c r="F33" s="238"/>
      <c r="G33" s="197" t="s">
        <v>7</v>
      </c>
      <c r="H33" s="113">
        <f>H32</f>
        <v>2451.6</v>
      </c>
      <c r="I33" s="113">
        <f>I32</f>
        <v>2451.6</v>
      </c>
      <c r="J33" s="114">
        <f>SUM(J32)</f>
        <v>1919.2</v>
      </c>
      <c r="K33" s="222"/>
      <c r="L33" s="154"/>
      <c r="M33" s="152"/>
      <c r="N33" s="220"/>
      <c r="O33" s="40"/>
    </row>
    <row r="34" spans="1:14" s="35" customFormat="1" ht="15" customHeight="1">
      <c r="A34" s="237" t="s">
        <v>5</v>
      </c>
      <c r="B34" s="259" t="s">
        <v>5</v>
      </c>
      <c r="C34" s="233" t="s">
        <v>87</v>
      </c>
      <c r="D34" s="235" t="s">
        <v>88</v>
      </c>
      <c r="E34" s="124" t="s">
        <v>23</v>
      </c>
      <c r="F34" s="237" t="s">
        <v>41</v>
      </c>
      <c r="G34" s="196" t="s">
        <v>26</v>
      </c>
      <c r="H34" s="109">
        <v>0</v>
      </c>
      <c r="I34" s="109">
        <v>40</v>
      </c>
      <c r="J34" s="110">
        <v>0</v>
      </c>
      <c r="K34" s="221" t="s">
        <v>73</v>
      </c>
      <c r="L34" s="153">
        <v>407</v>
      </c>
      <c r="M34" s="153"/>
      <c r="N34" s="219" t="s">
        <v>119</v>
      </c>
    </row>
    <row r="35" spans="1:15" s="35" customFormat="1" ht="39.75" customHeight="1" thickBot="1">
      <c r="A35" s="238"/>
      <c r="B35" s="261"/>
      <c r="C35" s="234"/>
      <c r="D35" s="236"/>
      <c r="E35" s="132" t="s">
        <v>89</v>
      </c>
      <c r="F35" s="238"/>
      <c r="G35" s="197" t="s">
        <v>7</v>
      </c>
      <c r="H35" s="113">
        <f>H34</f>
        <v>0</v>
      </c>
      <c r="I35" s="113">
        <f>I34</f>
        <v>40</v>
      </c>
      <c r="J35" s="114">
        <f>SUM(J34)</f>
        <v>0</v>
      </c>
      <c r="K35" s="222"/>
      <c r="L35" s="154"/>
      <c r="M35" s="152"/>
      <c r="N35" s="220"/>
      <c r="O35" s="40"/>
    </row>
    <row r="36" spans="1:14" ht="16.5" customHeight="1">
      <c r="A36" s="237" t="s">
        <v>5</v>
      </c>
      <c r="B36" s="259" t="s">
        <v>8</v>
      </c>
      <c r="C36" s="233" t="s">
        <v>5</v>
      </c>
      <c r="D36" s="235" t="s">
        <v>90</v>
      </c>
      <c r="E36" s="125" t="s">
        <v>91</v>
      </c>
      <c r="F36" s="269" t="s">
        <v>20</v>
      </c>
      <c r="G36" s="194" t="s">
        <v>6</v>
      </c>
      <c r="H36" s="115">
        <v>1071</v>
      </c>
      <c r="I36" s="115">
        <v>1071</v>
      </c>
      <c r="J36" s="115">
        <v>352</v>
      </c>
      <c r="K36" s="274" t="s">
        <v>93</v>
      </c>
      <c r="L36" s="287">
        <v>110</v>
      </c>
      <c r="M36" s="231">
        <v>144</v>
      </c>
      <c r="N36" s="244" t="s">
        <v>111</v>
      </c>
    </row>
    <row r="37" spans="1:15" ht="19.5" customHeight="1">
      <c r="A37" s="258"/>
      <c r="B37" s="260"/>
      <c r="C37" s="268"/>
      <c r="D37" s="277"/>
      <c r="E37" s="310" t="s">
        <v>92</v>
      </c>
      <c r="F37" s="270"/>
      <c r="G37" s="23"/>
      <c r="H37" s="116"/>
      <c r="I37" s="116"/>
      <c r="J37" s="116"/>
      <c r="K37" s="275"/>
      <c r="L37" s="288"/>
      <c r="M37" s="239"/>
      <c r="N37" s="245"/>
      <c r="O37" s="32"/>
    </row>
    <row r="38" spans="1:15" ht="27" customHeight="1" thickBot="1">
      <c r="A38" s="238"/>
      <c r="B38" s="261"/>
      <c r="C38" s="234"/>
      <c r="D38" s="236"/>
      <c r="E38" s="241"/>
      <c r="F38" s="271"/>
      <c r="G38" s="37" t="s">
        <v>7</v>
      </c>
      <c r="H38" s="113">
        <f>H36</f>
        <v>1071</v>
      </c>
      <c r="I38" s="113">
        <f>I36</f>
        <v>1071</v>
      </c>
      <c r="J38" s="113">
        <f>SUM(J36:J37)</f>
        <v>352</v>
      </c>
      <c r="K38" s="276"/>
      <c r="L38" s="289"/>
      <c r="M38" s="232"/>
      <c r="N38" s="246"/>
      <c r="O38" s="32"/>
    </row>
    <row r="39" spans="1:14" ht="16.5" customHeight="1">
      <c r="A39" s="262" t="s">
        <v>5</v>
      </c>
      <c r="B39" s="265" t="s">
        <v>9</v>
      </c>
      <c r="C39" s="278" t="s">
        <v>5</v>
      </c>
      <c r="D39" s="244" t="s">
        <v>52</v>
      </c>
      <c r="E39" s="252"/>
      <c r="F39" s="307" t="s">
        <v>41</v>
      </c>
      <c r="G39" s="1" t="s">
        <v>26</v>
      </c>
      <c r="H39" s="2">
        <v>5000</v>
      </c>
      <c r="I39" s="68">
        <v>3754</v>
      </c>
      <c r="J39" s="68">
        <v>3074.1</v>
      </c>
      <c r="K39" s="219" t="s">
        <v>94</v>
      </c>
      <c r="L39" s="284">
        <v>83</v>
      </c>
      <c r="M39" s="284">
        <v>33</v>
      </c>
      <c r="N39" s="219" t="s">
        <v>175</v>
      </c>
    </row>
    <row r="40" spans="1:15" ht="16.5" customHeight="1">
      <c r="A40" s="263"/>
      <c r="B40" s="266"/>
      <c r="C40" s="279"/>
      <c r="D40" s="245"/>
      <c r="E40" s="253"/>
      <c r="F40" s="308"/>
      <c r="G40" s="8" t="s">
        <v>28</v>
      </c>
      <c r="H40" s="9"/>
      <c r="I40" s="69">
        <v>18.1</v>
      </c>
      <c r="J40" s="69">
        <v>13.6</v>
      </c>
      <c r="K40" s="283"/>
      <c r="L40" s="285"/>
      <c r="M40" s="285"/>
      <c r="N40" s="283"/>
      <c r="O40" s="32"/>
    </row>
    <row r="41" spans="1:15" ht="19.5" customHeight="1" thickBot="1">
      <c r="A41" s="264"/>
      <c r="B41" s="267"/>
      <c r="C41" s="280"/>
      <c r="D41" s="246"/>
      <c r="E41" s="254"/>
      <c r="F41" s="309"/>
      <c r="G41" s="37" t="s">
        <v>7</v>
      </c>
      <c r="H41" s="10">
        <f>SUM(H39:H40)</f>
        <v>5000</v>
      </c>
      <c r="I41" s="10">
        <f>SUM(I39:I40)</f>
        <v>3772.1</v>
      </c>
      <c r="J41" s="10">
        <f>SUM(J39:J40)</f>
        <v>3087.7</v>
      </c>
      <c r="K41" s="220"/>
      <c r="L41" s="286"/>
      <c r="M41" s="286"/>
      <c r="N41" s="220"/>
      <c r="O41" s="32"/>
    </row>
    <row r="42" spans="1:14" s="35" customFormat="1" ht="37.5" customHeight="1">
      <c r="A42" s="262" t="s">
        <v>5</v>
      </c>
      <c r="B42" s="265" t="s">
        <v>9</v>
      </c>
      <c r="C42" s="278" t="s">
        <v>8</v>
      </c>
      <c r="D42" s="244" t="s">
        <v>32</v>
      </c>
      <c r="E42" s="252"/>
      <c r="F42" s="351" t="s">
        <v>33</v>
      </c>
      <c r="G42" s="23" t="s">
        <v>26</v>
      </c>
      <c r="H42" s="12">
        <v>1200</v>
      </c>
      <c r="I42" s="12">
        <v>1590</v>
      </c>
      <c r="J42" s="120">
        <v>1136.3</v>
      </c>
      <c r="K42" s="175" t="s">
        <v>95</v>
      </c>
      <c r="L42" s="176">
        <v>60</v>
      </c>
      <c r="M42" s="1">
        <v>25.1</v>
      </c>
      <c r="N42" s="244" t="s">
        <v>109</v>
      </c>
    </row>
    <row r="43" spans="1:15" s="35" customFormat="1" ht="18.75" customHeight="1">
      <c r="A43" s="263"/>
      <c r="B43" s="266"/>
      <c r="C43" s="279"/>
      <c r="D43" s="245"/>
      <c r="E43" s="253"/>
      <c r="F43" s="352"/>
      <c r="G43" s="3" t="s">
        <v>6</v>
      </c>
      <c r="H43" s="9">
        <v>200</v>
      </c>
      <c r="I43" s="9">
        <v>230</v>
      </c>
      <c r="J43" s="84">
        <v>200</v>
      </c>
      <c r="K43" s="247" t="s">
        <v>96</v>
      </c>
      <c r="L43" s="249">
        <v>9</v>
      </c>
      <c r="M43" s="251">
        <v>9</v>
      </c>
      <c r="N43" s="245"/>
      <c r="O43" s="40"/>
    </row>
    <row r="44" spans="1:15" s="35" customFormat="1" ht="18.75" customHeight="1" thickBot="1">
      <c r="A44" s="264"/>
      <c r="B44" s="267"/>
      <c r="C44" s="280"/>
      <c r="D44" s="246"/>
      <c r="E44" s="254"/>
      <c r="F44" s="353"/>
      <c r="G44" s="33" t="s">
        <v>7</v>
      </c>
      <c r="H44" s="4">
        <f>SUM(H42:H43)</f>
        <v>1400</v>
      </c>
      <c r="I44" s="4">
        <f>SUM(I42:I43)</f>
        <v>1820</v>
      </c>
      <c r="J44" s="4">
        <f>SUM(J42:J43)</f>
        <v>1336.3</v>
      </c>
      <c r="K44" s="248"/>
      <c r="L44" s="250"/>
      <c r="M44" s="232"/>
      <c r="N44" s="246"/>
      <c r="O44" s="40"/>
    </row>
    <row r="45" spans="1:15" s="35" customFormat="1" ht="18.75" customHeight="1">
      <c r="A45" s="58" t="s">
        <v>5</v>
      </c>
      <c r="B45" s="63" t="s">
        <v>9</v>
      </c>
      <c r="C45" s="5" t="s">
        <v>9</v>
      </c>
      <c r="D45" s="244" t="s">
        <v>97</v>
      </c>
      <c r="E45" s="13"/>
      <c r="F45" s="15" t="s">
        <v>33</v>
      </c>
      <c r="G45" s="6" t="s">
        <v>6</v>
      </c>
      <c r="H45" s="24">
        <v>120</v>
      </c>
      <c r="I45" s="2">
        <v>120</v>
      </c>
      <c r="J45" s="84">
        <v>104.8</v>
      </c>
      <c r="K45" s="356" t="s">
        <v>98</v>
      </c>
      <c r="L45" s="231">
        <v>5</v>
      </c>
      <c r="M45" s="231">
        <v>6.6</v>
      </c>
      <c r="N45" s="244" t="s">
        <v>120</v>
      </c>
      <c r="O45" s="40"/>
    </row>
    <row r="46" spans="1:15" s="35" customFormat="1" ht="25.5" customHeight="1">
      <c r="A46" s="60"/>
      <c r="B46" s="65"/>
      <c r="C46" s="5"/>
      <c r="D46" s="245"/>
      <c r="E46" s="13"/>
      <c r="F46" s="15"/>
      <c r="G46" s="3" t="s">
        <v>26</v>
      </c>
      <c r="H46" s="25">
        <v>300</v>
      </c>
      <c r="I46" s="9">
        <v>825.6</v>
      </c>
      <c r="J46" s="85">
        <v>124.3</v>
      </c>
      <c r="K46" s="357"/>
      <c r="L46" s="239"/>
      <c r="M46" s="239"/>
      <c r="N46" s="245"/>
      <c r="O46" s="40"/>
    </row>
    <row r="47" spans="1:15" s="35" customFormat="1" ht="32.25" customHeight="1" thickBot="1">
      <c r="A47" s="59"/>
      <c r="B47" s="64"/>
      <c r="C47" s="5"/>
      <c r="D47" s="246"/>
      <c r="E47" s="13"/>
      <c r="F47" s="15"/>
      <c r="G47" s="33" t="s">
        <v>7</v>
      </c>
      <c r="H47" s="4">
        <f>SUM(H45:H46)</f>
        <v>420</v>
      </c>
      <c r="I47" s="4">
        <f>SUM(I45:I46)</f>
        <v>945.6</v>
      </c>
      <c r="J47" s="4">
        <f>SUM(J45:J46)</f>
        <v>229.1</v>
      </c>
      <c r="K47" s="358"/>
      <c r="L47" s="232"/>
      <c r="M47" s="232"/>
      <c r="N47" s="246"/>
      <c r="O47" s="40"/>
    </row>
    <row r="48" spans="1:14" s="35" customFormat="1" ht="27" customHeight="1">
      <c r="A48" s="237" t="s">
        <v>5</v>
      </c>
      <c r="B48" s="259" t="s">
        <v>9</v>
      </c>
      <c r="C48" s="233" t="s">
        <v>10</v>
      </c>
      <c r="D48" s="235" t="s">
        <v>34</v>
      </c>
      <c r="E48" s="303"/>
      <c r="F48" s="269" t="s">
        <v>33</v>
      </c>
      <c r="G48" s="6" t="s">
        <v>6</v>
      </c>
      <c r="H48" s="93">
        <v>800</v>
      </c>
      <c r="I48" s="93">
        <v>860</v>
      </c>
      <c r="J48" s="93">
        <v>729.3</v>
      </c>
      <c r="K48" s="177" t="s">
        <v>99</v>
      </c>
      <c r="L48" s="139">
        <v>9</v>
      </c>
      <c r="M48" s="1">
        <v>7.4</v>
      </c>
      <c r="N48" s="244" t="s">
        <v>110</v>
      </c>
    </row>
    <row r="49" spans="1:15" s="35" customFormat="1" ht="26.25" customHeight="1">
      <c r="A49" s="258"/>
      <c r="B49" s="260"/>
      <c r="C49" s="268"/>
      <c r="D49" s="277"/>
      <c r="E49" s="240"/>
      <c r="F49" s="270"/>
      <c r="G49" s="23" t="s">
        <v>26</v>
      </c>
      <c r="H49" s="117">
        <v>531.6</v>
      </c>
      <c r="I49" s="117">
        <v>531.6</v>
      </c>
      <c r="J49" s="117">
        <v>531.6</v>
      </c>
      <c r="K49" s="141" t="s">
        <v>35</v>
      </c>
      <c r="L49" s="140">
        <v>40</v>
      </c>
      <c r="M49" s="138">
        <v>118</v>
      </c>
      <c r="N49" s="245"/>
      <c r="O49" s="40"/>
    </row>
    <row r="50" spans="1:15" s="35" customFormat="1" ht="25.5" customHeight="1" thickBot="1">
      <c r="A50" s="258"/>
      <c r="B50" s="260"/>
      <c r="C50" s="268"/>
      <c r="D50" s="277"/>
      <c r="E50" s="241"/>
      <c r="F50" s="270"/>
      <c r="G50" s="33" t="s">
        <v>7</v>
      </c>
      <c r="H50" s="96">
        <f>SUM(H48:H49)</f>
        <v>1331.6</v>
      </c>
      <c r="I50" s="96">
        <f>SUM(I48:I49)</f>
        <v>1391.6</v>
      </c>
      <c r="J50" s="146">
        <f>SUM(J48:J49)</f>
        <v>1260.9</v>
      </c>
      <c r="K50" s="142" t="s">
        <v>36</v>
      </c>
      <c r="L50" s="140">
        <v>5</v>
      </c>
      <c r="M50" s="7">
        <v>5</v>
      </c>
      <c r="N50" s="245"/>
      <c r="O50" s="40"/>
    </row>
    <row r="51" spans="1:14" ht="14.25" customHeight="1">
      <c r="A51" s="97" t="s">
        <v>5</v>
      </c>
      <c r="B51" s="98" t="s">
        <v>9</v>
      </c>
      <c r="C51" s="324" t="s">
        <v>11</v>
      </c>
      <c r="D51" s="235" t="s">
        <v>100</v>
      </c>
      <c r="E51" s="303" t="s">
        <v>101</v>
      </c>
      <c r="F51" s="255" t="s">
        <v>33</v>
      </c>
      <c r="G51" s="6" t="s">
        <v>6</v>
      </c>
      <c r="H51" s="93">
        <v>150</v>
      </c>
      <c r="I51" s="93">
        <v>150</v>
      </c>
      <c r="J51" s="93">
        <v>94.7</v>
      </c>
      <c r="K51" s="143" t="s">
        <v>38</v>
      </c>
      <c r="L51" s="139">
        <v>1</v>
      </c>
      <c r="M51" s="148">
        <v>1</v>
      </c>
      <c r="N51" s="147"/>
    </row>
    <row r="52" spans="1:14" ht="15.75" customHeight="1">
      <c r="A52" s="107"/>
      <c r="B52" s="108"/>
      <c r="C52" s="325"/>
      <c r="D52" s="277"/>
      <c r="E52" s="240"/>
      <c r="F52" s="256"/>
      <c r="G52" s="13"/>
      <c r="H52" s="119"/>
      <c r="I52" s="119"/>
      <c r="J52" s="119"/>
      <c r="K52" s="158" t="s">
        <v>102</v>
      </c>
      <c r="L52" s="159"/>
      <c r="M52" s="160"/>
      <c r="N52" s="245" t="s">
        <v>132</v>
      </c>
    </row>
    <row r="53" spans="1:14" ht="16.5" customHeight="1" thickBot="1">
      <c r="A53" s="103"/>
      <c r="B53" s="104"/>
      <c r="C53" s="326"/>
      <c r="D53" s="236"/>
      <c r="E53" s="241"/>
      <c r="F53" s="257"/>
      <c r="G53" s="33" t="s">
        <v>7</v>
      </c>
      <c r="H53" s="96">
        <f>H51</f>
        <v>150</v>
      </c>
      <c r="I53" s="96">
        <f>I51</f>
        <v>150</v>
      </c>
      <c r="J53" s="96">
        <f>SUM(J51:J52)</f>
        <v>94.7</v>
      </c>
      <c r="K53" s="161" t="s">
        <v>103</v>
      </c>
      <c r="L53" s="162">
        <v>8</v>
      </c>
      <c r="M53" s="39">
        <v>0</v>
      </c>
      <c r="N53" s="246"/>
    </row>
    <row r="54" spans="1:14" ht="20.25" customHeight="1">
      <c r="A54" s="60" t="s">
        <v>5</v>
      </c>
      <c r="B54" s="65" t="s">
        <v>9</v>
      </c>
      <c r="C54" s="272" t="s">
        <v>12</v>
      </c>
      <c r="D54" s="244" t="s">
        <v>39</v>
      </c>
      <c r="E54" s="281"/>
      <c r="F54" s="301" t="s">
        <v>33</v>
      </c>
      <c r="G54" s="6" t="s">
        <v>26</v>
      </c>
      <c r="H54" s="2">
        <v>422</v>
      </c>
      <c r="I54" s="2">
        <v>332</v>
      </c>
      <c r="J54" s="2">
        <v>219.1</v>
      </c>
      <c r="K54" s="34" t="s">
        <v>40</v>
      </c>
      <c r="L54" s="54">
        <v>10</v>
      </c>
      <c r="M54" s="11">
        <v>10</v>
      </c>
      <c r="N54" s="245" t="s">
        <v>109</v>
      </c>
    </row>
    <row r="55" spans="1:14" ht="16.5" customHeight="1" thickBot="1">
      <c r="A55" s="59"/>
      <c r="B55" s="64"/>
      <c r="C55" s="273"/>
      <c r="D55" s="246"/>
      <c r="E55" s="282"/>
      <c r="F55" s="302"/>
      <c r="G55" s="33" t="s">
        <v>7</v>
      </c>
      <c r="H55" s="4">
        <f>H54</f>
        <v>422</v>
      </c>
      <c r="I55" s="4">
        <f>I54</f>
        <v>332</v>
      </c>
      <c r="J55" s="4">
        <f>SUM(J54)</f>
        <v>219.1</v>
      </c>
      <c r="K55" s="38"/>
      <c r="L55" s="39"/>
      <c r="M55" s="14"/>
      <c r="N55" s="246"/>
    </row>
    <row r="56" spans="1:14" ht="20.25" customHeight="1">
      <c r="A56" s="60" t="s">
        <v>5</v>
      </c>
      <c r="B56" s="65" t="s">
        <v>10</v>
      </c>
      <c r="C56" s="272" t="s">
        <v>5</v>
      </c>
      <c r="D56" s="244" t="s">
        <v>53</v>
      </c>
      <c r="E56" s="281"/>
      <c r="F56" s="301" t="s">
        <v>41</v>
      </c>
      <c r="G56" s="6" t="s">
        <v>6</v>
      </c>
      <c r="H56" s="2">
        <v>160</v>
      </c>
      <c r="I56" s="2">
        <v>160</v>
      </c>
      <c r="J56" s="2">
        <v>156.2</v>
      </c>
      <c r="K56" s="34"/>
      <c r="L56" s="54"/>
      <c r="M56" s="11"/>
      <c r="N56" s="244" t="s">
        <v>121</v>
      </c>
    </row>
    <row r="57" spans="1:14" ht="18.75" customHeight="1" thickBot="1">
      <c r="A57" s="59"/>
      <c r="B57" s="64"/>
      <c r="C57" s="273"/>
      <c r="D57" s="246"/>
      <c r="E57" s="282"/>
      <c r="F57" s="302"/>
      <c r="G57" s="33" t="s">
        <v>7</v>
      </c>
      <c r="H57" s="4">
        <f>H56</f>
        <v>160</v>
      </c>
      <c r="I57" s="4">
        <f>I56</f>
        <v>160</v>
      </c>
      <c r="J57" s="4">
        <f>SUM(J56)</f>
        <v>156.2</v>
      </c>
      <c r="K57" s="38"/>
      <c r="L57" s="39"/>
      <c r="M57" s="14"/>
      <c r="N57" s="246"/>
    </row>
    <row r="58" spans="1:14" ht="20.25" customHeight="1">
      <c r="A58" s="60" t="s">
        <v>5</v>
      </c>
      <c r="B58" s="65" t="s">
        <v>11</v>
      </c>
      <c r="C58" s="272" t="s">
        <v>5</v>
      </c>
      <c r="D58" s="244" t="s">
        <v>21</v>
      </c>
      <c r="E58" s="281"/>
      <c r="F58" s="301" t="s">
        <v>20</v>
      </c>
      <c r="G58" s="6" t="s">
        <v>6</v>
      </c>
      <c r="H58" s="2">
        <v>275</v>
      </c>
      <c r="I58" s="2">
        <v>275</v>
      </c>
      <c r="J58" s="2">
        <v>251.1</v>
      </c>
      <c r="K58" s="322" t="s">
        <v>104</v>
      </c>
      <c r="L58" s="163">
        <v>800</v>
      </c>
      <c r="M58" s="163">
        <v>600</v>
      </c>
      <c r="N58" s="354" t="s">
        <v>109</v>
      </c>
    </row>
    <row r="59" spans="1:14" ht="18.75" customHeight="1" thickBot="1">
      <c r="A59" s="59"/>
      <c r="B59" s="64"/>
      <c r="C59" s="273"/>
      <c r="D59" s="246"/>
      <c r="E59" s="282"/>
      <c r="F59" s="302"/>
      <c r="G59" s="33" t="s">
        <v>7</v>
      </c>
      <c r="H59" s="4">
        <f>H58</f>
        <v>275</v>
      </c>
      <c r="I59" s="4">
        <f>I58</f>
        <v>275</v>
      </c>
      <c r="J59" s="4">
        <f>SUM(J58)</f>
        <v>251.1</v>
      </c>
      <c r="K59" s="323"/>
      <c r="L59" s="163"/>
      <c r="M59" s="163"/>
      <c r="N59" s="355"/>
    </row>
    <row r="60" spans="1:14" ht="45" customHeight="1">
      <c r="A60" s="237" t="s">
        <v>5</v>
      </c>
      <c r="B60" s="259" t="s">
        <v>11</v>
      </c>
      <c r="C60" s="233" t="s">
        <v>8</v>
      </c>
      <c r="D60" s="235" t="s">
        <v>22</v>
      </c>
      <c r="E60" s="313" t="s">
        <v>23</v>
      </c>
      <c r="F60" s="269" t="s">
        <v>20</v>
      </c>
      <c r="G60" s="1" t="s">
        <v>6</v>
      </c>
      <c r="H60" s="93">
        <v>815</v>
      </c>
      <c r="I60" s="93">
        <v>815</v>
      </c>
      <c r="J60" s="93">
        <v>373.7</v>
      </c>
      <c r="K60" s="322" t="s">
        <v>105</v>
      </c>
      <c r="L60" s="164">
        <v>16</v>
      </c>
      <c r="M60" s="164">
        <v>1</v>
      </c>
      <c r="N60" s="219" t="s">
        <v>176</v>
      </c>
    </row>
    <row r="61" spans="1:14" ht="41.25" customHeight="1" thickBot="1">
      <c r="A61" s="238"/>
      <c r="B61" s="261"/>
      <c r="C61" s="234"/>
      <c r="D61" s="236"/>
      <c r="E61" s="315"/>
      <c r="F61" s="271"/>
      <c r="G61" s="95" t="s">
        <v>7</v>
      </c>
      <c r="H61" s="96">
        <f>SUM(H60:H60)</f>
        <v>815</v>
      </c>
      <c r="I61" s="96">
        <f>I60</f>
        <v>815</v>
      </c>
      <c r="J61" s="96">
        <f>SUM(J60)</f>
        <v>373.7</v>
      </c>
      <c r="K61" s="323"/>
      <c r="L61" s="165"/>
      <c r="M61" s="165"/>
      <c r="N61" s="220"/>
    </row>
    <row r="62" spans="1:14" s="35" customFormat="1" ht="16.5" customHeight="1" thickBot="1">
      <c r="A62" s="123" t="s">
        <v>12</v>
      </c>
      <c r="B62" s="122"/>
      <c r="C62" s="122"/>
      <c r="D62" s="122"/>
      <c r="E62" s="242" t="s">
        <v>66</v>
      </c>
      <c r="F62" s="242"/>
      <c r="G62" s="243"/>
      <c r="H62" s="86">
        <f>H11+H14+H16+H20+H23+H25+H27+H29+H31+H33+H35+H38+H41+H44+H47+H50+H53+H55+H57+H59+H61</f>
        <v>56475.59999999999</v>
      </c>
      <c r="I62" s="86">
        <f>I11+I14+I16+I20+I23+I25+I27+I29+I31+I33+I35+I38+I41+I44+I47+I50+I53+I55+I57+I59+I61</f>
        <v>48038.19999999999</v>
      </c>
      <c r="J62" s="86">
        <f>J61+J59+J57+J55+J53+J50+J47+J44+J41+J38+J35+J33+J31+J29+J27+J25+J23+J20+J16+J14+J11</f>
        <v>45442.1</v>
      </c>
      <c r="K62" s="87"/>
      <c r="L62" s="145"/>
      <c r="M62" s="88"/>
      <c r="N62" s="89"/>
    </row>
    <row r="63" spans="1:14" ht="18.75" customHeight="1">
      <c r="A63" s="380"/>
      <c r="B63" s="380"/>
      <c r="C63" s="380"/>
      <c r="D63" s="380"/>
      <c r="E63" s="380"/>
      <c r="F63" s="380"/>
      <c r="G63" s="380"/>
      <c r="H63" s="380"/>
      <c r="I63" s="380"/>
      <c r="J63" s="380"/>
      <c r="K63" s="380"/>
      <c r="L63" s="380"/>
      <c r="M63" s="380"/>
      <c r="N63" s="380"/>
    </row>
    <row r="64" spans="1:14" ht="18.75" customHeight="1" thickBot="1">
      <c r="A64" s="207"/>
      <c r="B64" s="207"/>
      <c r="C64" s="381" t="s">
        <v>197</v>
      </c>
      <c r="D64" s="381"/>
      <c r="E64" s="381"/>
      <c r="F64" s="381"/>
      <c r="G64" s="381"/>
      <c r="H64" s="381"/>
      <c r="I64" s="381"/>
      <c r="J64" s="381"/>
      <c r="K64" s="207"/>
      <c r="L64" s="207"/>
      <c r="M64" s="207"/>
      <c r="N64" s="207"/>
    </row>
    <row r="65" spans="3:13" ht="87" customHeight="1" thickBot="1">
      <c r="C65" s="374" t="s">
        <v>13</v>
      </c>
      <c r="D65" s="375"/>
      <c r="E65" s="375"/>
      <c r="F65" s="375"/>
      <c r="G65" s="376"/>
      <c r="H65" s="41" t="s">
        <v>107</v>
      </c>
      <c r="I65" s="41" t="s">
        <v>108</v>
      </c>
      <c r="J65" s="41" t="s">
        <v>69</v>
      </c>
      <c r="K65" s="30" t="s">
        <v>65</v>
      </c>
      <c r="L65" s="42"/>
      <c r="M65" s="42"/>
    </row>
    <row r="66" spans="3:10" ht="12" customHeight="1" thickBot="1">
      <c r="C66" s="377" t="s">
        <v>14</v>
      </c>
      <c r="D66" s="378"/>
      <c r="E66" s="378"/>
      <c r="F66" s="378"/>
      <c r="G66" s="379"/>
      <c r="H66" s="16">
        <f>SUM(H67:H68)</f>
        <v>4604</v>
      </c>
      <c r="I66" s="43">
        <f>SUM(I67:I68)</f>
        <v>4694</v>
      </c>
      <c r="J66" s="43">
        <f>SUM(J67:J68)</f>
        <v>3274.6999999999994</v>
      </c>
    </row>
    <row r="67" spans="3:10" ht="12" customHeight="1">
      <c r="C67" s="365" t="s">
        <v>54</v>
      </c>
      <c r="D67" s="366"/>
      <c r="E67" s="366"/>
      <c r="F67" s="366"/>
      <c r="G67" s="367"/>
      <c r="H67" s="83">
        <f>SUMIF(G7:G61,"sb",H7:H61)</f>
        <v>4604</v>
      </c>
      <c r="I67" s="17">
        <f>SUMIF(G7:G61,"sb",I7:I61)</f>
        <v>4694</v>
      </c>
      <c r="J67" s="17">
        <f>SUMIF(G7:G61,"sb",J7:J61)</f>
        <v>3274.6999999999994</v>
      </c>
    </row>
    <row r="68" spans="3:10" ht="25.5" customHeight="1" thickBot="1">
      <c r="C68" s="371" t="s">
        <v>63</v>
      </c>
      <c r="D68" s="372"/>
      <c r="E68" s="372"/>
      <c r="F68" s="372"/>
      <c r="G68" s="373"/>
      <c r="H68" s="79">
        <f>SUMIF(G7:G61,"sb(es)",H7:H61)</f>
        <v>0</v>
      </c>
      <c r="I68" s="82">
        <v>0</v>
      </c>
      <c r="J68" s="82">
        <v>0</v>
      </c>
    </row>
    <row r="69" spans="3:10" ht="12" customHeight="1" thickBot="1">
      <c r="C69" s="377" t="s">
        <v>55</v>
      </c>
      <c r="D69" s="378"/>
      <c r="E69" s="378"/>
      <c r="F69" s="378"/>
      <c r="G69" s="379"/>
      <c r="H69" s="16">
        <f>SUM(H70:H75)</f>
        <v>51871.6</v>
      </c>
      <c r="I69" s="81">
        <f>SUM(I70:I75)</f>
        <v>43344.200000000004</v>
      </c>
      <c r="J69" s="81">
        <f>SUM(J70:J75)</f>
        <v>37728.700000000004</v>
      </c>
    </row>
    <row r="70" spans="3:10" ht="12" customHeight="1">
      <c r="C70" s="368" t="s">
        <v>57</v>
      </c>
      <c r="D70" s="369"/>
      <c r="E70" s="369"/>
      <c r="F70" s="369"/>
      <c r="G70" s="370"/>
      <c r="H70" s="74">
        <f>SUMIF(G7:G61,"es",H7:H61)</f>
        <v>5217.3</v>
      </c>
      <c r="I70" s="75">
        <f>SUMIF(G7:G61,"es",I7:I61)</f>
        <v>0</v>
      </c>
      <c r="J70" s="76">
        <f>SUMIF(G7:G61,"es",J7:J61)</f>
        <v>6529.4</v>
      </c>
    </row>
    <row r="71" spans="3:10" ht="12" customHeight="1">
      <c r="C71" s="359" t="s">
        <v>58</v>
      </c>
      <c r="D71" s="360"/>
      <c r="E71" s="360"/>
      <c r="F71" s="360"/>
      <c r="G71" s="361"/>
      <c r="H71" s="73">
        <f>SUMIF(G7:G61,"kpp",H7:H61)</f>
        <v>17243.8</v>
      </c>
      <c r="I71" s="44">
        <f>SUMIF(G7:G61,"kpp",I7:I61)</f>
        <v>13915.600000000002</v>
      </c>
      <c r="J71" s="45">
        <f>SUMIF(G7:G61,"kpp",J7:J61)</f>
        <v>9939.199999999999</v>
      </c>
    </row>
    <row r="72" spans="3:10" ht="12" customHeight="1">
      <c r="C72" s="359" t="s">
        <v>59</v>
      </c>
      <c r="D72" s="360"/>
      <c r="E72" s="360"/>
      <c r="F72" s="360"/>
      <c r="G72" s="361"/>
      <c r="H72" s="73">
        <f>SUMIF(G7:G61,"kvjud",H7:H61)</f>
        <v>4354.7</v>
      </c>
      <c r="I72" s="44">
        <f>SUMIF(G7:G61,"kvjud",I7:I61)</f>
        <v>4354.7</v>
      </c>
      <c r="J72" s="45">
        <f>SUMIF(G7:G61,"kvjud",J7:J61)</f>
        <v>1919.2</v>
      </c>
    </row>
    <row r="73" spans="3:10" ht="12" customHeight="1">
      <c r="C73" s="359" t="s">
        <v>62</v>
      </c>
      <c r="D73" s="360"/>
      <c r="E73" s="360"/>
      <c r="F73" s="360"/>
      <c r="G73" s="361"/>
      <c r="H73" s="77">
        <f>SUMIF(G7:G61,"lrvb",H7:H61)</f>
        <v>0</v>
      </c>
      <c r="I73" s="78">
        <f>SUMIF(G7:G61,"lrvb",I7:I61)</f>
        <v>0</v>
      </c>
      <c r="J73" s="45">
        <f>SUMIF(G7:G61,"lrvb",J7:J61)</f>
        <v>0</v>
      </c>
    </row>
    <row r="74" spans="3:10" ht="12" customHeight="1">
      <c r="C74" s="359" t="s">
        <v>60</v>
      </c>
      <c r="D74" s="360"/>
      <c r="E74" s="360"/>
      <c r="F74" s="360"/>
      <c r="G74" s="361"/>
      <c r="H74" s="77">
        <f>SUMIF(G7:G61,"p",H7:H61)</f>
        <v>23055.8</v>
      </c>
      <c r="I74" s="78">
        <f>SUMIF(G7:G61,"p",I7:I61)</f>
        <v>23055.8</v>
      </c>
      <c r="J74" s="45">
        <f>SUMIF(G7:G61,"p",J7:J61)</f>
        <v>19327.300000000003</v>
      </c>
    </row>
    <row r="75" spans="3:10" ht="12" customHeight="1" thickBot="1">
      <c r="C75" s="362" t="s">
        <v>61</v>
      </c>
      <c r="D75" s="363"/>
      <c r="E75" s="363"/>
      <c r="F75" s="363"/>
      <c r="G75" s="364"/>
      <c r="H75" s="79">
        <f>SUMIF(G7:G61,"kt",H7:H61)</f>
        <v>2000</v>
      </c>
      <c r="I75" s="80">
        <f>SUMIF(G7:G61,"kt",I7:I61)</f>
        <v>2018.1</v>
      </c>
      <c r="J75" s="72">
        <f>SUMIF(G7:G61,"kt",J7:J61)</f>
        <v>13.6</v>
      </c>
    </row>
    <row r="76" spans="3:10" ht="12" customHeight="1" thickBot="1">
      <c r="C76" s="292" t="s">
        <v>56</v>
      </c>
      <c r="D76" s="293"/>
      <c r="E76" s="293"/>
      <c r="F76" s="293"/>
      <c r="G76" s="294"/>
      <c r="H76" s="18">
        <f>H66+H69</f>
        <v>56475.6</v>
      </c>
      <c r="I76" s="19">
        <f>I66+I69</f>
        <v>48038.200000000004</v>
      </c>
      <c r="J76" s="20">
        <f>J69+J66</f>
        <v>41003.4</v>
      </c>
    </row>
    <row r="77" spans="3:10" ht="12" customHeight="1">
      <c r="C77" s="35"/>
      <c r="D77" s="21"/>
      <c r="E77" s="46"/>
      <c r="F77" s="46"/>
      <c r="G77" s="47"/>
      <c r="H77" s="48"/>
      <c r="I77" s="48"/>
      <c r="J77" s="48"/>
    </row>
  </sheetData>
  <sheetProtection/>
  <mergeCells count="171">
    <mergeCell ref="A28:A29"/>
    <mergeCell ref="B28:B29"/>
    <mergeCell ref="A26:A27"/>
    <mergeCell ref="B26:B27"/>
    <mergeCell ref="C26:C27"/>
    <mergeCell ref="C65:G65"/>
    <mergeCell ref="C66:G66"/>
    <mergeCell ref="C69:G69"/>
    <mergeCell ref="A63:N63"/>
    <mergeCell ref="C64:J64"/>
    <mergeCell ref="N7:N11"/>
    <mergeCell ref="A39:A41"/>
    <mergeCell ref="B39:B41"/>
    <mergeCell ref="C39:C41"/>
    <mergeCell ref="D39:D41"/>
    <mergeCell ref="C73:G73"/>
    <mergeCell ref="C74:G74"/>
    <mergeCell ref="C75:G75"/>
    <mergeCell ref="C67:G67"/>
    <mergeCell ref="C70:G70"/>
    <mergeCell ref="C71:G71"/>
    <mergeCell ref="C72:G72"/>
    <mergeCell ref="C68:G68"/>
    <mergeCell ref="K4:M4"/>
    <mergeCell ref="L5:L6"/>
    <mergeCell ref="J5:J6"/>
    <mergeCell ref="H5:H6"/>
    <mergeCell ref="N54:N55"/>
    <mergeCell ref="N56:N57"/>
    <mergeCell ref="M45:M47"/>
    <mergeCell ref="K45:K47"/>
    <mergeCell ref="N52:N53"/>
    <mergeCell ref="A1:N1"/>
    <mergeCell ref="A2:N2"/>
    <mergeCell ref="M5:M6"/>
    <mergeCell ref="I5:I6"/>
    <mergeCell ref="N4:N6"/>
    <mergeCell ref="D4:D6"/>
    <mergeCell ref="E4:E6"/>
    <mergeCell ref="K5:K6"/>
    <mergeCell ref="G4:G6"/>
    <mergeCell ref="H4:J4"/>
    <mergeCell ref="A4:C6"/>
    <mergeCell ref="K60:K61"/>
    <mergeCell ref="C51:C53"/>
    <mergeCell ref="D51:D53"/>
    <mergeCell ref="E51:E53"/>
    <mergeCell ref="C56:C57"/>
    <mergeCell ref="D56:D57"/>
    <mergeCell ref="E56:E57"/>
    <mergeCell ref="F56:F57"/>
    <mergeCell ref="E60:E61"/>
    <mergeCell ref="F4:F6"/>
    <mergeCell ref="F39:F41"/>
    <mergeCell ref="D15:D16"/>
    <mergeCell ref="F32:F33"/>
    <mergeCell ref="D17:D20"/>
    <mergeCell ref="E39:E41"/>
    <mergeCell ref="E37:E38"/>
    <mergeCell ref="D7:D11"/>
    <mergeCell ref="D26:D27"/>
    <mergeCell ref="E12:E14"/>
    <mergeCell ref="B60:B61"/>
    <mergeCell ref="C60:C61"/>
    <mergeCell ref="A60:A61"/>
    <mergeCell ref="N48:N50"/>
    <mergeCell ref="N60:N61"/>
    <mergeCell ref="E48:E50"/>
    <mergeCell ref="F48:F50"/>
    <mergeCell ref="C54:C55"/>
    <mergeCell ref="D54:D55"/>
    <mergeCell ref="F60:F61"/>
    <mergeCell ref="C76:G76"/>
    <mergeCell ref="K7:K11"/>
    <mergeCell ref="L7:L11"/>
    <mergeCell ref="M7:M11"/>
    <mergeCell ref="K22:K23"/>
    <mergeCell ref="L22:L23"/>
    <mergeCell ref="M22:M23"/>
    <mergeCell ref="E54:E55"/>
    <mergeCell ref="F54:F55"/>
    <mergeCell ref="D60:D61"/>
    <mergeCell ref="D24:D25"/>
    <mergeCell ref="D21:D23"/>
    <mergeCell ref="D30:D31"/>
    <mergeCell ref="N15:N16"/>
    <mergeCell ref="K28:K29"/>
    <mergeCell ref="A12:A14"/>
    <mergeCell ref="B12:B14"/>
    <mergeCell ref="C12:C14"/>
    <mergeCell ref="D12:D14"/>
    <mergeCell ref="N12:N14"/>
    <mergeCell ref="N21:N23"/>
    <mergeCell ref="N17:N20"/>
    <mergeCell ref="K17:K20"/>
    <mergeCell ref="L17:L20"/>
    <mergeCell ref="M17:M20"/>
    <mergeCell ref="F12:F14"/>
    <mergeCell ref="K12:K14"/>
    <mergeCell ref="L12:L14"/>
    <mergeCell ref="M12:M14"/>
    <mergeCell ref="L36:L38"/>
    <mergeCell ref="M36:M38"/>
    <mergeCell ref="N24:N25"/>
    <mergeCell ref="F26:F27"/>
    <mergeCell ref="N26:N27"/>
    <mergeCell ref="F28:F29"/>
    <mergeCell ref="N28:N29"/>
    <mergeCell ref="K26:K27"/>
    <mergeCell ref="L28:L29"/>
    <mergeCell ref="M28:M29"/>
    <mergeCell ref="C36:C38"/>
    <mergeCell ref="F36:F38"/>
    <mergeCell ref="C58:C59"/>
    <mergeCell ref="K36:K38"/>
    <mergeCell ref="C48:C50"/>
    <mergeCell ref="D48:D50"/>
    <mergeCell ref="D36:D38"/>
    <mergeCell ref="C42:C44"/>
    <mergeCell ref="D42:D44"/>
    <mergeCell ref="E58:E59"/>
    <mergeCell ref="A48:A50"/>
    <mergeCell ref="B48:B50"/>
    <mergeCell ref="A32:A33"/>
    <mergeCell ref="B32:B33"/>
    <mergeCell ref="A34:A35"/>
    <mergeCell ref="B34:B35"/>
    <mergeCell ref="A42:A44"/>
    <mergeCell ref="B42:B44"/>
    <mergeCell ref="B36:B38"/>
    <mergeCell ref="A36:A38"/>
    <mergeCell ref="N36:N38"/>
    <mergeCell ref="N42:N44"/>
    <mergeCell ref="D45:D47"/>
    <mergeCell ref="E42:E44"/>
    <mergeCell ref="F51:F53"/>
    <mergeCell ref="D58:D59"/>
    <mergeCell ref="K39:K41"/>
    <mergeCell ref="L39:L41"/>
    <mergeCell ref="M39:M41"/>
    <mergeCell ref="N39:N41"/>
    <mergeCell ref="E62:G62"/>
    <mergeCell ref="N45:N47"/>
    <mergeCell ref="K43:K44"/>
    <mergeCell ref="L43:L44"/>
    <mergeCell ref="M43:M44"/>
    <mergeCell ref="L45:L47"/>
    <mergeCell ref="F42:F44"/>
    <mergeCell ref="N58:N59"/>
    <mergeCell ref="K58:K59"/>
    <mergeCell ref="F58:F59"/>
    <mergeCell ref="C34:C35"/>
    <mergeCell ref="D34:D35"/>
    <mergeCell ref="F34:F35"/>
    <mergeCell ref="K34:K35"/>
    <mergeCell ref="M15:M16"/>
    <mergeCell ref="E18:E20"/>
    <mergeCell ref="C32:C33"/>
    <mergeCell ref="D32:D33"/>
    <mergeCell ref="C28:C29"/>
    <mergeCell ref="D28:D29"/>
    <mergeCell ref="E9:E11"/>
    <mergeCell ref="N34:N35"/>
    <mergeCell ref="N32:N33"/>
    <mergeCell ref="K32:K33"/>
    <mergeCell ref="K30:K31"/>
    <mergeCell ref="L30:L31"/>
    <mergeCell ref="M30:M31"/>
    <mergeCell ref="N30:N31"/>
    <mergeCell ref="K15:K16"/>
    <mergeCell ref="L15:L16"/>
  </mergeCells>
  <printOptions horizontalCentered="1"/>
  <pageMargins left="0.75" right="0.75" top="0.5905511811023623" bottom="0.31496062992125984" header="0.2362204724409449" footer="0.2362204724409449"/>
  <pageSetup horizontalDpi="600" verticalDpi="600" orientation="landscape" paperSize="9" scale="81" r:id="rId1"/>
  <rowBreaks count="3" manualBreakCount="3">
    <brk id="27" max="13" man="1"/>
    <brk id="44" max="13" man="1"/>
    <brk id="62" max="13" man="1"/>
  </rowBreaks>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G5" sqref="G5"/>
    </sheetView>
  </sheetViews>
  <sheetFormatPr defaultColWidth="9.140625" defaultRowHeight="12.75"/>
  <cols>
    <col min="1" max="1" width="13.421875" style="0" customWidth="1"/>
    <col min="2" max="2" width="44.7109375" style="0" customWidth="1"/>
    <col min="3" max="3" width="13.7109375" style="0" customWidth="1"/>
    <col min="4" max="4" width="15.421875" style="0" customWidth="1"/>
    <col min="5" max="5" width="12.57421875" style="0" customWidth="1"/>
    <col min="6" max="6" width="14.8515625" style="0" customWidth="1"/>
    <col min="7" max="7" width="15.57421875" style="193" customWidth="1"/>
    <col min="8" max="8" width="15.28125" style="0" customWidth="1"/>
    <col min="9" max="9" width="10.7109375" style="0" customWidth="1"/>
    <col min="10" max="10" width="7.28125" style="0" customWidth="1"/>
  </cols>
  <sheetData>
    <row r="1" spans="1:8" ht="18.75" customHeight="1">
      <c r="A1" s="388" t="s">
        <v>195</v>
      </c>
      <c r="B1" s="389"/>
      <c r="C1" s="389"/>
      <c r="D1" s="389"/>
      <c r="E1" s="389"/>
      <c r="F1" s="389"/>
      <c r="G1" s="389"/>
      <c r="H1" s="389"/>
    </row>
    <row r="2" spans="1:8" ht="8.25" customHeight="1">
      <c r="A2" s="189"/>
      <c r="B2" s="188"/>
      <c r="C2" s="188"/>
      <c r="D2" s="188"/>
      <c r="E2" s="188"/>
      <c r="F2" s="188"/>
      <c r="G2" s="190"/>
      <c r="H2" s="188"/>
    </row>
    <row r="3" spans="1:8" ht="12.75" customHeight="1">
      <c r="A3" s="385" t="s">
        <v>138</v>
      </c>
      <c r="B3" s="385" t="s">
        <v>139</v>
      </c>
      <c r="C3" s="385"/>
      <c r="D3" s="385"/>
      <c r="E3" s="385" t="s">
        <v>140</v>
      </c>
      <c r="F3" s="385" t="s">
        <v>141</v>
      </c>
      <c r="G3" s="390" t="s">
        <v>142</v>
      </c>
      <c r="H3" s="385" t="s">
        <v>143</v>
      </c>
    </row>
    <row r="4" spans="1:8" ht="48" customHeight="1">
      <c r="A4" s="386"/>
      <c r="B4" s="385"/>
      <c r="C4" s="385"/>
      <c r="D4" s="385"/>
      <c r="E4" s="387" t="s">
        <v>144</v>
      </c>
      <c r="F4" s="387" t="s">
        <v>145</v>
      </c>
      <c r="G4" s="387"/>
      <c r="H4" s="391"/>
    </row>
    <row r="5" spans="1:8" ht="12.75">
      <c r="A5" s="202" t="s">
        <v>146</v>
      </c>
      <c r="B5" s="392" t="s">
        <v>147</v>
      </c>
      <c r="C5" s="393"/>
      <c r="D5" s="393"/>
      <c r="E5" s="198"/>
      <c r="F5" s="199"/>
      <c r="G5" s="199"/>
      <c r="H5" s="199"/>
    </row>
    <row r="6" spans="1:8" ht="12.75">
      <c r="A6" s="203"/>
      <c r="B6" s="394" t="s">
        <v>148</v>
      </c>
      <c r="C6" s="395"/>
      <c r="D6" s="395"/>
      <c r="E6" s="198" t="s">
        <v>149</v>
      </c>
      <c r="F6" s="199"/>
      <c r="G6" s="199">
        <v>4.3</v>
      </c>
      <c r="H6" s="199"/>
    </row>
    <row r="7" spans="1:8" ht="12.75">
      <c r="A7" s="203"/>
      <c r="B7" s="396" t="s">
        <v>150</v>
      </c>
      <c r="C7" s="397"/>
      <c r="D7" s="397"/>
      <c r="E7" s="198" t="s">
        <v>151</v>
      </c>
      <c r="F7" s="199">
        <v>5</v>
      </c>
      <c r="G7" s="200">
        <v>9</v>
      </c>
      <c r="H7" s="199">
        <v>180</v>
      </c>
    </row>
    <row r="8" spans="1:8" ht="12.75">
      <c r="A8" s="204"/>
      <c r="B8" s="392" t="s">
        <v>152</v>
      </c>
      <c r="C8" s="393"/>
      <c r="D8" s="393"/>
      <c r="E8" s="198"/>
      <c r="F8" s="199"/>
      <c r="G8" s="199"/>
      <c r="H8" s="199"/>
    </row>
    <row r="9" spans="1:8" ht="12.75">
      <c r="A9" s="203"/>
      <c r="B9" s="396" t="s">
        <v>153</v>
      </c>
      <c r="C9" s="397"/>
      <c r="D9" s="397"/>
      <c r="E9" s="198" t="s">
        <v>154</v>
      </c>
      <c r="F9" s="199">
        <v>3.19</v>
      </c>
      <c r="G9" s="200">
        <v>3.19</v>
      </c>
      <c r="H9" s="199">
        <v>100</v>
      </c>
    </row>
    <row r="10" spans="1:8" ht="12.75">
      <c r="A10" s="203"/>
      <c r="B10" s="394" t="s">
        <v>155</v>
      </c>
      <c r="C10" s="395"/>
      <c r="D10" s="395"/>
      <c r="E10" s="198" t="s">
        <v>156</v>
      </c>
      <c r="F10" s="199"/>
      <c r="G10" s="199">
        <v>3216</v>
      </c>
      <c r="H10" s="199"/>
    </row>
    <row r="11" spans="1:8" ht="27.75" customHeight="1">
      <c r="A11" s="203"/>
      <c r="B11" s="398" t="s">
        <v>177</v>
      </c>
      <c r="C11" s="399"/>
      <c r="D11" s="399"/>
      <c r="E11" s="198" t="s">
        <v>157</v>
      </c>
      <c r="F11" s="199">
        <v>36.4</v>
      </c>
      <c r="G11" s="200">
        <v>37.9</v>
      </c>
      <c r="H11" s="199">
        <v>104</v>
      </c>
    </row>
    <row r="12" spans="1:8" ht="12.75">
      <c r="A12" s="203"/>
      <c r="B12" s="392" t="s">
        <v>158</v>
      </c>
      <c r="C12" s="393"/>
      <c r="D12" s="393"/>
      <c r="E12" s="198"/>
      <c r="F12" s="199"/>
      <c r="G12" s="199"/>
      <c r="H12" s="199"/>
    </row>
    <row r="13" spans="1:8" ht="12.75">
      <c r="A13" s="203"/>
      <c r="B13" s="396" t="s">
        <v>178</v>
      </c>
      <c r="C13" s="397"/>
      <c r="D13" s="397"/>
      <c r="E13" s="198" t="s">
        <v>159</v>
      </c>
      <c r="F13" s="200">
        <v>14521.6</v>
      </c>
      <c r="G13" s="199">
        <v>1691</v>
      </c>
      <c r="H13" s="199">
        <v>11.6</v>
      </c>
    </row>
    <row r="14" spans="1:8" ht="12.75">
      <c r="A14" s="203"/>
      <c r="B14" s="396" t="s">
        <v>179</v>
      </c>
      <c r="C14" s="397"/>
      <c r="D14" s="397"/>
      <c r="E14" s="198" t="s">
        <v>160</v>
      </c>
      <c r="F14" s="199">
        <v>4</v>
      </c>
      <c r="G14" s="199">
        <v>0</v>
      </c>
      <c r="H14" s="199">
        <v>0</v>
      </c>
    </row>
    <row r="15" spans="1:8" ht="12.75">
      <c r="A15" s="203"/>
      <c r="B15" s="396"/>
      <c r="C15" s="397"/>
      <c r="D15" s="397"/>
      <c r="E15" s="198"/>
      <c r="F15" s="199"/>
      <c r="G15" s="199"/>
      <c r="H15" s="199"/>
    </row>
    <row r="16" spans="1:8" ht="12.75">
      <c r="A16" s="205"/>
      <c r="B16" s="396" t="s">
        <v>180</v>
      </c>
      <c r="C16" s="397"/>
      <c r="D16" s="397"/>
      <c r="E16" s="198" t="s">
        <v>161</v>
      </c>
      <c r="F16" s="200">
        <v>110</v>
      </c>
      <c r="G16" s="199">
        <v>144</v>
      </c>
      <c r="H16" s="199">
        <v>131</v>
      </c>
    </row>
    <row r="17" spans="1:8" ht="12.75">
      <c r="A17" s="203"/>
      <c r="B17" s="396"/>
      <c r="C17" s="397"/>
      <c r="D17" s="397"/>
      <c r="E17" s="198"/>
      <c r="F17" s="199"/>
      <c r="G17" s="199"/>
      <c r="H17" s="199"/>
    </row>
    <row r="18" spans="1:8" ht="15.75">
      <c r="A18" s="203"/>
      <c r="B18" s="396" t="s">
        <v>181</v>
      </c>
      <c r="C18" s="397"/>
      <c r="D18" s="397"/>
      <c r="E18" s="198" t="s">
        <v>162</v>
      </c>
      <c r="F18" s="199">
        <v>83</v>
      </c>
      <c r="G18" s="199">
        <v>33</v>
      </c>
      <c r="H18" s="199">
        <v>40</v>
      </c>
    </row>
    <row r="19" spans="1:8" ht="15.75">
      <c r="A19" s="203"/>
      <c r="B19" s="396" t="s">
        <v>182</v>
      </c>
      <c r="C19" s="397"/>
      <c r="D19" s="397"/>
      <c r="E19" s="198" t="s">
        <v>163</v>
      </c>
      <c r="F19" s="199">
        <v>60</v>
      </c>
      <c r="G19" s="199">
        <v>25.1</v>
      </c>
      <c r="H19" s="199">
        <v>41.8</v>
      </c>
    </row>
    <row r="20" spans="1:8" ht="15.75">
      <c r="A20" s="203"/>
      <c r="B20" s="396" t="s">
        <v>183</v>
      </c>
      <c r="C20" s="397"/>
      <c r="D20" s="397"/>
      <c r="E20" s="198" t="s">
        <v>164</v>
      </c>
      <c r="F20" s="199">
        <v>9</v>
      </c>
      <c r="G20" s="199">
        <v>9</v>
      </c>
      <c r="H20" s="199">
        <v>0</v>
      </c>
    </row>
    <row r="21" spans="1:8" ht="15.75">
      <c r="A21" s="203"/>
      <c r="B21" s="396" t="s">
        <v>184</v>
      </c>
      <c r="C21" s="397"/>
      <c r="D21" s="397"/>
      <c r="E21" s="198" t="s">
        <v>165</v>
      </c>
      <c r="F21" s="199">
        <v>5</v>
      </c>
      <c r="G21" s="199">
        <v>6.6</v>
      </c>
      <c r="H21" s="199">
        <v>132</v>
      </c>
    </row>
    <row r="22" spans="1:8" ht="15.75">
      <c r="A22" s="203"/>
      <c r="B22" s="396" t="s">
        <v>185</v>
      </c>
      <c r="C22" s="397"/>
      <c r="D22" s="397"/>
      <c r="E22" s="198" t="s">
        <v>166</v>
      </c>
      <c r="F22" s="199">
        <v>9</v>
      </c>
      <c r="G22" s="199">
        <v>7.4</v>
      </c>
      <c r="H22" s="199">
        <v>82.2</v>
      </c>
    </row>
    <row r="23" spans="1:8" ht="12.75">
      <c r="A23" s="203"/>
      <c r="B23" s="396" t="s">
        <v>186</v>
      </c>
      <c r="C23" s="397"/>
      <c r="D23" s="397"/>
      <c r="E23" s="198" t="s">
        <v>167</v>
      </c>
      <c r="F23" s="199">
        <v>40</v>
      </c>
      <c r="G23" s="199">
        <v>118</v>
      </c>
      <c r="H23" s="199">
        <v>295</v>
      </c>
    </row>
    <row r="24" spans="1:8" ht="12.75">
      <c r="A24" s="203"/>
      <c r="B24" s="396" t="s">
        <v>187</v>
      </c>
      <c r="C24" s="397"/>
      <c r="D24" s="397"/>
      <c r="E24" s="198" t="s">
        <v>168</v>
      </c>
      <c r="F24" s="199">
        <v>5</v>
      </c>
      <c r="G24" s="199">
        <v>5</v>
      </c>
      <c r="H24" s="199">
        <v>100</v>
      </c>
    </row>
    <row r="25" spans="1:8" ht="13.5" customHeight="1">
      <c r="A25" s="203"/>
      <c r="B25" s="400" t="s">
        <v>188</v>
      </c>
      <c r="C25" s="401"/>
      <c r="D25" s="401"/>
      <c r="E25" s="198" t="s">
        <v>169</v>
      </c>
      <c r="F25" s="199">
        <v>502</v>
      </c>
      <c r="G25" s="199">
        <v>502</v>
      </c>
      <c r="H25" s="199">
        <v>100</v>
      </c>
    </row>
    <row r="26" spans="1:8" ht="13.5" customHeight="1">
      <c r="A26" s="203"/>
      <c r="B26" s="400" t="s">
        <v>189</v>
      </c>
      <c r="C26" s="401"/>
      <c r="D26" s="401"/>
      <c r="E26" s="198" t="s">
        <v>170</v>
      </c>
      <c r="F26" s="199">
        <v>10</v>
      </c>
      <c r="G26" s="199">
        <v>10</v>
      </c>
      <c r="H26" s="199">
        <v>100</v>
      </c>
    </row>
    <row r="27" spans="1:8" ht="13.5" customHeight="1">
      <c r="A27" s="203"/>
      <c r="B27" s="400"/>
      <c r="C27" s="401"/>
      <c r="D27" s="401"/>
      <c r="E27" s="198"/>
      <c r="F27" s="199"/>
      <c r="G27" s="199"/>
      <c r="H27" s="199"/>
    </row>
    <row r="28" spans="1:8" ht="12.75">
      <c r="A28" s="203"/>
      <c r="B28" s="396" t="s">
        <v>190</v>
      </c>
      <c r="C28" s="397"/>
      <c r="D28" s="397"/>
      <c r="E28" s="198" t="s">
        <v>171</v>
      </c>
      <c r="F28" s="200">
        <v>800</v>
      </c>
      <c r="G28" s="199">
        <v>600</v>
      </c>
      <c r="H28" s="199">
        <v>75</v>
      </c>
    </row>
    <row r="29" spans="1:8" ht="13.5" customHeight="1">
      <c r="A29" s="206"/>
      <c r="B29" s="400" t="s">
        <v>191</v>
      </c>
      <c r="C29" s="401"/>
      <c r="D29" s="401"/>
      <c r="E29" s="198" t="s">
        <v>172</v>
      </c>
      <c r="F29" s="201">
        <v>16</v>
      </c>
      <c r="G29" s="199">
        <v>1</v>
      </c>
      <c r="H29" s="199">
        <v>6</v>
      </c>
    </row>
    <row r="30" spans="1:8" ht="12.75">
      <c r="A30" s="191"/>
      <c r="B30" s="402"/>
      <c r="C30" s="402"/>
      <c r="D30" s="402"/>
      <c r="E30" s="191"/>
      <c r="F30" s="191"/>
      <c r="G30" s="191"/>
      <c r="H30" s="191"/>
    </row>
    <row r="31" ht="12.75">
      <c r="F31" s="192"/>
    </row>
  </sheetData>
  <sheetProtection/>
  <mergeCells count="33">
    <mergeCell ref="B23:D23"/>
    <mergeCell ref="B24:D24"/>
    <mergeCell ref="B25:D25"/>
    <mergeCell ref="B30:D30"/>
    <mergeCell ref="B26:D26"/>
    <mergeCell ref="B27:D27"/>
    <mergeCell ref="B28:D28"/>
    <mergeCell ref="B29:D29"/>
    <mergeCell ref="B17:D17"/>
    <mergeCell ref="B18:D18"/>
    <mergeCell ref="B19:D19"/>
    <mergeCell ref="B20:D20"/>
    <mergeCell ref="B21:D21"/>
    <mergeCell ref="B22:D22"/>
    <mergeCell ref="B11:D11"/>
    <mergeCell ref="B12:D12"/>
    <mergeCell ref="B13:D13"/>
    <mergeCell ref="B14:D14"/>
    <mergeCell ref="B15:D15"/>
    <mergeCell ref="B16:D16"/>
    <mergeCell ref="B5:D5"/>
    <mergeCell ref="B6:D6"/>
    <mergeCell ref="B7:D7"/>
    <mergeCell ref="B8:D8"/>
    <mergeCell ref="B9:D9"/>
    <mergeCell ref="B10:D10"/>
    <mergeCell ref="A3:A4"/>
    <mergeCell ref="B3:D4"/>
    <mergeCell ref="E3:E4"/>
    <mergeCell ref="A1:H1"/>
    <mergeCell ref="F3:F4"/>
    <mergeCell ref="G3:G4"/>
    <mergeCell ref="H3:H4"/>
  </mergeCells>
  <printOptions/>
  <pageMargins left="0.75" right="0.75"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2009-03-25T11:19:57Z</cp:lastPrinted>
  <dcterms:created xsi:type="dcterms:W3CDTF">2004-10-18T12:29:42Z</dcterms:created>
  <dcterms:modified xsi:type="dcterms:W3CDTF">2012-09-14T07:15:14Z</dcterms:modified>
  <cp:category/>
  <cp:version/>
  <cp:contentType/>
  <cp:contentStatus/>
</cp:coreProperties>
</file>