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701" activeTab="1"/>
  </bookViews>
  <sheets>
    <sheet name="bendras lėšų poreikis " sheetId="1" r:id="rId1"/>
    <sheet name="1 lentelė" sheetId="2" r:id="rId2"/>
  </sheets>
  <definedNames>
    <definedName name="_xlnm.Print_Area" localSheetId="1">'1 lentelė'!$A$1:$AA$124</definedName>
    <definedName name="_xlnm.Print_Titles" localSheetId="1">'1 lentelė'!$5:$7</definedName>
  </definedNames>
  <calcPr fullCalcOnLoad="1"/>
</workbook>
</file>

<file path=xl/sharedStrings.xml><?xml version="1.0" encoding="utf-8"?>
<sst xmlns="http://schemas.openxmlformats.org/spreadsheetml/2006/main" count="391" uniqueCount="167">
  <si>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</si>
  <si>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</si>
  <si>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</si>
  <si>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</si>
  <si>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</si>
  <si>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</si>
  <si>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</si>
  <si>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Priemonės vykdytojo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</si>
  <si>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</si>
  <si>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</si>
  <si>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</si>
  <si>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</si>
  <si>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</si>
  <si>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</si>
  <si>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</si>
  <si>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</si>
  <si>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 xml:space="preserve">Stebėti ir analizuoti turizmo rinkos pokyčius bei  kryptingai formuoti turizmo plėtrą </t>
  </si>
  <si>
    <t>188710823</t>
  </si>
  <si>
    <t>Iš viso:</t>
  </si>
  <si>
    <t>Iš viso uždaviniui:</t>
  </si>
  <si>
    <t>Gerinti turistinių  paslaugų kokybę mieste</t>
  </si>
  <si>
    <t>Iš viso tikslui:</t>
  </si>
  <si>
    <t>ES</t>
  </si>
  <si>
    <t>Iš viso  programai:</t>
  </si>
  <si>
    <r>
      <t xml:space="preserve"> </t>
    </r>
    <r>
      <rPr>
        <b/>
        <u val="single"/>
        <sz val="11"/>
        <rFont val="Times New Roman"/>
        <family val="1"/>
      </rPr>
      <t xml:space="preserve">02 Subalansuoto turizmo skatinimo ir vystymo programa </t>
    </r>
  </si>
  <si>
    <t>2008 m.</t>
  </si>
  <si>
    <t>1 lentelė</t>
  </si>
  <si>
    <t>I</t>
  </si>
  <si>
    <t>TIKSLŲ, UŽDAVINIŲ, UŽDAVINIŲ VERTINIMO KRITERIJŲ, PRIEMONIŲ IR PRIEMONIŲ IŠLAIDŲ SUVESTINĖ</t>
  </si>
  <si>
    <t>05</t>
  </si>
  <si>
    <t>Plėtoti kempingų turizmą</t>
  </si>
  <si>
    <t>Strateginis tikslas 01. Siekti darnios miesto plėtros bei formuoti Klaipėdos, kaip modernaus, šiuolaikiškai besitvarkančio miesto, įvaizdį</t>
  </si>
  <si>
    <t>2009 m.</t>
  </si>
  <si>
    <t>Pritraukti tarptautinius jūros renginius</t>
  </si>
  <si>
    <t>-</t>
  </si>
  <si>
    <t>SB(ES)</t>
  </si>
  <si>
    <t>Rekonstruota krantinių (m)</t>
  </si>
  <si>
    <t>Įrengtas kempingas Giruliuose</t>
  </si>
  <si>
    <t>Finansavimo šaltiniai</t>
  </si>
  <si>
    <t>06</t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</si>
  <si>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</si>
  <si>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</si>
  <si>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</si>
  <si>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</si>
  <si>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t>PF</t>
  </si>
  <si>
    <t>2007 m. išlaidos</t>
  </si>
  <si>
    <t>2008 m. išlaidų projektas</t>
  </si>
  <si>
    <t>2008 m. maksimalių asignavimų planas</t>
  </si>
  <si>
    <t>turtui įsigyti ir finansiniams įsipareigojimams vykdyti</t>
  </si>
  <si>
    <t>Iš jų darbo užmokesčiui</t>
  </si>
  <si>
    <t>2009 m. išlaidų projektas</t>
  </si>
  <si>
    <t>2010 m. išlaidų projektas</t>
  </si>
  <si>
    <t>Produkto kriterijaus</t>
  </si>
  <si>
    <t>Pavadinimas</t>
  </si>
  <si>
    <t>planas</t>
  </si>
  <si>
    <t>2010 m.</t>
  </si>
  <si>
    <r>
      <t xml:space="preserve">2007-2010 M. KLAIPĖDOS MIESTO SAVIVALDYBĖS </t>
    </r>
    <r>
      <rPr>
        <b/>
        <sz val="10"/>
        <rFont val="Times New Roman"/>
        <family val="1"/>
      </rPr>
      <t xml:space="preserve">        
SUBALANSUOTO TURIZMO SKATINIMO IR VYSTYMO
</t>
    </r>
    <r>
      <rPr>
        <sz val="10"/>
        <rFont val="Times New Roman"/>
        <family val="1"/>
      </rPr>
      <t>PROGRAMOS (NR.02)</t>
    </r>
  </si>
  <si>
    <t>1 b formos tęsinys</t>
  </si>
  <si>
    <t>Ekonominės klasifikacijos grupės</t>
  </si>
  <si>
    <t>Asignavimai 2007-iesiems metams</t>
  </si>
  <si>
    <t>Lėšų poreikis 2008-iesiems metams</t>
  </si>
  <si>
    <t>2008-ųjų maksimalių asignavimų planas</t>
  </si>
  <si>
    <t>Projektas 2009-iesiems metams</t>
  </si>
  <si>
    <t>Projektas 2010-iesiems metams</t>
  </si>
  <si>
    <t>1. IŠ VISO LĖŠŲ POREIKIS:</t>
  </si>
  <si>
    <t>1.1. išlaidoms</t>
  </si>
  <si>
    <t>1.1.1. iš jų darbo užmokesčiui</t>
  </si>
  <si>
    <t>1.2. turtui įsigyti ir finansiniams įsipareigojimams vykdyti</t>
  </si>
  <si>
    <t>2. FINANSAVIMO ŠALTINIAI:</t>
  </si>
  <si>
    <t>2.1. SAVIVALDYBĖS  LĖŠOS, IŠ VISO:</t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</si>
  <si>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</si>
  <si>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</si>
  <si>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</si>
  <si>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r>
      <t xml:space="preserve">2.2.2.Kelių priežiūros ir plėtros programos lėšos </t>
    </r>
    <r>
      <rPr>
        <b/>
        <sz val="10"/>
        <rFont val="Times New Roman"/>
        <family val="1"/>
      </rPr>
      <t>KPP</t>
    </r>
  </si>
  <si>
    <r>
      <t xml:space="preserve">2.2.3. 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</si>
  <si>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</si>
  <si>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t>VšĮ Klaipėdos turizmo ir kultūros informacijos centro  vykdomų Kruizų ir vandens turizmo programų rėmimas (įskaitant dalyvavimą INTERREG IIIB projekte "Baltijos kruizai II")</t>
  </si>
  <si>
    <t>KJVUD</t>
  </si>
  <si>
    <t>6</t>
  </si>
  <si>
    <t>1</t>
  </si>
  <si>
    <r>
      <t xml:space="preserve">Regatos </t>
    </r>
    <r>
      <rPr>
        <i/>
        <sz val="10"/>
        <rFont val="Times New Roman"/>
        <family val="1"/>
      </rPr>
      <t>Baltic Sprint Cup 2008</t>
    </r>
    <r>
      <rPr>
        <sz val="10"/>
        <rFont val="Times New Roman"/>
        <family val="1"/>
      </rPr>
      <t xml:space="preserve"> organizavimas Klaipėdoje</t>
    </r>
  </si>
  <si>
    <t>Nemokamos informacijos teikimas turistams bei turistines paslaugas teikiantiems subjektams</t>
  </si>
  <si>
    <t>Informacijos paklausimų skaičius (aptarnauta 40000 turistų)</t>
  </si>
  <si>
    <t>Atliktas tyrimas</t>
  </si>
  <si>
    <t>Finansavimo šaltinių suvestinė</t>
  </si>
  <si>
    <t>1 lentelės tęsinys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</si>
  <si>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</si>
  <si>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</si>
  <si>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</si>
  <si>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</si>
  <si>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</si>
  <si>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t>IŠ VISO:</t>
  </si>
  <si>
    <t xml:space="preserve"> 2.1.1. Savivaldybės biudžetas, iš jo:</t>
  </si>
  <si>
    <r>
      <t xml:space="preserve">2.1.1.1.Savivaldybės biudžeto lėšos </t>
    </r>
    <r>
      <rPr>
        <b/>
        <sz val="10"/>
        <rFont val="Times New Roman"/>
        <family val="1"/>
      </rPr>
      <t>SB</t>
    </r>
  </si>
  <si>
    <r>
      <t xml:space="preserve"> 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</si>
  <si>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</si>
  <si>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</si>
  <si>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Savivaldybės biudžeto apyvartos lėšos ES finansinės paramos programų laikinam lėšų stygiui dengti </t>
    </r>
    <r>
      <rPr>
        <b/>
        <sz val="8"/>
        <rFont val="Times New Roman"/>
        <family val="1"/>
      </rPr>
      <t>SB(ES)</t>
    </r>
  </si>
  <si>
    <t>Sukurta metodika</t>
  </si>
  <si>
    <t>Užtikrinti turizmo informacijos teikimą ir tobulinti turizmo informacijos sistemą</t>
  </si>
  <si>
    <t xml:space="preserve">Pritraukti didesnius užsienio turistų srautus į miestą ir jo apylinkes, sudarant sąlygas plėtotis vandens turizmui </t>
  </si>
  <si>
    <t xml:space="preserve">Plėtoti vandens turizmą  </t>
  </si>
  <si>
    <t>Turizmo sektoriaus plėtros ir paslaugų kokybės tyrimų metodikos sukūrimas ir turistų apklausų organizavimas</t>
  </si>
  <si>
    <t>Atlikta galimybių studija</t>
  </si>
  <si>
    <t>Parengtas specialusis planas</t>
  </si>
  <si>
    <t>Įrengta prieplauka, vnt.</t>
  </si>
  <si>
    <t>Surengtų Klaipėdos m. pristatymų, sk.</t>
  </si>
  <si>
    <t>Sukurtas tinklalapis, vnt.</t>
  </si>
  <si>
    <t>Parodų ir renginių, kuriuose dalyvauta, sk.</t>
  </si>
  <si>
    <t>Atnaujintas tinklalapis, vnt.</t>
  </si>
  <si>
    <t>Išleistų turistinių leidinių  (tiražas 30 000 egz.) skaičius</t>
  </si>
  <si>
    <t>Parodų ir renginių, kuriuose dalyvauta, skaičius</t>
  </si>
  <si>
    <t>Sporto bazės Smiltynėje pritaikymo  turizmo ir sporto reikmėms galimybių studijos parengimas</t>
  </si>
  <si>
    <t>_</t>
  </si>
  <si>
    <t>08</t>
  </si>
  <si>
    <t xml:space="preserve">Pritaikyti miesto gamtinius išteklius rekreacijai </t>
  </si>
  <si>
    <t>Parengtas techninis projektas</t>
  </si>
  <si>
    <t>50</t>
  </si>
  <si>
    <t>Apsilankusių kruzinių laivų sk.</t>
  </si>
  <si>
    <t>Parengtas dviračio takų  įrengimo techninis projektas</t>
  </si>
  <si>
    <t>Apsilankusių   burinių laivų sk.</t>
  </si>
  <si>
    <t>Išleistas reklaminės medžiagos (tiražas 10000 egz.) paketas</t>
  </si>
  <si>
    <t>Parengta galimybių studija</t>
  </si>
  <si>
    <t>Atlikta sutvarkymo darbų, %</t>
  </si>
  <si>
    <t xml:space="preserve">Programos (Nr.02)  lėšų  poreikis ir numatomi finansavimo šaltiniai      </t>
  </si>
  <si>
    <t>SB(VIP)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</si>
  <si>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</si>
  <si>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</t>
  </si>
  <si>
    <t>Duomenų bazės atnaujinimas ir informacinių vnt. suvedimas</t>
  </si>
  <si>
    <t>Nacionalinės turizmo informacinės sistemos duomenų bazės atnaujinimas</t>
  </si>
  <si>
    <t>P 3.2.2.2.</t>
  </si>
  <si>
    <t>P 3.2.2.3.</t>
  </si>
  <si>
    <t>P 3.2.2.1.</t>
  </si>
  <si>
    <t>P 2.3.1.3.</t>
  </si>
  <si>
    <t>P 4.4.1.10.</t>
  </si>
  <si>
    <t>P 3.2.1.2.</t>
  </si>
  <si>
    <t>Kuršių marių akvatorijos prie Ledų rago ("laivų kapinių") išvalymas                                (II etapas)</t>
  </si>
  <si>
    <r>
      <t xml:space="preserve">The </t>
    </r>
    <r>
      <rPr>
        <i/>
        <sz val="10"/>
        <rFont val="Times New Roman"/>
        <family val="1"/>
      </rPr>
      <t>Tall Ships Races` 2009</t>
    </r>
    <r>
      <rPr>
        <sz val="10"/>
        <rFont val="Times New Roman"/>
        <family val="1"/>
      </rPr>
      <t xml:space="preserve"> regatos programos įgyvendinimas</t>
    </r>
  </si>
  <si>
    <t>Įrengta informacinių terminalų / punktų, vnt.</t>
  </si>
  <si>
    <r>
      <t xml:space="preserve">Valstybės  biudžeto specialiosios tikslinės dotacijos lėšos (iš valstybės investicijų programos) </t>
    </r>
    <r>
      <rPr>
        <b/>
        <sz val="9"/>
        <rFont val="Times New Roman"/>
        <family val="1"/>
      </rPr>
      <t>SB(VIP)</t>
    </r>
  </si>
  <si>
    <r>
      <t xml:space="preserve">2.1.1.7.Valstybės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</si>
  <si>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t>Jūrinio turizmo infrastruktūros Lietuvoje plėtra-jachtų ir mažųjų laivų prieplaukos Klaipėdos piliavietėje įkūrimas*</t>
  </si>
  <si>
    <r>
      <t>Išvalyta akvatorijos,m</t>
    </r>
    <r>
      <rPr>
        <vertAlign val="superscript"/>
        <sz val="9"/>
        <rFont val="Times New Roman"/>
        <family val="1"/>
      </rPr>
      <t>2</t>
    </r>
  </si>
  <si>
    <t xml:space="preserve"> 11520 </t>
  </si>
  <si>
    <t>1500</t>
  </si>
  <si>
    <t>Iškelta laivų nuolaužų, t</t>
  </si>
  <si>
    <t>Parengta paraiška finansavimui iš ES struktūrinių fondų gauti</t>
  </si>
  <si>
    <t>Išleistas informacinių leidinių (tiražas 10000 egz.) paketas</t>
  </si>
  <si>
    <t>07</t>
  </si>
  <si>
    <t>Išleistų informacinių leidinių  (tiražas 30 000 egz.) skaičius</t>
  </si>
  <si>
    <t xml:space="preserve">Pritraukta savanorių The Tall Ships Races` 2009 regatos pagalbiniams darbams atlikti, sk. </t>
  </si>
  <si>
    <t>80</t>
  </si>
  <si>
    <r>
      <t xml:space="preserve">Savivaldybės biudžeto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</si>
  <si>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Kempingų įrengimas Klaipėdos mieste*</t>
  </si>
  <si>
    <t>INTEREG III B projekto "Jūrinio turizmo marketingas Baltijos regione" įgyvendinimas</t>
  </si>
  <si>
    <t xml:space="preserve"> INTERREG III A projekto  "Turistinio vandens transporto maršruto Kuršių mariose įdiegimas: Klaipėda-Kaliningradas (Rybačis)"                    vykdymas </t>
  </si>
  <si>
    <t xml:space="preserve">Poilsio parko teritorijos sutvarkymas pritaikant aktyviai rekreacijai* </t>
  </si>
  <si>
    <t>Turizmo informacijos punktų/terminalų įrengimas</t>
  </si>
  <si>
    <t>INTERREG III A projekto "Vandens kelio Berlynas-Kaliningradas-Klaipėda turizmo infrastruktūra Tčeve ir Klaipėdoje" įgyvendinimas*</t>
  </si>
  <si>
    <t>* dalis lėšų šioms priemonėms vykdyti 2007 m. nepanaudotos ir perkeliamos į 2008 m.</t>
  </si>
  <si>
    <t>Apsilankiusių burinių laivų sk.</t>
  </si>
  <si>
    <t>Turizmo informacijos tinklalapio www.klaipedainfo.lt ir www.travel.lt atnaujinimas</t>
  </si>
  <si>
    <t>LRVB</t>
  </si>
  <si>
    <r>
      <t>Valstybės biudžeto lėšos</t>
    </r>
    <r>
      <rPr>
        <b/>
        <sz val="9"/>
        <rFont val="Times New Roman"/>
        <family val="1"/>
      </rPr>
      <t xml:space="preserve"> (LRVB - VRM)</t>
    </r>
  </si>
  <si>
    <t>Pietų Baltijos jūros kaimynystės programos projekto "Jūrinės tradicijos pietų Baltijos jūroje - Jūrinio turizmo Baltijos jūros regione vystymo pagrindas" įgyvendinimas</t>
  </si>
  <si>
    <r>
      <t xml:space="preserve">2.2.6. Valstybės biudžeto lėšos </t>
    </r>
    <r>
      <rPr>
        <b/>
        <sz val="10"/>
        <rFont val="Times New Roman"/>
        <family val="1"/>
      </rPr>
      <t>(LRVB - VRM)</t>
    </r>
  </si>
  <si>
    <t xml:space="preserve">P 3.2.1.3.          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</si>
</sst>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</numFmts>
  <fonts count="3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sz val="9"/>
      <color indexed="12"/>
      <name val="Times New Roman"/>
      <family val="1"/>
    </font>
    <font>
      <vertAlign val="superscript"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1">
    <xf numFmtId="0" fontId="0" fillId="0" borderId="0" xfId="0" applyAlignment="1">
      <alignment/>
    </xf>
    <xf numFmtId="0" fontId="1" fillId="0" borderId="0" xfId="0" applyFont="1" applyAlignment="1">
      <alignment vertical="top"/>
    </xf>
    <xf numFmtId="172" fontId="4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3" fillId="0" borderId="1" xfId="0" applyNumberFormat="1" applyFont="1" applyFill="1" applyBorder="1" applyAlignment="1">
      <alignment horizontal="center" vertical="top"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top"/>
    </xf>
    <xf numFmtId="172" fontId="4" fillId="0" borderId="2" xfId="0" applyNumberFormat="1" applyFont="1" applyFill="1" applyBorder="1" applyAlignment="1">
      <alignment horizontal="center" vertical="top"/>
    </xf>
    <xf numFmtId="172" fontId="4" fillId="0" borderId="3" xfId="0" applyNumberFormat="1" applyFont="1" applyFill="1" applyBorder="1" applyAlignment="1">
      <alignment horizontal="center" vertical="top"/>
    </xf>
    <xf numFmtId="172" fontId="4" fillId="0" borderId="4" xfId="0" applyNumberFormat="1" applyFont="1" applyFill="1" applyBorder="1" applyAlignment="1">
      <alignment horizontal="center" vertical="top"/>
    </xf>
    <xf numFmtId="172" fontId="3" fillId="0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172" fontId="4" fillId="0" borderId="7" xfId="0" applyNumberFormat="1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top"/>
    </xf>
    <xf numFmtId="172" fontId="4" fillId="0" borderId="8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Border="1" applyAlignment="1">
      <alignment/>
    </xf>
    <xf numFmtId="172" fontId="3" fillId="2" borderId="11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left" vertical="top"/>
    </xf>
    <xf numFmtId="49" fontId="3" fillId="3" borderId="13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/>
    </xf>
    <xf numFmtId="172" fontId="4" fillId="2" borderId="15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top"/>
    </xf>
    <xf numFmtId="172" fontId="4" fillId="2" borderId="16" xfId="0" applyNumberFormat="1" applyFont="1" applyFill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172" fontId="3" fillId="2" borderId="18" xfId="0" applyNumberFormat="1" applyFont="1" applyFill="1" applyBorder="1" applyAlignment="1">
      <alignment horizontal="center" vertical="top"/>
    </xf>
    <xf numFmtId="172" fontId="3" fillId="2" borderId="19" xfId="0" applyNumberFormat="1" applyFont="1" applyFill="1" applyBorder="1" applyAlignment="1">
      <alignment horizontal="center" vertical="top"/>
    </xf>
    <xf numFmtId="172" fontId="3" fillId="2" borderId="20" xfId="0" applyNumberFormat="1" applyFont="1" applyFill="1" applyBorder="1" applyAlignment="1">
      <alignment horizontal="center" vertical="top"/>
    </xf>
    <xf numFmtId="172" fontId="3" fillId="2" borderId="19" xfId="0" applyNumberFormat="1" applyFont="1" applyFill="1" applyBorder="1" applyAlignment="1">
      <alignment horizontal="center" vertical="center"/>
    </xf>
    <xf numFmtId="172" fontId="3" fillId="2" borderId="11" xfId="0" applyNumberFormat="1" applyFont="1" applyFill="1" applyBorder="1" applyAlignment="1">
      <alignment horizontal="center" vertical="center"/>
    </xf>
    <xf numFmtId="172" fontId="3" fillId="2" borderId="21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172" fontId="3" fillId="3" borderId="12" xfId="0" applyNumberFormat="1" applyFont="1" applyFill="1" applyBorder="1" applyAlignment="1">
      <alignment horizontal="center" vertical="top"/>
    </xf>
    <xf numFmtId="172" fontId="3" fillId="3" borderId="22" xfId="0" applyNumberFormat="1" applyFont="1" applyFill="1" applyBorder="1" applyAlignment="1">
      <alignment horizontal="center" vertical="top"/>
    </xf>
    <xf numFmtId="172" fontId="3" fillId="3" borderId="23" xfId="0" applyNumberFormat="1" applyFont="1" applyFill="1" applyBorder="1" applyAlignment="1">
      <alignment horizontal="center" vertical="top"/>
    </xf>
    <xf numFmtId="172" fontId="3" fillId="3" borderId="24" xfId="0" applyNumberFormat="1" applyFont="1" applyFill="1" applyBorder="1" applyAlignment="1">
      <alignment horizontal="center" vertical="top"/>
    </xf>
    <xf numFmtId="172" fontId="3" fillId="3" borderId="25" xfId="0" applyNumberFormat="1" applyFont="1" applyFill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/>
    </xf>
    <xf numFmtId="172" fontId="4" fillId="0" borderId="16" xfId="0" applyNumberFormat="1" applyFont="1" applyFill="1" applyBorder="1" applyAlignment="1">
      <alignment horizontal="center" vertical="top"/>
    </xf>
    <xf numFmtId="172" fontId="4" fillId="2" borderId="15" xfId="0" applyNumberFormat="1" applyFont="1" applyFill="1" applyBorder="1" applyAlignment="1">
      <alignment horizontal="center" vertical="top"/>
    </xf>
    <xf numFmtId="172" fontId="4" fillId="0" borderId="26" xfId="0" applyNumberFormat="1" applyFont="1" applyFill="1" applyBorder="1" applyAlignment="1">
      <alignment horizontal="center" vertical="top"/>
    </xf>
    <xf numFmtId="172" fontId="3" fillId="2" borderId="14" xfId="0" applyNumberFormat="1" applyFont="1" applyFill="1" applyBorder="1" applyAlignment="1">
      <alignment horizontal="center" vertical="top"/>
    </xf>
    <xf numFmtId="172" fontId="3" fillId="2" borderId="17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vertical="top"/>
    </xf>
    <xf numFmtId="172" fontId="3" fillId="2" borderId="27" xfId="0" applyNumberFormat="1" applyFont="1" applyFill="1" applyBorder="1" applyAlignment="1">
      <alignment horizontal="center" vertical="top"/>
    </xf>
    <xf numFmtId="172" fontId="3" fillId="2" borderId="28" xfId="0" applyNumberFormat="1" applyFont="1" applyFill="1" applyBorder="1" applyAlignment="1">
      <alignment horizontal="center" vertical="top"/>
    </xf>
    <xf numFmtId="172" fontId="4" fillId="0" borderId="29" xfId="0" applyNumberFormat="1" applyFont="1" applyFill="1" applyBorder="1" applyAlignment="1">
      <alignment horizontal="center" vertical="top"/>
    </xf>
    <xf numFmtId="172" fontId="4" fillId="0" borderId="30" xfId="0" applyNumberFormat="1" applyFont="1" applyFill="1" applyBorder="1" applyAlignment="1">
      <alignment horizontal="center" vertical="top"/>
    </xf>
    <xf numFmtId="172" fontId="3" fillId="4" borderId="12" xfId="0" applyNumberFormat="1" applyFont="1" applyFill="1" applyBorder="1" applyAlignment="1">
      <alignment horizontal="center" vertical="top"/>
    </xf>
    <xf numFmtId="172" fontId="3" fillId="4" borderId="23" xfId="0" applyNumberFormat="1" applyFont="1" applyFill="1" applyBorder="1" applyAlignment="1">
      <alignment horizontal="center" vertical="top"/>
    </xf>
    <xf numFmtId="172" fontId="3" fillId="4" borderId="24" xfId="0" applyNumberFormat="1" applyFont="1" applyFill="1" applyBorder="1" applyAlignment="1">
      <alignment horizontal="center" vertical="top"/>
    </xf>
    <xf numFmtId="172" fontId="3" fillId="4" borderId="25" xfId="0" applyNumberFormat="1" applyFont="1" applyFill="1" applyBorder="1" applyAlignment="1">
      <alignment horizontal="center" vertical="top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left" vertical="top"/>
    </xf>
    <xf numFmtId="49" fontId="3" fillId="3" borderId="31" xfId="0" applyNumberFormat="1" applyFont="1" applyFill="1" applyBorder="1" applyAlignment="1">
      <alignment horizontal="left" vertical="top"/>
    </xf>
    <xf numFmtId="0" fontId="0" fillId="0" borderId="0" xfId="0" applyFont="1" applyAlignment="1">
      <alignment/>
    </xf>
    <xf numFmtId="49" fontId="14" fillId="3" borderId="13" xfId="0" applyNumberFormat="1" applyFont="1" applyFill="1" applyBorder="1" applyAlignment="1">
      <alignment horizontal="center" vertical="top"/>
    </xf>
    <xf numFmtId="172" fontId="18" fillId="0" borderId="14" xfId="0" applyNumberFormat="1" applyFont="1" applyFill="1" applyBorder="1" applyAlignment="1">
      <alignment horizontal="center" vertical="top"/>
    </xf>
    <xf numFmtId="172" fontId="14" fillId="0" borderId="14" xfId="0" applyNumberFormat="1" applyFont="1" applyFill="1" applyBorder="1" applyAlignment="1">
      <alignment horizontal="center" vertical="top"/>
    </xf>
    <xf numFmtId="172" fontId="18" fillId="2" borderId="14" xfId="0" applyNumberFormat="1" applyFont="1" applyFill="1" applyBorder="1" applyAlignment="1">
      <alignment horizontal="center" vertical="top"/>
    </xf>
    <xf numFmtId="172" fontId="14" fillId="2" borderId="14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4" fillId="3" borderId="6" xfId="0" applyNumberFormat="1" applyFont="1" applyFill="1" applyBorder="1" applyAlignment="1">
      <alignment horizontal="center" vertical="top"/>
    </xf>
    <xf numFmtId="172" fontId="18" fillId="0" borderId="1" xfId="0" applyNumberFormat="1" applyFont="1" applyFill="1" applyBorder="1" applyAlignment="1">
      <alignment horizontal="center" vertical="top"/>
    </xf>
    <xf numFmtId="172" fontId="14" fillId="0" borderId="1" xfId="0" applyNumberFormat="1" applyFont="1" applyFill="1" applyBorder="1" applyAlignment="1">
      <alignment horizontal="center" vertical="top"/>
    </xf>
    <xf numFmtId="172" fontId="18" fillId="2" borderId="1" xfId="0" applyNumberFormat="1" applyFont="1" applyFill="1" applyBorder="1" applyAlignment="1">
      <alignment horizontal="center" vertical="top"/>
    </xf>
    <xf numFmtId="172" fontId="14" fillId="2" borderId="1" xfId="0" applyNumberFormat="1" applyFont="1" applyFill="1" applyBorder="1" applyAlignment="1">
      <alignment horizontal="center" vertical="top"/>
    </xf>
    <xf numFmtId="49" fontId="14" fillId="3" borderId="17" xfId="0" applyNumberFormat="1" applyFont="1" applyFill="1" applyBorder="1" applyAlignment="1">
      <alignment horizontal="center" vertical="top"/>
    </xf>
    <xf numFmtId="172" fontId="14" fillId="2" borderId="27" xfId="0" applyNumberFormat="1" applyFont="1" applyFill="1" applyBorder="1" applyAlignment="1">
      <alignment horizontal="center" vertical="top"/>
    </xf>
    <xf numFmtId="172" fontId="14" fillId="2" borderId="11" xfId="0" applyNumberFormat="1" applyFont="1" applyFill="1" applyBorder="1" applyAlignment="1">
      <alignment horizontal="center" vertical="top"/>
    </xf>
    <xf numFmtId="172" fontId="14" fillId="2" borderId="18" xfId="0" applyNumberFormat="1" applyFont="1" applyFill="1" applyBorder="1" applyAlignment="1">
      <alignment horizontal="center" vertical="top"/>
    </xf>
    <xf numFmtId="172" fontId="4" fillId="3" borderId="12" xfId="0" applyNumberFormat="1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172" fontId="4" fillId="0" borderId="33" xfId="0" applyNumberFormat="1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top"/>
    </xf>
    <xf numFmtId="172" fontId="4" fillId="2" borderId="3" xfId="0" applyNumberFormat="1" applyFont="1" applyFill="1" applyBorder="1" applyAlignment="1">
      <alignment horizontal="center" vertical="top"/>
    </xf>
    <xf numFmtId="172" fontId="4" fillId="0" borderId="35" xfId="0" applyNumberFormat="1" applyFont="1" applyFill="1" applyBorder="1" applyAlignment="1">
      <alignment horizontal="center" vertical="top"/>
    </xf>
    <xf numFmtId="172" fontId="4" fillId="0" borderId="36" xfId="0" applyNumberFormat="1" applyFont="1" applyFill="1" applyBorder="1" applyAlignment="1">
      <alignment horizontal="center" vertical="top"/>
    </xf>
    <xf numFmtId="172" fontId="3" fillId="0" borderId="36" xfId="0" applyNumberFormat="1" applyFont="1" applyFill="1" applyBorder="1" applyAlignment="1">
      <alignment horizontal="center" vertical="top"/>
    </xf>
    <xf numFmtId="172" fontId="4" fillId="2" borderId="36" xfId="0" applyNumberFormat="1" applyFont="1" applyFill="1" applyBorder="1" applyAlignment="1">
      <alignment horizontal="center" vertical="top"/>
    </xf>
    <xf numFmtId="172" fontId="3" fillId="2" borderId="36" xfId="0" applyNumberFormat="1" applyFont="1" applyFill="1" applyBorder="1" applyAlignment="1">
      <alignment horizontal="center" vertical="top"/>
    </xf>
    <xf numFmtId="172" fontId="4" fillId="2" borderId="37" xfId="0" applyNumberFormat="1" applyFont="1" applyFill="1" applyBorder="1" applyAlignment="1">
      <alignment horizontal="center" vertical="top"/>
    </xf>
    <xf numFmtId="172" fontId="4" fillId="0" borderId="38" xfId="0" applyNumberFormat="1" applyFont="1" applyFill="1" applyBorder="1" applyAlignment="1">
      <alignment horizontal="center" vertical="top"/>
    </xf>
    <xf numFmtId="172" fontId="4" fillId="2" borderId="39" xfId="0" applyNumberFormat="1" applyFont="1" applyFill="1" applyBorder="1" applyAlignment="1">
      <alignment horizontal="center" vertical="top"/>
    </xf>
    <xf numFmtId="172" fontId="4" fillId="2" borderId="2" xfId="0" applyNumberFormat="1" applyFont="1" applyFill="1" applyBorder="1" applyAlignment="1">
      <alignment horizontal="center" vertical="top"/>
    </xf>
    <xf numFmtId="172" fontId="3" fillId="3" borderId="40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5" fillId="2" borderId="41" xfId="0" applyFont="1" applyFill="1" applyBorder="1" applyAlignment="1">
      <alignment horizontal="left" vertical="center" wrapText="1"/>
    </xf>
    <xf numFmtId="172" fontId="10" fillId="2" borderId="42" xfId="0" applyNumberFormat="1" applyFont="1" applyFill="1" applyBorder="1" applyAlignment="1">
      <alignment horizontal="center" vertical="top" wrapText="1"/>
    </xf>
    <xf numFmtId="172" fontId="10" fillId="2" borderId="35" xfId="0" applyNumberFormat="1" applyFont="1" applyFill="1" applyBorder="1" applyAlignment="1">
      <alignment horizontal="center" vertical="top" wrapText="1"/>
    </xf>
    <xf numFmtId="172" fontId="10" fillId="2" borderId="43" xfId="0" applyNumberFormat="1" applyFont="1" applyFill="1" applyBorder="1" applyAlignment="1">
      <alignment horizontal="center" vertical="top" wrapText="1"/>
    </xf>
    <xf numFmtId="172" fontId="10" fillId="2" borderId="44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 indent="1"/>
    </xf>
    <xf numFmtId="172" fontId="22" fillId="0" borderId="42" xfId="0" applyNumberFormat="1" applyFont="1" applyBorder="1" applyAlignment="1">
      <alignment horizontal="center" vertical="top" wrapText="1"/>
    </xf>
    <xf numFmtId="172" fontId="22" fillId="0" borderId="35" xfId="0" applyNumberFormat="1" applyFont="1" applyBorder="1" applyAlignment="1">
      <alignment horizontal="center" vertical="top" wrapText="1"/>
    </xf>
    <xf numFmtId="172" fontId="22" fillId="2" borderId="42" xfId="0" applyNumberFormat="1" applyFont="1" applyFill="1" applyBorder="1" applyAlignment="1">
      <alignment horizontal="center" vertical="top" wrapText="1"/>
    </xf>
    <xf numFmtId="172" fontId="22" fillId="0" borderId="44" xfId="0" applyNumberFormat="1" applyFont="1" applyBorder="1" applyAlignment="1">
      <alignment horizontal="center" vertical="top" wrapText="1"/>
    </xf>
    <xf numFmtId="0" fontId="6" fillId="0" borderId="41" xfId="0" applyFont="1" applyBorder="1" applyAlignment="1">
      <alignment horizontal="left" vertical="top" wrapText="1" indent="2"/>
    </xf>
    <xf numFmtId="172" fontId="22" fillId="0" borderId="45" xfId="0" applyNumberFormat="1" applyFont="1" applyBorder="1" applyAlignment="1">
      <alignment horizontal="center" vertical="top" wrapText="1"/>
    </xf>
    <xf numFmtId="172" fontId="22" fillId="0" borderId="46" xfId="0" applyNumberFormat="1" applyFont="1" applyBorder="1" applyAlignment="1">
      <alignment horizontal="center" vertical="top" wrapText="1"/>
    </xf>
    <xf numFmtId="172" fontId="22" fillId="2" borderId="47" xfId="0" applyNumberFormat="1" applyFont="1" applyFill="1" applyBorder="1" applyAlignment="1">
      <alignment horizontal="center" vertical="top" wrapText="1"/>
    </xf>
    <xf numFmtId="172" fontId="22" fillId="0" borderId="48" xfId="0" applyNumberFormat="1" applyFont="1" applyBorder="1" applyAlignment="1">
      <alignment horizontal="center" vertical="top"/>
    </xf>
    <xf numFmtId="0" fontId="5" fillId="0" borderId="49" xfId="0" applyFont="1" applyBorder="1" applyAlignment="1">
      <alignment horizontal="left" vertical="top" wrapText="1" indent="1"/>
    </xf>
    <xf numFmtId="172" fontId="22" fillId="0" borderId="50" xfId="0" applyNumberFormat="1" applyFont="1" applyBorder="1" applyAlignment="1">
      <alignment horizontal="center" vertical="top" wrapText="1"/>
    </xf>
    <xf numFmtId="172" fontId="22" fillId="0" borderId="32" xfId="0" applyNumberFormat="1" applyFont="1" applyBorder="1" applyAlignment="1">
      <alignment horizontal="center" vertical="top" wrapText="1"/>
    </xf>
    <xf numFmtId="172" fontId="22" fillId="2" borderId="51" xfId="0" applyNumberFormat="1" applyFont="1" applyFill="1" applyBorder="1" applyAlignment="1">
      <alignment horizontal="center" vertical="top" wrapText="1"/>
    </xf>
    <xf numFmtId="172" fontId="22" fillId="0" borderId="52" xfId="0" applyNumberFormat="1" applyFont="1" applyBorder="1" applyAlignment="1">
      <alignment horizontal="center" vertical="top" wrapText="1"/>
    </xf>
    <xf numFmtId="0" fontId="5" fillId="2" borderId="53" xfId="0" applyFont="1" applyFill="1" applyBorder="1" applyAlignment="1">
      <alignment horizontal="left" vertical="center" wrapText="1"/>
    </xf>
    <xf numFmtId="172" fontId="10" fillId="2" borderId="54" xfId="0" applyNumberFormat="1" applyFont="1" applyFill="1" applyBorder="1" applyAlignment="1">
      <alignment horizontal="center" vertical="top" wrapText="1"/>
    </xf>
    <xf numFmtId="172" fontId="10" fillId="2" borderId="55" xfId="0" applyNumberFormat="1" applyFont="1" applyFill="1" applyBorder="1" applyAlignment="1">
      <alignment horizontal="center" vertical="top" wrapText="1"/>
    </xf>
    <xf numFmtId="0" fontId="5" fillId="5" borderId="56" xfId="0" applyFont="1" applyFill="1" applyBorder="1" applyAlignment="1">
      <alignment horizontal="right" vertical="center" wrapText="1"/>
    </xf>
    <xf numFmtId="172" fontId="10" fillId="5" borderId="57" xfId="0" applyNumberFormat="1" applyFont="1" applyFill="1" applyBorder="1" applyAlignment="1">
      <alignment horizontal="center" vertical="top" wrapText="1"/>
    </xf>
    <xf numFmtId="172" fontId="10" fillId="5" borderId="58" xfId="0" applyNumberFormat="1" applyFont="1" applyFill="1" applyBorder="1" applyAlignment="1">
      <alignment horizontal="center" vertical="top" wrapText="1"/>
    </xf>
    <xf numFmtId="0" fontId="5" fillId="0" borderId="53" xfId="0" applyFont="1" applyBorder="1" applyAlignment="1">
      <alignment horizontal="left" vertical="center" wrapText="1" indent="1"/>
    </xf>
    <xf numFmtId="172" fontId="10" fillId="0" borderId="50" xfId="0" applyNumberFormat="1" applyFont="1" applyBorder="1" applyAlignment="1">
      <alignment horizontal="center" vertical="top" wrapText="1"/>
    </xf>
    <xf numFmtId="172" fontId="10" fillId="2" borderId="50" xfId="0" applyNumberFormat="1" applyFont="1" applyFill="1" applyBorder="1" applyAlignment="1">
      <alignment horizontal="center" vertical="top" wrapText="1"/>
    </xf>
    <xf numFmtId="172" fontId="10" fillId="0" borderId="59" xfId="0" applyNumberFormat="1" applyFont="1" applyBorder="1" applyAlignment="1">
      <alignment horizontal="center" vertical="top" wrapText="1"/>
    </xf>
    <xf numFmtId="0" fontId="6" fillId="0" borderId="60" xfId="0" applyFont="1" applyBorder="1" applyAlignment="1">
      <alignment horizontal="left" vertical="top" wrapText="1" indent="2"/>
    </xf>
    <xf numFmtId="172" fontId="22" fillId="0" borderId="47" xfId="0" applyNumberFormat="1" applyFont="1" applyBorder="1" applyAlignment="1">
      <alignment horizontal="center" vertical="top" wrapText="1"/>
    </xf>
    <xf numFmtId="172" fontId="22" fillId="0" borderId="61" xfId="0" applyNumberFormat="1" applyFont="1" applyBorder="1" applyAlignment="1">
      <alignment horizontal="center" vertical="top" wrapText="1"/>
    </xf>
    <xf numFmtId="172" fontId="22" fillId="0" borderId="62" xfId="0" applyNumberFormat="1" applyFont="1" applyBorder="1" applyAlignment="1">
      <alignment horizontal="center" vertical="top" wrapText="1"/>
    </xf>
    <xf numFmtId="172" fontId="22" fillId="0" borderId="42" xfId="0" applyNumberFormat="1" applyFont="1" applyBorder="1" applyAlignment="1">
      <alignment horizontal="center" vertical="top"/>
    </xf>
    <xf numFmtId="172" fontId="22" fillId="2" borderId="42" xfId="0" applyNumberFormat="1" applyFont="1" applyFill="1" applyBorder="1" applyAlignment="1">
      <alignment horizontal="center" vertical="top"/>
    </xf>
    <xf numFmtId="172" fontId="22" fillId="0" borderId="62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left" vertical="top" wrapText="1" indent="1"/>
    </xf>
    <xf numFmtId="0" fontId="5" fillId="5" borderId="56" xfId="0" applyFont="1" applyFill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 wrapText="1" indent="2"/>
    </xf>
    <xf numFmtId="172" fontId="22" fillId="0" borderId="51" xfId="0" applyNumberFormat="1" applyFont="1" applyBorder="1" applyAlignment="1">
      <alignment horizontal="center" vertical="top" wrapText="1"/>
    </xf>
    <xf numFmtId="172" fontId="22" fillId="0" borderId="64" xfId="0" applyNumberFormat="1" applyFont="1" applyBorder="1" applyAlignment="1">
      <alignment horizontal="center" vertical="top" wrapText="1"/>
    </xf>
    <xf numFmtId="0" fontId="6" fillId="0" borderId="65" xfId="0" applyFont="1" applyBorder="1" applyAlignment="1">
      <alignment horizontal="left" vertical="top" wrapText="1" indent="2"/>
    </xf>
    <xf numFmtId="172" fontId="22" fillId="0" borderId="66" xfId="0" applyNumberFormat="1" applyFont="1" applyBorder="1" applyAlignment="1">
      <alignment horizontal="center" vertical="top" wrapText="1"/>
    </xf>
    <xf numFmtId="172" fontId="22" fillId="2" borderId="66" xfId="0" applyNumberFormat="1" applyFont="1" applyFill="1" applyBorder="1" applyAlignment="1">
      <alignment horizontal="center" vertical="top" wrapText="1"/>
    </xf>
    <xf numFmtId="172" fontId="22" fillId="0" borderId="67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68" xfId="0" applyFont="1" applyBorder="1" applyAlignment="1">
      <alignment horizontal="center" vertical="top"/>
    </xf>
    <xf numFmtId="0" fontId="1" fillId="6" borderId="14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172" fontId="4" fillId="2" borderId="6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top" wrapText="1"/>
    </xf>
    <xf numFmtId="172" fontId="4" fillId="2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172" fontId="3" fillId="2" borderId="28" xfId="0" applyNumberFormat="1" applyFont="1" applyFill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vertical="top" wrapText="1"/>
    </xf>
    <xf numFmtId="0" fontId="4" fillId="6" borderId="7" xfId="0" applyFont="1" applyFill="1" applyBorder="1" applyAlignment="1">
      <alignment vertical="top" wrapText="1"/>
    </xf>
    <xf numFmtId="0" fontId="4" fillId="6" borderId="27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/>
    </xf>
    <xf numFmtId="0" fontId="4" fillId="0" borderId="69" xfId="0" applyFont="1" applyFill="1" applyBorder="1" applyAlignment="1">
      <alignment horizontal="left" vertical="top" wrapText="1"/>
    </xf>
    <xf numFmtId="49" fontId="1" fillId="0" borderId="70" xfId="0" applyNumberFormat="1" applyFont="1" applyBorder="1" applyAlignment="1">
      <alignment horizontal="center" vertical="top"/>
    </xf>
    <xf numFmtId="49" fontId="3" fillId="4" borderId="71" xfId="0" applyNumberFormat="1" applyFont="1" applyFill="1" applyBorder="1" applyAlignment="1">
      <alignment horizontal="center" vertical="top"/>
    </xf>
    <xf numFmtId="172" fontId="3" fillId="0" borderId="29" xfId="0" applyNumberFormat="1" applyFont="1" applyFill="1" applyBorder="1" applyAlignment="1">
      <alignment horizontal="center" vertical="top"/>
    </xf>
    <xf numFmtId="172" fontId="3" fillId="0" borderId="6" xfId="0" applyNumberFormat="1" applyFont="1" applyFill="1" applyBorder="1" applyAlignment="1">
      <alignment horizontal="center" vertical="top"/>
    </xf>
    <xf numFmtId="172" fontId="3" fillId="0" borderId="32" xfId="0" applyNumberFormat="1" applyFont="1" applyFill="1" applyBorder="1" applyAlignment="1">
      <alignment horizontal="center" vertical="top"/>
    </xf>
    <xf numFmtId="172" fontId="3" fillId="0" borderId="72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172" fontId="3" fillId="2" borderId="2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172" fontId="4" fillId="2" borderId="15" xfId="0" applyNumberFormat="1" applyFont="1" applyFill="1" applyBorder="1" applyAlignment="1">
      <alignment horizontal="center" vertical="top"/>
    </xf>
    <xf numFmtId="172" fontId="4" fillId="2" borderId="14" xfId="0" applyNumberFormat="1" applyFont="1" applyFill="1" applyBorder="1" applyAlignment="1">
      <alignment horizontal="center" vertical="top"/>
    </xf>
    <xf numFmtId="172" fontId="4" fillId="2" borderId="16" xfId="0" applyNumberFormat="1" applyFont="1" applyFill="1" applyBorder="1" applyAlignment="1">
      <alignment horizontal="center" vertical="top"/>
    </xf>
    <xf numFmtId="172" fontId="4" fillId="2" borderId="71" xfId="0" applyNumberFormat="1" applyFont="1" applyFill="1" applyBorder="1" applyAlignment="1">
      <alignment horizontal="center" vertical="top"/>
    </xf>
    <xf numFmtId="172" fontId="4" fillId="2" borderId="6" xfId="0" applyNumberFormat="1" applyFont="1" applyFill="1" applyBorder="1" applyAlignment="1">
      <alignment horizontal="center" vertical="top"/>
    </xf>
    <xf numFmtId="172" fontId="4" fillId="2" borderId="7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1" fontId="1" fillId="0" borderId="1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9" fontId="1" fillId="0" borderId="16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9" fontId="1" fillId="0" borderId="1" xfId="0" applyNumberFormat="1" applyFont="1" applyFill="1" applyBorder="1" applyAlignment="1">
      <alignment horizontal="center" vertical="top"/>
    </xf>
    <xf numFmtId="9" fontId="1" fillId="0" borderId="3" xfId="0" applyNumberFormat="1" applyFont="1" applyFill="1" applyBorder="1" applyAlignment="1">
      <alignment horizontal="center" vertical="top"/>
    </xf>
    <xf numFmtId="172" fontId="4" fillId="2" borderId="16" xfId="0" applyNumberFormat="1" applyFont="1" applyFill="1" applyBorder="1" applyAlignment="1">
      <alignment horizontal="center" vertical="center"/>
    </xf>
    <xf numFmtId="172" fontId="4" fillId="2" borderId="71" xfId="0" applyNumberFormat="1" applyFont="1" applyFill="1" applyBorder="1" applyAlignment="1">
      <alignment horizontal="center" vertical="center"/>
    </xf>
    <xf numFmtId="172" fontId="4" fillId="2" borderId="72" xfId="0" applyNumberFormat="1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>
      <alignment horizontal="center" vertical="top"/>
    </xf>
    <xf numFmtId="0" fontId="0" fillId="0" borderId="69" xfId="0" applyFont="1" applyFill="1" applyBorder="1" applyAlignment="1">
      <alignment vertical="top" wrapText="1"/>
    </xf>
    <xf numFmtId="49" fontId="1" fillId="0" borderId="73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1" fontId="1" fillId="0" borderId="73" xfId="0" applyNumberFormat="1" applyFont="1" applyFill="1" applyBorder="1" applyAlignment="1">
      <alignment horizontal="center" vertical="top"/>
    </xf>
    <xf numFmtId="0" fontId="4" fillId="0" borderId="74" xfId="0" applyFont="1" applyBorder="1" applyAlignment="1">
      <alignment horizontal="center" vertical="top" wrapText="1"/>
    </xf>
    <xf numFmtId="172" fontId="4" fillId="0" borderId="75" xfId="0" applyNumberFormat="1" applyFont="1" applyFill="1" applyBorder="1" applyAlignment="1">
      <alignment horizontal="center" vertical="top" wrapText="1"/>
    </xf>
    <xf numFmtId="172" fontId="4" fillId="0" borderId="13" xfId="0" applyNumberFormat="1" applyFont="1" applyFill="1" applyBorder="1" applyAlignment="1">
      <alignment horizontal="center" vertical="top" wrapText="1"/>
    </xf>
    <xf numFmtId="172" fontId="4" fillId="0" borderId="76" xfId="0" applyNumberFormat="1" applyFont="1" applyFill="1" applyBorder="1" applyAlignment="1">
      <alignment horizontal="center" vertical="top" wrapText="1"/>
    </xf>
    <xf numFmtId="172" fontId="4" fillId="2" borderId="13" xfId="0" applyNumberFormat="1" applyFont="1" applyFill="1" applyBorder="1" applyAlignment="1">
      <alignment horizontal="center" vertical="top" wrapText="1"/>
    </xf>
    <xf numFmtId="172" fontId="4" fillId="2" borderId="76" xfId="0" applyNumberFormat="1" applyFont="1" applyFill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3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2" fillId="2" borderId="77" xfId="0" applyFont="1" applyFill="1" applyBorder="1" applyAlignment="1">
      <alignment horizontal="center" vertical="top"/>
    </xf>
    <xf numFmtId="172" fontId="3" fillId="2" borderId="69" xfId="0" applyNumberFormat="1" applyFont="1" applyFill="1" applyBorder="1" applyAlignment="1">
      <alignment horizontal="center" vertical="top"/>
    </xf>
    <xf numFmtId="172" fontId="3" fillId="2" borderId="73" xfId="0" applyNumberFormat="1" applyFont="1" applyFill="1" applyBorder="1" applyAlignment="1">
      <alignment horizontal="center" vertical="top"/>
    </xf>
    <xf numFmtId="172" fontId="4" fillId="6" borderId="74" xfId="0" applyNumberFormat="1" applyFont="1" applyFill="1" applyBorder="1" applyAlignment="1">
      <alignment horizontal="center" vertical="top" wrapText="1"/>
    </xf>
    <xf numFmtId="172" fontId="4" fillId="0" borderId="68" xfId="0" applyNumberFormat="1" applyFont="1" applyFill="1" applyBorder="1" applyAlignment="1">
      <alignment horizontal="center" vertical="top"/>
    </xf>
    <xf numFmtId="0" fontId="0" fillId="0" borderId="41" xfId="0" applyBorder="1" applyAlignment="1">
      <alignment/>
    </xf>
    <xf numFmtId="172" fontId="3" fillId="2" borderId="77" xfId="0" applyNumberFormat="1" applyFont="1" applyFill="1" applyBorder="1" applyAlignment="1">
      <alignment horizontal="center" vertical="top"/>
    </xf>
    <xf numFmtId="0" fontId="0" fillId="0" borderId="4" xfId="0" applyBorder="1" applyAlignment="1">
      <alignment/>
    </xf>
    <xf numFmtId="49" fontId="3" fillId="4" borderId="75" xfId="0" applyNumberFormat="1" applyFont="1" applyFill="1" applyBorder="1" applyAlignment="1">
      <alignment horizontal="center" vertical="top"/>
    </xf>
    <xf numFmtId="49" fontId="4" fillId="4" borderId="69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73" xfId="0" applyNumberFormat="1" applyFont="1" applyFill="1" applyBorder="1" applyAlignment="1">
      <alignment horizontal="center" vertical="top"/>
    </xf>
    <xf numFmtId="49" fontId="3" fillId="4" borderId="69" xfId="0" applyNumberFormat="1" applyFont="1" applyFill="1" applyBorder="1" applyAlignment="1">
      <alignment horizontal="center" vertical="top"/>
    </xf>
    <xf numFmtId="0" fontId="1" fillId="3" borderId="78" xfId="0" applyFont="1" applyFill="1" applyBorder="1" applyAlignment="1">
      <alignment horizontal="center" vertical="top" wrapText="1"/>
    </xf>
    <xf numFmtId="0" fontId="1" fillId="3" borderId="79" xfId="0" applyFont="1" applyFill="1" applyBorder="1" applyAlignment="1">
      <alignment horizontal="center" vertical="top" wrapText="1"/>
    </xf>
    <xf numFmtId="172" fontId="4" fillId="0" borderId="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 wrapText="1"/>
    </xf>
    <xf numFmtId="0" fontId="4" fillId="0" borderId="76" xfId="0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/>
    </xf>
    <xf numFmtId="0" fontId="4" fillId="6" borderId="16" xfId="0" applyFont="1" applyFill="1" applyBorder="1" applyAlignment="1">
      <alignment horizontal="center" vertical="top"/>
    </xf>
    <xf numFmtId="0" fontId="4" fillId="0" borderId="53" xfId="0" applyFont="1" applyBorder="1" applyAlignment="1">
      <alignment horizontal="center" vertical="top" wrapText="1"/>
    </xf>
    <xf numFmtId="172" fontId="4" fillId="0" borderId="71" xfId="0" applyNumberFormat="1" applyFont="1" applyFill="1" applyBorder="1" applyAlignment="1">
      <alignment horizontal="center" vertical="top" wrapText="1"/>
    </xf>
    <xf numFmtId="172" fontId="4" fillId="0" borderId="6" xfId="0" applyNumberFormat="1" applyFont="1" applyFill="1" applyBorder="1" applyAlignment="1">
      <alignment horizontal="center" vertical="top" wrapText="1"/>
    </xf>
    <xf numFmtId="172" fontId="4" fillId="0" borderId="80" xfId="0" applyNumberFormat="1" applyFont="1" applyFill="1" applyBorder="1" applyAlignment="1">
      <alignment horizontal="center" vertical="top" wrapText="1"/>
    </xf>
    <xf numFmtId="172" fontId="4" fillId="0" borderId="72" xfId="0" applyNumberFormat="1" applyFont="1" applyFill="1" applyBorder="1" applyAlignment="1">
      <alignment horizontal="center" vertical="top" wrapText="1"/>
    </xf>
    <xf numFmtId="172" fontId="4" fillId="2" borderId="32" xfId="0" applyNumberFormat="1" applyFont="1" applyFill="1" applyBorder="1" applyAlignment="1">
      <alignment horizontal="center" vertical="top" wrapText="1"/>
    </xf>
    <xf numFmtId="172" fontId="4" fillId="2" borderId="6" xfId="0" applyNumberFormat="1" applyFont="1" applyFill="1" applyBorder="1" applyAlignment="1">
      <alignment horizontal="center" vertical="top" wrapText="1"/>
    </xf>
    <xf numFmtId="172" fontId="4" fillId="2" borderId="80" xfId="0" applyNumberFormat="1" applyFont="1" applyFill="1" applyBorder="1" applyAlignment="1">
      <alignment horizontal="center" vertical="top" wrapText="1"/>
    </xf>
    <xf numFmtId="172" fontId="4" fillId="6" borderId="33" xfId="0" applyNumberFormat="1" applyFont="1" applyFill="1" applyBorder="1" applyAlignment="1">
      <alignment horizontal="center" vertical="top" wrapText="1"/>
    </xf>
    <xf numFmtId="172" fontId="4" fillId="6" borderId="53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top" wrapText="1"/>
    </xf>
    <xf numFmtId="172" fontId="4" fillId="0" borderId="16" xfId="0" applyNumberFormat="1" applyFont="1" applyFill="1" applyBorder="1" applyAlignment="1">
      <alignment horizontal="center" vertical="top" wrapText="1"/>
    </xf>
    <xf numFmtId="172" fontId="4" fillId="2" borderId="15" xfId="0" applyNumberFormat="1" applyFont="1" applyFill="1" applyBorder="1" applyAlignment="1">
      <alignment horizontal="center" vertical="top" wrapText="1"/>
    </xf>
    <xf numFmtId="172" fontId="4" fillId="2" borderId="14" xfId="0" applyNumberFormat="1" applyFont="1" applyFill="1" applyBorder="1" applyAlignment="1">
      <alignment horizontal="center" vertical="top" wrapText="1"/>
    </xf>
    <xf numFmtId="172" fontId="4" fillId="2" borderId="16" xfId="0" applyNumberFormat="1" applyFont="1" applyFill="1" applyBorder="1" applyAlignment="1">
      <alignment horizontal="center" vertical="top" wrapText="1"/>
    </xf>
    <xf numFmtId="172" fontId="4" fillId="6" borderId="26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2" xfId="0" applyNumberFormat="1" applyFont="1" applyFill="1" applyBorder="1" applyAlignment="1">
      <alignment horizontal="center" vertical="top"/>
    </xf>
    <xf numFmtId="172" fontId="4" fillId="0" borderId="8" xfId="0" applyNumberFormat="1" applyFont="1" applyFill="1" applyBorder="1" applyAlignment="1">
      <alignment horizontal="center" vertical="top"/>
    </xf>
    <xf numFmtId="172" fontId="4" fillId="0" borderId="9" xfId="0" applyNumberFormat="1" applyFont="1" applyFill="1" applyBorder="1" applyAlignment="1">
      <alignment horizontal="center" vertical="top"/>
    </xf>
    <xf numFmtId="172" fontId="4" fillId="2" borderId="9" xfId="0" applyNumberFormat="1" applyFont="1" applyFill="1" applyBorder="1" applyAlignment="1">
      <alignment horizontal="center" vertical="top"/>
    </xf>
    <xf numFmtId="172" fontId="3" fillId="3" borderId="56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49" fontId="2" fillId="2" borderId="34" xfId="0" applyNumberFormat="1" applyFont="1" applyFill="1" applyBorder="1" applyAlignment="1">
      <alignment horizontal="right" vertical="top"/>
    </xf>
    <xf numFmtId="172" fontId="3" fillId="0" borderId="2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172" fontId="5" fillId="0" borderId="0" xfId="0" applyNumberFormat="1" applyFont="1" applyFill="1" applyBorder="1" applyAlignment="1">
      <alignment horizontal="center" vertical="top"/>
    </xf>
    <xf numFmtId="172" fontId="5" fillId="0" borderId="0" xfId="0" applyNumberFormat="1" applyFont="1" applyFill="1" applyBorder="1" applyAlignment="1">
      <alignment horizontal="right" vertical="top"/>
    </xf>
    <xf numFmtId="172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49" fontId="3" fillId="3" borderId="81" xfId="0" applyNumberFormat="1" applyFont="1" applyFill="1" applyBorder="1" applyAlignment="1">
      <alignment horizontal="left" vertical="top"/>
    </xf>
    <xf numFmtId="49" fontId="13" fillId="4" borderId="71" xfId="0" applyNumberFormat="1" applyFont="1" applyFill="1" applyBorder="1" applyAlignment="1">
      <alignment horizontal="center" vertical="top"/>
    </xf>
    <xf numFmtId="49" fontId="13" fillId="4" borderId="69" xfId="0" applyNumberFormat="1" applyFont="1" applyFill="1" applyBorder="1" applyAlignment="1">
      <alignment horizontal="center" vertical="top"/>
    </xf>
    <xf numFmtId="49" fontId="14" fillId="4" borderId="75" xfId="0" applyNumberFormat="1" applyFont="1" applyFill="1" applyBorder="1" applyAlignment="1">
      <alignment horizontal="center" vertical="top"/>
    </xf>
    <xf numFmtId="49" fontId="14" fillId="4" borderId="71" xfId="0" applyNumberFormat="1" applyFont="1" applyFill="1" applyBorder="1" applyAlignment="1">
      <alignment horizontal="center" vertical="top"/>
    </xf>
    <xf numFmtId="49" fontId="14" fillId="4" borderId="69" xfId="0" applyNumberFormat="1" applyFont="1" applyFill="1" applyBorder="1" applyAlignment="1">
      <alignment horizontal="center" vertical="top"/>
    </xf>
    <xf numFmtId="49" fontId="3" fillId="5" borderId="82" xfId="0" applyNumberFormat="1" applyFont="1" applyFill="1" applyBorder="1" applyAlignment="1">
      <alignment horizontal="right" vertical="top"/>
    </xf>
    <xf numFmtId="49" fontId="4" fillId="5" borderId="83" xfId="0" applyNumberFormat="1" applyFont="1" applyFill="1" applyBorder="1" applyAlignment="1">
      <alignment vertical="top"/>
    </xf>
    <xf numFmtId="49" fontId="4" fillId="5" borderId="84" xfId="0" applyNumberFormat="1" applyFont="1" applyFill="1" applyBorder="1" applyAlignment="1">
      <alignment vertical="top"/>
    </xf>
    <xf numFmtId="172" fontId="3" fillId="5" borderId="82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172" fontId="4" fillId="6" borderId="26" xfId="0" applyNumberFormat="1" applyFont="1" applyFill="1" applyBorder="1" applyAlignment="1">
      <alignment horizontal="center" vertical="top"/>
    </xf>
    <xf numFmtId="172" fontId="4" fillId="6" borderId="33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73" xfId="0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172" fontId="18" fillId="0" borderId="36" xfId="0" applyNumberFormat="1" applyFont="1" applyFill="1" applyBorder="1" applyAlignment="1">
      <alignment horizontal="center" vertical="top"/>
    </xf>
    <xf numFmtId="172" fontId="14" fillId="0" borderId="36" xfId="0" applyNumberFormat="1" applyFont="1" applyFill="1" applyBorder="1" applyAlignment="1">
      <alignment horizontal="center" vertical="top"/>
    </xf>
    <xf numFmtId="172" fontId="18" fillId="2" borderId="36" xfId="0" applyNumberFormat="1" applyFont="1" applyFill="1" applyBorder="1" applyAlignment="1">
      <alignment horizontal="center" vertical="top"/>
    </xf>
    <xf numFmtId="172" fontId="14" fillId="2" borderId="36" xfId="0" applyNumberFormat="1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6" xfId="0" applyNumberFormat="1" applyFont="1" applyFill="1" applyBorder="1" applyAlignment="1">
      <alignment horizontal="center" vertical="center"/>
    </xf>
    <xf numFmtId="172" fontId="4" fillId="0" borderId="36" xfId="0" applyNumberFormat="1" applyFont="1" applyFill="1" applyBorder="1" applyAlignment="1">
      <alignment horizontal="center" vertical="center"/>
    </xf>
    <xf numFmtId="172" fontId="4" fillId="2" borderId="36" xfId="0" applyNumberFormat="1" applyFont="1" applyFill="1" applyBorder="1" applyAlignment="1">
      <alignment horizontal="center" vertical="center"/>
    </xf>
    <xf numFmtId="172" fontId="4" fillId="0" borderId="86" xfId="0" applyNumberFormat="1" applyFont="1" applyFill="1" applyBorder="1" applyAlignment="1">
      <alignment horizontal="center" vertical="center"/>
    </xf>
    <xf numFmtId="172" fontId="13" fillId="0" borderId="9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5" xfId="0" applyNumberFormat="1" applyFont="1" applyFill="1" applyBorder="1" applyAlignment="1">
      <alignment horizontal="center" vertical="top"/>
    </xf>
    <xf numFmtId="0" fontId="4" fillId="6" borderId="15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74" xfId="0" applyNumberFormat="1" applyFont="1" applyFill="1" applyBorder="1" applyAlignment="1">
      <alignment horizontal="center" vertical="top"/>
    </xf>
    <xf numFmtId="0" fontId="4" fillId="0" borderId="87" xfId="0" applyFont="1" applyFill="1" applyBorder="1" applyAlignment="1">
      <alignment horizontal="center" vertical="top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86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4" fillId="0" borderId="88" xfId="0" applyFont="1" applyFill="1" applyBorder="1" applyAlignment="1">
      <alignment horizontal="center" vertical="top"/>
    </xf>
    <xf numFmtId="177" fontId="29" fillId="0" borderId="2" xfId="0" applyNumberFormat="1" applyFont="1" applyFill="1" applyBorder="1" applyAlignment="1">
      <alignment horizontal="center" vertical="center"/>
    </xf>
    <xf numFmtId="177" fontId="29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49" fontId="4" fillId="0" borderId="85" xfId="0" applyNumberFormat="1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right" vertical="top"/>
    </xf>
    <xf numFmtId="177" fontId="3" fillId="2" borderId="34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20" xfId="0" applyNumberFormat="1" applyFont="1" applyFill="1" applyBorder="1" applyAlignment="1">
      <alignment horizontal="center" vertical="center"/>
    </xf>
    <xf numFmtId="177" fontId="3" fillId="2" borderId="19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2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/>
    </xf>
    <xf numFmtId="0" fontId="0" fillId="0" borderId="73" xfId="0" applyFont="1" applyFill="1" applyBorder="1" applyAlignment="1">
      <alignment horizontal="center" vertical="top"/>
    </xf>
    <xf numFmtId="0" fontId="6" fillId="0" borderId="7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/>
    </xf>
    <xf numFmtId="177" fontId="4" fillId="0" borderId="35" xfId="0" applyNumberFormat="1" applyFont="1" applyFill="1" applyBorder="1" applyAlignment="1">
      <alignment horizontal="center" vertical="top"/>
    </xf>
    <xf numFmtId="177" fontId="4" fillId="0" borderId="36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177" fontId="4" fillId="0" borderId="7" xfId="0" applyNumberFormat="1" applyFont="1" applyFill="1" applyBorder="1" applyAlignment="1">
      <alignment horizontal="center" vertical="top"/>
    </xf>
    <xf numFmtId="177" fontId="4" fillId="0" borderId="1" xfId="0" applyNumberFormat="1" applyFont="1" applyFill="1" applyBorder="1" applyAlignment="1">
      <alignment horizontal="center" vertical="top"/>
    </xf>
    <xf numFmtId="177" fontId="4" fillId="6" borderId="1" xfId="0" applyNumberFormat="1" applyFont="1" applyFill="1" applyBorder="1" applyAlignment="1">
      <alignment horizontal="center" vertical="top"/>
    </xf>
    <xf numFmtId="177" fontId="4" fillId="6" borderId="3" xfId="0" applyNumberFormat="1" applyFont="1" applyFill="1" applyBorder="1" applyAlignment="1">
      <alignment horizontal="center" vertical="top"/>
    </xf>
    <xf numFmtId="177" fontId="4" fillId="0" borderId="3" xfId="0" applyNumberFormat="1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right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78" xfId="0" applyNumberFormat="1" applyFont="1" applyFill="1" applyBorder="1" applyAlignment="1">
      <alignment vertical="top"/>
    </xf>
    <xf numFmtId="172" fontId="3" fillId="2" borderId="21" xfId="0" applyNumberFormat="1" applyFont="1" applyFill="1" applyBorder="1" applyAlignment="1">
      <alignment horizontal="center" vertical="center"/>
    </xf>
    <xf numFmtId="172" fontId="4" fillId="2" borderId="21" xfId="0" applyNumberFormat="1" applyFont="1" applyFill="1" applyBorder="1" applyAlignment="1">
      <alignment horizontal="center" vertical="top"/>
    </xf>
    <xf numFmtId="172" fontId="4" fillId="0" borderId="4" xfId="0" applyNumberFormat="1" applyFont="1" applyFill="1" applyBorder="1" applyAlignment="1">
      <alignment horizontal="center" vertical="top"/>
    </xf>
    <xf numFmtId="172" fontId="3" fillId="2" borderId="21" xfId="0" applyNumberFormat="1" applyFont="1" applyFill="1" applyBorder="1" applyAlignment="1">
      <alignment horizontal="center" vertical="top"/>
    </xf>
    <xf numFmtId="177" fontId="4" fillId="6" borderId="36" xfId="0" applyNumberFormat="1" applyFont="1" applyFill="1" applyBorder="1" applyAlignment="1">
      <alignment horizontal="center" vertical="top"/>
    </xf>
    <xf numFmtId="177" fontId="4" fillId="6" borderId="37" xfId="0" applyNumberFormat="1" applyFont="1" applyFill="1" applyBorder="1" applyAlignment="1">
      <alignment horizontal="center" vertical="top"/>
    </xf>
    <xf numFmtId="177" fontId="4" fillId="0" borderId="37" xfId="0" applyNumberFormat="1" applyFont="1" applyFill="1" applyBorder="1" applyAlignment="1">
      <alignment horizontal="center" vertical="top"/>
    </xf>
    <xf numFmtId="177" fontId="4" fillId="2" borderId="29" xfId="0" applyNumberFormat="1" applyFont="1" applyFill="1" applyBorder="1" applyAlignment="1">
      <alignment horizontal="center" vertical="top"/>
    </xf>
    <xf numFmtId="177" fontId="4" fillId="2" borderId="14" xfId="0" applyNumberFormat="1" applyFont="1" applyFill="1" applyBorder="1" applyAlignment="1">
      <alignment horizontal="center" vertical="top"/>
    </xf>
    <xf numFmtId="177" fontId="3" fillId="2" borderId="27" xfId="0" applyNumberFormat="1" applyFont="1" applyFill="1" applyBorder="1" applyAlignment="1">
      <alignment horizontal="center" vertical="top"/>
    </xf>
    <xf numFmtId="177" fontId="3" fillId="2" borderId="11" xfId="0" applyNumberFormat="1" applyFont="1" applyFill="1" applyBorder="1" applyAlignment="1">
      <alignment horizontal="center" vertical="top"/>
    </xf>
    <xf numFmtId="177" fontId="3" fillId="2" borderId="11" xfId="0" applyNumberFormat="1" applyFont="1" applyFill="1" applyBorder="1" applyAlignment="1">
      <alignment horizontal="center" vertical="top"/>
    </xf>
    <xf numFmtId="177" fontId="3" fillId="2" borderId="20" xfId="0" applyNumberFormat="1" applyFont="1" applyFill="1" applyBorder="1" applyAlignment="1">
      <alignment horizontal="center" vertical="top"/>
    </xf>
    <xf numFmtId="177" fontId="3" fillId="2" borderId="27" xfId="0" applyNumberFormat="1" applyFont="1" applyFill="1" applyBorder="1" applyAlignment="1">
      <alignment horizontal="center" vertical="top"/>
    </xf>
    <xf numFmtId="177" fontId="3" fillId="2" borderId="11" xfId="0" applyNumberFormat="1" applyFont="1" applyFill="1" applyBorder="1" applyAlignment="1">
      <alignment horizontal="center" vertical="top"/>
    </xf>
    <xf numFmtId="177" fontId="3" fillId="2" borderId="20" xfId="0" applyNumberFormat="1" applyFont="1" applyFill="1" applyBorder="1" applyAlignment="1">
      <alignment horizontal="center" vertical="top"/>
    </xf>
    <xf numFmtId="177" fontId="4" fillId="2" borderId="11" xfId="0" applyNumberFormat="1" applyFont="1" applyFill="1" applyBorder="1" applyAlignment="1">
      <alignment horizontal="center" vertical="top"/>
    </xf>
    <xf numFmtId="177" fontId="4" fillId="2" borderId="18" xfId="0" applyNumberFormat="1" applyFont="1" applyFill="1" applyBorder="1" applyAlignment="1">
      <alignment horizontal="center" vertical="top"/>
    </xf>
    <xf numFmtId="172" fontId="4" fillId="0" borderId="60" xfId="0" applyNumberFormat="1" applyFont="1" applyFill="1" applyBorder="1" applyAlignment="1">
      <alignment horizontal="center" vertical="top"/>
    </xf>
    <xf numFmtId="172" fontId="3" fillId="2" borderId="34" xfId="0" applyNumberFormat="1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/>
    </xf>
    <xf numFmtId="0" fontId="4" fillId="0" borderId="89" xfId="0" applyFont="1" applyBorder="1" applyAlignment="1">
      <alignment horizontal="center" vertical="center" textRotation="90" wrapText="1"/>
    </xf>
    <xf numFmtId="0" fontId="4" fillId="0" borderId="89" xfId="0" applyFont="1" applyBorder="1" applyAlignment="1">
      <alignment vertical="center" textRotation="90" wrapText="1"/>
    </xf>
    <xf numFmtId="0" fontId="4" fillId="0" borderId="89" xfId="0" applyFont="1" applyFill="1" applyBorder="1" applyAlignment="1">
      <alignment horizontal="center" vertical="center" textRotation="90" wrapText="1"/>
    </xf>
    <xf numFmtId="0" fontId="4" fillId="2" borderId="89" xfId="0" applyFont="1" applyFill="1" applyBorder="1" applyAlignment="1">
      <alignment horizontal="center" vertical="center" textRotation="90" wrapText="1"/>
    </xf>
    <xf numFmtId="0" fontId="4" fillId="0" borderId="89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37" xfId="0" applyFont="1" applyFill="1" applyBorder="1" applyAlignment="1">
      <alignment horizontal="center" vertical="top"/>
    </xf>
    <xf numFmtId="0" fontId="4" fillId="0" borderId="6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4" fillId="0" borderId="91" xfId="0" applyNumberFormat="1" applyFont="1" applyFill="1" applyBorder="1" applyAlignment="1">
      <alignment horizontal="center" vertical="top"/>
    </xf>
    <xf numFmtId="0" fontId="5" fillId="0" borderId="92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top" wrapText="1"/>
    </xf>
    <xf numFmtId="172" fontId="3" fillId="0" borderId="14" xfId="0" applyNumberFormat="1" applyFont="1" applyFill="1" applyBorder="1" applyAlignment="1">
      <alignment horizontal="center" vertical="top"/>
    </xf>
    <xf numFmtId="172" fontId="4" fillId="0" borderId="39" xfId="0" applyNumberFormat="1" applyFont="1" applyFill="1" applyBorder="1" applyAlignment="1">
      <alignment horizontal="center" vertical="top"/>
    </xf>
    <xf numFmtId="172" fontId="4" fillId="0" borderId="37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172" fontId="3" fillId="4" borderId="56" xfId="0" applyNumberFormat="1" applyFont="1" applyFill="1" applyBorder="1" applyAlignment="1">
      <alignment horizontal="center" vertical="top"/>
    </xf>
    <xf numFmtId="172" fontId="3" fillId="5" borderId="94" xfId="0" applyNumberFormat="1" applyFont="1" applyFill="1" applyBorder="1" applyAlignment="1">
      <alignment horizontal="center" vertical="top"/>
    </xf>
    <xf numFmtId="172" fontId="3" fillId="4" borderId="40" xfId="0" applyNumberFormat="1" applyFont="1" applyFill="1" applyBorder="1" applyAlignment="1">
      <alignment horizontal="center" vertical="top"/>
    </xf>
    <xf numFmtId="172" fontId="3" fillId="5" borderId="95" xfId="0" applyNumberFormat="1" applyFont="1" applyFill="1" applyBorder="1" applyAlignment="1">
      <alignment horizontal="center" vertical="top"/>
    </xf>
    <xf numFmtId="172" fontId="3" fillId="5" borderId="96" xfId="0" applyNumberFormat="1" applyFont="1" applyFill="1" applyBorder="1" applyAlignment="1">
      <alignment horizontal="center" vertical="top"/>
    </xf>
    <xf numFmtId="172" fontId="3" fillId="4" borderId="22" xfId="0" applyNumberFormat="1" applyFont="1" applyFill="1" applyBorder="1" applyAlignment="1">
      <alignment horizontal="center" vertical="top"/>
    </xf>
    <xf numFmtId="172" fontId="3" fillId="5" borderId="83" xfId="0" applyNumberFormat="1" applyFont="1" applyFill="1" applyBorder="1" applyAlignment="1">
      <alignment horizontal="center" vertical="top"/>
    </xf>
    <xf numFmtId="172" fontId="3" fillId="5" borderId="97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177" fontId="4" fillId="0" borderId="15" xfId="0" applyNumberFormat="1" applyFont="1" applyFill="1" applyBorder="1" applyAlignment="1">
      <alignment horizontal="center" vertical="top"/>
    </xf>
    <xf numFmtId="177" fontId="4" fillId="0" borderId="14" xfId="0" applyNumberFormat="1" applyFont="1" applyFill="1" applyBorder="1" applyAlignment="1">
      <alignment horizontal="center" vertical="top"/>
    </xf>
    <xf numFmtId="177" fontId="4" fillId="0" borderId="16" xfId="0" applyNumberFormat="1" applyFont="1" applyFill="1" applyBorder="1" applyAlignment="1">
      <alignment horizontal="center" vertical="top"/>
    </xf>
    <xf numFmtId="177" fontId="4" fillId="0" borderId="2" xfId="0" applyNumberFormat="1" applyFont="1" applyFill="1" applyBorder="1" applyAlignment="1">
      <alignment horizontal="center" vertical="top"/>
    </xf>
    <xf numFmtId="172" fontId="18" fillId="0" borderId="29" xfId="0" applyNumberFormat="1" applyFont="1" applyFill="1" applyBorder="1" applyAlignment="1">
      <alignment horizontal="center" vertical="top"/>
    </xf>
    <xf numFmtId="172" fontId="18" fillId="0" borderId="35" xfId="0" applyNumberFormat="1" applyFont="1" applyFill="1" applyBorder="1" applyAlignment="1">
      <alignment horizontal="center" vertical="top"/>
    </xf>
    <xf numFmtId="172" fontId="4" fillId="0" borderId="98" xfId="0" applyNumberFormat="1" applyFont="1" applyFill="1" applyBorder="1" applyAlignment="1">
      <alignment horizontal="center" vertical="top"/>
    </xf>
    <xf numFmtId="172" fontId="4" fillId="2" borderId="75" xfId="0" applyNumberFormat="1" applyFont="1" applyFill="1" applyBorder="1" applyAlignment="1">
      <alignment horizontal="center" vertical="top" wrapText="1"/>
    </xf>
    <xf numFmtId="172" fontId="4" fillId="0" borderId="86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172" fontId="3" fillId="2" borderId="99" xfId="0" applyNumberFormat="1" applyFont="1" applyFill="1" applyBorder="1" applyAlignment="1">
      <alignment horizontal="center" vertical="top"/>
    </xf>
    <xf numFmtId="0" fontId="0" fillId="4" borderId="6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49" fontId="9" fillId="0" borderId="85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4" fillId="0" borderId="79" xfId="0" applyNumberFormat="1" applyFont="1" applyBorder="1" applyAlignment="1">
      <alignment horizontal="center" vertical="top"/>
    </xf>
    <xf numFmtId="0" fontId="5" fillId="0" borderId="78" xfId="0" applyFont="1" applyBorder="1" applyAlignment="1">
      <alignment horizontal="left" vertical="top" wrapText="1"/>
    </xf>
    <xf numFmtId="0" fontId="5" fillId="0" borderId="50" xfId="0" applyFont="1" applyFill="1" applyBorder="1" applyAlignment="1">
      <alignment horizontal="center" vertical="top"/>
    </xf>
    <xf numFmtId="0" fontId="5" fillId="0" borderId="10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172" fontId="4" fillId="0" borderId="68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172" fontId="1" fillId="0" borderId="60" xfId="0" applyNumberFormat="1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top" wrapText="1"/>
    </xf>
    <xf numFmtId="49" fontId="20" fillId="2" borderId="34" xfId="0" applyNumberFormat="1" applyFont="1" applyFill="1" applyBorder="1" applyAlignment="1">
      <alignment horizontal="right" vertical="top"/>
    </xf>
    <xf numFmtId="172" fontId="18" fillId="0" borderId="7" xfId="0" applyNumberFormat="1" applyFont="1" applyFill="1" applyBorder="1" applyAlignment="1">
      <alignment horizontal="center" vertical="top"/>
    </xf>
    <xf numFmtId="172" fontId="4" fillId="0" borderId="101" xfId="0" applyNumberFormat="1" applyFont="1" applyFill="1" applyBorder="1" applyAlignment="1">
      <alignment horizontal="center" vertical="center"/>
    </xf>
    <xf numFmtId="172" fontId="4" fillId="0" borderId="93" xfId="0" applyNumberFormat="1" applyFont="1" applyFill="1" applyBorder="1" applyAlignment="1">
      <alignment horizontal="center" vertical="center"/>
    </xf>
    <xf numFmtId="172" fontId="4" fillId="0" borderId="101" xfId="0" applyNumberFormat="1" applyFont="1" applyFill="1" applyBorder="1" applyAlignment="1">
      <alignment horizontal="center" vertical="top"/>
    </xf>
    <xf numFmtId="172" fontId="3" fillId="0" borderId="93" xfId="0" applyNumberFormat="1" applyFont="1" applyFill="1" applyBorder="1" applyAlignment="1">
      <alignment horizontal="center" vertical="top"/>
    </xf>
    <xf numFmtId="172" fontId="3" fillId="0" borderId="37" xfId="0" applyNumberFormat="1" applyFont="1" applyFill="1" applyBorder="1" applyAlignment="1">
      <alignment horizontal="center" vertical="top"/>
    </xf>
    <xf numFmtId="172" fontId="4" fillId="0" borderId="93" xfId="0" applyNumberFormat="1" applyFont="1" applyFill="1" applyBorder="1" applyAlignment="1">
      <alignment horizontal="center" vertical="top"/>
    </xf>
    <xf numFmtId="172" fontId="3" fillId="2" borderId="102" xfId="0" applyNumberFormat="1" applyFont="1" applyFill="1" applyBorder="1" applyAlignment="1">
      <alignment horizontal="center" vertical="top"/>
    </xf>
    <xf numFmtId="172" fontId="4" fillId="0" borderId="71" xfId="0" applyNumberFormat="1" applyFont="1" applyFill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39" xfId="0" applyNumberFormat="1" applyFont="1" applyFill="1" applyBorder="1" applyAlignment="1">
      <alignment horizontal="center" vertical="center"/>
    </xf>
    <xf numFmtId="172" fontId="4" fillId="0" borderId="72" xfId="0" applyNumberFormat="1" applyFont="1" applyFill="1" applyBorder="1" applyAlignment="1">
      <alignment horizontal="center" vertical="center"/>
    </xf>
    <xf numFmtId="172" fontId="4" fillId="0" borderId="2" xfId="0" applyNumberFormat="1" applyFont="1" applyFill="1" applyBorder="1" applyAlignment="1">
      <alignment horizontal="center" vertical="center"/>
    </xf>
    <xf numFmtId="172" fontId="18" fillId="0" borderId="15" xfId="0" applyNumberFormat="1" applyFont="1" applyFill="1" applyBorder="1" applyAlignment="1">
      <alignment horizontal="center" vertical="top"/>
    </xf>
    <xf numFmtId="172" fontId="14" fillId="0" borderId="16" xfId="0" applyNumberFormat="1" applyFont="1" applyFill="1" applyBorder="1" applyAlignment="1">
      <alignment horizontal="center" vertical="top"/>
    </xf>
    <xf numFmtId="172" fontId="18" fillId="0" borderId="39" xfId="0" applyNumberFormat="1" applyFont="1" applyFill="1" applyBorder="1" applyAlignment="1">
      <alignment horizontal="center" vertical="top"/>
    </xf>
    <xf numFmtId="172" fontId="14" fillId="0" borderId="37" xfId="0" applyNumberFormat="1" applyFont="1" applyFill="1" applyBorder="1" applyAlignment="1">
      <alignment horizontal="center" vertical="top"/>
    </xf>
    <xf numFmtId="172" fontId="14" fillId="0" borderId="3" xfId="0" applyNumberFormat="1" applyFont="1" applyFill="1" applyBorder="1" applyAlignment="1">
      <alignment horizontal="center" vertical="top"/>
    </xf>
    <xf numFmtId="172" fontId="14" fillId="2" borderId="19" xfId="0" applyNumberFormat="1" applyFont="1" applyFill="1" applyBorder="1" applyAlignment="1">
      <alignment horizontal="center" vertical="top"/>
    </xf>
    <xf numFmtId="172" fontId="14" fillId="2" borderId="20" xfId="0" applyNumberFormat="1" applyFont="1" applyFill="1" applyBorder="1" applyAlignment="1">
      <alignment horizontal="center" vertical="top"/>
    </xf>
    <xf numFmtId="172" fontId="3" fillId="0" borderId="80" xfId="0" applyNumberFormat="1" applyFont="1" applyFill="1" applyBorder="1" applyAlignment="1">
      <alignment horizontal="center" vertical="top"/>
    </xf>
    <xf numFmtId="172" fontId="4" fillId="0" borderId="98" xfId="0" applyNumberFormat="1" applyFont="1" applyFill="1" applyBorder="1" applyAlignment="1">
      <alignment horizontal="center" vertical="center"/>
    </xf>
    <xf numFmtId="172" fontId="4" fillId="0" borderId="5" xfId="0" applyNumberFormat="1" applyFont="1" applyFill="1" applyBorder="1" applyAlignment="1">
      <alignment horizontal="center" vertical="center"/>
    </xf>
    <xf numFmtId="172" fontId="18" fillId="0" borderId="86" xfId="0" applyNumberFormat="1" applyFont="1" applyFill="1" applyBorder="1" applyAlignment="1">
      <alignment horizontal="center" vertical="top"/>
    </xf>
    <xf numFmtId="172" fontId="18" fillId="0" borderId="98" xfId="0" applyNumberFormat="1" applyFont="1" applyFill="1" applyBorder="1" applyAlignment="1">
      <alignment horizontal="center" vertical="top"/>
    </xf>
    <xf numFmtId="172" fontId="18" fillId="0" borderId="5" xfId="0" applyNumberFormat="1" applyFont="1" applyFill="1" applyBorder="1" applyAlignment="1">
      <alignment horizontal="center" vertical="top"/>
    </xf>
    <xf numFmtId="172" fontId="4" fillId="2" borderId="101" xfId="0" applyNumberFormat="1" applyFont="1" applyFill="1" applyBorder="1" applyAlignment="1">
      <alignment horizontal="center" vertical="center"/>
    </xf>
    <xf numFmtId="172" fontId="4" fillId="2" borderId="93" xfId="0" applyNumberFormat="1" applyFont="1" applyFill="1" applyBorder="1" applyAlignment="1">
      <alignment horizontal="center" vertical="center"/>
    </xf>
    <xf numFmtId="172" fontId="4" fillId="2" borderId="2" xfId="0" applyNumberFormat="1" applyFont="1" applyFill="1" applyBorder="1" applyAlignment="1">
      <alignment horizontal="center" vertical="top"/>
    </xf>
    <xf numFmtId="172" fontId="4" fillId="2" borderId="3" xfId="0" applyNumberFormat="1" applyFont="1" applyFill="1" applyBorder="1" applyAlignment="1">
      <alignment horizontal="center" vertical="top"/>
    </xf>
    <xf numFmtId="172" fontId="4" fillId="2" borderId="101" xfId="0" applyNumberFormat="1" applyFont="1" applyFill="1" applyBorder="1" applyAlignment="1">
      <alignment horizontal="center" vertical="top"/>
    </xf>
    <xf numFmtId="172" fontId="4" fillId="2" borderId="93" xfId="0" applyNumberFormat="1" applyFont="1" applyFill="1" applyBorder="1" applyAlignment="1">
      <alignment horizontal="center" vertical="top"/>
    </xf>
    <xf numFmtId="172" fontId="4" fillId="2" borderId="101" xfId="0" applyNumberFormat="1" applyFont="1" applyFill="1" applyBorder="1" applyAlignment="1">
      <alignment horizontal="center" vertical="top"/>
    </xf>
    <xf numFmtId="172" fontId="4" fillId="2" borderId="39" xfId="0" applyNumberFormat="1" applyFont="1" applyFill="1" applyBorder="1" applyAlignment="1">
      <alignment horizontal="center" vertical="center"/>
    </xf>
    <xf numFmtId="172" fontId="4" fillId="2" borderId="37" xfId="0" applyNumberFormat="1" applyFont="1" applyFill="1" applyBorder="1" applyAlignment="1">
      <alignment horizontal="center" vertical="center"/>
    </xf>
    <xf numFmtId="172" fontId="4" fillId="2" borderId="2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18" fillId="2" borderId="15" xfId="0" applyNumberFormat="1" applyFont="1" applyFill="1" applyBorder="1" applyAlignment="1">
      <alignment horizontal="center" vertical="top"/>
    </xf>
    <xf numFmtId="172" fontId="18" fillId="2" borderId="16" xfId="0" applyNumberFormat="1" applyFont="1" applyFill="1" applyBorder="1" applyAlignment="1">
      <alignment horizontal="center" vertical="top"/>
    </xf>
    <xf numFmtId="172" fontId="18" fillId="2" borderId="39" xfId="0" applyNumberFormat="1" applyFont="1" applyFill="1" applyBorder="1" applyAlignment="1">
      <alignment horizontal="center" vertical="top"/>
    </xf>
    <xf numFmtId="172" fontId="18" fillId="2" borderId="37" xfId="0" applyNumberFormat="1" applyFont="1" applyFill="1" applyBorder="1" applyAlignment="1">
      <alignment horizontal="center" vertical="top"/>
    </xf>
    <xf numFmtId="172" fontId="18" fillId="2" borderId="2" xfId="0" applyNumberFormat="1" applyFont="1" applyFill="1" applyBorder="1" applyAlignment="1">
      <alignment horizontal="center" vertical="top"/>
    </xf>
    <xf numFmtId="172" fontId="18" fillId="2" borderId="3" xfId="0" applyNumberFormat="1" applyFont="1" applyFill="1" applyBorder="1" applyAlignment="1">
      <alignment horizontal="center" vertical="top"/>
    </xf>
    <xf numFmtId="49" fontId="4" fillId="0" borderId="78" xfId="0" applyNumberFormat="1" applyFont="1" applyBorder="1" applyAlignment="1">
      <alignment horizontal="center" vertical="top"/>
    </xf>
    <xf numFmtId="49" fontId="4" fillId="0" borderId="103" xfId="0" applyNumberFormat="1" applyFont="1" applyBorder="1" applyAlignment="1">
      <alignment horizontal="center" vertical="top"/>
    </xf>
    <xf numFmtId="177" fontId="4" fillId="2" borderId="86" xfId="0" applyNumberFormat="1" applyFont="1" applyFill="1" applyBorder="1" applyAlignment="1">
      <alignment horizontal="center" vertical="top"/>
    </xf>
    <xf numFmtId="177" fontId="4" fillId="2" borderId="7" xfId="0" applyNumberFormat="1" applyFont="1" applyFill="1" applyBorder="1" applyAlignment="1">
      <alignment horizontal="center" vertical="top"/>
    </xf>
    <xf numFmtId="177" fontId="4" fillId="2" borderId="1" xfId="0" applyNumberFormat="1" applyFont="1" applyFill="1" applyBorder="1" applyAlignment="1">
      <alignment horizontal="center" vertical="top"/>
    </xf>
    <xf numFmtId="177" fontId="4" fillId="2" borderId="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35" xfId="0" applyFont="1" applyFill="1" applyBorder="1" applyAlignment="1">
      <alignment horizontal="left" vertical="top" wrapText="1"/>
    </xf>
    <xf numFmtId="0" fontId="4" fillId="0" borderId="99" xfId="0" applyFont="1" applyFill="1" applyBorder="1" applyAlignment="1">
      <alignment vertical="top" wrapText="1"/>
    </xf>
    <xf numFmtId="172" fontId="4" fillId="6" borderId="68" xfId="0" applyNumberFormat="1" applyFont="1" applyFill="1" applyBorder="1" applyAlignment="1">
      <alignment horizontal="center" vertical="center" wrapText="1"/>
    </xf>
    <xf numFmtId="172" fontId="4" fillId="6" borderId="53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/>
    </xf>
    <xf numFmtId="172" fontId="3" fillId="2" borderId="34" xfId="0" applyNumberFormat="1" applyFont="1" applyFill="1" applyBorder="1" applyAlignment="1">
      <alignment horizontal="center" vertical="center"/>
    </xf>
    <xf numFmtId="172" fontId="4" fillId="0" borderId="63" xfId="0" applyNumberFormat="1" applyFont="1" applyFill="1" applyBorder="1" applyAlignment="1">
      <alignment horizontal="center" vertical="top"/>
    </xf>
    <xf numFmtId="172" fontId="4" fillId="0" borderId="41" xfId="0" applyNumberFormat="1" applyFont="1" applyFill="1" applyBorder="1" applyAlignment="1">
      <alignment horizontal="center" vertical="top"/>
    </xf>
    <xf numFmtId="172" fontId="3" fillId="0" borderId="63" xfId="0" applyNumberFormat="1" applyFont="1" applyFill="1" applyBorder="1" applyAlignment="1">
      <alignment horizontal="center" vertical="top"/>
    </xf>
    <xf numFmtId="172" fontId="4" fillId="0" borderId="53" xfId="0" applyNumberFormat="1" applyFont="1" applyFill="1" applyBorder="1" applyAlignment="1">
      <alignment horizontal="center" vertical="top"/>
    </xf>
    <xf numFmtId="172" fontId="4" fillId="0" borderId="68" xfId="0" applyNumberFormat="1" applyFont="1" applyFill="1" applyBorder="1" applyAlignment="1">
      <alignment horizontal="center" vertical="center"/>
    </xf>
    <xf numFmtId="172" fontId="4" fillId="0" borderId="41" xfId="0" applyNumberFormat="1" applyFont="1" applyFill="1" applyBorder="1" applyAlignment="1">
      <alignment horizontal="center" vertical="center"/>
    </xf>
    <xf numFmtId="172" fontId="4" fillId="0" borderId="60" xfId="0" applyNumberFormat="1" applyFont="1" applyFill="1" applyBorder="1" applyAlignment="1">
      <alignment horizontal="center" vertical="center"/>
    </xf>
    <xf numFmtId="172" fontId="18" fillId="0" borderId="68" xfId="0" applyNumberFormat="1" applyFont="1" applyFill="1" applyBorder="1" applyAlignment="1">
      <alignment horizontal="center" vertical="top"/>
    </xf>
    <xf numFmtId="172" fontId="18" fillId="0" borderId="41" xfId="0" applyNumberFormat="1" applyFont="1" applyFill="1" applyBorder="1" applyAlignment="1">
      <alignment horizontal="center" vertical="top"/>
    </xf>
    <xf numFmtId="172" fontId="18" fillId="0" borderId="60" xfId="0" applyNumberFormat="1" applyFont="1" applyFill="1" applyBorder="1" applyAlignment="1">
      <alignment horizontal="center" vertical="top"/>
    </xf>
    <xf numFmtId="172" fontId="14" fillId="2" borderId="34" xfId="0" applyNumberFormat="1" applyFont="1" applyFill="1" applyBorder="1" applyAlignment="1">
      <alignment horizontal="center" vertical="top"/>
    </xf>
    <xf numFmtId="172" fontId="4" fillId="6" borderId="26" xfId="0" applyNumberFormat="1" applyFont="1" applyFill="1" applyBorder="1" applyAlignment="1">
      <alignment horizontal="center" vertical="center" wrapText="1"/>
    </xf>
    <xf numFmtId="172" fontId="4" fillId="6" borderId="4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/>
    </xf>
    <xf numFmtId="172" fontId="3" fillId="2" borderId="21" xfId="0" applyNumberFormat="1" applyFont="1" applyFill="1" applyBorder="1" applyAlignment="1">
      <alignment horizontal="center" vertical="center"/>
    </xf>
    <xf numFmtId="172" fontId="3" fillId="0" borderId="104" xfId="0" applyNumberFormat="1" applyFont="1" applyFill="1" applyBorder="1" applyAlignment="1">
      <alignment horizontal="center" vertical="top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38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top"/>
    </xf>
    <xf numFmtId="172" fontId="18" fillId="0" borderId="38" xfId="0" applyNumberFormat="1" applyFont="1" applyFill="1" applyBorder="1" applyAlignment="1">
      <alignment horizontal="center" vertical="top"/>
    </xf>
    <xf numFmtId="172" fontId="18" fillId="0" borderId="4" xfId="0" applyNumberFormat="1" applyFont="1" applyFill="1" applyBorder="1" applyAlignment="1">
      <alignment horizontal="center" vertical="top"/>
    </xf>
    <xf numFmtId="172" fontId="14" fillId="2" borderId="21" xfId="0" applyNumberFormat="1" applyFont="1" applyFill="1" applyBorder="1" applyAlignment="1">
      <alignment horizontal="center" vertical="top"/>
    </xf>
    <xf numFmtId="49" fontId="4" fillId="0" borderId="78" xfId="0" applyNumberFormat="1" applyFont="1" applyFill="1" applyBorder="1" applyAlignment="1">
      <alignment horizontal="left" vertical="top" wrapText="1"/>
    </xf>
    <xf numFmtId="172" fontId="4" fillId="0" borderId="26" xfId="0" applyNumberFormat="1" applyFont="1" applyFill="1" applyBorder="1" applyAlignment="1">
      <alignment horizontal="center" vertical="top"/>
    </xf>
    <xf numFmtId="172" fontId="3" fillId="5" borderId="105" xfId="0" applyNumberFormat="1" applyFont="1" applyFill="1" applyBorder="1" applyAlignment="1">
      <alignment horizontal="center" vertical="top"/>
    </xf>
    <xf numFmtId="172" fontId="4" fillId="0" borderId="15" xfId="0" applyNumberFormat="1" applyFont="1" applyBorder="1" applyAlignment="1">
      <alignment horizontal="center" vertical="top"/>
    </xf>
    <xf numFmtId="172" fontId="4" fillId="0" borderId="14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72" fontId="4" fillId="0" borderId="29" xfId="0" applyNumberFormat="1" applyFont="1" applyBorder="1" applyAlignment="1">
      <alignment horizontal="center" vertical="top"/>
    </xf>
    <xf numFmtId="172" fontId="4" fillId="0" borderId="86" xfId="0" applyNumberFormat="1" applyFont="1" applyBorder="1" applyAlignment="1">
      <alignment horizontal="center" vertical="top"/>
    </xf>
    <xf numFmtId="0" fontId="4" fillId="6" borderId="53" xfId="0" applyFont="1" applyFill="1" applyBorder="1" applyAlignment="1">
      <alignment horizontal="center" vertical="top"/>
    </xf>
    <xf numFmtId="172" fontId="4" fillId="6" borderId="71" xfId="0" applyNumberFormat="1" applyFont="1" applyFill="1" applyBorder="1" applyAlignment="1">
      <alignment horizontal="center" vertical="top"/>
    </xf>
    <xf numFmtId="172" fontId="4" fillId="6" borderId="6" xfId="0" applyNumberFormat="1" applyFont="1" applyFill="1" applyBorder="1" applyAlignment="1">
      <alignment horizontal="center" vertical="top"/>
    </xf>
    <xf numFmtId="172" fontId="4" fillId="6" borderId="72" xfId="0" applyNumberFormat="1" applyFont="1" applyFill="1" applyBorder="1" applyAlignment="1">
      <alignment horizontal="center" vertical="top"/>
    </xf>
    <xf numFmtId="172" fontId="4" fillId="6" borderId="32" xfId="0" applyNumberFormat="1" applyFont="1" applyFill="1" applyBorder="1" applyAlignment="1">
      <alignment horizontal="center" vertical="top"/>
    </xf>
    <xf numFmtId="172" fontId="4" fillId="0" borderId="6" xfId="0" applyNumberFormat="1" applyFont="1" applyBorder="1" applyAlignment="1">
      <alignment horizontal="center" vertical="top"/>
    </xf>
    <xf numFmtId="172" fontId="4" fillId="0" borderId="80" xfId="0" applyNumberFormat="1" applyFont="1" applyBorder="1" applyAlignment="1">
      <alignment horizontal="center" vertical="top"/>
    </xf>
    <xf numFmtId="172" fontId="4" fillId="2" borderId="71" xfId="0" applyNumberFormat="1" applyFont="1" applyFill="1" applyBorder="1" applyAlignment="1">
      <alignment horizontal="center" vertical="top"/>
    </xf>
    <xf numFmtId="172" fontId="4" fillId="2" borderId="6" xfId="0" applyNumberFormat="1" applyFont="1" applyFill="1" applyBorder="1" applyAlignment="1">
      <alignment horizontal="center" vertical="top"/>
    </xf>
    <xf numFmtId="172" fontId="4" fillId="2" borderId="72" xfId="0" applyNumberFormat="1" applyFont="1" applyFill="1" applyBorder="1" applyAlignment="1">
      <alignment horizontal="center" vertical="top"/>
    </xf>
    <xf numFmtId="177" fontId="4" fillId="2" borderId="16" xfId="0" applyNumberFormat="1" applyFont="1" applyFill="1" applyBorder="1" applyAlignment="1">
      <alignment horizontal="center" vertical="top"/>
    </xf>
    <xf numFmtId="172" fontId="4" fillId="2" borderId="7" xfId="0" applyNumberFormat="1" applyFont="1" applyFill="1" applyBorder="1" applyAlignment="1">
      <alignment horizontal="center" vertical="top"/>
    </xf>
    <xf numFmtId="177" fontId="3" fillId="2" borderId="18" xfId="0" applyNumberFormat="1" applyFont="1" applyFill="1" applyBorder="1" applyAlignment="1">
      <alignment horizontal="center" vertical="top"/>
    </xf>
    <xf numFmtId="172" fontId="3" fillId="0" borderId="38" xfId="0" applyNumberFormat="1" applyFont="1" applyFill="1" applyBorder="1" applyAlignment="1">
      <alignment horizontal="center" vertical="top"/>
    </xf>
    <xf numFmtId="0" fontId="4" fillId="0" borderId="72" xfId="0" applyFont="1" applyBorder="1" applyAlignment="1">
      <alignment horizontal="center" vertical="top"/>
    </xf>
    <xf numFmtId="49" fontId="4" fillId="0" borderId="73" xfId="0" applyNumberFormat="1" applyFont="1" applyFill="1" applyBorder="1" applyAlignment="1">
      <alignment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06" xfId="0" applyFont="1" applyFill="1" applyBorder="1" applyAlignment="1">
      <alignment vertical="top"/>
    </xf>
    <xf numFmtId="49" fontId="4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 wrapText="1"/>
    </xf>
    <xf numFmtId="49" fontId="3" fillId="6" borderId="13" xfId="0" applyNumberFormat="1" applyFont="1" applyFill="1" applyBorder="1" applyAlignment="1">
      <alignment horizontal="center" vertical="top"/>
    </xf>
    <xf numFmtId="49" fontId="3" fillId="6" borderId="6" xfId="0" applyNumberFormat="1" applyFont="1" applyFill="1" applyBorder="1" applyAlignment="1">
      <alignment horizontal="center" vertical="top"/>
    </xf>
    <xf numFmtId="49" fontId="3" fillId="6" borderId="17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/>
    </xf>
    <xf numFmtId="49" fontId="3" fillId="4" borderId="69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3" fillId="4" borderId="75" xfId="0" applyNumberFormat="1" applyFont="1" applyFill="1" applyBorder="1" applyAlignment="1">
      <alignment horizontal="center" vertical="top"/>
    </xf>
    <xf numFmtId="49" fontId="18" fillId="0" borderId="79" xfId="0" applyNumberFormat="1" applyFont="1" applyBorder="1" applyAlignment="1">
      <alignment horizontal="center" vertical="top"/>
    </xf>
    <xf numFmtId="49" fontId="18" fillId="0" borderId="91" xfId="0" applyNumberFormat="1" applyFont="1" applyBorder="1" applyAlignment="1">
      <alignment horizontal="center" vertical="top"/>
    </xf>
    <xf numFmtId="49" fontId="18" fillId="0" borderId="52" xfId="0" applyNumberFormat="1" applyFont="1" applyBorder="1" applyAlignment="1">
      <alignment horizontal="center" vertical="top"/>
    </xf>
    <xf numFmtId="49" fontId="17" fillId="0" borderId="33" xfId="0" applyNumberFormat="1" applyFont="1" applyBorder="1" applyAlignment="1">
      <alignment horizontal="center" vertical="top"/>
    </xf>
    <xf numFmtId="49" fontId="17" fillId="0" borderId="85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4" fillId="0" borderId="102" xfId="0" applyNumberFormat="1" applyFont="1" applyBorder="1" applyAlignment="1">
      <alignment horizontal="center" vertical="top"/>
    </xf>
    <xf numFmtId="49" fontId="14" fillId="0" borderId="107" xfId="0" applyNumberFormat="1" applyFont="1" applyBorder="1" applyAlignment="1">
      <alignment horizontal="center" vertical="top"/>
    </xf>
    <xf numFmtId="49" fontId="14" fillId="0" borderId="80" xfId="0" applyNumberFormat="1" applyFont="1" applyBorder="1" applyAlignment="1">
      <alignment horizontal="center" vertical="top"/>
    </xf>
    <xf numFmtId="0" fontId="15" fillId="0" borderId="108" xfId="0" applyFont="1" applyBorder="1" applyAlignment="1">
      <alignment horizontal="center" vertical="top"/>
    </xf>
    <xf numFmtId="49" fontId="17" fillId="0" borderId="74" xfId="0" applyNumberFormat="1" applyFont="1" applyBorder="1" applyAlignment="1">
      <alignment horizontal="center" vertical="top"/>
    </xf>
    <xf numFmtId="0" fontId="5" fillId="6" borderId="109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10" xfId="0" applyFont="1" applyFill="1" applyBorder="1" applyAlignment="1">
      <alignment horizontal="center" vertical="center" wrapText="1"/>
    </xf>
    <xf numFmtId="0" fontId="5" fillId="6" borderId="111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1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5" fillId="6" borderId="113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top"/>
    </xf>
    <xf numFmtId="49" fontId="3" fillId="4" borderId="71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9" fillId="0" borderId="74" xfId="0" applyNumberFormat="1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top"/>
    </xf>
    <xf numFmtId="49" fontId="9" fillId="0" borderId="85" xfId="0" applyNumberFormat="1" applyFont="1" applyBorder="1" applyAlignment="1">
      <alignment horizontal="center" vertical="top"/>
    </xf>
    <xf numFmtId="49" fontId="1" fillId="0" borderId="114" xfId="0" applyNumberFormat="1" applyFont="1" applyBorder="1" applyAlignment="1">
      <alignment horizontal="center" vertical="top" wrapText="1"/>
    </xf>
    <xf numFmtId="49" fontId="1" fillId="0" borderId="103" xfId="0" applyNumberFormat="1" applyFont="1" applyBorder="1" applyAlignment="1">
      <alignment horizontal="center" vertical="top" wrapText="1"/>
    </xf>
    <xf numFmtId="49" fontId="1" fillId="0" borderId="115" xfId="0" applyNumberFormat="1" applyFont="1" applyBorder="1" applyAlignment="1">
      <alignment horizontal="center" vertical="top" wrapText="1"/>
    </xf>
    <xf numFmtId="49" fontId="3" fillId="3" borderId="22" xfId="0" applyNumberFormat="1" applyFont="1" applyFill="1" applyBorder="1" applyAlignment="1">
      <alignment horizontal="right" vertical="top"/>
    </xf>
    <xf numFmtId="49" fontId="3" fillId="3" borderId="31" xfId="0" applyNumberFormat="1" applyFont="1" applyFill="1" applyBorder="1" applyAlignment="1">
      <alignment horizontal="right" vertical="top"/>
    </xf>
    <xf numFmtId="0" fontId="0" fillId="0" borderId="17" xfId="0" applyBorder="1" applyAlignment="1">
      <alignment horizontal="center" vertical="top" wrapText="1"/>
    </xf>
    <xf numFmtId="49" fontId="3" fillId="4" borderId="75" xfId="0" applyNumberFormat="1" applyFont="1" applyFill="1" applyBorder="1" applyAlignment="1">
      <alignment horizontal="center" vertical="top" wrapText="1"/>
    </xf>
    <xf numFmtId="49" fontId="3" fillId="4" borderId="71" xfId="0" applyNumberFormat="1" applyFont="1" applyFill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49" fontId="6" fillId="0" borderId="91" xfId="0" applyNumberFormat="1" applyFont="1" applyFill="1" applyBorder="1" applyAlignment="1">
      <alignment horizontal="center" vertical="top"/>
    </xf>
    <xf numFmtId="0" fontId="0" fillId="0" borderId="52" xfId="0" applyFill="1" applyBorder="1" applyAlignment="1">
      <alignment vertical="top"/>
    </xf>
    <xf numFmtId="0" fontId="0" fillId="0" borderId="79" xfId="0" applyFill="1" applyBorder="1" applyAlignment="1">
      <alignment vertical="top"/>
    </xf>
    <xf numFmtId="0" fontId="5" fillId="0" borderId="116" xfId="0" applyFont="1" applyBorder="1" applyAlignment="1">
      <alignment horizontal="left" vertical="top" wrapText="1"/>
    </xf>
    <xf numFmtId="0" fontId="0" fillId="0" borderId="116" xfId="0" applyBorder="1" applyAlignment="1">
      <alignment horizontal="left" vertical="top" wrapText="1"/>
    </xf>
    <xf numFmtId="0" fontId="6" fillId="0" borderId="86" xfId="0" applyFont="1" applyFill="1" applyBorder="1" applyAlignment="1">
      <alignment vertical="top" wrapText="1"/>
    </xf>
    <xf numFmtId="0" fontId="6" fillId="0" borderId="80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49" fontId="1" fillId="0" borderId="1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78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6" fillId="6" borderId="118" xfId="0" applyFont="1" applyFill="1" applyBorder="1" applyAlignment="1">
      <alignment horizontal="left" vertical="top" wrapText="1"/>
    </xf>
    <xf numFmtId="0" fontId="6" fillId="6" borderId="116" xfId="0" applyFont="1" applyFill="1" applyBorder="1" applyAlignment="1">
      <alignment horizontal="left" vertical="top" wrapText="1"/>
    </xf>
    <xf numFmtId="0" fontId="0" fillId="6" borderId="119" xfId="0" applyFill="1" applyBorder="1" applyAlignment="1">
      <alignment horizontal="left" vertical="top" wrapText="1"/>
    </xf>
    <xf numFmtId="0" fontId="3" fillId="0" borderId="120" xfId="0" applyFont="1" applyFill="1" applyBorder="1" applyAlignment="1">
      <alignment horizontal="center" vertical="top" textRotation="90" wrapText="1"/>
    </xf>
    <xf numFmtId="0" fontId="4" fillId="0" borderId="50" xfId="0" applyFont="1" applyFill="1" applyBorder="1" applyAlignment="1">
      <alignment horizontal="center" vertical="top" textRotation="90" wrapText="1"/>
    </xf>
    <xf numFmtId="0" fontId="26" fillId="0" borderId="100" xfId="0" applyFont="1" applyBorder="1" applyAlignment="1">
      <alignment horizontal="center" vertical="top" textRotation="90" wrapText="1"/>
    </xf>
    <xf numFmtId="0" fontId="6" fillId="0" borderId="118" xfId="0" applyFont="1" applyFill="1" applyBorder="1" applyAlignment="1">
      <alignment horizontal="left" vertical="top" wrapText="1"/>
    </xf>
    <xf numFmtId="0" fontId="6" fillId="0" borderId="116" xfId="0" applyFont="1" applyFill="1" applyBorder="1" applyAlignment="1">
      <alignment horizontal="left" vertical="top" wrapText="1"/>
    </xf>
    <xf numFmtId="0" fontId="6" fillId="0" borderId="119" xfId="0" applyFont="1" applyFill="1" applyBorder="1" applyAlignment="1">
      <alignment horizontal="left" vertical="top" wrapText="1"/>
    </xf>
    <xf numFmtId="0" fontId="2" fillId="0" borderId="120" xfId="0" applyFont="1" applyFill="1" applyBorder="1" applyAlignment="1">
      <alignment horizontal="center" vertical="top" textRotation="90" wrapText="1"/>
    </xf>
    <xf numFmtId="0" fontId="0" fillId="0" borderId="50" xfId="0" applyBorder="1" applyAlignment="1">
      <alignment horizontal="center" vertical="top" textRotation="90" wrapText="1"/>
    </xf>
    <xf numFmtId="0" fontId="0" fillId="0" borderId="100" xfId="0" applyBorder="1" applyAlignment="1">
      <alignment horizontal="center" vertical="top" textRotation="90" wrapText="1"/>
    </xf>
    <xf numFmtId="49" fontId="4" fillId="0" borderId="121" xfId="0" applyNumberFormat="1" applyFont="1" applyBorder="1" applyAlignment="1">
      <alignment horizontal="center" vertical="top" wrapText="1"/>
    </xf>
    <xf numFmtId="0" fontId="26" fillId="0" borderId="103" xfId="0" applyFont="1" applyBorder="1" applyAlignment="1">
      <alignment horizontal="center" vertical="top" wrapText="1"/>
    </xf>
    <xf numFmtId="0" fontId="26" fillId="0" borderId="122" xfId="0" applyFont="1" applyBorder="1" applyAlignment="1">
      <alignment horizontal="center" vertical="top" wrapText="1"/>
    </xf>
    <xf numFmtId="49" fontId="3" fillId="3" borderId="108" xfId="0" applyNumberFormat="1" applyFont="1" applyFill="1" applyBorder="1" applyAlignment="1">
      <alignment horizontal="right" vertical="top"/>
    </xf>
    <xf numFmtId="0" fontId="5" fillId="0" borderId="78" xfId="0" applyFont="1" applyBorder="1" applyAlignment="1">
      <alignment horizontal="right" vertical="top"/>
    </xf>
    <xf numFmtId="49" fontId="3" fillId="0" borderId="80" xfId="0" applyNumberFormat="1" applyFont="1" applyBorder="1" applyAlignment="1">
      <alignment horizontal="center" vertical="top"/>
    </xf>
    <xf numFmtId="0" fontId="5" fillId="0" borderId="108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4" fillId="0" borderId="12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100" xfId="0" applyFont="1" applyFill="1" applyBorder="1" applyAlignment="1">
      <alignment horizontal="center" vertical="top" wrapText="1"/>
    </xf>
    <xf numFmtId="0" fontId="6" fillId="0" borderId="107" xfId="0" applyFont="1" applyFill="1" applyBorder="1" applyAlignment="1">
      <alignment horizontal="left" vertical="top" wrapText="1"/>
    </xf>
    <xf numFmtId="0" fontId="6" fillId="0" borderId="80" xfId="0" applyFont="1" applyFill="1" applyBorder="1" applyAlignment="1">
      <alignment horizontal="left" vertical="top" wrapText="1"/>
    </xf>
    <xf numFmtId="0" fontId="6" fillId="0" borderId="108" xfId="0" applyFont="1" applyFill="1" applyBorder="1" applyAlignment="1">
      <alignment horizontal="left" vertical="top" wrapText="1"/>
    </xf>
    <xf numFmtId="0" fontId="5" fillId="0" borderId="86" xfId="0" applyFont="1" applyFill="1" applyBorder="1" applyAlignment="1">
      <alignment vertical="top" wrapText="1"/>
    </xf>
    <xf numFmtId="0" fontId="5" fillId="0" borderId="8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0" fillId="0" borderId="100" xfId="0" applyBorder="1" applyAlignment="1">
      <alignment horizontal="center" vertical="center" textRotation="90" wrapText="1"/>
    </xf>
    <xf numFmtId="49" fontId="3" fillId="4" borderId="101" xfId="0" applyNumberFormat="1" applyFont="1" applyFill="1" applyBorder="1" applyAlignment="1">
      <alignment horizontal="center" vertical="top"/>
    </xf>
    <xf numFmtId="49" fontId="3" fillId="3" borderId="9" xfId="0" applyNumberFormat="1" applyFont="1" applyFill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left" vertical="top"/>
    </xf>
    <xf numFmtId="49" fontId="3" fillId="3" borderId="31" xfId="0" applyNumberFormat="1" applyFont="1" applyFill="1" applyBorder="1" applyAlignment="1">
      <alignment horizontal="left" vertical="top"/>
    </xf>
    <xf numFmtId="49" fontId="3" fillId="3" borderId="78" xfId="0" applyNumberFormat="1" applyFont="1" applyFill="1" applyBorder="1" applyAlignment="1">
      <alignment horizontal="left" vertical="top"/>
    </xf>
    <xf numFmtId="49" fontId="3" fillId="3" borderId="81" xfId="0" applyNumberFormat="1" applyFont="1" applyFill="1" applyBorder="1" applyAlignment="1">
      <alignment horizontal="left" vertical="top"/>
    </xf>
    <xf numFmtId="0" fontId="18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center" textRotation="90" wrapText="1"/>
    </xf>
    <xf numFmtId="0" fontId="3" fillId="0" borderId="100" xfId="0" applyFont="1" applyFill="1" applyBorder="1" applyAlignment="1">
      <alignment horizontal="center" vertical="center" textRotation="90" wrapText="1"/>
    </xf>
    <xf numFmtId="0" fontId="18" fillId="0" borderId="72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18" fillId="0" borderId="93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4" fillId="0" borderId="103" xfId="0" applyNumberFormat="1" applyFont="1" applyBorder="1" applyAlignment="1">
      <alignment horizontal="center" vertical="top" wrapText="1"/>
    </xf>
    <xf numFmtId="49" fontId="9" fillId="0" borderId="74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49" fontId="4" fillId="0" borderId="74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26" fillId="0" borderId="85" xfId="0" applyFont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/>
    </xf>
    <xf numFmtId="0" fontId="4" fillId="3" borderId="31" xfId="0" applyFont="1" applyFill="1" applyBorder="1" applyAlignment="1">
      <alignment horizontal="center" vertical="top"/>
    </xf>
    <xf numFmtId="0" fontId="4" fillId="3" borderId="81" xfId="0" applyFont="1" applyFill="1" applyBorder="1" applyAlignment="1">
      <alignment horizontal="center" vertical="top"/>
    </xf>
    <xf numFmtId="49" fontId="4" fillId="3" borderId="31" xfId="0" applyNumberFormat="1" applyFont="1" applyFill="1" applyBorder="1" applyAlignment="1">
      <alignment horizontal="right" vertical="top"/>
    </xf>
    <xf numFmtId="49" fontId="3" fillId="4" borderId="22" xfId="0" applyNumberFormat="1" applyFont="1" applyFill="1" applyBorder="1" applyAlignment="1">
      <alignment horizontal="right" vertical="top"/>
    </xf>
    <xf numFmtId="49" fontId="4" fillId="4" borderId="31" xfId="0" applyNumberFormat="1" applyFont="1" applyFill="1" applyBorder="1" applyAlignment="1">
      <alignment horizontal="right" vertical="top"/>
    </xf>
    <xf numFmtId="0" fontId="4" fillId="4" borderId="56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81" xfId="0" applyFont="1" applyFill="1" applyBorder="1" applyAlignment="1">
      <alignment horizontal="center" wrapText="1"/>
    </xf>
    <xf numFmtId="172" fontId="28" fillId="0" borderId="0" xfId="0" applyNumberFormat="1" applyFont="1" applyFill="1" applyBorder="1" applyAlignment="1">
      <alignment horizontal="center" vertical="top" wrapText="1"/>
    </xf>
    <xf numFmtId="0" fontId="5" fillId="0" borderId="1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28" fillId="5" borderId="125" xfId="0" applyNumberFormat="1" applyFont="1" applyFill="1" applyBorder="1" applyAlignment="1">
      <alignment horizontal="center" vertical="top" wrapText="1"/>
    </xf>
    <xf numFmtId="172" fontId="28" fillId="5" borderId="31" xfId="0" applyNumberFormat="1" applyFont="1" applyFill="1" applyBorder="1" applyAlignment="1">
      <alignment horizontal="center" vertical="top" wrapText="1"/>
    </xf>
    <xf numFmtId="172" fontId="28" fillId="5" borderId="126" xfId="0" applyNumberFormat="1" applyFont="1" applyFill="1" applyBorder="1" applyAlignment="1">
      <alignment horizontal="center" vertical="top" wrapText="1"/>
    </xf>
    <xf numFmtId="0" fontId="3" fillId="0" borderId="120" xfId="0" applyFont="1" applyBorder="1" applyAlignment="1">
      <alignment horizontal="center" vertical="top" textRotation="90" wrapText="1"/>
    </xf>
    <xf numFmtId="0" fontId="3" fillId="0" borderId="50" xfId="0" applyFont="1" applyBorder="1" applyAlignment="1">
      <alignment horizontal="center" vertical="top" textRotation="90" wrapText="1"/>
    </xf>
    <xf numFmtId="0" fontId="3" fillId="0" borderId="100" xfId="0" applyFont="1" applyBorder="1" applyAlignment="1">
      <alignment horizontal="center" vertical="top" textRotation="90" wrapText="1"/>
    </xf>
    <xf numFmtId="49" fontId="4" fillId="0" borderId="121" xfId="0" applyNumberFormat="1" applyFont="1" applyFill="1" applyBorder="1" applyAlignment="1">
      <alignment horizontal="center" vertical="top"/>
    </xf>
    <xf numFmtId="49" fontId="4" fillId="0" borderId="103" xfId="0" applyNumberFormat="1" applyFont="1" applyFill="1" applyBorder="1" applyAlignment="1">
      <alignment horizontal="center" vertical="top"/>
    </xf>
    <xf numFmtId="49" fontId="4" fillId="0" borderId="122" xfId="0" applyNumberFormat="1" applyFont="1" applyFill="1" applyBorder="1" applyAlignment="1">
      <alignment horizontal="center" vertical="top"/>
    </xf>
    <xf numFmtId="49" fontId="9" fillId="0" borderId="74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49" fontId="9" fillId="0" borderId="85" xfId="0" applyNumberFormat="1" applyFont="1" applyFill="1" applyBorder="1" applyAlignment="1">
      <alignment horizontal="center" vertical="top"/>
    </xf>
    <xf numFmtId="49" fontId="4" fillId="0" borderId="118" xfId="0" applyNumberFormat="1" applyFont="1" applyFill="1" applyBorder="1" applyAlignment="1">
      <alignment horizontal="left" vertical="top" wrapText="1"/>
    </xf>
    <xf numFmtId="49" fontId="4" fillId="0" borderId="116" xfId="0" applyNumberFormat="1" applyFont="1" applyFill="1" applyBorder="1" applyAlignment="1">
      <alignment horizontal="left" vertical="top" wrapText="1"/>
    </xf>
    <xf numFmtId="49" fontId="4" fillId="0" borderId="119" xfId="0" applyNumberFormat="1" applyFont="1" applyFill="1" applyBorder="1" applyAlignment="1">
      <alignment horizontal="left" vertical="top" wrapText="1"/>
    </xf>
    <xf numFmtId="172" fontId="26" fillId="0" borderId="0" xfId="0" applyNumberFormat="1" applyFont="1" applyFill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vertical="top" wrapText="1"/>
    </xf>
    <xf numFmtId="49" fontId="3" fillId="3" borderId="81" xfId="0" applyNumberFormat="1" applyFont="1" applyFill="1" applyBorder="1" applyAlignment="1">
      <alignment horizontal="right" vertical="top"/>
    </xf>
    <xf numFmtId="0" fontId="5" fillId="0" borderId="120" xfId="0" applyFont="1" applyFill="1" applyBorder="1" applyAlignment="1">
      <alignment horizontal="center" vertical="top" textRotation="90" wrapText="1"/>
    </xf>
    <xf numFmtId="0" fontId="5" fillId="0" borderId="50" xfId="0" applyFont="1" applyFill="1" applyBorder="1" applyAlignment="1">
      <alignment horizontal="center" vertical="top" textRotation="90" wrapText="1"/>
    </xf>
    <xf numFmtId="0" fontId="5" fillId="0" borderId="100" xfId="0" applyFont="1" applyFill="1" applyBorder="1" applyAlignment="1">
      <alignment horizontal="center" vertical="top" textRotation="90" wrapText="1"/>
    </xf>
    <xf numFmtId="49" fontId="4" fillId="0" borderId="52" xfId="0" applyNumberFormat="1" applyFont="1" applyFill="1" applyBorder="1" applyAlignment="1">
      <alignment horizontal="center" vertical="top"/>
    </xf>
    <xf numFmtId="49" fontId="4" fillId="0" borderId="79" xfId="0" applyNumberFormat="1" applyFont="1" applyFill="1" applyBorder="1" applyAlignment="1">
      <alignment horizontal="center" vertical="top"/>
    </xf>
    <xf numFmtId="49" fontId="3" fillId="3" borderId="108" xfId="0" applyNumberFormat="1" applyFont="1" applyFill="1" applyBorder="1" applyAlignment="1">
      <alignment horizontal="left" vertical="top"/>
    </xf>
    <xf numFmtId="0" fontId="5" fillId="0" borderId="7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3" fillId="3" borderId="108" xfId="0" applyFont="1" applyFill="1" applyBorder="1" applyAlignment="1">
      <alignment horizontal="left" vertical="top" wrapText="1"/>
    </xf>
    <xf numFmtId="0" fontId="3" fillId="3" borderId="78" xfId="0" applyFont="1" applyFill="1" applyBorder="1" applyAlignment="1">
      <alignment horizontal="left" vertical="top" wrapText="1"/>
    </xf>
    <xf numFmtId="0" fontId="3" fillId="3" borderId="79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6" fillId="0" borderId="100" xfId="0" applyFont="1" applyBorder="1" applyAlignment="1">
      <alignment horizontal="center" vertical="center" textRotation="90" wrapText="1"/>
    </xf>
    <xf numFmtId="172" fontId="26" fillId="0" borderId="127" xfId="0" applyNumberFormat="1" applyFont="1" applyBorder="1" applyAlignment="1">
      <alignment horizontal="center" vertical="top" wrapText="1"/>
    </xf>
    <xf numFmtId="172" fontId="26" fillId="0" borderId="128" xfId="0" applyNumberFormat="1" applyFont="1" applyBorder="1" applyAlignment="1">
      <alignment horizontal="center" vertical="top" wrapText="1"/>
    </xf>
    <xf numFmtId="172" fontId="26" fillId="0" borderId="129" xfId="0" applyNumberFormat="1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4" fillId="0" borderId="1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99" xfId="0" applyBorder="1" applyAlignment="1">
      <alignment horizontal="left" vertical="top" wrapText="1"/>
    </xf>
    <xf numFmtId="49" fontId="4" fillId="0" borderId="91" xfId="0" applyNumberFormat="1" applyFont="1" applyBorder="1" applyAlignment="1">
      <alignment horizontal="center" vertical="top"/>
    </xf>
    <xf numFmtId="49" fontId="4" fillId="0" borderId="79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0" fillId="0" borderId="33" xfId="0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5" fillId="0" borderId="107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108" xfId="0" applyFont="1" applyBorder="1" applyAlignment="1">
      <alignment horizontal="left" vertical="top" wrapText="1"/>
    </xf>
    <xf numFmtId="0" fontId="0" fillId="0" borderId="5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3" fillId="0" borderId="131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left" vertical="top"/>
    </xf>
    <xf numFmtId="49" fontId="3" fillId="4" borderId="31" xfId="0" applyNumberFormat="1" applyFont="1" applyFill="1" applyBorder="1" applyAlignment="1">
      <alignment horizontal="left" vertical="top"/>
    </xf>
    <xf numFmtId="49" fontId="3" fillId="4" borderId="81" xfId="0" applyNumberFormat="1" applyFont="1" applyFill="1" applyBorder="1" applyAlignment="1">
      <alignment horizontal="left" vertical="top"/>
    </xf>
    <xf numFmtId="0" fontId="1" fillId="5" borderId="31" xfId="0" applyFont="1" applyFill="1" applyBorder="1" applyAlignment="1">
      <alignment horizontal="center" vertical="top"/>
    </xf>
    <xf numFmtId="0" fontId="1" fillId="5" borderId="81" xfId="0" applyFont="1" applyFill="1" applyBorder="1" applyAlignment="1">
      <alignment horizontal="center" vertical="top"/>
    </xf>
    <xf numFmtId="0" fontId="10" fillId="5" borderId="56" xfId="0" applyFont="1" applyFill="1" applyBorder="1" applyAlignment="1">
      <alignment horizontal="left" vertical="top" wrapText="1"/>
    </xf>
    <xf numFmtId="0" fontId="10" fillId="5" borderId="31" xfId="0" applyFont="1" applyFill="1" applyBorder="1" applyAlignment="1">
      <alignment horizontal="left" vertical="top" wrapText="1"/>
    </xf>
    <xf numFmtId="49" fontId="10" fillId="7" borderId="56" xfId="0" applyNumberFormat="1" applyFont="1" applyFill="1" applyBorder="1" applyAlignment="1">
      <alignment horizontal="left" vertical="top" wrapText="1"/>
    </xf>
    <xf numFmtId="49" fontId="10" fillId="7" borderId="31" xfId="0" applyNumberFormat="1" applyFont="1" applyFill="1" applyBorder="1" applyAlignment="1">
      <alignment horizontal="left" vertical="top" wrapText="1"/>
    </xf>
    <xf numFmtId="0" fontId="1" fillId="7" borderId="31" xfId="0" applyFont="1" applyFill="1" applyBorder="1" applyAlignment="1">
      <alignment horizontal="center" vertical="top"/>
    </xf>
    <xf numFmtId="0" fontId="1" fillId="7" borderId="8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35" xfId="0" applyFont="1" applyBorder="1" applyAlignment="1">
      <alignment horizontal="center" vertical="center" textRotation="90" wrapText="1"/>
    </xf>
    <xf numFmtId="0" fontId="4" fillId="0" borderId="134" xfId="0" applyNumberFormat="1" applyFont="1" applyBorder="1" applyAlignment="1">
      <alignment horizontal="center" vertical="center" textRotation="90" wrapText="1"/>
    </xf>
    <xf numFmtId="0" fontId="4" fillId="0" borderId="33" xfId="0" applyNumberFormat="1" applyFont="1" applyBorder="1" applyAlignment="1">
      <alignment horizontal="center" vertical="center" textRotation="90" wrapText="1"/>
    </xf>
    <xf numFmtId="0" fontId="4" fillId="0" borderId="135" xfId="0" applyNumberFormat="1" applyFont="1" applyBorder="1" applyAlignment="1">
      <alignment horizontal="center" vertical="center" textRotation="90" wrapText="1"/>
    </xf>
    <xf numFmtId="0" fontId="4" fillId="0" borderId="136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137" xfId="0" applyFont="1" applyBorder="1" applyAlignment="1">
      <alignment horizontal="center" vertical="center" textRotation="90" wrapText="1"/>
    </xf>
    <xf numFmtId="49" fontId="3" fillId="0" borderId="107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3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38" xfId="0" applyFont="1" applyBorder="1" applyAlignment="1">
      <alignment horizontal="center" vertical="center" textRotation="90" wrapText="1"/>
    </xf>
    <xf numFmtId="0" fontId="4" fillId="0" borderId="13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9" xfId="0" applyFont="1" applyBorder="1" applyAlignment="1">
      <alignment horizontal="center" vertical="center" textRotation="90" wrapText="1"/>
    </xf>
    <xf numFmtId="0" fontId="4" fillId="0" borderId="13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139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40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textRotation="90" wrapText="1"/>
    </xf>
    <xf numFmtId="0" fontId="4" fillId="0" borderId="143" xfId="0" applyFont="1" applyBorder="1" applyAlignment="1">
      <alignment horizontal="center" vertical="center" textRotation="90" wrapText="1"/>
    </xf>
    <xf numFmtId="0" fontId="4" fillId="0" borderId="144" xfId="0" applyFont="1" applyBorder="1" applyAlignment="1">
      <alignment horizontal="center" vertical="center" textRotation="90" wrapText="1"/>
    </xf>
    <xf numFmtId="0" fontId="3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 textRotation="90" wrapText="1"/>
    </xf>
    <xf numFmtId="0" fontId="4" fillId="2" borderId="147" xfId="0" applyFont="1" applyFill="1" applyBorder="1" applyAlignment="1">
      <alignment horizontal="center" vertical="center" textRotation="90" wrapText="1"/>
    </xf>
    <xf numFmtId="0" fontId="4" fillId="2" borderId="101" xfId="0" applyFont="1" applyFill="1" applyBorder="1" applyAlignment="1">
      <alignment horizontal="center" vertical="center" textRotation="90" wrapText="1"/>
    </xf>
    <xf numFmtId="0" fontId="4" fillId="2" borderId="141" xfId="0" applyFont="1" applyFill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41" xfId="0" applyFont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147" xfId="0" applyFont="1" applyFill="1" applyBorder="1" applyAlignment="1">
      <alignment horizontal="center" vertical="center" textRotation="90" wrapText="1"/>
    </xf>
    <xf numFmtId="0" fontId="3" fillId="2" borderId="131" xfId="0" applyFont="1" applyFill="1" applyBorder="1" applyAlignment="1">
      <alignment horizontal="center" vertical="center" wrapText="1"/>
    </xf>
    <xf numFmtId="0" fontId="3" fillId="2" borderId="132" xfId="0" applyFont="1" applyFill="1" applyBorder="1" applyAlignment="1">
      <alignment horizontal="center" vertical="center" wrapText="1"/>
    </xf>
    <xf numFmtId="0" fontId="3" fillId="2" borderId="13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/>
    </xf>
    <xf numFmtId="0" fontId="3" fillId="0" borderId="148" xfId="0" applyFont="1" applyBorder="1" applyAlignment="1">
      <alignment horizontal="center" vertical="center" wrapText="1"/>
    </xf>
    <xf numFmtId="0" fontId="3" fillId="0" borderId="149" xfId="0" applyFont="1" applyBorder="1" applyAlignment="1">
      <alignment horizontal="center" vertical="center" wrapText="1"/>
    </xf>
    <xf numFmtId="49" fontId="1" fillId="0" borderId="150" xfId="0" applyNumberFormat="1" applyFont="1" applyBorder="1" applyAlignment="1">
      <alignment horizontal="center" vertical="top" wrapText="1"/>
    </xf>
    <xf numFmtId="49" fontId="1" fillId="0" borderId="10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51" xfId="0" applyNumberFormat="1" applyFont="1" applyBorder="1" applyAlignment="1">
      <alignment horizontal="center" vertical="top"/>
    </xf>
    <xf numFmtId="0" fontId="4" fillId="0" borderId="152" xfId="0" applyFont="1" applyBorder="1" applyAlignment="1">
      <alignment horizontal="center" vertical="center" textRotation="90" wrapText="1"/>
    </xf>
    <xf numFmtId="0" fontId="4" fillId="0" borderId="15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top"/>
    </xf>
    <xf numFmtId="172" fontId="4" fillId="0" borderId="0" xfId="0" applyNumberFormat="1" applyFont="1" applyBorder="1" applyAlignment="1">
      <alignment horizontal="center" vertical="top"/>
    </xf>
    <xf numFmtId="49" fontId="3" fillId="3" borderId="22" xfId="0" applyNumberFormat="1" applyFont="1" applyFill="1" applyBorder="1" applyAlignment="1">
      <alignment horizontal="left" vertical="top"/>
    </xf>
    <xf numFmtId="49" fontId="3" fillId="3" borderId="31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4" fillId="0" borderId="154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72" fontId="26" fillId="0" borderId="155" xfId="0" applyNumberFormat="1" applyFont="1" applyBorder="1" applyAlignment="1">
      <alignment horizontal="center" vertical="top" wrapText="1"/>
    </xf>
    <xf numFmtId="172" fontId="26" fillId="0" borderId="106" xfId="0" applyNumberFormat="1" applyFont="1" applyBorder="1" applyAlignment="1">
      <alignment horizontal="center" vertical="top" wrapText="1"/>
    </xf>
    <xf numFmtId="172" fontId="26" fillId="0" borderId="156" xfId="0" applyNumberFormat="1" applyFont="1" applyBorder="1" applyAlignment="1">
      <alignment horizontal="center" vertical="top" wrapText="1"/>
    </xf>
    <xf numFmtId="0" fontId="4" fillId="6" borderId="114" xfId="0" applyFont="1" applyFill="1" applyBorder="1" applyAlignment="1">
      <alignment horizontal="left" vertical="top" wrapText="1"/>
    </xf>
    <xf numFmtId="0" fontId="0" fillId="6" borderId="30" xfId="0" applyFont="1" applyFill="1" applyBorder="1" applyAlignment="1">
      <alignment horizontal="left" vertical="top" wrapText="1"/>
    </xf>
    <xf numFmtId="0" fontId="3" fillId="5" borderId="123" xfId="0" applyFont="1" applyFill="1" applyBorder="1" applyAlignment="1">
      <alignment horizontal="right" vertical="top" wrapText="1"/>
    </xf>
    <xf numFmtId="0" fontId="0" fillId="5" borderId="12" xfId="0" applyFill="1" applyBorder="1" applyAlignment="1">
      <alignment vertical="top" wrapText="1"/>
    </xf>
    <xf numFmtId="0" fontId="0" fillId="5" borderId="22" xfId="0" applyFill="1" applyBorder="1" applyAlignment="1">
      <alignment vertical="top" wrapText="1"/>
    </xf>
    <xf numFmtId="172" fontId="1" fillId="0" borderId="0" xfId="0" applyNumberFormat="1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172" fontId="2" fillId="0" borderId="0" xfId="0" applyNumberFormat="1" applyFont="1" applyBorder="1" applyAlignment="1">
      <alignment horizontal="center" vertical="top"/>
    </xf>
    <xf numFmtId="0" fontId="6" fillId="6" borderId="13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6" fillId="6" borderId="76" xfId="0" applyFont="1" applyFill="1" applyBorder="1" applyAlignment="1">
      <alignment horizontal="center" vertical="top" wrapText="1"/>
    </xf>
    <xf numFmtId="0" fontId="6" fillId="6" borderId="72" xfId="0" applyFont="1" applyFill="1" applyBorder="1" applyAlignment="1">
      <alignment horizontal="center" vertical="top" wrapText="1"/>
    </xf>
    <xf numFmtId="0" fontId="6" fillId="6" borderId="73" xfId="0" applyFont="1" applyFill="1" applyBorder="1" applyAlignment="1">
      <alignment horizontal="center" vertical="top" wrapText="1"/>
    </xf>
    <xf numFmtId="0" fontId="0" fillId="0" borderId="78" xfId="0" applyBorder="1" applyAlignment="1">
      <alignment horizontal="left" vertical="top" wrapText="1"/>
    </xf>
    <xf numFmtId="0" fontId="6" fillId="6" borderId="75" xfId="0" applyFont="1" applyFill="1" applyBorder="1" applyAlignment="1">
      <alignment horizontal="left" vertical="top" wrapText="1"/>
    </xf>
    <xf numFmtId="0" fontId="6" fillId="6" borderId="71" xfId="0" applyFont="1" applyFill="1" applyBorder="1" applyAlignment="1">
      <alignment horizontal="left" vertical="top" wrapText="1"/>
    </xf>
    <xf numFmtId="0" fontId="6" fillId="6" borderId="69" xfId="0" applyFont="1" applyFill="1" applyBorder="1" applyAlignment="1">
      <alignment horizontal="left" vertical="top" wrapText="1"/>
    </xf>
    <xf numFmtId="0" fontId="26" fillId="0" borderId="33" xfId="0" applyFont="1" applyBorder="1" applyAlignment="1">
      <alignment horizontal="center" vertical="top" wrapText="1"/>
    </xf>
    <xf numFmtId="0" fontId="4" fillId="0" borderId="74" xfId="0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28" fillId="0" borderId="100" xfId="0" applyFont="1" applyBorder="1" applyAlignment="1">
      <alignment horizontal="center" vertical="top" textRotation="90" wrapText="1"/>
    </xf>
    <xf numFmtId="49" fontId="1" fillId="0" borderId="121" xfId="0" applyNumberFormat="1" applyFont="1" applyBorder="1" applyAlignment="1">
      <alignment horizontal="center" vertical="top" wrapText="1"/>
    </xf>
    <xf numFmtId="0" fontId="0" fillId="0" borderId="122" xfId="0" applyBorder="1" applyAlignment="1">
      <alignment horizontal="center" vertical="top" wrapText="1"/>
    </xf>
    <xf numFmtId="0" fontId="4" fillId="0" borderId="157" xfId="0" applyFont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3" fillId="5" borderId="84" xfId="0" applyNumberFormat="1" applyFont="1" applyFill="1" applyBorder="1" applyAlignment="1">
      <alignment horizontal="right" vertical="top"/>
    </xf>
    <xf numFmtId="0" fontId="5" fillId="0" borderId="125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126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22" xfId="0" applyFont="1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6" fillId="0" borderId="107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108" xfId="0" applyFont="1" applyBorder="1" applyAlignment="1">
      <alignment horizontal="left"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 wrapText="1"/>
    </xf>
    <xf numFmtId="0" fontId="3" fillId="0" borderId="12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4" fillId="0" borderId="75" xfId="0" applyFont="1" applyFill="1" applyBorder="1" applyAlignment="1">
      <alignment horizontal="left" vertical="top" wrapText="1"/>
    </xf>
    <xf numFmtId="0" fontId="25" fillId="0" borderId="7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0" fillId="0" borderId="73" xfId="0" applyBorder="1" applyAlignment="1">
      <alignment horizontal="center" vertical="top"/>
    </xf>
    <xf numFmtId="172" fontId="18" fillId="0" borderId="130" xfId="0" applyNumberFormat="1" applyFont="1" applyFill="1" applyBorder="1" applyAlignment="1">
      <alignment horizontal="left" vertical="top" wrapText="1"/>
    </xf>
    <xf numFmtId="172" fontId="18" fillId="0" borderId="32" xfId="0" applyNumberFormat="1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99" xfId="0" applyBorder="1" applyAlignment="1">
      <alignment horizontal="left" vertical="top"/>
    </xf>
    <xf numFmtId="0" fontId="4" fillId="0" borderId="75" xfId="0" applyFont="1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6" fillId="0" borderId="75" xfId="0" applyFont="1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4" fillId="5" borderId="84" xfId="0" applyFont="1" applyFill="1" applyBorder="1" applyAlignment="1">
      <alignment horizontal="center" vertical="top"/>
    </xf>
    <xf numFmtId="0" fontId="4" fillId="5" borderId="158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left" vertical="top"/>
    </xf>
    <xf numFmtId="0" fontId="5" fillId="0" borderId="81" xfId="0" applyFont="1" applyBorder="1" applyAlignment="1">
      <alignment horizontal="left" vertical="top"/>
    </xf>
    <xf numFmtId="0" fontId="18" fillId="0" borderId="76" xfId="0" applyFont="1" applyFill="1" applyBorder="1" applyAlignment="1">
      <alignment horizontal="center" vertical="top" wrapText="1"/>
    </xf>
    <xf numFmtId="0" fontId="18" fillId="0" borderId="72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center" vertical="top" wrapText="1"/>
    </xf>
    <xf numFmtId="0" fontId="4" fillId="3" borderId="81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15" fillId="0" borderId="120" xfId="0" applyFont="1" applyBorder="1" applyAlignment="1">
      <alignment horizontal="center" vertical="top"/>
    </xf>
    <xf numFmtId="0" fontId="15" fillId="0" borderId="50" xfId="0" applyFont="1" applyBorder="1" applyAlignment="1">
      <alignment horizontal="center" vertical="top"/>
    </xf>
    <xf numFmtId="0" fontId="15" fillId="0" borderId="100" xfId="0" applyFont="1" applyBorder="1" applyAlignment="1">
      <alignment horizontal="center" vertical="top"/>
    </xf>
    <xf numFmtId="49" fontId="16" fillId="0" borderId="117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/>
    </xf>
    <xf numFmtId="49" fontId="16" fillId="0" borderId="78" xfId="0" applyNumberFormat="1" applyFont="1" applyBorder="1" applyAlignment="1">
      <alignment horizontal="center" vertical="top"/>
    </xf>
    <xf numFmtId="0" fontId="4" fillId="6" borderId="155" xfId="0" applyFont="1" applyFill="1" applyBorder="1" applyAlignment="1">
      <alignment horizontal="left" vertical="top" wrapText="1"/>
    </xf>
    <xf numFmtId="0" fontId="0" fillId="6" borderId="106" xfId="0" applyFont="1" applyFill="1" applyBorder="1" applyAlignment="1">
      <alignment horizontal="left" vertical="top" wrapText="1"/>
    </xf>
    <xf numFmtId="0" fontId="3" fillId="2" borderId="123" xfId="0" applyFont="1" applyFill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72" fontId="21" fillId="2" borderId="125" xfId="0" applyNumberFormat="1" applyFont="1" applyFill="1" applyBorder="1" applyAlignment="1">
      <alignment horizontal="center" vertical="top" wrapText="1"/>
    </xf>
    <xf numFmtId="172" fontId="21" fillId="2" borderId="31" xfId="0" applyNumberFormat="1" applyFont="1" applyFill="1" applyBorder="1" applyAlignment="1">
      <alignment horizontal="center" vertical="top" wrapText="1"/>
    </xf>
    <xf numFmtId="172" fontId="21" fillId="2" borderId="126" xfId="0" applyNumberFormat="1" applyFont="1" applyFill="1" applyBorder="1" applyAlignment="1">
      <alignment horizontal="center" vertical="top" wrapText="1"/>
    </xf>
    <xf numFmtId="172" fontId="21" fillId="0" borderId="0" xfId="0" applyNumberFormat="1" applyFont="1" applyFill="1" applyBorder="1" applyAlignment="1">
      <alignment horizontal="center" vertical="top" wrapText="1"/>
    </xf>
    <xf numFmtId="172" fontId="12" fillId="0" borderId="78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3" fillId="4" borderId="19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right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4">
      <selection activeCell="I13" sqref="I13"/>
    </sheetView>
  </sheetViews>
  <sheetFormatPr defaultColWidth="9.140625" defaultRowHeight="12.75"/>
  <cols>
    <col min="1" max="1" width="34.140625" style="0" customWidth="1"/>
    <col min="2" max="2" width="11.7109375" style="0" customWidth="1"/>
    <col min="3" max="3" width="11.8515625" style="0" customWidth="1"/>
    <col min="4" max="4" width="11.00390625" style="0" customWidth="1"/>
    <col min="5" max="5" width="11.28125" style="0" customWidth="1"/>
    <col min="6" max="6" width="10.8515625" style="0" customWidth="1"/>
  </cols>
  <sheetData>
    <row r="1" spans="1:6" ht="15.75">
      <c r="A1" s="588" t="s">
        <v>124</v>
      </c>
      <c r="B1" s="589"/>
      <c r="C1" s="589"/>
      <c r="D1" s="589"/>
      <c r="E1" s="99" t="s">
        <v>57</v>
      </c>
      <c r="F1" s="61"/>
    </row>
    <row r="2" ht="13.5" thickBot="1">
      <c r="F2" s="100" t="s">
        <v>0</v>
      </c>
    </row>
    <row r="3" spans="1:6" ht="12.75" customHeight="1" thickTop="1">
      <c r="A3" s="590" t="s">
        <v>58</v>
      </c>
      <c r="B3" s="582" t="s">
        <v>59</v>
      </c>
      <c r="C3" s="582" t="s">
        <v>60</v>
      </c>
      <c r="D3" s="582" t="s">
        <v>61</v>
      </c>
      <c r="E3" s="582" t="s">
        <v>62</v>
      </c>
      <c r="F3" s="585" t="s">
        <v>63</v>
      </c>
    </row>
    <row r="4" spans="1:6" ht="12.75">
      <c r="A4" s="591"/>
      <c r="B4" s="583"/>
      <c r="C4" s="593"/>
      <c r="D4" s="583"/>
      <c r="E4" s="583"/>
      <c r="F4" s="586"/>
    </row>
    <row r="5" spans="1:8" ht="12.75">
      <c r="A5" s="591"/>
      <c r="B5" s="583"/>
      <c r="C5" s="593"/>
      <c r="D5" s="583"/>
      <c r="E5" s="583"/>
      <c r="F5" s="586"/>
      <c r="G5" s="101"/>
      <c r="H5" s="101"/>
    </row>
    <row r="6" spans="1:8" ht="21.75" customHeight="1" thickBot="1">
      <c r="A6" s="592"/>
      <c r="B6" s="584"/>
      <c r="C6" s="594"/>
      <c r="D6" s="584"/>
      <c r="E6" s="584"/>
      <c r="F6" s="587"/>
      <c r="G6" s="101"/>
      <c r="H6" s="101"/>
    </row>
    <row r="7" spans="1:8" ht="21" customHeight="1" thickTop="1">
      <c r="A7" s="102" t="s">
        <v>64</v>
      </c>
      <c r="B7" s="103">
        <f>B8+B10</f>
        <v>4067.8</v>
      </c>
      <c r="C7" s="104">
        <f>C8+C10</f>
        <v>40478.4</v>
      </c>
      <c r="D7" s="105">
        <f>D8+D10</f>
        <v>31875.1</v>
      </c>
      <c r="E7" s="105">
        <f>'1 lentelė'!V81</f>
        <v>12482.5</v>
      </c>
      <c r="F7" s="106">
        <f>'1 lentelė'!W81</f>
        <v>5127.5</v>
      </c>
      <c r="G7" s="107"/>
      <c r="H7" s="101"/>
    </row>
    <row r="8" spans="1:8" ht="17.25" customHeight="1">
      <c r="A8" s="108" t="s">
        <v>65</v>
      </c>
      <c r="B8" s="109">
        <f>'1 lentelė'!K81</f>
        <v>1367.4</v>
      </c>
      <c r="C8" s="110">
        <f>'1 lentelė'!O81</f>
        <v>1735.8</v>
      </c>
      <c r="D8" s="111">
        <f>'1 lentelė'!S81</f>
        <v>1118.3</v>
      </c>
      <c r="E8" s="109">
        <v>0</v>
      </c>
      <c r="F8" s="112">
        <v>0</v>
      </c>
      <c r="G8" s="101"/>
      <c r="H8" s="101"/>
    </row>
    <row r="9" spans="1:8" ht="17.25" customHeight="1">
      <c r="A9" s="113" t="s">
        <v>66</v>
      </c>
      <c r="B9" s="114">
        <v>0</v>
      </c>
      <c r="C9" s="115">
        <v>0</v>
      </c>
      <c r="D9" s="116">
        <v>0</v>
      </c>
      <c r="E9" s="109">
        <v>0</v>
      </c>
      <c r="F9" s="117">
        <v>0</v>
      </c>
      <c r="G9" s="101"/>
      <c r="H9" s="101"/>
    </row>
    <row r="10" spans="1:8" ht="27.75" customHeight="1" thickBot="1">
      <c r="A10" s="118" t="s">
        <v>67</v>
      </c>
      <c r="B10" s="119">
        <f>'1 lentelė'!M81</f>
        <v>2700.4</v>
      </c>
      <c r="C10" s="120">
        <f>'1 lentelė'!Q81</f>
        <v>38742.6</v>
      </c>
      <c r="D10" s="121">
        <f>'1 lentelė'!U81</f>
        <v>30756.8</v>
      </c>
      <c r="E10" s="119">
        <v>0</v>
      </c>
      <c r="F10" s="122">
        <v>0</v>
      </c>
      <c r="G10" s="101"/>
      <c r="H10" s="101"/>
    </row>
    <row r="11" spans="1:6" ht="21.75" customHeight="1" thickBot="1" thickTop="1">
      <c r="A11" s="123" t="s">
        <v>68</v>
      </c>
      <c r="B11" s="124">
        <f>B12+B21</f>
        <v>4067.8</v>
      </c>
      <c r="C11" s="124">
        <f>C12+C21</f>
        <v>40478.399999999994</v>
      </c>
      <c r="D11" s="124">
        <f>D12+D21</f>
        <v>31875.1</v>
      </c>
      <c r="E11" s="124">
        <f>E12+E21</f>
        <v>20335</v>
      </c>
      <c r="F11" s="125">
        <f>'1 lentelė'!W81</f>
        <v>5127.5</v>
      </c>
    </row>
    <row r="12" spans="1:6" ht="18" customHeight="1" thickBot="1">
      <c r="A12" s="126" t="s">
        <v>69</v>
      </c>
      <c r="B12" s="127">
        <f>B13+B20</f>
        <v>2855.8</v>
      </c>
      <c r="C12" s="127">
        <f>C13+C20</f>
        <v>13175.7</v>
      </c>
      <c r="D12" s="127">
        <f>D13+D20</f>
        <v>4572.400000000001</v>
      </c>
      <c r="E12" s="127">
        <v>4535</v>
      </c>
      <c r="F12" s="128">
        <f>'1 lentelė'!W81</f>
        <v>5127.5</v>
      </c>
    </row>
    <row r="13" spans="1:6" ht="20.25" customHeight="1">
      <c r="A13" s="129" t="s">
        <v>92</v>
      </c>
      <c r="B13" s="130">
        <f>B14+B15+B16+B17+B18+B19</f>
        <v>2710</v>
      </c>
      <c r="C13" s="130">
        <f>C14+C15+C16+C17+C18+C19</f>
        <v>12741.1</v>
      </c>
      <c r="D13" s="131">
        <f>D14+D15+D16+D17+D18+D19</f>
        <v>4006.2000000000003</v>
      </c>
      <c r="E13" s="130">
        <f>E14+E15+E16+E17+E18+E19</f>
        <v>0</v>
      </c>
      <c r="F13" s="132">
        <f>F14+F15+F16+F17+F18+F19</f>
        <v>0</v>
      </c>
    </row>
    <row r="14" spans="1:6" ht="20.25" customHeight="1">
      <c r="A14" s="133" t="s">
        <v>93</v>
      </c>
      <c r="B14" s="134">
        <f>'1 lentelė'!J87</f>
        <v>2297.3</v>
      </c>
      <c r="C14" s="134">
        <f>'1 lentelė'!N87</f>
        <v>3376.1</v>
      </c>
      <c r="D14" s="116">
        <f>'1 lentelė'!R87</f>
        <v>4006.2000000000003</v>
      </c>
      <c r="E14" s="134">
        <v>0</v>
      </c>
      <c r="F14" s="135">
        <v>0</v>
      </c>
    </row>
    <row r="15" spans="1:6" ht="39.75" customHeight="1">
      <c r="A15" s="113" t="s">
        <v>94</v>
      </c>
      <c r="B15" s="109">
        <v>0</v>
      </c>
      <c r="C15" s="109">
        <v>0</v>
      </c>
      <c r="D15" s="111">
        <v>0</v>
      </c>
      <c r="E15" s="109">
        <v>0</v>
      </c>
      <c r="F15" s="136">
        <v>0</v>
      </c>
    </row>
    <row r="16" spans="1:6" ht="31.5" customHeight="1">
      <c r="A16" s="113" t="s">
        <v>95</v>
      </c>
      <c r="B16" s="137">
        <v>0</v>
      </c>
      <c r="C16" s="137">
        <v>0</v>
      </c>
      <c r="D16" s="138">
        <v>0</v>
      </c>
      <c r="E16" s="137">
        <v>0</v>
      </c>
      <c r="F16" s="139">
        <v>0</v>
      </c>
    </row>
    <row r="17" spans="1:6" ht="30" customHeight="1">
      <c r="A17" s="113" t="s">
        <v>96</v>
      </c>
      <c r="B17" s="109">
        <v>0</v>
      </c>
      <c r="C17" s="109">
        <v>0</v>
      </c>
      <c r="D17" s="111">
        <v>0</v>
      </c>
      <c r="E17" s="109">
        <v>0</v>
      </c>
      <c r="F17" s="136">
        <v>0</v>
      </c>
    </row>
    <row r="18" spans="1:6" ht="44.25" customHeight="1">
      <c r="A18" s="113" t="s">
        <v>97</v>
      </c>
      <c r="B18" s="109">
        <f>'1 lentelė'!J89</f>
        <v>412.69999999999993</v>
      </c>
      <c r="C18" s="109">
        <v>0</v>
      </c>
      <c r="D18" s="111">
        <v>0</v>
      </c>
      <c r="E18" s="109">
        <v>0</v>
      </c>
      <c r="F18" s="136">
        <v>0</v>
      </c>
    </row>
    <row r="19" spans="1:6" ht="39.75" customHeight="1">
      <c r="A19" s="113" t="s">
        <v>140</v>
      </c>
      <c r="B19" s="134">
        <f>'1 lentelė'!J90</f>
        <v>0</v>
      </c>
      <c r="C19" s="134">
        <f>'1 lentelė'!N90</f>
        <v>9365</v>
      </c>
      <c r="D19" s="116">
        <f>'1 lentelė'!R90</f>
        <v>0</v>
      </c>
      <c r="E19" s="134">
        <v>0</v>
      </c>
      <c r="F19" s="135">
        <v>0</v>
      </c>
    </row>
    <row r="20" spans="1:6" ht="25.5" customHeight="1" thickBot="1">
      <c r="A20" s="140" t="s">
        <v>70</v>
      </c>
      <c r="B20" s="130">
        <f>'1 lentelė'!J91</f>
        <v>145.8</v>
      </c>
      <c r="C20" s="130">
        <f>'1 lentelė'!N91</f>
        <v>434.6</v>
      </c>
      <c r="D20" s="131">
        <f>'1 lentelė'!R91</f>
        <v>566.2</v>
      </c>
      <c r="E20" s="130">
        <v>0</v>
      </c>
      <c r="F20" s="132">
        <v>0</v>
      </c>
    </row>
    <row r="21" spans="1:6" ht="17.25" customHeight="1" thickBot="1">
      <c r="A21" s="141" t="s">
        <v>71</v>
      </c>
      <c r="B21" s="127">
        <f>B22+B23+B24+B25+B26</f>
        <v>1211.9999999999998</v>
      </c>
      <c r="C21" s="127">
        <f>C22+C23+C24+C25+C26</f>
        <v>27302.699999999997</v>
      </c>
      <c r="D21" s="127">
        <f>D22+D23+D24+D25+D26</f>
        <v>27302.699999999997</v>
      </c>
      <c r="E21" s="127">
        <f>E22+E23+E24+E25+E26</f>
        <v>15800</v>
      </c>
      <c r="F21" s="127">
        <f>F22+F23+F24+F25+F26</f>
        <v>0</v>
      </c>
    </row>
    <row r="22" spans="1:6" ht="26.25" customHeight="1">
      <c r="A22" s="113" t="s">
        <v>72</v>
      </c>
      <c r="B22" s="109">
        <f>'1 lentelė'!J93</f>
        <v>1050.1999999999998</v>
      </c>
      <c r="C22" s="109">
        <f>'1 lentelė'!N93</f>
        <v>27100.199999999997</v>
      </c>
      <c r="D22" s="111">
        <f>'1 lentelė'!R93</f>
        <v>27100.199999999997</v>
      </c>
      <c r="E22" s="109">
        <v>0</v>
      </c>
      <c r="F22" s="136">
        <v>0</v>
      </c>
    </row>
    <row r="23" spans="1:6" ht="28.5" customHeight="1">
      <c r="A23" s="113" t="s">
        <v>73</v>
      </c>
      <c r="B23" s="109">
        <v>0</v>
      </c>
      <c r="C23" s="109">
        <v>0</v>
      </c>
      <c r="D23" s="111">
        <v>0</v>
      </c>
      <c r="E23" s="109">
        <v>0</v>
      </c>
      <c r="F23" s="136">
        <v>0</v>
      </c>
    </row>
    <row r="24" spans="1:6" ht="26.25" customHeight="1">
      <c r="A24" s="133" t="s">
        <v>74</v>
      </c>
      <c r="B24" s="134">
        <f>'1 lentelė'!J95</f>
        <v>101</v>
      </c>
      <c r="C24" s="134">
        <f>'1 lentelė'!N95</f>
        <v>100</v>
      </c>
      <c r="D24" s="116">
        <f>'1 lentelė'!R95</f>
        <v>100</v>
      </c>
      <c r="E24" s="134">
        <v>0</v>
      </c>
      <c r="F24" s="135">
        <v>0</v>
      </c>
    </row>
    <row r="25" spans="1:6" ht="17.25" customHeight="1">
      <c r="A25" s="142" t="s">
        <v>75</v>
      </c>
      <c r="B25" s="143">
        <v>0</v>
      </c>
      <c r="C25" s="143">
        <v>0</v>
      </c>
      <c r="D25" s="121">
        <v>0</v>
      </c>
      <c r="E25" s="143">
        <v>0</v>
      </c>
      <c r="F25" s="144">
        <v>0</v>
      </c>
    </row>
    <row r="26" spans="1:6" ht="24.75" customHeight="1" thickBot="1">
      <c r="A26" s="145" t="s">
        <v>165</v>
      </c>
      <c r="B26" s="146">
        <f>'1 lentelė'!J97</f>
        <v>60.8</v>
      </c>
      <c r="C26" s="146">
        <f>'1 lentelė'!N97</f>
        <v>102.5</v>
      </c>
      <c r="D26" s="147">
        <f>'1 lentelė'!R97</f>
        <v>102.5</v>
      </c>
      <c r="E26" s="146">
        <v>15800</v>
      </c>
      <c r="F26" s="148">
        <v>0</v>
      </c>
    </row>
    <row r="27" ht="13.5" thickTop="1"/>
    <row r="28" spans="1:5" ht="14.25" customHeight="1">
      <c r="A28" s="149"/>
      <c r="B28" s="150"/>
      <c r="C28" s="150"/>
      <c r="E28" s="149"/>
    </row>
    <row r="29" ht="9.75" customHeight="1">
      <c r="A29" s="149"/>
    </row>
    <row r="30" spans="1:5" ht="12.75">
      <c r="A30" s="149"/>
      <c r="B30" s="149"/>
      <c r="C30" s="150"/>
      <c r="E30" s="149"/>
    </row>
    <row r="31" ht="12.75">
      <c r="A31" s="149"/>
    </row>
    <row r="32" ht="7.5" customHeight="1">
      <c r="A32" s="149"/>
    </row>
    <row r="33" ht="12.75">
      <c r="A33" s="151"/>
    </row>
    <row r="34" spans="1:5" ht="12.75">
      <c r="A34" s="149"/>
      <c r="C34" s="150"/>
      <c r="E34" s="149"/>
    </row>
    <row r="37" ht="12.75">
      <c r="A37" s="149"/>
    </row>
  </sheetData>
  <mergeCells count="7">
    <mergeCell ref="E3:E6"/>
    <mergeCell ref="F3:F6"/>
    <mergeCell ref="A1:D1"/>
    <mergeCell ref="A3:A6"/>
    <mergeCell ref="B3:B6"/>
    <mergeCell ref="C3:C6"/>
    <mergeCell ref="D3:D6"/>
  </mergeCells>
  <printOptions/>
  <pageMargins left="0.984251968503937" right="0.1968503937007874" top="0.7874015748031497" bottom="0.7874015748031497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8"/>
  <sheetViews>
    <sheetView tabSelected="1" zoomScaleSheetLayoutView="100" workbookViewId="0" topLeftCell="A73">
      <selection activeCell="V89" sqref="V89:Y89"/>
    </sheetView>
  </sheetViews>
  <sheetFormatPr defaultColWidth="9.140625" defaultRowHeight="12.75"/>
  <cols>
    <col min="1" max="1" width="2.57421875" style="0" customWidth="1"/>
    <col min="2" max="2" width="2.421875" style="0" customWidth="1"/>
    <col min="3" max="3" width="2.7109375" style="0" customWidth="1"/>
    <col min="4" max="4" width="30.28125" style="0" customWidth="1"/>
    <col min="5" max="5" width="4.140625" style="0" customWidth="1"/>
    <col min="6" max="6" width="3.57421875" style="0" customWidth="1"/>
    <col min="7" max="7" width="7.28125" style="0" customWidth="1"/>
    <col min="8" max="8" width="4.57421875" style="0" customWidth="1"/>
    <col min="9" max="9" width="6.57421875" style="0" customWidth="1"/>
    <col min="10" max="11" width="5.7109375" style="0" customWidth="1"/>
    <col min="12" max="12" width="4.5742187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4.57421875" style="0" customWidth="1"/>
    <col min="17" max="17" width="6.7109375" style="0" customWidth="1"/>
    <col min="18" max="18" width="7.00390625" style="0" customWidth="1"/>
    <col min="19" max="19" width="6.421875" style="0" customWidth="1"/>
    <col min="20" max="20" width="4.8515625" style="0" customWidth="1"/>
    <col min="21" max="21" width="6.8515625" style="0" customWidth="1"/>
    <col min="22" max="22" width="6.28125" style="0" customWidth="1"/>
    <col min="23" max="23" width="7.00390625" style="0" customWidth="1"/>
    <col min="24" max="24" width="27.00390625" style="0" customWidth="1"/>
    <col min="25" max="25" width="4.28125" style="0" customWidth="1"/>
    <col min="26" max="26" width="4.421875" style="0" customWidth="1"/>
    <col min="27" max="27" width="5.140625" style="0" customWidth="1"/>
  </cols>
  <sheetData>
    <row r="1" ht="9.75" customHeight="1">
      <c r="Y1" t="s">
        <v>26</v>
      </c>
    </row>
    <row r="2" spans="1:27" s="4" customFormat="1" ht="39.75" customHeight="1">
      <c r="A2" s="786" t="s">
        <v>56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</row>
    <row r="3" spans="1:27" ht="12.75">
      <c r="A3" s="786" t="s">
        <v>28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</row>
    <row r="4" spans="1:27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 t="s">
        <v>0</v>
      </c>
      <c r="Z4" s="21"/>
      <c r="AA4" s="21"/>
    </row>
    <row r="5" spans="1:27" ht="25.5" customHeight="1" thickTop="1">
      <c r="A5" s="788" t="s">
        <v>1</v>
      </c>
      <c r="B5" s="791" t="s">
        <v>2</v>
      </c>
      <c r="C5" s="791" t="s">
        <v>3</v>
      </c>
      <c r="D5" s="794" t="s">
        <v>4</v>
      </c>
      <c r="E5" s="797" t="s">
        <v>5</v>
      </c>
      <c r="F5" s="791" t="s">
        <v>126</v>
      </c>
      <c r="G5" s="779" t="s">
        <v>6</v>
      </c>
      <c r="H5" s="782" t="s">
        <v>7</v>
      </c>
      <c r="I5" s="805" t="s">
        <v>8</v>
      </c>
      <c r="J5" s="822" t="s">
        <v>45</v>
      </c>
      <c r="K5" s="762"/>
      <c r="L5" s="762"/>
      <c r="M5" s="823"/>
      <c r="N5" s="761" t="s">
        <v>46</v>
      </c>
      <c r="O5" s="762"/>
      <c r="P5" s="762"/>
      <c r="Q5" s="763"/>
      <c r="R5" s="818" t="s">
        <v>47</v>
      </c>
      <c r="S5" s="819"/>
      <c r="T5" s="819"/>
      <c r="U5" s="820"/>
      <c r="V5" s="776" t="s">
        <v>50</v>
      </c>
      <c r="W5" s="776" t="s">
        <v>51</v>
      </c>
      <c r="X5" s="808" t="s">
        <v>52</v>
      </c>
      <c r="Y5" s="808"/>
      <c r="Z5" s="808"/>
      <c r="AA5" s="809"/>
    </row>
    <row r="6" spans="1:27" ht="12.75" customHeight="1">
      <c r="A6" s="789"/>
      <c r="B6" s="792"/>
      <c r="C6" s="792"/>
      <c r="D6" s="795"/>
      <c r="E6" s="798"/>
      <c r="F6" s="792"/>
      <c r="G6" s="780"/>
      <c r="H6" s="783"/>
      <c r="I6" s="806"/>
      <c r="J6" s="828" t="s">
        <v>9</v>
      </c>
      <c r="K6" s="775" t="s">
        <v>10</v>
      </c>
      <c r="L6" s="775"/>
      <c r="M6" s="816" t="s">
        <v>48</v>
      </c>
      <c r="N6" s="814" t="s">
        <v>9</v>
      </c>
      <c r="O6" s="775" t="s">
        <v>10</v>
      </c>
      <c r="P6" s="775"/>
      <c r="Q6" s="816" t="s">
        <v>48</v>
      </c>
      <c r="R6" s="812" t="s">
        <v>9</v>
      </c>
      <c r="S6" s="800" t="s">
        <v>10</v>
      </c>
      <c r="T6" s="800"/>
      <c r="U6" s="810" t="s">
        <v>48</v>
      </c>
      <c r="V6" s="777"/>
      <c r="W6" s="777"/>
      <c r="X6" s="803" t="s">
        <v>53</v>
      </c>
      <c r="Y6" s="801" t="s">
        <v>54</v>
      </c>
      <c r="Z6" s="801"/>
      <c r="AA6" s="802"/>
    </row>
    <row r="7" spans="1:27" ht="113.25" customHeight="1" thickBot="1">
      <c r="A7" s="790"/>
      <c r="B7" s="793"/>
      <c r="C7" s="793"/>
      <c r="D7" s="796"/>
      <c r="E7" s="799"/>
      <c r="F7" s="793"/>
      <c r="G7" s="781"/>
      <c r="H7" s="784"/>
      <c r="I7" s="807"/>
      <c r="J7" s="829"/>
      <c r="K7" s="385" t="s">
        <v>9</v>
      </c>
      <c r="L7" s="386" t="s">
        <v>49</v>
      </c>
      <c r="M7" s="817"/>
      <c r="N7" s="815"/>
      <c r="O7" s="384" t="s">
        <v>9</v>
      </c>
      <c r="P7" s="386" t="s">
        <v>49</v>
      </c>
      <c r="Q7" s="817"/>
      <c r="R7" s="813"/>
      <c r="S7" s="387" t="s">
        <v>9</v>
      </c>
      <c r="T7" s="387" t="s">
        <v>49</v>
      </c>
      <c r="U7" s="811"/>
      <c r="V7" s="778"/>
      <c r="W7" s="778"/>
      <c r="X7" s="804"/>
      <c r="Y7" s="388" t="s">
        <v>25</v>
      </c>
      <c r="Z7" s="388" t="s">
        <v>32</v>
      </c>
      <c r="AA7" s="389" t="s">
        <v>55</v>
      </c>
    </row>
    <row r="8" spans="1:27" ht="16.5" customHeight="1" thickBot="1" thickTop="1">
      <c r="A8" s="771" t="s">
        <v>31</v>
      </c>
      <c r="B8" s="772"/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3"/>
      <c r="Y8" s="773"/>
      <c r="Z8" s="773"/>
      <c r="AA8" s="774"/>
    </row>
    <row r="9" spans="1:27" ht="15" customHeight="1" thickBot="1">
      <c r="A9" s="769" t="s">
        <v>24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67"/>
      <c r="Y9" s="767"/>
      <c r="Z9" s="767"/>
      <c r="AA9" s="768"/>
    </row>
    <row r="10" spans="1:27" ht="17.25" customHeight="1" thickBot="1">
      <c r="A10" s="226" t="s">
        <v>11</v>
      </c>
      <c r="B10" s="764" t="s">
        <v>100</v>
      </c>
      <c r="C10" s="765"/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6"/>
    </row>
    <row r="11" spans="1:27" ht="15" customHeight="1" thickBot="1">
      <c r="A11" s="226" t="s">
        <v>11</v>
      </c>
      <c r="B11" s="24" t="s">
        <v>11</v>
      </c>
      <c r="C11" s="63" t="s">
        <v>101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284"/>
    </row>
    <row r="12" spans="1:27" s="4" customFormat="1" ht="23.25" customHeight="1">
      <c r="A12" s="595" t="s">
        <v>11</v>
      </c>
      <c r="B12" s="598" t="s">
        <v>11</v>
      </c>
      <c r="C12" s="601" t="s">
        <v>11</v>
      </c>
      <c r="D12" s="653" t="s">
        <v>76</v>
      </c>
      <c r="E12" s="670"/>
      <c r="F12" s="607" t="s">
        <v>14</v>
      </c>
      <c r="G12" s="676" t="s">
        <v>17</v>
      </c>
      <c r="H12" s="575" t="s">
        <v>127</v>
      </c>
      <c r="I12" s="152" t="s">
        <v>15</v>
      </c>
      <c r="J12" s="531">
        <v>180</v>
      </c>
      <c r="K12" s="532">
        <v>180</v>
      </c>
      <c r="L12" s="532"/>
      <c r="M12" s="533">
        <v>0</v>
      </c>
      <c r="N12" s="534">
        <v>290</v>
      </c>
      <c r="O12" s="532">
        <v>290</v>
      </c>
      <c r="P12" s="532"/>
      <c r="Q12" s="535"/>
      <c r="R12" s="46">
        <v>200</v>
      </c>
      <c r="S12" s="29">
        <v>200</v>
      </c>
      <c r="T12" s="29"/>
      <c r="U12" s="30"/>
      <c r="V12" s="502">
        <v>290</v>
      </c>
      <c r="W12" s="517">
        <v>290</v>
      </c>
      <c r="X12" s="164" t="s">
        <v>118</v>
      </c>
      <c r="Y12" s="153">
        <v>50</v>
      </c>
      <c r="Z12" s="153">
        <v>50</v>
      </c>
      <c r="AA12" s="154">
        <v>50</v>
      </c>
    </row>
    <row r="13" spans="1:27" s="4" customFormat="1" ht="22.5" customHeight="1">
      <c r="A13" s="596"/>
      <c r="B13" s="599"/>
      <c r="C13" s="602"/>
      <c r="D13" s="654"/>
      <c r="E13" s="659"/>
      <c r="F13" s="608"/>
      <c r="G13" s="605"/>
      <c r="H13" s="576"/>
      <c r="I13" s="536" t="s">
        <v>77</v>
      </c>
      <c r="J13" s="537">
        <v>101</v>
      </c>
      <c r="K13" s="538">
        <v>101</v>
      </c>
      <c r="L13" s="538"/>
      <c r="M13" s="539">
        <v>0</v>
      </c>
      <c r="N13" s="540">
        <v>100</v>
      </c>
      <c r="O13" s="541">
        <v>100</v>
      </c>
      <c r="P13" s="541"/>
      <c r="Q13" s="542"/>
      <c r="R13" s="543">
        <v>100</v>
      </c>
      <c r="S13" s="544">
        <v>100</v>
      </c>
      <c r="T13" s="544"/>
      <c r="U13" s="545"/>
      <c r="V13" s="503">
        <v>100</v>
      </c>
      <c r="W13" s="518">
        <v>100</v>
      </c>
      <c r="X13" s="307" t="s">
        <v>120</v>
      </c>
      <c r="Y13" s="158">
        <v>20</v>
      </c>
      <c r="Z13" s="158">
        <v>70</v>
      </c>
      <c r="AA13" s="159">
        <v>40</v>
      </c>
    </row>
    <row r="14" spans="1:27" s="4" customFormat="1" ht="24" customHeight="1">
      <c r="A14" s="661"/>
      <c r="B14" s="662"/>
      <c r="C14" s="821"/>
      <c r="D14" s="654"/>
      <c r="E14" s="659"/>
      <c r="F14" s="824"/>
      <c r="G14" s="825"/>
      <c r="H14" s="827"/>
      <c r="I14" s="156"/>
      <c r="J14" s="449"/>
      <c r="K14" s="18"/>
      <c r="L14" s="18"/>
      <c r="M14" s="450"/>
      <c r="N14" s="17"/>
      <c r="O14" s="18"/>
      <c r="P14" s="18"/>
      <c r="Q14" s="19"/>
      <c r="R14" s="475"/>
      <c r="S14" s="157"/>
      <c r="T14" s="157"/>
      <c r="U14" s="476"/>
      <c r="V14" s="504"/>
      <c r="W14" s="519"/>
      <c r="X14" s="165" t="s">
        <v>111</v>
      </c>
      <c r="Y14" s="158">
        <v>3</v>
      </c>
      <c r="Z14" s="158">
        <v>3</v>
      </c>
      <c r="AA14" s="159">
        <v>3</v>
      </c>
    </row>
    <row r="15" spans="1:27" s="4" customFormat="1" ht="25.5" customHeight="1" thickBot="1">
      <c r="A15" s="597"/>
      <c r="B15" s="600"/>
      <c r="C15" s="603"/>
      <c r="D15" s="655"/>
      <c r="E15" s="671"/>
      <c r="F15" s="609"/>
      <c r="G15" s="826"/>
      <c r="H15" s="577"/>
      <c r="I15" s="85" t="s">
        <v>18</v>
      </c>
      <c r="J15" s="35">
        <f aca="true" t="shared" si="0" ref="J15:O15">SUM(J12:J14)</f>
        <v>281</v>
      </c>
      <c r="K15" s="36">
        <f>K12+K13</f>
        <v>281</v>
      </c>
      <c r="L15" s="36">
        <f t="shared" si="0"/>
        <v>0</v>
      </c>
      <c r="M15" s="179">
        <f t="shared" si="0"/>
        <v>0</v>
      </c>
      <c r="N15" s="162">
        <f t="shared" si="0"/>
        <v>390</v>
      </c>
      <c r="O15" s="36">
        <f t="shared" si="0"/>
        <v>390</v>
      </c>
      <c r="P15" s="36"/>
      <c r="Q15" s="163">
        <f>SUM(Q12:Q14)</f>
        <v>0</v>
      </c>
      <c r="R15" s="35">
        <f>SUM(R12:R14)</f>
        <v>300</v>
      </c>
      <c r="S15" s="36">
        <f>S13+S12</f>
        <v>300</v>
      </c>
      <c r="T15" s="36"/>
      <c r="U15" s="179">
        <f>SUM(U12:U14)</f>
        <v>0</v>
      </c>
      <c r="V15" s="505">
        <f>V14+V13+V12</f>
        <v>390</v>
      </c>
      <c r="W15" s="520">
        <f>W14+W13+W12</f>
        <v>390</v>
      </c>
      <c r="X15" s="166" t="s">
        <v>147</v>
      </c>
      <c r="Y15" s="160">
        <v>1</v>
      </c>
      <c r="Z15" s="160">
        <v>1</v>
      </c>
      <c r="AA15" s="161">
        <v>1</v>
      </c>
    </row>
    <row r="16" spans="1:27" ht="18" customHeight="1">
      <c r="A16" s="224" t="s">
        <v>11</v>
      </c>
      <c r="B16" s="25" t="s">
        <v>11</v>
      </c>
      <c r="C16" s="785" t="s">
        <v>12</v>
      </c>
      <c r="D16" s="754" t="s">
        <v>141</v>
      </c>
      <c r="E16" s="398" t="s">
        <v>27</v>
      </c>
      <c r="F16" s="624" t="s">
        <v>14</v>
      </c>
      <c r="G16" s="604" t="s">
        <v>17</v>
      </c>
      <c r="H16" s="746" t="s">
        <v>127</v>
      </c>
      <c r="I16" s="428" t="s">
        <v>15</v>
      </c>
      <c r="J16" s="44">
        <v>1407.3</v>
      </c>
      <c r="K16" s="26"/>
      <c r="L16" s="401"/>
      <c r="M16" s="45">
        <v>1407.3</v>
      </c>
      <c r="N16" s="53">
        <v>1565.3</v>
      </c>
      <c r="O16" s="26"/>
      <c r="P16" s="401"/>
      <c r="Q16" s="427">
        <v>1565.3</v>
      </c>
      <c r="R16" s="46">
        <v>2880.9</v>
      </c>
      <c r="S16" s="29"/>
      <c r="T16" s="48"/>
      <c r="U16" s="30">
        <v>2880.9</v>
      </c>
      <c r="V16" s="220" t="s">
        <v>34</v>
      </c>
      <c r="W16" s="47" t="s">
        <v>34</v>
      </c>
      <c r="X16" s="98" t="s">
        <v>105</v>
      </c>
      <c r="Y16" s="62">
        <v>1</v>
      </c>
      <c r="Z16" s="62"/>
      <c r="AA16" s="236"/>
    </row>
    <row r="17" spans="1:27" ht="17.25" customHeight="1">
      <c r="A17" s="171"/>
      <c r="B17" s="14"/>
      <c r="C17" s="646"/>
      <c r="D17" s="755"/>
      <c r="E17" s="759" t="s">
        <v>166</v>
      </c>
      <c r="F17" s="625"/>
      <c r="G17" s="605"/>
      <c r="H17" s="576"/>
      <c r="I17" s="268" t="s">
        <v>22</v>
      </c>
      <c r="J17" s="10">
        <v>856.9</v>
      </c>
      <c r="K17" s="9"/>
      <c r="L17" s="9"/>
      <c r="M17" s="11">
        <v>856.9</v>
      </c>
      <c r="N17" s="15">
        <v>24861.6</v>
      </c>
      <c r="O17" s="9"/>
      <c r="P17" s="7"/>
      <c r="Q17" s="319">
        <v>24861.6</v>
      </c>
      <c r="R17" s="477">
        <v>24861.6</v>
      </c>
      <c r="S17" s="16"/>
      <c r="T17" s="3"/>
      <c r="U17" s="478">
        <v>24861.6</v>
      </c>
      <c r="V17" s="378" t="s">
        <v>34</v>
      </c>
      <c r="W17" s="12" t="s">
        <v>34</v>
      </c>
      <c r="X17" s="748" t="s">
        <v>36</v>
      </c>
      <c r="Y17" s="667"/>
      <c r="Z17" s="667">
        <v>1500</v>
      </c>
      <c r="AA17" s="674"/>
    </row>
    <row r="18" spans="1:27" ht="15" customHeight="1">
      <c r="A18" s="171"/>
      <c r="B18" s="14"/>
      <c r="C18" s="646"/>
      <c r="D18" s="755"/>
      <c r="E18" s="760"/>
      <c r="F18" s="625"/>
      <c r="G18" s="605"/>
      <c r="H18" s="576"/>
      <c r="I18" s="442" t="s">
        <v>125</v>
      </c>
      <c r="J18" s="451"/>
      <c r="K18" s="264"/>
      <c r="L18" s="264"/>
      <c r="M18" s="452"/>
      <c r="N18" s="263">
        <v>9365</v>
      </c>
      <c r="O18" s="264"/>
      <c r="P18" s="264"/>
      <c r="Q18" s="318">
        <v>9365</v>
      </c>
      <c r="R18" s="479"/>
      <c r="S18" s="265"/>
      <c r="T18" s="265"/>
      <c r="U18" s="480"/>
      <c r="V18" s="506">
        <v>9435</v>
      </c>
      <c r="W18" s="521"/>
      <c r="X18" s="749"/>
      <c r="Y18" s="668"/>
      <c r="Z18" s="668"/>
      <c r="AA18" s="675"/>
    </row>
    <row r="19" spans="1:27" ht="13.5" customHeight="1" thickBot="1">
      <c r="A19" s="229"/>
      <c r="B19" s="31"/>
      <c r="C19" s="647"/>
      <c r="D19" s="756"/>
      <c r="E19" s="660"/>
      <c r="F19" s="626"/>
      <c r="G19" s="606"/>
      <c r="H19" s="747"/>
      <c r="I19" s="269" t="s">
        <v>18</v>
      </c>
      <c r="J19" s="33">
        <f>J17+J16</f>
        <v>2264.2</v>
      </c>
      <c r="K19" s="23"/>
      <c r="L19" s="23"/>
      <c r="M19" s="34">
        <f>M17+M16</f>
        <v>2264.2</v>
      </c>
      <c r="N19" s="51">
        <f>N18+N17+N16</f>
        <v>35791.9</v>
      </c>
      <c r="O19" s="23"/>
      <c r="P19" s="23"/>
      <c r="Q19" s="32">
        <f>Q18+Q17+Q16</f>
        <v>35791.9</v>
      </c>
      <c r="R19" s="33">
        <f>R18+R17+R16</f>
        <v>27742.5</v>
      </c>
      <c r="S19" s="23">
        <f>S16</f>
        <v>0</v>
      </c>
      <c r="T19" s="23"/>
      <c r="U19" s="34">
        <f>U18+U17+U16</f>
        <v>27742.5</v>
      </c>
      <c r="V19" s="379">
        <f>V18</f>
        <v>9435</v>
      </c>
      <c r="W19" s="37" t="s">
        <v>34</v>
      </c>
      <c r="X19" s="750"/>
      <c r="Y19" s="669"/>
      <c r="Z19" s="669"/>
      <c r="AA19" s="673"/>
    </row>
    <row r="20" spans="1:27" ht="15" customHeight="1">
      <c r="A20" s="171" t="s">
        <v>11</v>
      </c>
      <c r="B20" s="14" t="s">
        <v>11</v>
      </c>
      <c r="C20" s="646" t="s">
        <v>13</v>
      </c>
      <c r="D20" s="755" t="s">
        <v>158</v>
      </c>
      <c r="E20" s="398" t="s">
        <v>27</v>
      </c>
      <c r="F20" s="625" t="s">
        <v>14</v>
      </c>
      <c r="G20" s="605" t="s">
        <v>17</v>
      </c>
      <c r="H20" s="576" t="s">
        <v>127</v>
      </c>
      <c r="I20" s="267" t="s">
        <v>15</v>
      </c>
      <c r="J20" s="402">
        <v>64.1</v>
      </c>
      <c r="K20" s="89">
        <v>64.1</v>
      </c>
      <c r="L20" s="90"/>
      <c r="M20" s="453"/>
      <c r="N20" s="88">
        <v>98.3</v>
      </c>
      <c r="O20" s="89">
        <v>23.3</v>
      </c>
      <c r="P20" s="90"/>
      <c r="Q20" s="425">
        <v>75</v>
      </c>
      <c r="R20" s="95">
        <f>+S20+U20</f>
        <v>98.3</v>
      </c>
      <c r="S20" s="91">
        <v>23.3</v>
      </c>
      <c r="T20" s="92"/>
      <c r="U20" s="93">
        <v>75</v>
      </c>
      <c r="V20" s="507" t="s">
        <v>34</v>
      </c>
      <c r="W20" s="94" t="s">
        <v>34</v>
      </c>
      <c r="X20" s="500" t="s">
        <v>103</v>
      </c>
      <c r="Y20" s="382">
        <v>1</v>
      </c>
      <c r="Z20" s="382"/>
      <c r="AA20" s="390"/>
    </row>
    <row r="21" spans="1:27" ht="15" customHeight="1">
      <c r="A21" s="285"/>
      <c r="B21" s="14"/>
      <c r="C21" s="646"/>
      <c r="D21" s="755"/>
      <c r="E21" s="757"/>
      <c r="F21" s="625"/>
      <c r="G21" s="605"/>
      <c r="H21" s="576"/>
      <c r="I21" s="268" t="s">
        <v>162</v>
      </c>
      <c r="J21" s="10">
        <v>60.8</v>
      </c>
      <c r="K21" s="9"/>
      <c r="L21" s="9"/>
      <c r="M21" s="11">
        <v>60.8</v>
      </c>
      <c r="N21" s="15">
        <v>102.5</v>
      </c>
      <c r="O21" s="9"/>
      <c r="P21" s="7"/>
      <c r="Q21" s="319">
        <v>102.5</v>
      </c>
      <c r="R21" s="477">
        <v>102.5</v>
      </c>
      <c r="S21" s="16"/>
      <c r="T21" s="3"/>
      <c r="U21" s="478">
        <v>102.5</v>
      </c>
      <c r="V21" s="378"/>
      <c r="W21" s="12"/>
      <c r="X21" s="752" t="s">
        <v>119</v>
      </c>
      <c r="Y21" s="406">
        <v>1</v>
      </c>
      <c r="Z21" s="406"/>
      <c r="AA21" s="407"/>
    </row>
    <row r="22" spans="1:27" ht="15" customHeight="1">
      <c r="A22" s="285"/>
      <c r="B22" s="14"/>
      <c r="C22" s="646"/>
      <c r="D22" s="755"/>
      <c r="E22" s="757"/>
      <c r="F22" s="625"/>
      <c r="G22" s="605"/>
      <c r="H22" s="576"/>
      <c r="I22" s="156" t="s">
        <v>35</v>
      </c>
      <c r="J22" s="451">
        <f>K22+M22</f>
        <v>279.4</v>
      </c>
      <c r="K22" s="264">
        <v>49.8</v>
      </c>
      <c r="L22" s="317"/>
      <c r="M22" s="454">
        <v>229.6</v>
      </c>
      <c r="N22" s="263"/>
      <c r="O22" s="264"/>
      <c r="P22" s="264"/>
      <c r="Q22" s="318"/>
      <c r="R22" s="481"/>
      <c r="S22" s="265"/>
      <c r="T22" s="265"/>
      <c r="U22" s="480"/>
      <c r="V22" s="508"/>
      <c r="W22" s="521"/>
      <c r="X22" s="753"/>
      <c r="Y22" s="408"/>
      <c r="Z22" s="408"/>
      <c r="AA22" s="409"/>
    </row>
    <row r="23" spans="1:27" ht="15" customHeight="1" thickBot="1">
      <c r="A23" s="286"/>
      <c r="B23" s="31"/>
      <c r="C23" s="647"/>
      <c r="D23" s="756"/>
      <c r="E23" s="758"/>
      <c r="F23" s="626"/>
      <c r="G23" s="606"/>
      <c r="H23" s="747"/>
      <c r="I23" s="269" t="s">
        <v>18</v>
      </c>
      <c r="J23" s="33">
        <f>J21+J20+J22</f>
        <v>404.29999999999995</v>
      </c>
      <c r="K23" s="51">
        <f>K21+K20+K22</f>
        <v>113.89999999999999</v>
      </c>
      <c r="L23" s="51">
        <f>L21+L20+L22</f>
        <v>0</v>
      </c>
      <c r="M23" s="455">
        <f>M21+M20+M22</f>
        <v>290.4</v>
      </c>
      <c r="N23" s="51">
        <f>N22+N21+N20</f>
        <v>200.8</v>
      </c>
      <c r="O23" s="51">
        <f>O22+O21+O20</f>
        <v>23.3</v>
      </c>
      <c r="P23" s="51">
        <f>P21+P20+P22</f>
        <v>0</v>
      </c>
      <c r="Q23" s="52">
        <f>Q22+Q21+Q20</f>
        <v>177.5</v>
      </c>
      <c r="R23" s="33">
        <f>R21+R20+R22</f>
        <v>200.8</v>
      </c>
      <c r="S23" s="51">
        <f>S21+S20+S22</f>
        <v>23.3</v>
      </c>
      <c r="T23" s="51">
        <f>T21+T20+T22</f>
        <v>0</v>
      </c>
      <c r="U23" s="455">
        <f>U21+U20+U22</f>
        <v>177.5</v>
      </c>
      <c r="V23" s="379" t="s">
        <v>34</v>
      </c>
      <c r="W23" s="37" t="s">
        <v>34</v>
      </c>
      <c r="X23" s="500" t="s">
        <v>104</v>
      </c>
      <c r="Y23" s="382">
        <v>1</v>
      </c>
      <c r="Z23" s="299"/>
      <c r="AA23" s="300"/>
    </row>
    <row r="24" spans="1:27" ht="26.25" customHeight="1">
      <c r="A24" s="595" t="s">
        <v>11</v>
      </c>
      <c r="B24" s="598" t="s">
        <v>11</v>
      </c>
      <c r="C24" s="601" t="s">
        <v>14</v>
      </c>
      <c r="D24" s="656" t="s">
        <v>136</v>
      </c>
      <c r="E24" s="399" t="s">
        <v>27</v>
      </c>
      <c r="F24" s="885" t="s">
        <v>14</v>
      </c>
      <c r="G24" s="604" t="s">
        <v>17</v>
      </c>
      <c r="H24" s="575" t="s">
        <v>127</v>
      </c>
      <c r="I24" s="294" t="s">
        <v>15</v>
      </c>
      <c r="J24" s="44">
        <v>0.7</v>
      </c>
      <c r="K24" s="26">
        <v>0.7</v>
      </c>
      <c r="L24" s="172"/>
      <c r="M24" s="45"/>
      <c r="N24" s="53">
        <v>50</v>
      </c>
      <c r="O24" s="26">
        <v>50</v>
      </c>
      <c r="P24" s="172"/>
      <c r="Q24" s="427"/>
      <c r="R24" s="27"/>
      <c r="S24" s="28"/>
      <c r="T24" s="28"/>
      <c r="U24" s="196"/>
      <c r="V24" s="220" t="s">
        <v>34</v>
      </c>
      <c r="W24" s="47" t="s">
        <v>34</v>
      </c>
      <c r="X24" s="404" t="s">
        <v>146</v>
      </c>
      <c r="Y24" s="239"/>
      <c r="Z24" s="239">
        <v>1</v>
      </c>
      <c r="AA24" s="240"/>
    </row>
    <row r="25" spans="1:28" ht="18.75" customHeight="1">
      <c r="A25" s="596"/>
      <c r="B25" s="599"/>
      <c r="C25" s="602"/>
      <c r="D25" s="657"/>
      <c r="E25" s="659" t="s">
        <v>135</v>
      </c>
      <c r="F25" s="886"/>
      <c r="G25" s="605"/>
      <c r="H25" s="576"/>
      <c r="I25" s="295" t="s">
        <v>22</v>
      </c>
      <c r="J25" s="456">
        <v>93.8</v>
      </c>
      <c r="K25" s="232">
        <v>93.8</v>
      </c>
      <c r="L25" s="174"/>
      <c r="M25" s="175"/>
      <c r="N25" s="82"/>
      <c r="O25" s="173"/>
      <c r="P25" s="174"/>
      <c r="Q25" s="469"/>
      <c r="R25" s="197"/>
      <c r="S25" s="155"/>
      <c r="T25" s="155"/>
      <c r="U25" s="198"/>
      <c r="V25" s="509">
        <v>100</v>
      </c>
      <c r="W25" s="84">
        <v>100</v>
      </c>
      <c r="X25" s="165" t="s">
        <v>142</v>
      </c>
      <c r="Y25" s="321"/>
      <c r="Z25" s="321"/>
      <c r="AA25" s="560" t="s">
        <v>143</v>
      </c>
      <c r="AB25" s="101"/>
    </row>
    <row r="26" spans="1:27" ht="21" customHeight="1" thickBot="1">
      <c r="A26" s="597"/>
      <c r="B26" s="600"/>
      <c r="C26" s="603"/>
      <c r="D26" s="658"/>
      <c r="E26" s="660"/>
      <c r="F26" s="887"/>
      <c r="G26" s="606"/>
      <c r="H26" s="577"/>
      <c r="I26" s="85" t="s">
        <v>18</v>
      </c>
      <c r="J26" s="33">
        <f>J25+J24</f>
        <v>94.5</v>
      </c>
      <c r="K26" s="23">
        <f>SUM(K24:K25)</f>
        <v>94.5</v>
      </c>
      <c r="L26" s="51"/>
      <c r="M26" s="34"/>
      <c r="N26" s="51">
        <f>N24</f>
        <v>50</v>
      </c>
      <c r="O26" s="23">
        <f>SUM(O24:O25)</f>
        <v>50</v>
      </c>
      <c r="P26" s="51"/>
      <c r="Q26" s="32"/>
      <c r="R26" s="35">
        <f>R24</f>
        <v>0</v>
      </c>
      <c r="S26" s="36">
        <f>S24</f>
        <v>0</v>
      </c>
      <c r="T26" s="36"/>
      <c r="U26" s="179"/>
      <c r="V26" s="379">
        <f>V25</f>
        <v>100</v>
      </c>
      <c r="W26" s="37">
        <f>W25</f>
        <v>100</v>
      </c>
      <c r="X26" s="501" t="s">
        <v>145</v>
      </c>
      <c r="Y26" s="233"/>
      <c r="Z26" s="233"/>
      <c r="AA26" s="234" t="s">
        <v>144</v>
      </c>
    </row>
    <row r="27" spans="1:27" ht="22.5" customHeight="1">
      <c r="A27" s="171" t="s">
        <v>11</v>
      </c>
      <c r="B27" s="14" t="s">
        <v>11</v>
      </c>
      <c r="C27" s="432" t="s">
        <v>29</v>
      </c>
      <c r="D27" s="656" t="s">
        <v>164</v>
      </c>
      <c r="E27" s="888"/>
      <c r="F27" s="885" t="s">
        <v>14</v>
      </c>
      <c r="G27" s="604" t="s">
        <v>17</v>
      </c>
      <c r="H27" s="575" t="s">
        <v>127</v>
      </c>
      <c r="I27" s="294" t="s">
        <v>15</v>
      </c>
      <c r="J27" s="44"/>
      <c r="K27" s="26"/>
      <c r="L27" s="172"/>
      <c r="M27" s="45"/>
      <c r="N27" s="53"/>
      <c r="O27" s="26"/>
      <c r="P27" s="172"/>
      <c r="Q27" s="427"/>
      <c r="R27" s="27"/>
      <c r="S27" s="28"/>
      <c r="T27" s="28"/>
      <c r="U27" s="196"/>
      <c r="V27" s="220">
        <v>7.5</v>
      </c>
      <c r="W27" s="47">
        <v>7.5</v>
      </c>
      <c r="X27" s="165" t="s">
        <v>111</v>
      </c>
      <c r="Y27" s="239"/>
      <c r="Z27" s="239">
        <v>3</v>
      </c>
      <c r="AA27" s="240">
        <v>3</v>
      </c>
    </row>
    <row r="28" spans="1:27" ht="24" customHeight="1">
      <c r="A28" s="171"/>
      <c r="B28" s="14"/>
      <c r="C28" s="432"/>
      <c r="D28" s="657"/>
      <c r="E28" s="889"/>
      <c r="F28" s="886"/>
      <c r="G28" s="605"/>
      <c r="H28" s="576"/>
      <c r="I28" s="295" t="s">
        <v>35</v>
      </c>
      <c r="J28" s="456"/>
      <c r="K28" s="232"/>
      <c r="L28" s="174"/>
      <c r="M28" s="175"/>
      <c r="N28" s="82"/>
      <c r="O28" s="173"/>
      <c r="P28" s="174"/>
      <c r="Q28" s="469"/>
      <c r="R28" s="197"/>
      <c r="S28" s="155"/>
      <c r="T28" s="155"/>
      <c r="U28" s="198"/>
      <c r="V28" s="509">
        <v>42.5</v>
      </c>
      <c r="W28" s="84">
        <v>42.5</v>
      </c>
      <c r="X28" s="165" t="s">
        <v>149</v>
      </c>
      <c r="Y28" s="321"/>
      <c r="Z28" s="321"/>
      <c r="AA28" s="405" t="s">
        <v>79</v>
      </c>
    </row>
    <row r="29" spans="1:27" ht="38.25" customHeight="1" thickBot="1">
      <c r="A29" s="171"/>
      <c r="B29" s="14"/>
      <c r="C29" s="432"/>
      <c r="D29" s="658"/>
      <c r="E29" s="890"/>
      <c r="F29" s="887"/>
      <c r="G29" s="606"/>
      <c r="H29" s="577"/>
      <c r="I29" s="85" t="s">
        <v>18</v>
      </c>
      <c r="J29" s="33"/>
      <c r="K29" s="23"/>
      <c r="L29" s="51"/>
      <c r="M29" s="34"/>
      <c r="N29" s="51"/>
      <c r="O29" s="23"/>
      <c r="P29" s="51"/>
      <c r="Q29" s="32"/>
      <c r="R29" s="35">
        <f>R27</f>
        <v>0</v>
      </c>
      <c r="S29" s="36">
        <f>S27</f>
        <v>0</v>
      </c>
      <c r="T29" s="36"/>
      <c r="U29" s="179"/>
      <c r="V29" s="379">
        <f>V28</f>
        <v>42.5</v>
      </c>
      <c r="W29" s="37">
        <f>W28</f>
        <v>42.5</v>
      </c>
      <c r="X29" s="165" t="s">
        <v>150</v>
      </c>
      <c r="Y29" s="321"/>
      <c r="Z29" s="321"/>
      <c r="AA29" s="405" t="s">
        <v>151</v>
      </c>
    </row>
    <row r="30" spans="1:27" ht="21.75" customHeight="1">
      <c r="A30" s="224" t="s">
        <v>11</v>
      </c>
      <c r="B30" s="25" t="s">
        <v>11</v>
      </c>
      <c r="C30" s="648" t="s">
        <v>39</v>
      </c>
      <c r="D30" s="653" t="s">
        <v>155</v>
      </c>
      <c r="E30" s="650"/>
      <c r="F30" s="624" t="s">
        <v>14</v>
      </c>
      <c r="G30" s="604" t="s">
        <v>17</v>
      </c>
      <c r="H30" s="682" t="s">
        <v>127</v>
      </c>
      <c r="I30" s="443" t="s">
        <v>15</v>
      </c>
      <c r="J30" s="457">
        <v>67.9</v>
      </c>
      <c r="K30" s="59">
        <v>67.9</v>
      </c>
      <c r="L30" s="60"/>
      <c r="M30" s="458"/>
      <c r="N30" s="59" t="s">
        <v>34</v>
      </c>
      <c r="O30" s="60"/>
      <c r="P30" s="60"/>
      <c r="Q30" s="316" t="s">
        <v>34</v>
      </c>
      <c r="R30" s="27" t="s">
        <v>34</v>
      </c>
      <c r="S30" s="28"/>
      <c r="T30" s="28"/>
      <c r="U30" s="196" t="s">
        <v>34</v>
      </c>
      <c r="V30" s="510" t="s">
        <v>34</v>
      </c>
      <c r="W30" s="522" t="s">
        <v>34</v>
      </c>
      <c r="X30" s="742"/>
      <c r="Y30" s="62"/>
      <c r="Z30" s="62"/>
      <c r="AA30" s="236"/>
    </row>
    <row r="31" spans="1:27" ht="18" customHeight="1">
      <c r="A31" s="171"/>
      <c r="B31" s="14"/>
      <c r="C31" s="602"/>
      <c r="D31" s="654"/>
      <c r="E31" s="651"/>
      <c r="F31" s="625"/>
      <c r="G31" s="605"/>
      <c r="H31" s="751"/>
      <c r="I31" s="444" t="s">
        <v>35</v>
      </c>
      <c r="J31" s="459">
        <v>46.7</v>
      </c>
      <c r="K31" s="312">
        <v>46.7</v>
      </c>
      <c r="L31" s="313"/>
      <c r="M31" s="460"/>
      <c r="N31" s="312"/>
      <c r="O31" s="313"/>
      <c r="P31" s="314"/>
      <c r="Q31" s="470"/>
      <c r="R31" s="482"/>
      <c r="S31" s="315"/>
      <c r="T31" s="315"/>
      <c r="U31" s="483"/>
      <c r="V31" s="511"/>
      <c r="W31" s="523"/>
      <c r="X31" s="743"/>
      <c r="Y31" s="303"/>
      <c r="Z31" s="303"/>
      <c r="AA31" s="304"/>
    </row>
    <row r="32" spans="1:27" ht="17.25" customHeight="1">
      <c r="A32" s="171"/>
      <c r="B32" s="14"/>
      <c r="C32" s="602"/>
      <c r="D32" s="654"/>
      <c r="E32" s="651"/>
      <c r="F32" s="625"/>
      <c r="G32" s="605"/>
      <c r="H32" s="301"/>
      <c r="I32" s="445" t="s">
        <v>22</v>
      </c>
      <c r="J32" s="461">
        <v>44</v>
      </c>
      <c r="K32" s="17">
        <v>44</v>
      </c>
      <c r="L32" s="18"/>
      <c r="M32" s="450"/>
      <c r="N32" s="17" t="s">
        <v>34</v>
      </c>
      <c r="O32" s="18"/>
      <c r="P32" s="8"/>
      <c r="Q32" s="471" t="s">
        <v>34</v>
      </c>
      <c r="R32" s="484"/>
      <c r="S32" s="2"/>
      <c r="T32" s="2"/>
      <c r="U32" s="485"/>
      <c r="V32" s="512"/>
      <c r="W32" s="519"/>
      <c r="X32" s="744"/>
      <c r="Y32" s="741"/>
      <c r="Z32" s="741"/>
      <c r="AA32" s="672"/>
    </row>
    <row r="33" spans="1:27" ht="15" customHeight="1" thickBot="1">
      <c r="A33" s="229"/>
      <c r="B33" s="31"/>
      <c r="C33" s="649"/>
      <c r="D33" s="655"/>
      <c r="E33" s="652"/>
      <c r="F33" s="626"/>
      <c r="G33" s="606"/>
      <c r="H33" s="302"/>
      <c r="I33" s="269" t="s">
        <v>18</v>
      </c>
      <c r="J33" s="33">
        <f>J30+J31+J32</f>
        <v>158.60000000000002</v>
      </c>
      <c r="K33" s="23">
        <f>K30+K31+K32</f>
        <v>158.60000000000002</v>
      </c>
      <c r="L33" s="23"/>
      <c r="M33" s="34"/>
      <c r="N33" s="51"/>
      <c r="O33" s="23"/>
      <c r="P33" s="23"/>
      <c r="Q33" s="32"/>
      <c r="R33" s="33"/>
      <c r="S33" s="23"/>
      <c r="T33" s="23"/>
      <c r="U33" s="34"/>
      <c r="V33" s="379" t="s">
        <v>34</v>
      </c>
      <c r="W33" s="37" t="s">
        <v>34</v>
      </c>
      <c r="X33" s="745"/>
      <c r="Y33" s="669"/>
      <c r="Z33" s="669"/>
      <c r="AA33" s="673"/>
    </row>
    <row r="34" spans="1:27" s="71" customFormat="1" ht="15.75" customHeight="1">
      <c r="A34" s="287" t="s">
        <v>11</v>
      </c>
      <c r="B34" s="66" t="s">
        <v>11</v>
      </c>
      <c r="C34" s="578" t="s">
        <v>148</v>
      </c>
      <c r="D34" s="882" t="s">
        <v>154</v>
      </c>
      <c r="E34" s="916"/>
      <c r="F34" s="919" t="s">
        <v>14</v>
      </c>
      <c r="G34" s="581" t="s">
        <v>17</v>
      </c>
      <c r="H34" s="571" t="s">
        <v>127</v>
      </c>
      <c r="I34" s="446" t="s">
        <v>15</v>
      </c>
      <c r="J34" s="462">
        <v>47.3</v>
      </c>
      <c r="K34" s="67">
        <v>47.3</v>
      </c>
      <c r="L34" s="68"/>
      <c r="M34" s="463"/>
      <c r="N34" s="423" t="s">
        <v>34</v>
      </c>
      <c r="O34" s="67" t="s">
        <v>34</v>
      </c>
      <c r="P34" s="68"/>
      <c r="Q34" s="472"/>
      <c r="R34" s="486" t="s">
        <v>34</v>
      </c>
      <c r="S34" s="69" t="s">
        <v>34</v>
      </c>
      <c r="T34" s="70"/>
      <c r="U34" s="487"/>
      <c r="V34" s="513" t="s">
        <v>34</v>
      </c>
      <c r="W34" s="524" t="s">
        <v>34</v>
      </c>
      <c r="X34" s="897"/>
      <c r="Y34" s="893"/>
      <c r="Z34" s="893"/>
      <c r="AA34" s="909"/>
    </row>
    <row r="35" spans="1:27" s="71" customFormat="1" ht="15.75" customHeight="1">
      <c r="A35" s="288"/>
      <c r="B35" s="72"/>
      <c r="C35" s="579"/>
      <c r="D35" s="883"/>
      <c r="E35" s="917"/>
      <c r="F35" s="920"/>
      <c r="G35" s="573"/>
      <c r="H35" s="572"/>
      <c r="I35" s="268" t="s">
        <v>35</v>
      </c>
      <c r="J35" s="464">
        <v>86.6</v>
      </c>
      <c r="K35" s="308">
        <v>86.6</v>
      </c>
      <c r="L35" s="309"/>
      <c r="M35" s="465"/>
      <c r="N35" s="424"/>
      <c r="O35" s="308"/>
      <c r="P35" s="309"/>
      <c r="Q35" s="473"/>
      <c r="R35" s="488"/>
      <c r="S35" s="310"/>
      <c r="T35" s="311"/>
      <c r="U35" s="489"/>
      <c r="V35" s="514"/>
      <c r="W35" s="525"/>
      <c r="X35" s="898"/>
      <c r="Y35" s="894"/>
      <c r="Z35" s="894"/>
      <c r="AA35" s="910"/>
    </row>
    <row r="36" spans="1:27" s="71" customFormat="1" ht="14.25" customHeight="1">
      <c r="A36" s="288"/>
      <c r="B36" s="72"/>
      <c r="C36" s="579"/>
      <c r="D36" s="883"/>
      <c r="E36" s="917"/>
      <c r="F36" s="920"/>
      <c r="G36" s="573"/>
      <c r="H36" s="572"/>
      <c r="I36" s="268" t="s">
        <v>22</v>
      </c>
      <c r="J36" s="10">
        <v>55.5</v>
      </c>
      <c r="K36" s="9">
        <v>55.5</v>
      </c>
      <c r="L36" s="74"/>
      <c r="M36" s="466"/>
      <c r="N36" s="448"/>
      <c r="O36" s="73"/>
      <c r="P36" s="74"/>
      <c r="Q36" s="474"/>
      <c r="R36" s="490"/>
      <c r="S36" s="75"/>
      <c r="T36" s="76"/>
      <c r="U36" s="491"/>
      <c r="V36" s="515" t="s">
        <v>34</v>
      </c>
      <c r="W36" s="526" t="s">
        <v>34</v>
      </c>
      <c r="X36" s="899"/>
      <c r="Y36" s="668"/>
      <c r="Z36" s="668"/>
      <c r="AA36" s="675"/>
    </row>
    <row r="37" spans="1:27" s="71" customFormat="1" ht="13.5" customHeight="1" thickBot="1">
      <c r="A37" s="289"/>
      <c r="B37" s="77"/>
      <c r="C37" s="580"/>
      <c r="D37" s="884"/>
      <c r="E37" s="918"/>
      <c r="F37" s="921"/>
      <c r="G37" s="574"/>
      <c r="H37" s="570"/>
      <c r="I37" s="447" t="s">
        <v>18</v>
      </c>
      <c r="J37" s="467">
        <f>J34+J35+J36</f>
        <v>189.39999999999998</v>
      </c>
      <c r="K37" s="79">
        <f>K34+K35+K36</f>
        <v>189.39999999999998</v>
      </c>
      <c r="L37" s="79"/>
      <c r="M37" s="468"/>
      <c r="N37" s="78" t="str">
        <f>N34</f>
        <v>-</v>
      </c>
      <c r="O37" s="79" t="str">
        <f>O34</f>
        <v>-</v>
      </c>
      <c r="P37" s="79"/>
      <c r="Q37" s="80"/>
      <c r="R37" s="467" t="str">
        <f>R34</f>
        <v>-</v>
      </c>
      <c r="S37" s="79" t="str">
        <f>S34</f>
        <v>-</v>
      </c>
      <c r="T37" s="79"/>
      <c r="U37" s="468"/>
      <c r="V37" s="516" t="s">
        <v>34</v>
      </c>
      <c r="W37" s="527" t="s">
        <v>34</v>
      </c>
      <c r="X37" s="900"/>
      <c r="Y37" s="729"/>
      <c r="Z37" s="729"/>
      <c r="AA37" s="896"/>
    </row>
    <row r="38" spans="1:27" s="65" customFormat="1" ht="14.25" customHeight="1" thickBot="1">
      <c r="A38" s="226" t="s">
        <v>11</v>
      </c>
      <c r="B38" s="38" t="s">
        <v>11</v>
      </c>
      <c r="C38" s="610" t="s">
        <v>19</v>
      </c>
      <c r="D38" s="611"/>
      <c r="E38" s="611"/>
      <c r="F38" s="611"/>
      <c r="G38" s="611"/>
      <c r="H38" s="611"/>
      <c r="I38" s="611"/>
      <c r="J38" s="41">
        <f>J37+J33+J26+J23+J19+J15</f>
        <v>3392</v>
      </c>
      <c r="K38" s="39">
        <f>K37+K33+K26+K23+K19+K15</f>
        <v>837.4</v>
      </c>
      <c r="L38" s="39"/>
      <c r="M38" s="42">
        <f>M37+M33+M26+M23+M19+M15</f>
        <v>2554.6</v>
      </c>
      <c r="N38" s="97">
        <f>N26+N23+N19+N15</f>
        <v>36432.700000000004</v>
      </c>
      <c r="O38" s="39">
        <f>O26+O23+O15</f>
        <v>463.3</v>
      </c>
      <c r="P38" s="39"/>
      <c r="Q38" s="40">
        <f>Q23+Q19+Q15</f>
        <v>35969.4</v>
      </c>
      <c r="R38" s="41">
        <f>R26+R23+R19+R15</f>
        <v>28243.3</v>
      </c>
      <c r="S38" s="39">
        <f>S26+S23+S19+S15</f>
        <v>323.3</v>
      </c>
      <c r="T38" s="39"/>
      <c r="U38" s="42">
        <f>U26+U23+U19+U15</f>
        <v>27920</v>
      </c>
      <c r="V38" s="43">
        <f>V19+V15+V26+V29</f>
        <v>9967.5</v>
      </c>
      <c r="W38" s="43">
        <f>W29+W26+W15</f>
        <v>532.5</v>
      </c>
      <c r="X38" s="686"/>
      <c r="Y38" s="686"/>
      <c r="Z38" s="686"/>
      <c r="AA38" s="687"/>
    </row>
    <row r="39" spans="1:27" ht="15.75" customHeight="1" thickBot="1">
      <c r="A39" s="226" t="s">
        <v>11</v>
      </c>
      <c r="B39" s="24" t="s">
        <v>12</v>
      </c>
      <c r="C39" s="663" t="s">
        <v>33</v>
      </c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5"/>
      <c r="O39" s="665"/>
      <c r="P39" s="665"/>
      <c r="Q39" s="665"/>
      <c r="R39" s="664"/>
      <c r="S39" s="664"/>
      <c r="T39" s="664"/>
      <c r="U39" s="664"/>
      <c r="V39" s="664"/>
      <c r="W39" s="664"/>
      <c r="X39" s="664"/>
      <c r="Y39" s="664"/>
      <c r="Z39" s="664"/>
      <c r="AA39" s="666"/>
    </row>
    <row r="40" spans="1:27" ht="27.75" customHeight="1">
      <c r="A40" s="595" t="s">
        <v>11</v>
      </c>
      <c r="B40" s="598" t="s">
        <v>12</v>
      </c>
      <c r="C40" s="601" t="s">
        <v>11</v>
      </c>
      <c r="D40" s="621" t="s">
        <v>137</v>
      </c>
      <c r="E40" s="670" t="s">
        <v>130</v>
      </c>
      <c r="F40" s="607" t="s">
        <v>14</v>
      </c>
      <c r="G40" s="604" t="s">
        <v>17</v>
      </c>
      <c r="H40" s="575" t="s">
        <v>127</v>
      </c>
      <c r="I40" s="176" t="s">
        <v>15</v>
      </c>
      <c r="J40" s="53">
        <v>175</v>
      </c>
      <c r="K40" s="26">
        <v>175</v>
      </c>
      <c r="L40" s="172"/>
      <c r="M40" s="45"/>
      <c r="N40" s="53">
        <v>577.5</v>
      </c>
      <c r="O40" s="26">
        <v>577.5</v>
      </c>
      <c r="P40" s="172"/>
      <c r="Q40" s="45"/>
      <c r="R40" s="182">
        <v>460</v>
      </c>
      <c r="S40" s="183">
        <v>460</v>
      </c>
      <c r="T40" s="183"/>
      <c r="U40" s="184"/>
      <c r="V40" s="296">
        <v>1400</v>
      </c>
      <c r="W40" s="54">
        <v>0</v>
      </c>
      <c r="X40" s="188" t="s">
        <v>106</v>
      </c>
      <c r="Y40" s="189">
        <v>6</v>
      </c>
      <c r="Z40" s="190" t="s">
        <v>78</v>
      </c>
      <c r="AA40" s="191"/>
    </row>
    <row r="41" spans="1:27" ht="18.75" customHeight="1">
      <c r="A41" s="596"/>
      <c r="B41" s="599"/>
      <c r="C41" s="602"/>
      <c r="D41" s="622"/>
      <c r="E41" s="659"/>
      <c r="F41" s="608"/>
      <c r="G41" s="605"/>
      <c r="H41" s="576"/>
      <c r="I41" s="177" t="s">
        <v>15</v>
      </c>
      <c r="J41" s="82">
        <v>34</v>
      </c>
      <c r="K41" s="232">
        <v>34</v>
      </c>
      <c r="L41" s="174"/>
      <c r="M41" s="175"/>
      <c r="N41" s="82"/>
      <c r="O41" s="173"/>
      <c r="P41" s="174"/>
      <c r="Q41" s="175"/>
      <c r="R41" s="185"/>
      <c r="S41" s="186"/>
      <c r="T41" s="186"/>
      <c r="U41" s="187"/>
      <c r="V41" s="297"/>
      <c r="W41" s="83"/>
      <c r="X41" s="192" t="s">
        <v>107</v>
      </c>
      <c r="Y41" s="193">
        <v>1</v>
      </c>
      <c r="Z41" s="194"/>
      <c r="AA41" s="195"/>
    </row>
    <row r="42" spans="1:27" ht="26.25" customHeight="1" thickBot="1">
      <c r="A42" s="597"/>
      <c r="B42" s="600"/>
      <c r="C42" s="603"/>
      <c r="D42" s="623"/>
      <c r="E42" s="671"/>
      <c r="F42" s="609"/>
      <c r="G42" s="606"/>
      <c r="H42" s="577"/>
      <c r="I42" s="178" t="s">
        <v>18</v>
      </c>
      <c r="J42" s="51">
        <f>J40+J41</f>
        <v>209</v>
      </c>
      <c r="K42" s="23">
        <f>SUM(K40:K41)</f>
        <v>209</v>
      </c>
      <c r="L42" s="51"/>
      <c r="M42" s="34"/>
      <c r="N42" s="51">
        <f>N40</f>
        <v>577.5</v>
      </c>
      <c r="O42" s="23">
        <f>SUM(O40:O41)</f>
        <v>577.5</v>
      </c>
      <c r="P42" s="51"/>
      <c r="Q42" s="34"/>
      <c r="R42" s="33">
        <f>SUM(R40:R41)</f>
        <v>460</v>
      </c>
      <c r="S42" s="23">
        <f>S40</f>
        <v>460</v>
      </c>
      <c r="T42" s="23"/>
      <c r="U42" s="34"/>
      <c r="V42" s="37">
        <f>V40</f>
        <v>1400</v>
      </c>
      <c r="W42" s="52">
        <f>W40</f>
        <v>0</v>
      </c>
      <c r="X42" s="167" t="s">
        <v>121</v>
      </c>
      <c r="Y42" s="181" t="s">
        <v>79</v>
      </c>
      <c r="Z42" s="202"/>
      <c r="AA42" s="203"/>
    </row>
    <row r="43" spans="1:27" ht="15.75" customHeight="1">
      <c r="A43" s="595" t="s">
        <v>11</v>
      </c>
      <c r="B43" s="598" t="s">
        <v>12</v>
      </c>
      <c r="C43" s="601" t="s">
        <v>12</v>
      </c>
      <c r="D43" s="621" t="s">
        <v>80</v>
      </c>
      <c r="E43" s="670" t="s">
        <v>130</v>
      </c>
      <c r="F43" s="607" t="s">
        <v>14</v>
      </c>
      <c r="G43" s="604" t="s">
        <v>17</v>
      </c>
      <c r="H43" s="575" t="s">
        <v>127</v>
      </c>
      <c r="I43" s="176" t="s">
        <v>15</v>
      </c>
      <c r="J43" s="53">
        <v>30</v>
      </c>
      <c r="K43" s="26">
        <v>30</v>
      </c>
      <c r="L43" s="172"/>
      <c r="M43" s="45"/>
      <c r="N43" s="53">
        <v>50</v>
      </c>
      <c r="O43" s="26">
        <v>50</v>
      </c>
      <c r="P43" s="172"/>
      <c r="Q43" s="45"/>
      <c r="R43" s="27">
        <v>50</v>
      </c>
      <c r="S43" s="28">
        <v>50</v>
      </c>
      <c r="T43" s="28"/>
      <c r="U43" s="196"/>
      <c r="V43" s="47">
        <v>0</v>
      </c>
      <c r="W43" s="54">
        <v>50</v>
      </c>
      <c r="X43" s="891" t="s">
        <v>160</v>
      </c>
      <c r="Y43" s="305">
        <v>40</v>
      </c>
      <c r="Z43" s="305"/>
      <c r="AA43" s="306">
        <v>40</v>
      </c>
    </row>
    <row r="44" spans="1:27" ht="18" customHeight="1">
      <c r="A44" s="596"/>
      <c r="B44" s="599"/>
      <c r="C44" s="602"/>
      <c r="D44" s="622"/>
      <c r="E44" s="659"/>
      <c r="F44" s="608"/>
      <c r="G44" s="605"/>
      <c r="H44" s="576"/>
      <c r="I44" s="177"/>
      <c r="J44" s="82"/>
      <c r="K44" s="173"/>
      <c r="L44" s="174"/>
      <c r="M44" s="175"/>
      <c r="N44" s="82"/>
      <c r="O44" s="173"/>
      <c r="P44" s="174"/>
      <c r="Q44" s="175"/>
      <c r="R44" s="197"/>
      <c r="S44" s="155"/>
      <c r="T44" s="155"/>
      <c r="U44" s="198"/>
      <c r="V44" s="84"/>
      <c r="W44" s="83"/>
      <c r="X44" s="892"/>
      <c r="Y44" s="180"/>
      <c r="Z44" s="180"/>
      <c r="AA44" s="199"/>
    </row>
    <row r="45" spans="1:27" ht="15" customHeight="1" thickBot="1">
      <c r="A45" s="597"/>
      <c r="B45" s="600"/>
      <c r="C45" s="603"/>
      <c r="D45" s="623"/>
      <c r="E45" s="671"/>
      <c r="F45" s="609"/>
      <c r="G45" s="606"/>
      <c r="H45" s="577"/>
      <c r="I45" s="178" t="s">
        <v>18</v>
      </c>
      <c r="J45" s="51">
        <f>J43</f>
        <v>30</v>
      </c>
      <c r="K45" s="23">
        <f>SUM(K43:K44)</f>
        <v>30</v>
      </c>
      <c r="L45" s="51"/>
      <c r="M45" s="34"/>
      <c r="N45" s="51">
        <f>N43</f>
        <v>50</v>
      </c>
      <c r="O45" s="23">
        <f>SUM(O43:O44)</f>
        <v>50</v>
      </c>
      <c r="P45" s="51"/>
      <c r="Q45" s="34"/>
      <c r="R45" s="35">
        <f>R43</f>
        <v>50</v>
      </c>
      <c r="S45" s="36">
        <f>S43</f>
        <v>50</v>
      </c>
      <c r="T45" s="36"/>
      <c r="U45" s="179"/>
      <c r="V45" s="37">
        <f>V43</f>
        <v>0</v>
      </c>
      <c r="W45" s="52">
        <f>W43</f>
        <v>50</v>
      </c>
      <c r="X45" s="200"/>
      <c r="Y45" s="181"/>
      <c r="Z45" s="181"/>
      <c r="AA45" s="201"/>
    </row>
    <row r="46" spans="1:27" ht="14.25" customHeight="1" thickBot="1">
      <c r="A46" s="226" t="s">
        <v>11</v>
      </c>
      <c r="B46" s="38" t="s">
        <v>12</v>
      </c>
      <c r="C46" s="610" t="s">
        <v>19</v>
      </c>
      <c r="D46" s="688"/>
      <c r="E46" s="688"/>
      <c r="F46" s="688"/>
      <c r="G46" s="688"/>
      <c r="H46" s="688"/>
      <c r="I46" s="688"/>
      <c r="J46" s="266">
        <f>J45+J42</f>
        <v>239</v>
      </c>
      <c r="K46" s="39">
        <f>K45+K42</f>
        <v>239</v>
      </c>
      <c r="L46" s="39"/>
      <c r="M46" s="42"/>
      <c r="N46" s="266">
        <f>N45+N42</f>
        <v>627.5</v>
      </c>
      <c r="O46" s="39">
        <f>O45+O42</f>
        <v>627.5</v>
      </c>
      <c r="P46" s="39"/>
      <c r="Q46" s="42"/>
      <c r="R46" s="266">
        <f>R45+R42</f>
        <v>510</v>
      </c>
      <c r="S46" s="39">
        <f>S45+S42</f>
        <v>510</v>
      </c>
      <c r="T46" s="39"/>
      <c r="U46" s="42"/>
      <c r="V46" s="43">
        <f>V45+V42</f>
        <v>1400</v>
      </c>
      <c r="W46" s="43">
        <f>W45+W42</f>
        <v>50</v>
      </c>
      <c r="X46" s="685"/>
      <c r="Y46" s="686"/>
      <c r="Z46" s="686"/>
      <c r="AA46" s="687"/>
    </row>
    <row r="47" spans="1:27" ht="13.5" customHeight="1" thickBot="1">
      <c r="A47" s="226" t="s">
        <v>11</v>
      </c>
      <c r="B47" s="689" t="s">
        <v>21</v>
      </c>
      <c r="C47" s="690"/>
      <c r="D47" s="690"/>
      <c r="E47" s="690"/>
      <c r="F47" s="690"/>
      <c r="G47" s="690"/>
      <c r="H47" s="690"/>
      <c r="I47" s="690"/>
      <c r="J47" s="56">
        <f>J46+J38</f>
        <v>3631</v>
      </c>
      <c r="K47" s="55">
        <f>K46+K38</f>
        <v>1076.4</v>
      </c>
      <c r="L47" s="55"/>
      <c r="M47" s="57">
        <f>M46+M38</f>
        <v>2554.6</v>
      </c>
      <c r="N47" s="56">
        <f>N46+N38</f>
        <v>37060.200000000004</v>
      </c>
      <c r="O47" s="55">
        <f>O46+O38</f>
        <v>1090.8</v>
      </c>
      <c r="P47" s="55"/>
      <c r="Q47" s="57">
        <f>Q46+Q38</f>
        <v>35969.4</v>
      </c>
      <c r="R47" s="56">
        <f>R46+R38</f>
        <v>28753.3</v>
      </c>
      <c r="S47" s="55">
        <f>S46+S38</f>
        <v>833.3</v>
      </c>
      <c r="T47" s="55"/>
      <c r="U47" s="57">
        <f>U46+U38</f>
        <v>27920</v>
      </c>
      <c r="V47" s="58">
        <f>V46+V38</f>
        <v>11367.5</v>
      </c>
      <c r="W47" s="58">
        <f>W46+W38</f>
        <v>582.5</v>
      </c>
      <c r="X47" s="691"/>
      <c r="Y47" s="692"/>
      <c r="Z47" s="692"/>
      <c r="AA47" s="693"/>
    </row>
    <row r="48" spans="1:27" ht="12.75" customHeight="1" thickBot="1">
      <c r="A48" s="226" t="s">
        <v>12</v>
      </c>
      <c r="B48" s="764" t="s">
        <v>20</v>
      </c>
      <c r="C48" s="914"/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14"/>
      <c r="Q48" s="914"/>
      <c r="R48" s="914"/>
      <c r="S48" s="914"/>
      <c r="T48" s="914"/>
      <c r="U48" s="914"/>
      <c r="V48" s="914"/>
      <c r="W48" s="914"/>
      <c r="X48" s="914"/>
      <c r="Y48" s="914"/>
      <c r="Z48" s="914"/>
      <c r="AA48" s="915"/>
    </row>
    <row r="49" spans="1:27" ht="14.25" customHeight="1" thickBot="1">
      <c r="A49" s="226" t="s">
        <v>12</v>
      </c>
      <c r="B49" s="50" t="s">
        <v>11</v>
      </c>
      <c r="C49" s="832" t="s">
        <v>99</v>
      </c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833"/>
      <c r="U49" s="833"/>
      <c r="V49" s="833"/>
      <c r="W49" s="833"/>
      <c r="X49" s="686"/>
      <c r="Y49" s="686"/>
      <c r="Z49" s="686"/>
      <c r="AA49" s="687"/>
    </row>
    <row r="50" spans="1:27" ht="24.75" customHeight="1">
      <c r="A50" s="613" t="s">
        <v>12</v>
      </c>
      <c r="B50" s="565" t="s">
        <v>11</v>
      </c>
      <c r="C50" s="627" t="s">
        <v>11</v>
      </c>
      <c r="D50" s="629" t="s">
        <v>81</v>
      </c>
      <c r="E50" s="670"/>
      <c r="F50" s="641" t="s">
        <v>14</v>
      </c>
      <c r="G50" s="679" t="s">
        <v>17</v>
      </c>
      <c r="H50" s="682" t="s">
        <v>127</v>
      </c>
      <c r="I50" s="204" t="s">
        <v>15</v>
      </c>
      <c r="J50" s="205">
        <v>176</v>
      </c>
      <c r="K50" s="206">
        <v>176</v>
      </c>
      <c r="L50" s="206"/>
      <c r="M50" s="207"/>
      <c r="N50" s="205">
        <v>420</v>
      </c>
      <c r="O50" s="206">
        <v>420</v>
      </c>
      <c r="P50" s="206"/>
      <c r="Q50" s="207"/>
      <c r="R50" s="426">
        <v>230</v>
      </c>
      <c r="S50" s="208">
        <v>230</v>
      </c>
      <c r="T50" s="208"/>
      <c r="U50" s="209"/>
      <c r="V50" s="219">
        <v>420</v>
      </c>
      <c r="W50" s="219">
        <v>420</v>
      </c>
      <c r="X50" s="320" t="s">
        <v>82</v>
      </c>
      <c r="Y50" s="168" t="s">
        <v>79</v>
      </c>
      <c r="Z50" s="168" t="s">
        <v>79</v>
      </c>
      <c r="AA50" s="170" t="s">
        <v>79</v>
      </c>
    </row>
    <row r="51" spans="1:27" ht="24.75" customHeight="1">
      <c r="A51" s="614"/>
      <c r="B51" s="561"/>
      <c r="C51" s="628"/>
      <c r="D51" s="630"/>
      <c r="E51" s="659"/>
      <c r="F51" s="678"/>
      <c r="G51" s="680"/>
      <c r="H51" s="683"/>
      <c r="I51" s="241"/>
      <c r="J51" s="242"/>
      <c r="K51" s="243"/>
      <c r="L51" s="243"/>
      <c r="M51" s="244"/>
      <c r="N51" s="242"/>
      <c r="O51" s="243"/>
      <c r="P51" s="243"/>
      <c r="Q51" s="245"/>
      <c r="R51" s="246"/>
      <c r="S51" s="247"/>
      <c r="T51" s="247"/>
      <c r="U51" s="248"/>
      <c r="V51" s="249"/>
      <c r="W51" s="249"/>
      <c r="X51" s="394" t="s">
        <v>110</v>
      </c>
      <c r="Y51" s="395">
        <v>1</v>
      </c>
      <c r="Z51" s="395">
        <v>1</v>
      </c>
      <c r="AA51" s="396">
        <v>1</v>
      </c>
    </row>
    <row r="52" spans="1:27" ht="24.75" customHeight="1" thickBot="1">
      <c r="A52" s="615"/>
      <c r="B52" s="612"/>
      <c r="C52" s="612"/>
      <c r="D52" s="631"/>
      <c r="E52" s="737"/>
      <c r="F52" s="643"/>
      <c r="G52" s="681"/>
      <c r="H52" s="684"/>
      <c r="I52" s="85" t="s">
        <v>18</v>
      </c>
      <c r="J52" s="33">
        <f>J50</f>
        <v>176</v>
      </c>
      <c r="K52" s="23">
        <f aca="true" t="shared" si="1" ref="K52:W52">K50</f>
        <v>176</v>
      </c>
      <c r="L52" s="23"/>
      <c r="M52" s="32">
        <f t="shared" si="1"/>
        <v>0</v>
      </c>
      <c r="N52" s="33">
        <f t="shared" si="1"/>
        <v>420</v>
      </c>
      <c r="O52" s="23">
        <f t="shared" si="1"/>
        <v>420</v>
      </c>
      <c r="P52" s="23"/>
      <c r="Q52" s="34"/>
      <c r="R52" s="51">
        <f t="shared" si="1"/>
        <v>230</v>
      </c>
      <c r="S52" s="23">
        <f t="shared" si="1"/>
        <v>230</v>
      </c>
      <c r="T52" s="23"/>
      <c r="U52" s="32"/>
      <c r="V52" s="37">
        <f t="shared" si="1"/>
        <v>420</v>
      </c>
      <c r="W52" s="37">
        <f t="shared" si="1"/>
        <v>420</v>
      </c>
      <c r="X52" s="391" t="s">
        <v>108</v>
      </c>
      <c r="Y52" s="392">
        <v>6</v>
      </c>
      <c r="Z52" s="392">
        <v>6</v>
      </c>
      <c r="AA52" s="393">
        <v>6</v>
      </c>
    </row>
    <row r="53" spans="1:27" ht="23.25" customHeight="1">
      <c r="A53" s="224" t="s">
        <v>12</v>
      </c>
      <c r="B53" s="25" t="s">
        <v>11</v>
      </c>
      <c r="C53" s="627" t="s">
        <v>12</v>
      </c>
      <c r="D53" s="635" t="s">
        <v>129</v>
      </c>
      <c r="E53" s="632"/>
      <c r="F53" s="641" t="s">
        <v>14</v>
      </c>
      <c r="G53" s="676" t="s">
        <v>17</v>
      </c>
      <c r="H53" s="682" t="s">
        <v>127</v>
      </c>
      <c r="I53" s="441" t="s">
        <v>15</v>
      </c>
      <c r="J53" s="44">
        <v>55</v>
      </c>
      <c r="K53" s="26">
        <v>55</v>
      </c>
      <c r="L53" s="26"/>
      <c r="M53" s="45"/>
      <c r="N53" s="44">
        <v>55</v>
      </c>
      <c r="O53" s="26">
        <v>55</v>
      </c>
      <c r="P53" s="26"/>
      <c r="Q53" s="45"/>
      <c r="R53" s="46">
        <v>55</v>
      </c>
      <c r="S53" s="29">
        <v>55</v>
      </c>
      <c r="T53" s="29"/>
      <c r="U53" s="30"/>
      <c r="V53" s="220">
        <v>55</v>
      </c>
      <c r="W53" s="47">
        <v>55</v>
      </c>
      <c r="X53" s="901" t="s">
        <v>128</v>
      </c>
      <c r="Y53" s="728">
        <v>1</v>
      </c>
      <c r="Z53" s="728">
        <v>1</v>
      </c>
      <c r="AA53" s="895">
        <v>1</v>
      </c>
    </row>
    <row r="54" spans="1:27" ht="17.25" customHeight="1" thickBot="1">
      <c r="A54" s="430"/>
      <c r="B54" s="431"/>
      <c r="C54" s="612"/>
      <c r="D54" s="637"/>
      <c r="E54" s="868"/>
      <c r="F54" s="643"/>
      <c r="G54" s="677"/>
      <c r="H54" s="684"/>
      <c r="I54" s="216" t="s">
        <v>18</v>
      </c>
      <c r="J54" s="33">
        <f aca="true" t="shared" si="2" ref="J54:W54">J53</f>
        <v>55</v>
      </c>
      <c r="K54" s="23">
        <f t="shared" si="2"/>
        <v>55</v>
      </c>
      <c r="L54" s="23"/>
      <c r="M54" s="32"/>
      <c r="N54" s="33">
        <f t="shared" si="2"/>
        <v>55</v>
      </c>
      <c r="O54" s="23">
        <f t="shared" si="2"/>
        <v>55</v>
      </c>
      <c r="P54" s="23"/>
      <c r="Q54" s="34"/>
      <c r="R54" s="51">
        <f t="shared" si="2"/>
        <v>55</v>
      </c>
      <c r="S54" s="23">
        <f t="shared" si="2"/>
        <v>55</v>
      </c>
      <c r="T54" s="23"/>
      <c r="U54" s="429"/>
      <c r="V54" s="217">
        <f t="shared" si="2"/>
        <v>55</v>
      </c>
      <c r="W54" s="217">
        <f t="shared" si="2"/>
        <v>55</v>
      </c>
      <c r="X54" s="902"/>
      <c r="Y54" s="729"/>
      <c r="Z54" s="729"/>
      <c r="AA54" s="896"/>
    </row>
    <row r="55" spans="1:27" ht="14.25" customHeight="1">
      <c r="A55" s="224" t="s">
        <v>12</v>
      </c>
      <c r="B55" s="25" t="s">
        <v>11</v>
      </c>
      <c r="C55" s="627" t="s">
        <v>13</v>
      </c>
      <c r="D55" s="635" t="s">
        <v>161</v>
      </c>
      <c r="E55" s="670"/>
      <c r="F55" s="641" t="s">
        <v>14</v>
      </c>
      <c r="G55" s="676" t="s">
        <v>17</v>
      </c>
      <c r="H55" s="682" t="s">
        <v>127</v>
      </c>
      <c r="I55" s="866" t="s">
        <v>15</v>
      </c>
      <c r="J55" s="44"/>
      <c r="K55" s="26"/>
      <c r="L55" s="26"/>
      <c r="M55" s="45"/>
      <c r="N55" s="44">
        <v>20</v>
      </c>
      <c r="O55" s="26">
        <v>20</v>
      </c>
      <c r="P55" s="26"/>
      <c r="Q55" s="45"/>
      <c r="R55" s="46"/>
      <c r="S55" s="29"/>
      <c r="T55" s="29"/>
      <c r="U55" s="30"/>
      <c r="V55" s="220">
        <v>0</v>
      </c>
      <c r="W55" s="47">
        <v>20</v>
      </c>
      <c r="X55" s="903" t="s">
        <v>109</v>
      </c>
      <c r="Y55" s="733"/>
      <c r="Z55" s="733"/>
      <c r="AA55" s="715">
        <v>1</v>
      </c>
    </row>
    <row r="56" spans="1:27" ht="14.25" customHeight="1">
      <c r="A56" s="171"/>
      <c r="B56" s="14"/>
      <c r="C56" s="736"/>
      <c r="D56" s="636"/>
      <c r="E56" s="659"/>
      <c r="F56" s="642"/>
      <c r="G56" s="605"/>
      <c r="H56" s="865"/>
      <c r="I56" s="867"/>
      <c r="J56" s="210"/>
      <c r="K56" s="211"/>
      <c r="L56" s="211"/>
      <c r="M56" s="212"/>
      <c r="N56" s="210"/>
      <c r="O56" s="211"/>
      <c r="P56" s="211"/>
      <c r="Q56" s="212"/>
      <c r="R56" s="213"/>
      <c r="S56" s="214"/>
      <c r="T56" s="214"/>
      <c r="U56" s="215"/>
      <c r="V56" s="221"/>
      <c r="W56" s="223"/>
      <c r="X56" s="904"/>
      <c r="Y56" s="734"/>
      <c r="Z56" s="734"/>
      <c r="AA56" s="716"/>
    </row>
    <row r="57" spans="1:27" ht="14.25" customHeight="1" thickBot="1">
      <c r="A57" s="225"/>
      <c r="B57" s="31"/>
      <c r="C57" s="612"/>
      <c r="D57" s="637"/>
      <c r="E57" s="737"/>
      <c r="F57" s="643"/>
      <c r="G57" s="677"/>
      <c r="H57" s="684"/>
      <c r="I57" s="216" t="s">
        <v>18</v>
      </c>
      <c r="J57" s="217"/>
      <c r="K57" s="49"/>
      <c r="L57" s="49"/>
      <c r="M57" s="218"/>
      <c r="N57" s="217">
        <f>N55</f>
        <v>20</v>
      </c>
      <c r="O57" s="49">
        <f>O55</f>
        <v>20</v>
      </c>
      <c r="P57" s="49"/>
      <c r="Q57" s="218"/>
      <c r="R57" s="217">
        <f>R55</f>
        <v>0</v>
      </c>
      <c r="S57" s="49">
        <f>S55</f>
        <v>0</v>
      </c>
      <c r="T57" s="49"/>
      <c r="U57" s="218"/>
      <c r="V57" s="222">
        <f>V55</f>
        <v>0</v>
      </c>
      <c r="W57" s="37">
        <f>W55</f>
        <v>20</v>
      </c>
      <c r="X57" s="902"/>
      <c r="Y57" s="735"/>
      <c r="Z57" s="735"/>
      <c r="AA57" s="717"/>
    </row>
    <row r="58" spans="1:27" ht="14.25" customHeight="1">
      <c r="A58" s="224" t="s">
        <v>12</v>
      </c>
      <c r="B58" s="25" t="s">
        <v>11</v>
      </c>
      <c r="C58" s="627" t="s">
        <v>14</v>
      </c>
      <c r="D58" s="635" t="s">
        <v>157</v>
      </c>
      <c r="E58" s="638" t="s">
        <v>131</v>
      </c>
      <c r="F58" s="641" t="s">
        <v>14</v>
      </c>
      <c r="G58" s="676" t="s">
        <v>17</v>
      </c>
      <c r="H58" s="682" t="s">
        <v>127</v>
      </c>
      <c r="I58" s="866" t="s">
        <v>15</v>
      </c>
      <c r="J58" s="44"/>
      <c r="K58" s="26"/>
      <c r="L58" s="26"/>
      <c r="M58" s="45"/>
      <c r="N58" s="44">
        <v>60</v>
      </c>
      <c r="O58" s="26">
        <v>60</v>
      </c>
      <c r="P58" s="26"/>
      <c r="Q58" s="45"/>
      <c r="R58" s="46"/>
      <c r="S58" s="29"/>
      <c r="T58" s="29"/>
      <c r="U58" s="30"/>
      <c r="V58" s="220">
        <v>40</v>
      </c>
      <c r="W58" s="47">
        <v>40</v>
      </c>
      <c r="X58" s="862" t="s">
        <v>138</v>
      </c>
      <c r="Y58" s="855"/>
      <c r="Z58" s="855">
        <v>1</v>
      </c>
      <c r="AA58" s="858">
        <v>1</v>
      </c>
    </row>
    <row r="59" spans="1:27" ht="14.25" customHeight="1">
      <c r="A59" s="171"/>
      <c r="B59" s="14"/>
      <c r="C59" s="736"/>
      <c r="D59" s="636"/>
      <c r="E59" s="639"/>
      <c r="F59" s="642"/>
      <c r="G59" s="605"/>
      <c r="H59" s="865"/>
      <c r="I59" s="867"/>
      <c r="J59" s="210"/>
      <c r="K59" s="211"/>
      <c r="L59" s="211"/>
      <c r="M59" s="212"/>
      <c r="N59" s="210"/>
      <c r="O59" s="211"/>
      <c r="P59" s="211"/>
      <c r="Q59" s="212"/>
      <c r="R59" s="213"/>
      <c r="S59" s="214"/>
      <c r="T59" s="214"/>
      <c r="U59" s="215"/>
      <c r="V59" s="221"/>
      <c r="W59" s="223"/>
      <c r="X59" s="863"/>
      <c r="Y59" s="856"/>
      <c r="Z59" s="856"/>
      <c r="AA59" s="859"/>
    </row>
    <row r="60" spans="1:27" ht="19.5" customHeight="1" thickBot="1">
      <c r="A60" s="225"/>
      <c r="B60" s="31"/>
      <c r="C60" s="612"/>
      <c r="D60" s="637"/>
      <c r="E60" s="640"/>
      <c r="F60" s="643"/>
      <c r="G60" s="677"/>
      <c r="H60" s="684"/>
      <c r="I60" s="216" t="s">
        <v>18</v>
      </c>
      <c r="J60" s="217"/>
      <c r="K60" s="49"/>
      <c r="L60" s="49"/>
      <c r="M60" s="218"/>
      <c r="N60" s="217">
        <f>N58</f>
        <v>60</v>
      </c>
      <c r="O60" s="49">
        <f>O58</f>
        <v>60</v>
      </c>
      <c r="P60" s="49"/>
      <c r="Q60" s="218"/>
      <c r="R60" s="217">
        <f>R58</f>
        <v>0</v>
      </c>
      <c r="S60" s="49">
        <f>S58</f>
        <v>0</v>
      </c>
      <c r="T60" s="49"/>
      <c r="U60" s="218"/>
      <c r="V60" s="222">
        <f>V59+V58</f>
        <v>40</v>
      </c>
      <c r="W60" s="37">
        <f>W59+W58</f>
        <v>40</v>
      </c>
      <c r="X60" s="864"/>
      <c r="Y60" s="857"/>
      <c r="Z60" s="857"/>
      <c r="AA60" s="860"/>
    </row>
    <row r="61" spans="1:27" ht="13.5" customHeight="1" thickBot="1">
      <c r="A61" s="229" t="s">
        <v>12</v>
      </c>
      <c r="B61" s="38" t="s">
        <v>11</v>
      </c>
      <c r="C61" s="644" t="s">
        <v>19</v>
      </c>
      <c r="D61" s="645"/>
      <c r="E61" s="645"/>
      <c r="F61" s="645"/>
      <c r="G61" s="645"/>
      <c r="H61" s="645"/>
      <c r="I61" s="645"/>
      <c r="J61" s="41">
        <f aca="true" t="shared" si="3" ref="J61:U61">J60+J57+J54+J52</f>
        <v>231</v>
      </c>
      <c r="K61" s="39">
        <f t="shared" si="3"/>
        <v>231</v>
      </c>
      <c r="L61" s="39">
        <f t="shared" si="3"/>
        <v>0</v>
      </c>
      <c r="M61" s="40">
        <f t="shared" si="3"/>
        <v>0</v>
      </c>
      <c r="N61" s="41">
        <f t="shared" si="3"/>
        <v>555</v>
      </c>
      <c r="O61" s="39">
        <f t="shared" si="3"/>
        <v>555</v>
      </c>
      <c r="P61" s="39">
        <f t="shared" si="3"/>
        <v>0</v>
      </c>
      <c r="Q61" s="42">
        <f t="shared" si="3"/>
        <v>0</v>
      </c>
      <c r="R61" s="97">
        <f t="shared" si="3"/>
        <v>285</v>
      </c>
      <c r="S61" s="39">
        <f t="shared" si="3"/>
        <v>285</v>
      </c>
      <c r="T61" s="39">
        <f t="shared" si="3"/>
        <v>0</v>
      </c>
      <c r="U61" s="42">
        <f t="shared" si="3"/>
        <v>0</v>
      </c>
      <c r="V61" s="43">
        <f>V60+V54+V52</f>
        <v>515</v>
      </c>
      <c r="W61" s="43">
        <f>W60+W54+W52</f>
        <v>515</v>
      </c>
      <c r="X61" s="911"/>
      <c r="Y61" s="912"/>
      <c r="Z61" s="912"/>
      <c r="AA61" s="913"/>
    </row>
    <row r="62" spans="1:27" s="4" customFormat="1" ht="14.25" customHeight="1" thickBot="1">
      <c r="A62" s="229" t="s">
        <v>12</v>
      </c>
      <c r="B62" s="31" t="s">
        <v>12</v>
      </c>
      <c r="C62" s="730" t="s">
        <v>16</v>
      </c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2"/>
    </row>
    <row r="63" spans="1:27" s="4" customFormat="1" ht="21.75" customHeight="1">
      <c r="A63" s="613" t="s">
        <v>12</v>
      </c>
      <c r="B63" s="565" t="s">
        <v>12</v>
      </c>
      <c r="C63" s="627" t="s">
        <v>11</v>
      </c>
      <c r="D63" s="629" t="s">
        <v>102</v>
      </c>
      <c r="E63" s="632" t="s">
        <v>132</v>
      </c>
      <c r="F63" s="869" t="s">
        <v>14</v>
      </c>
      <c r="G63" s="679"/>
      <c r="H63" s="682" t="s">
        <v>127</v>
      </c>
      <c r="I63" s="258" t="s">
        <v>15</v>
      </c>
      <c r="J63" s="251"/>
      <c r="K63" s="252"/>
      <c r="L63" s="252"/>
      <c r="M63" s="253"/>
      <c r="N63" s="251">
        <v>40</v>
      </c>
      <c r="O63" s="252">
        <v>40</v>
      </c>
      <c r="P63" s="252"/>
      <c r="Q63" s="253"/>
      <c r="R63" s="254"/>
      <c r="S63" s="255"/>
      <c r="T63" s="255"/>
      <c r="U63" s="256"/>
      <c r="V63" s="257">
        <v>30</v>
      </c>
      <c r="W63" s="257">
        <v>30</v>
      </c>
      <c r="X63" s="188" t="s">
        <v>98</v>
      </c>
      <c r="Y63" s="259"/>
      <c r="Z63" s="259">
        <v>1</v>
      </c>
      <c r="AA63" s="260"/>
    </row>
    <row r="64" spans="1:27" s="4" customFormat="1" ht="15" customHeight="1">
      <c r="A64" s="614"/>
      <c r="B64" s="561"/>
      <c r="C64" s="628"/>
      <c r="D64" s="630"/>
      <c r="E64" s="633"/>
      <c r="F64" s="608"/>
      <c r="G64" s="680"/>
      <c r="H64" s="683"/>
      <c r="I64" s="241"/>
      <c r="J64" s="242"/>
      <c r="K64" s="243"/>
      <c r="L64" s="243"/>
      <c r="M64" s="244"/>
      <c r="N64" s="242"/>
      <c r="O64" s="243"/>
      <c r="P64" s="243"/>
      <c r="Q64" s="245"/>
      <c r="R64" s="246"/>
      <c r="S64" s="247"/>
      <c r="T64" s="247"/>
      <c r="U64" s="248"/>
      <c r="V64" s="249"/>
      <c r="W64" s="250"/>
      <c r="X64" s="237" t="s">
        <v>83</v>
      </c>
      <c r="Y64" s="261"/>
      <c r="Z64" s="261">
        <v>1</v>
      </c>
      <c r="AA64" s="262">
        <v>1</v>
      </c>
    </row>
    <row r="65" spans="1:27" s="4" customFormat="1" ht="16.5" customHeight="1" thickBot="1">
      <c r="A65" s="615"/>
      <c r="B65" s="612"/>
      <c r="C65" s="612"/>
      <c r="D65" s="631"/>
      <c r="E65" s="634"/>
      <c r="F65" s="870"/>
      <c r="G65" s="681"/>
      <c r="H65" s="684"/>
      <c r="I65" s="85" t="s">
        <v>18</v>
      </c>
      <c r="J65" s="33"/>
      <c r="K65" s="23"/>
      <c r="L65" s="23"/>
      <c r="M65" s="32"/>
      <c r="N65" s="33">
        <f>N63</f>
        <v>40</v>
      </c>
      <c r="O65" s="23">
        <f>O63</f>
        <v>40</v>
      </c>
      <c r="P65" s="23"/>
      <c r="Q65" s="34"/>
      <c r="R65" s="51">
        <f>R63</f>
        <v>0</v>
      </c>
      <c r="S65" s="23">
        <f>S63</f>
        <v>0</v>
      </c>
      <c r="T65" s="23"/>
      <c r="U65" s="32"/>
      <c r="V65" s="37">
        <f>V63</f>
        <v>30</v>
      </c>
      <c r="W65" s="33">
        <f>W63</f>
        <v>30</v>
      </c>
      <c r="X65" s="169"/>
      <c r="Y65" s="227"/>
      <c r="Z65" s="227"/>
      <c r="AA65" s="228"/>
    </row>
    <row r="66" spans="1:27" s="4" customFormat="1" ht="14.25" customHeight="1" thickBot="1">
      <c r="A66" s="229" t="s">
        <v>12</v>
      </c>
      <c r="B66" s="31" t="s">
        <v>11</v>
      </c>
      <c r="C66" s="610" t="s">
        <v>19</v>
      </c>
      <c r="D66" s="611"/>
      <c r="E66" s="611"/>
      <c r="F66" s="611"/>
      <c r="G66" s="611"/>
      <c r="H66" s="611"/>
      <c r="I66" s="718"/>
      <c r="J66" s="41">
        <f>J65</f>
        <v>0</v>
      </c>
      <c r="K66" s="39">
        <f aca="true" t="shared" si="4" ref="K66:W66">K65</f>
        <v>0</v>
      </c>
      <c r="L66" s="39">
        <f t="shared" si="4"/>
        <v>0</v>
      </c>
      <c r="M66" s="40">
        <f t="shared" si="4"/>
        <v>0</v>
      </c>
      <c r="N66" s="41">
        <f>N65</f>
        <v>40</v>
      </c>
      <c r="O66" s="39">
        <f t="shared" si="4"/>
        <v>40</v>
      </c>
      <c r="P66" s="39">
        <f t="shared" si="4"/>
        <v>0</v>
      </c>
      <c r="Q66" s="42">
        <f t="shared" si="4"/>
        <v>0</v>
      </c>
      <c r="R66" s="97">
        <f t="shared" si="4"/>
        <v>0</v>
      </c>
      <c r="S66" s="39">
        <f t="shared" si="4"/>
        <v>0</v>
      </c>
      <c r="T66" s="39">
        <f t="shared" si="4"/>
        <v>0</v>
      </c>
      <c r="U66" s="40">
        <f t="shared" si="4"/>
        <v>0</v>
      </c>
      <c r="V66" s="43">
        <f t="shared" si="4"/>
        <v>30</v>
      </c>
      <c r="W66" s="43">
        <f t="shared" si="4"/>
        <v>30</v>
      </c>
      <c r="X66" s="230"/>
      <c r="Y66" s="230"/>
      <c r="Z66" s="230"/>
      <c r="AA66" s="231"/>
    </row>
    <row r="67" spans="1:27" ht="14.25" customHeight="1" thickBot="1">
      <c r="A67" s="229" t="s">
        <v>12</v>
      </c>
      <c r="B67" s="31" t="s">
        <v>13</v>
      </c>
      <c r="C67" s="663" t="s">
        <v>30</v>
      </c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907"/>
      <c r="Y67" s="907"/>
      <c r="Z67" s="907"/>
      <c r="AA67" s="908"/>
    </row>
    <row r="68" spans="1:27" ht="18" customHeight="1">
      <c r="A68" s="224" t="s">
        <v>12</v>
      </c>
      <c r="B68" s="25" t="s">
        <v>13</v>
      </c>
      <c r="C68" s="432" t="s">
        <v>11</v>
      </c>
      <c r="D68" s="619" t="s">
        <v>153</v>
      </c>
      <c r="E68" s="439" t="s">
        <v>27</v>
      </c>
      <c r="F68" s="499" t="s">
        <v>14</v>
      </c>
      <c r="G68" s="433" t="s">
        <v>17</v>
      </c>
      <c r="H68" s="436" t="s">
        <v>127</v>
      </c>
      <c r="I68" s="267" t="s">
        <v>44</v>
      </c>
      <c r="J68" s="402">
        <v>145.8</v>
      </c>
      <c r="K68" s="89"/>
      <c r="L68" s="89"/>
      <c r="M68" s="425">
        <v>145.8</v>
      </c>
      <c r="N68" s="402">
        <f>O68+Q68</f>
        <v>434.6</v>
      </c>
      <c r="O68" s="89"/>
      <c r="P68" s="90"/>
      <c r="Q68" s="403">
        <f>566.2-131.6</f>
        <v>434.6</v>
      </c>
      <c r="R68" s="95">
        <f>S68+U68</f>
        <v>566.2</v>
      </c>
      <c r="S68" s="91"/>
      <c r="T68" s="92"/>
      <c r="U68" s="93">
        <v>566.2</v>
      </c>
      <c r="V68" s="94" t="s">
        <v>34</v>
      </c>
      <c r="W68" s="549" t="s">
        <v>34</v>
      </c>
      <c r="X68" s="498" t="s">
        <v>37</v>
      </c>
      <c r="Y68" s="298">
        <v>1</v>
      </c>
      <c r="Z68" s="298"/>
      <c r="AA68" s="550"/>
    </row>
    <row r="69" spans="1:27" ht="14.25" customHeight="1">
      <c r="A69" s="171"/>
      <c r="B69" s="14"/>
      <c r="C69" s="432"/>
      <c r="D69" s="620"/>
      <c r="E69" s="439"/>
      <c r="F69" s="493"/>
      <c r="G69" s="433"/>
      <c r="H69" s="436"/>
      <c r="I69" s="268" t="s">
        <v>22</v>
      </c>
      <c r="J69" s="270"/>
      <c r="K69" s="7"/>
      <c r="L69" s="7"/>
      <c r="M69" s="13"/>
      <c r="N69" s="10">
        <v>2238.6</v>
      </c>
      <c r="O69" s="9"/>
      <c r="P69" s="7"/>
      <c r="Q69" s="11">
        <v>2238.6</v>
      </c>
      <c r="R69" s="96">
        <v>2238.6</v>
      </c>
      <c r="S69" s="86"/>
      <c r="T69" s="86"/>
      <c r="U69" s="87">
        <v>2238.6</v>
      </c>
      <c r="V69" s="12"/>
      <c r="W69" s="12"/>
      <c r="X69" s="749"/>
      <c r="Y69" s="298"/>
      <c r="Z69" s="298"/>
      <c r="AA69" s="550"/>
    </row>
    <row r="70" spans="1:27" ht="15.75" customHeight="1" thickBot="1">
      <c r="A70" s="229"/>
      <c r="B70" s="31"/>
      <c r="C70" s="435"/>
      <c r="D70" s="438"/>
      <c r="E70" s="440"/>
      <c r="F70" s="492"/>
      <c r="G70" s="434"/>
      <c r="H70" s="437"/>
      <c r="I70" s="269" t="s">
        <v>18</v>
      </c>
      <c r="J70" s="33">
        <f>J68</f>
        <v>145.8</v>
      </c>
      <c r="K70" s="23"/>
      <c r="L70" s="23"/>
      <c r="M70" s="32">
        <f>M68</f>
        <v>145.8</v>
      </c>
      <c r="N70" s="33">
        <f>N69+N68</f>
        <v>2673.2</v>
      </c>
      <c r="O70" s="23"/>
      <c r="P70" s="23"/>
      <c r="Q70" s="34">
        <f>Q69+Q68</f>
        <v>2673.2</v>
      </c>
      <c r="R70" s="33">
        <f>R69+R68</f>
        <v>2804.8</v>
      </c>
      <c r="S70" s="23"/>
      <c r="T70" s="23"/>
      <c r="U70" s="34">
        <f>U69+U68</f>
        <v>2804.8</v>
      </c>
      <c r="V70" s="37" t="str">
        <f>V68</f>
        <v>-</v>
      </c>
      <c r="W70" s="37">
        <v>0</v>
      </c>
      <c r="X70" s="861"/>
      <c r="Y70" s="299"/>
      <c r="Z70" s="299"/>
      <c r="AA70" s="300"/>
    </row>
    <row r="71" spans="1:27" s="4" customFormat="1" ht="21" customHeight="1">
      <c r="A71" s="932" t="s">
        <v>12</v>
      </c>
      <c r="B71" s="935" t="s">
        <v>13</v>
      </c>
      <c r="C71" s="938" t="s">
        <v>12</v>
      </c>
      <c r="D71" s="653" t="s">
        <v>112</v>
      </c>
      <c r="E71" s="719" t="s">
        <v>134</v>
      </c>
      <c r="F71" s="616" t="s">
        <v>14</v>
      </c>
      <c r="G71" s="708" t="s">
        <v>17</v>
      </c>
      <c r="H71" s="322" t="s">
        <v>127</v>
      </c>
      <c r="I71" s="323" t="s">
        <v>15</v>
      </c>
      <c r="J71" s="324"/>
      <c r="K71" s="325"/>
      <c r="L71" s="325"/>
      <c r="M71" s="326"/>
      <c r="N71" s="419">
        <v>50</v>
      </c>
      <c r="O71" s="420">
        <v>50</v>
      </c>
      <c r="P71" s="420"/>
      <c r="Q71" s="421"/>
      <c r="R71" s="367"/>
      <c r="S71" s="368"/>
      <c r="T71" s="368"/>
      <c r="U71" s="494"/>
      <c r="V71" s="94">
        <v>70</v>
      </c>
      <c r="W71" s="327" t="s">
        <v>113</v>
      </c>
      <c r="X71" s="380" t="s">
        <v>122</v>
      </c>
      <c r="Y71" s="381"/>
      <c r="Z71" s="382">
        <v>1</v>
      </c>
      <c r="AA71" s="383"/>
    </row>
    <row r="72" spans="1:27" s="4" customFormat="1" ht="15.75" customHeight="1">
      <c r="A72" s="933"/>
      <c r="B72" s="936"/>
      <c r="C72" s="939"/>
      <c r="D72" s="654"/>
      <c r="E72" s="720"/>
      <c r="F72" s="617"/>
      <c r="G72" s="709"/>
      <c r="H72" s="328"/>
      <c r="I72" s="329" t="s">
        <v>22</v>
      </c>
      <c r="J72" s="330"/>
      <c r="K72" s="331"/>
      <c r="L72" s="332"/>
      <c r="M72" s="333"/>
      <c r="N72" s="422"/>
      <c r="O72" s="353"/>
      <c r="P72" s="353"/>
      <c r="Q72" s="356"/>
      <c r="R72" s="495"/>
      <c r="S72" s="496"/>
      <c r="T72" s="496"/>
      <c r="U72" s="497"/>
      <c r="V72" s="348"/>
      <c r="W72" s="12">
        <v>2500</v>
      </c>
      <c r="X72" s="237" t="s">
        <v>116</v>
      </c>
      <c r="Y72" s="347"/>
      <c r="Z72" s="303"/>
      <c r="AA72" s="346">
        <v>1</v>
      </c>
    </row>
    <row r="73" spans="1:27" s="4" customFormat="1" ht="17.25" customHeight="1" thickBot="1">
      <c r="A73" s="934"/>
      <c r="B73" s="937"/>
      <c r="C73" s="940"/>
      <c r="D73" s="655"/>
      <c r="E73" s="721"/>
      <c r="F73" s="618"/>
      <c r="G73" s="710"/>
      <c r="H73" s="334"/>
      <c r="I73" s="335" t="s">
        <v>18</v>
      </c>
      <c r="J73" s="336"/>
      <c r="K73" s="337"/>
      <c r="L73" s="337"/>
      <c r="M73" s="338"/>
      <c r="N73" s="339">
        <f>SUM(N71:N72)</f>
        <v>50</v>
      </c>
      <c r="O73" s="340">
        <f>SUM(O71:O72)</f>
        <v>50</v>
      </c>
      <c r="P73" s="340"/>
      <c r="Q73" s="341">
        <f>SUM(Q71:Q72)</f>
        <v>0</v>
      </c>
      <c r="R73" s="373">
        <f>SUM(R71:R72)</f>
        <v>0</v>
      </c>
      <c r="S73" s="374">
        <f>SUM(S71:S72)</f>
        <v>0</v>
      </c>
      <c r="T73" s="376"/>
      <c r="U73" s="377"/>
      <c r="V73" s="360">
        <f>V71</f>
        <v>70</v>
      </c>
      <c r="W73" s="361">
        <f>W72</f>
        <v>2500</v>
      </c>
      <c r="X73" s="342"/>
      <c r="Y73" s="343"/>
      <c r="Z73" s="344"/>
      <c r="AA73" s="345"/>
    </row>
    <row r="74" spans="1:27" ht="15" customHeight="1" thickBot="1">
      <c r="A74" s="226" t="s">
        <v>12</v>
      </c>
      <c r="B74" s="38" t="s">
        <v>13</v>
      </c>
      <c r="C74" s="610" t="s">
        <v>19</v>
      </c>
      <c r="D74" s="611"/>
      <c r="E74" s="611"/>
      <c r="F74" s="611"/>
      <c r="G74" s="611"/>
      <c r="H74" s="611"/>
      <c r="I74" s="611"/>
      <c r="J74" s="41">
        <f>J70</f>
        <v>145.8</v>
      </c>
      <c r="K74" s="39"/>
      <c r="L74" s="81"/>
      <c r="M74" s="40">
        <f>M70</f>
        <v>145.8</v>
      </c>
      <c r="N74" s="41">
        <f>N70+N73</f>
        <v>2723.2</v>
      </c>
      <c r="O74" s="39">
        <f>O70+O73</f>
        <v>50</v>
      </c>
      <c r="P74" s="39">
        <f>P70+P73</f>
        <v>0</v>
      </c>
      <c r="Q74" s="42">
        <f>Q70+Q73</f>
        <v>2673.2</v>
      </c>
      <c r="R74" s="41">
        <f>R70</f>
        <v>2804.8</v>
      </c>
      <c r="S74" s="39">
        <f>S70</f>
        <v>0</v>
      </c>
      <c r="T74" s="39"/>
      <c r="U74" s="42">
        <f>U70</f>
        <v>2804.8</v>
      </c>
      <c r="V74" s="43">
        <f>V73</f>
        <v>70</v>
      </c>
      <c r="W74" s="43">
        <f>W69+W73</f>
        <v>2500</v>
      </c>
      <c r="X74" s="685"/>
      <c r="Y74" s="686"/>
      <c r="Z74" s="686"/>
      <c r="AA74" s="687"/>
    </row>
    <row r="75" spans="1:27" ht="14.25" customHeight="1" thickBot="1">
      <c r="A75" s="229" t="s">
        <v>12</v>
      </c>
      <c r="B75" s="31" t="s">
        <v>14</v>
      </c>
      <c r="C75" s="724" t="s">
        <v>115</v>
      </c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6"/>
      <c r="Y75" s="726"/>
      <c r="Z75" s="726"/>
      <c r="AA75" s="727"/>
    </row>
    <row r="76" spans="1:27" ht="12.75">
      <c r="A76" s="569" t="s">
        <v>12</v>
      </c>
      <c r="B76" s="568" t="s">
        <v>14</v>
      </c>
      <c r="C76" s="562" t="s">
        <v>11</v>
      </c>
      <c r="D76" s="711" t="s">
        <v>156</v>
      </c>
      <c r="E76" s="702" t="s">
        <v>133</v>
      </c>
      <c r="F76" s="705" t="s">
        <v>114</v>
      </c>
      <c r="G76" s="708" t="s">
        <v>17</v>
      </c>
      <c r="H76" s="397" t="s">
        <v>127</v>
      </c>
      <c r="I76" s="176" t="s">
        <v>15</v>
      </c>
      <c r="J76" s="349">
        <v>60</v>
      </c>
      <c r="K76" s="350">
        <v>60</v>
      </c>
      <c r="L76" s="364"/>
      <c r="M76" s="365"/>
      <c r="N76" s="349">
        <v>100</v>
      </c>
      <c r="O76" s="350"/>
      <c r="P76" s="350"/>
      <c r="Q76" s="366">
        <v>100</v>
      </c>
      <c r="R76" s="367">
        <f>U76</f>
        <v>32</v>
      </c>
      <c r="S76" s="368"/>
      <c r="T76" s="368"/>
      <c r="U76" s="546">
        <v>32</v>
      </c>
      <c r="V76" s="362">
        <v>500</v>
      </c>
      <c r="W76" s="529">
        <v>1500</v>
      </c>
      <c r="X76" s="552" t="s">
        <v>103</v>
      </c>
      <c r="Y76" s="553">
        <v>1</v>
      </c>
      <c r="Z76" s="554"/>
      <c r="AA76" s="555"/>
    </row>
    <row r="77" spans="1:27" ht="15.75" customHeight="1">
      <c r="A77" s="596"/>
      <c r="B77" s="599"/>
      <c r="C77" s="563"/>
      <c r="D77" s="712"/>
      <c r="E77" s="703"/>
      <c r="F77" s="706"/>
      <c r="G77" s="709"/>
      <c r="H77" s="722"/>
      <c r="I77" s="351"/>
      <c r="J77" s="352"/>
      <c r="K77" s="353"/>
      <c r="L77" s="354"/>
      <c r="M77" s="355"/>
      <c r="N77" s="352"/>
      <c r="O77" s="353"/>
      <c r="P77" s="353"/>
      <c r="Q77" s="356"/>
      <c r="R77" s="547"/>
      <c r="S77" s="16"/>
      <c r="T77" s="16"/>
      <c r="U77" s="478"/>
      <c r="V77" s="362"/>
      <c r="W77" s="362"/>
      <c r="X77" s="556" t="s">
        <v>116</v>
      </c>
      <c r="Y77" s="557"/>
      <c r="Z77" s="558">
        <v>1</v>
      </c>
      <c r="AA77" s="559"/>
    </row>
    <row r="78" spans="1:27" ht="13.5" thickBot="1">
      <c r="A78" s="567"/>
      <c r="B78" s="566"/>
      <c r="C78" s="564"/>
      <c r="D78" s="713"/>
      <c r="E78" s="704"/>
      <c r="F78" s="707"/>
      <c r="G78" s="710"/>
      <c r="H78" s="723"/>
      <c r="I78" s="357" t="s">
        <v>18</v>
      </c>
      <c r="J78" s="369">
        <f>J77+J76</f>
        <v>60</v>
      </c>
      <c r="K78" s="370">
        <f>K77+K76</f>
        <v>60</v>
      </c>
      <c r="L78" s="371"/>
      <c r="M78" s="372"/>
      <c r="N78" s="373">
        <f>SUM(N76:N77)</f>
        <v>100</v>
      </c>
      <c r="O78" s="374">
        <f>SUM(O76:O77)</f>
        <v>0</v>
      </c>
      <c r="P78" s="374"/>
      <c r="Q78" s="375">
        <v>100</v>
      </c>
      <c r="R78" s="373">
        <f>R76</f>
        <v>32</v>
      </c>
      <c r="S78" s="374"/>
      <c r="T78" s="376"/>
      <c r="U78" s="548">
        <f>U76</f>
        <v>32</v>
      </c>
      <c r="V78" s="363">
        <v>500</v>
      </c>
      <c r="W78" s="363">
        <v>1500</v>
      </c>
      <c r="X78" s="528" t="s">
        <v>123</v>
      </c>
      <c r="Y78" s="358"/>
      <c r="Z78" s="359"/>
      <c r="AA78" s="551" t="s">
        <v>117</v>
      </c>
    </row>
    <row r="79" spans="1:27" ht="15" customHeight="1" thickBot="1">
      <c r="A79" s="226" t="s">
        <v>12</v>
      </c>
      <c r="B79" s="38" t="s">
        <v>14</v>
      </c>
      <c r="C79" s="610" t="s">
        <v>19</v>
      </c>
      <c r="D79" s="611"/>
      <c r="E79" s="611"/>
      <c r="F79" s="611"/>
      <c r="G79" s="611"/>
      <c r="H79" s="611"/>
      <c r="I79" s="611"/>
      <c r="J79" s="41">
        <f>J78</f>
        <v>60</v>
      </c>
      <c r="K79" s="39">
        <f aca="true" t="shared" si="5" ref="K79:W79">K78</f>
        <v>60</v>
      </c>
      <c r="L79" s="39">
        <f t="shared" si="5"/>
        <v>0</v>
      </c>
      <c r="M79" s="42">
        <f t="shared" si="5"/>
        <v>0</v>
      </c>
      <c r="N79" s="41">
        <f t="shared" si="5"/>
        <v>100</v>
      </c>
      <c r="O79" s="39">
        <f t="shared" si="5"/>
        <v>0</v>
      </c>
      <c r="P79" s="39">
        <f t="shared" si="5"/>
        <v>0</v>
      </c>
      <c r="Q79" s="42">
        <f t="shared" si="5"/>
        <v>100</v>
      </c>
      <c r="R79" s="41">
        <f t="shared" si="5"/>
        <v>32</v>
      </c>
      <c r="S79" s="39">
        <f t="shared" si="5"/>
        <v>0</v>
      </c>
      <c r="T79" s="39">
        <f t="shared" si="5"/>
        <v>0</v>
      </c>
      <c r="U79" s="42">
        <f t="shared" si="5"/>
        <v>32</v>
      </c>
      <c r="V79" s="41">
        <f t="shared" si="5"/>
        <v>500</v>
      </c>
      <c r="W79" s="43">
        <f t="shared" si="5"/>
        <v>1500</v>
      </c>
      <c r="X79" s="686"/>
      <c r="Y79" s="686"/>
      <c r="Z79" s="686"/>
      <c r="AA79" s="687"/>
    </row>
    <row r="80" spans="1:27" ht="13.5" customHeight="1" thickBot="1">
      <c r="A80" s="226" t="s">
        <v>12</v>
      </c>
      <c r="B80" s="689" t="s">
        <v>21</v>
      </c>
      <c r="C80" s="690"/>
      <c r="D80" s="690"/>
      <c r="E80" s="690"/>
      <c r="F80" s="690"/>
      <c r="G80" s="690"/>
      <c r="H80" s="690"/>
      <c r="I80" s="690"/>
      <c r="J80" s="410">
        <f aca="true" t="shared" si="6" ref="J80:W80">J79+J74+J66+J61</f>
        <v>436.8</v>
      </c>
      <c r="K80" s="55">
        <f t="shared" si="6"/>
        <v>291</v>
      </c>
      <c r="L80" s="55">
        <f t="shared" si="6"/>
        <v>0</v>
      </c>
      <c r="M80" s="415">
        <f t="shared" si="6"/>
        <v>145.8</v>
      </c>
      <c r="N80" s="56">
        <f t="shared" si="6"/>
        <v>3418.2</v>
      </c>
      <c r="O80" s="55">
        <f t="shared" si="6"/>
        <v>645</v>
      </c>
      <c r="P80" s="55">
        <f t="shared" si="6"/>
        <v>0</v>
      </c>
      <c r="Q80" s="57">
        <f t="shared" si="6"/>
        <v>2773.2</v>
      </c>
      <c r="R80" s="412">
        <f t="shared" si="6"/>
        <v>3121.8</v>
      </c>
      <c r="S80" s="55">
        <f t="shared" si="6"/>
        <v>285</v>
      </c>
      <c r="T80" s="55">
        <f t="shared" si="6"/>
        <v>0</v>
      </c>
      <c r="U80" s="412">
        <f t="shared" si="6"/>
        <v>2836.8</v>
      </c>
      <c r="V80" s="56">
        <f t="shared" si="6"/>
        <v>1115</v>
      </c>
      <c r="W80" s="58">
        <f t="shared" si="6"/>
        <v>4545</v>
      </c>
      <c r="X80" s="692"/>
      <c r="Y80" s="692"/>
      <c r="Z80" s="692"/>
      <c r="AA80" s="693"/>
    </row>
    <row r="81" spans="1:27" ht="13.5" customHeight="1" thickBot="1">
      <c r="A81" s="290" t="s">
        <v>12</v>
      </c>
      <c r="B81" s="291"/>
      <c r="C81" s="292"/>
      <c r="D81" s="292"/>
      <c r="E81" s="292"/>
      <c r="F81" s="292"/>
      <c r="G81" s="875" t="s">
        <v>23</v>
      </c>
      <c r="H81" s="875"/>
      <c r="I81" s="875"/>
      <c r="J81" s="411">
        <f aca="true" t="shared" si="7" ref="J81:W81">J47+J80</f>
        <v>4067.8</v>
      </c>
      <c r="K81" s="414">
        <f t="shared" si="7"/>
        <v>1367.4</v>
      </c>
      <c r="L81" s="414">
        <f t="shared" si="7"/>
        <v>0</v>
      </c>
      <c r="M81" s="416">
        <f t="shared" si="7"/>
        <v>2700.4</v>
      </c>
      <c r="N81" s="293">
        <f t="shared" si="7"/>
        <v>40478.4</v>
      </c>
      <c r="O81" s="414">
        <f t="shared" si="7"/>
        <v>1735.8</v>
      </c>
      <c r="P81" s="414">
        <f t="shared" si="7"/>
        <v>0</v>
      </c>
      <c r="Q81" s="417">
        <f t="shared" si="7"/>
        <v>38742.6</v>
      </c>
      <c r="R81" s="413">
        <f t="shared" si="7"/>
        <v>31875.1</v>
      </c>
      <c r="S81" s="414">
        <f t="shared" si="7"/>
        <v>1118.3</v>
      </c>
      <c r="T81" s="414">
        <f t="shared" si="7"/>
        <v>0</v>
      </c>
      <c r="U81" s="413">
        <f t="shared" si="7"/>
        <v>30756.8</v>
      </c>
      <c r="V81" s="293">
        <f t="shared" si="7"/>
        <v>12482.5</v>
      </c>
      <c r="W81" s="530">
        <f t="shared" si="7"/>
        <v>5127.5</v>
      </c>
      <c r="X81" s="905"/>
      <c r="Y81" s="905"/>
      <c r="Z81" s="905"/>
      <c r="AA81" s="906"/>
    </row>
    <row r="82" spans="1:48" s="280" customFormat="1" ht="15.75" customHeight="1" thickTop="1">
      <c r="A82" s="271" t="s">
        <v>159</v>
      </c>
      <c r="B82" s="272"/>
      <c r="C82" s="272"/>
      <c r="D82" s="272"/>
      <c r="E82" s="272"/>
      <c r="F82" s="272"/>
      <c r="G82" s="272"/>
      <c r="H82" s="273"/>
      <c r="I82" s="274"/>
      <c r="J82" s="275"/>
      <c r="K82" s="275"/>
      <c r="L82" s="275"/>
      <c r="M82" s="275"/>
      <c r="N82" s="275"/>
      <c r="O82" s="275"/>
      <c r="P82" s="275"/>
      <c r="Q82" s="275"/>
      <c r="R82" s="276"/>
      <c r="S82" s="276"/>
      <c r="T82" s="276"/>
      <c r="U82" s="276"/>
      <c r="V82" s="276"/>
      <c r="W82" s="276"/>
      <c r="X82" s="277"/>
      <c r="Y82" s="276"/>
      <c r="Z82" s="276"/>
      <c r="AA82" s="278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</row>
    <row r="83" spans="1:48" s="280" customFormat="1" ht="15.75" customHeight="1">
      <c r="A83" s="271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275"/>
      <c r="M83" s="275"/>
      <c r="N83" s="275"/>
      <c r="O83" s="275"/>
      <c r="P83" s="275"/>
      <c r="Q83" s="275"/>
      <c r="R83" s="276"/>
      <c r="S83" s="276"/>
      <c r="T83" s="276"/>
      <c r="U83" s="276"/>
      <c r="V83" s="276"/>
      <c r="W83" s="276"/>
      <c r="X83" s="277"/>
      <c r="Y83" s="276"/>
      <c r="Z83" s="276"/>
      <c r="AA83" s="278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</row>
    <row r="84" spans="1:25" s="4" customFormat="1" ht="16.5" thickBot="1">
      <c r="A84" s="1"/>
      <c r="B84" s="1"/>
      <c r="C84" s="281"/>
      <c r="D84" s="282"/>
      <c r="E84" s="283"/>
      <c r="F84" s="283"/>
      <c r="G84" s="283"/>
      <c r="H84" s="283"/>
      <c r="I84" s="874" t="s">
        <v>84</v>
      </c>
      <c r="J84" s="874"/>
      <c r="K84" s="874"/>
      <c r="L84" s="874"/>
      <c r="M84" s="874"/>
      <c r="N84" s="874"/>
      <c r="O84" s="874"/>
      <c r="P84" s="874"/>
      <c r="Q84" s="874"/>
      <c r="R84" s="931" t="s">
        <v>85</v>
      </c>
      <c r="S84" s="931"/>
      <c r="T84" s="931"/>
      <c r="U84" s="931"/>
      <c r="V84" s="238"/>
      <c r="W84" s="238"/>
      <c r="X84" s="235"/>
      <c r="Y84" s="238"/>
    </row>
    <row r="85" spans="1:26" s="4" customFormat="1" ht="32.25" customHeight="1" thickBot="1">
      <c r="A85" s="1"/>
      <c r="B85" s="1"/>
      <c r="C85" s="876" t="s">
        <v>38</v>
      </c>
      <c r="D85" s="877"/>
      <c r="E85" s="877"/>
      <c r="F85" s="877"/>
      <c r="G85" s="877"/>
      <c r="H85" s="877"/>
      <c r="I85" s="878"/>
      <c r="J85" s="695" t="s">
        <v>45</v>
      </c>
      <c r="K85" s="696"/>
      <c r="L85" s="696"/>
      <c r="M85" s="879"/>
      <c r="N85" s="695" t="s">
        <v>46</v>
      </c>
      <c r="O85" s="696"/>
      <c r="P85" s="696"/>
      <c r="Q85" s="697"/>
      <c r="R85" s="695" t="s">
        <v>47</v>
      </c>
      <c r="S85" s="696"/>
      <c r="T85" s="696"/>
      <c r="U85" s="697"/>
      <c r="V85" s="698"/>
      <c r="W85" s="698"/>
      <c r="X85" s="698"/>
      <c r="Y85" s="698"/>
      <c r="Z85" s="281"/>
    </row>
    <row r="86" spans="1:26" s="4" customFormat="1" ht="13.5" customHeight="1" thickBot="1">
      <c r="A86" s="1"/>
      <c r="B86" s="1"/>
      <c r="C86" s="847" t="s">
        <v>86</v>
      </c>
      <c r="D86" s="848"/>
      <c r="E86" s="848"/>
      <c r="F86" s="848"/>
      <c r="G86" s="848"/>
      <c r="H86" s="848"/>
      <c r="I86" s="849"/>
      <c r="J86" s="699">
        <f>J87+J88+J89+J91</f>
        <v>2855.8</v>
      </c>
      <c r="K86" s="700"/>
      <c r="L86" s="700"/>
      <c r="M86" s="701"/>
      <c r="N86" s="699">
        <f>N87+N88+N89+N91+N90</f>
        <v>13175.7</v>
      </c>
      <c r="O86" s="700"/>
      <c r="P86" s="700"/>
      <c r="Q86" s="701"/>
      <c r="R86" s="699">
        <f>R87+R88+R89+R91+R90</f>
        <v>4572.400000000001</v>
      </c>
      <c r="S86" s="700"/>
      <c r="T86" s="700"/>
      <c r="U86" s="701"/>
      <c r="V86" s="694"/>
      <c r="W86" s="694"/>
      <c r="X86" s="694"/>
      <c r="Y86" s="694"/>
      <c r="Z86" s="281"/>
    </row>
    <row r="87" spans="1:26" s="4" customFormat="1" ht="13.5" customHeight="1">
      <c r="A87" s="1"/>
      <c r="B87" s="1"/>
      <c r="C87" s="871" t="s">
        <v>87</v>
      </c>
      <c r="D87" s="872"/>
      <c r="E87" s="872"/>
      <c r="F87" s="872"/>
      <c r="G87" s="872"/>
      <c r="H87" s="872"/>
      <c r="I87" s="873"/>
      <c r="J87" s="738">
        <f>SUMIF(I12:I78,"SB",J12:J81)</f>
        <v>2297.3</v>
      </c>
      <c r="K87" s="739"/>
      <c r="L87" s="739"/>
      <c r="M87" s="740"/>
      <c r="N87" s="738">
        <f>SUMIF(I12:I79,"SB",N12:N81)</f>
        <v>3376.1</v>
      </c>
      <c r="O87" s="739"/>
      <c r="P87" s="739"/>
      <c r="Q87" s="740"/>
      <c r="R87" s="738">
        <f>SUMIF(I12:I78,"SB",R12:R81)</f>
        <v>4006.2000000000003</v>
      </c>
      <c r="S87" s="739"/>
      <c r="T87" s="739"/>
      <c r="U87" s="740"/>
      <c r="V87" s="714"/>
      <c r="W87" s="714"/>
      <c r="X87" s="714"/>
      <c r="Y87" s="714"/>
      <c r="Z87" s="281"/>
    </row>
    <row r="88" spans="1:26" s="4" customFormat="1" ht="13.5" customHeight="1">
      <c r="A88" s="1"/>
      <c r="B88" s="1"/>
      <c r="C88" s="839" t="s">
        <v>42</v>
      </c>
      <c r="D88" s="840"/>
      <c r="E88" s="840"/>
      <c r="F88" s="840"/>
      <c r="G88" s="840"/>
      <c r="H88" s="840"/>
      <c r="I88" s="841"/>
      <c r="J88" s="842">
        <v>0</v>
      </c>
      <c r="K88" s="843"/>
      <c r="L88" s="843"/>
      <c r="M88" s="844"/>
      <c r="N88" s="842">
        <v>0</v>
      </c>
      <c r="O88" s="843"/>
      <c r="P88" s="843"/>
      <c r="Q88" s="844"/>
      <c r="R88" s="842">
        <v>0</v>
      </c>
      <c r="S88" s="843"/>
      <c r="T88" s="843"/>
      <c r="U88" s="844"/>
      <c r="V88" s="714"/>
      <c r="W88" s="714"/>
      <c r="X88" s="714"/>
      <c r="Y88" s="714"/>
      <c r="Z88" s="281"/>
    </row>
    <row r="89" spans="1:26" s="4" customFormat="1" ht="24.75" customHeight="1">
      <c r="A89" s="1"/>
      <c r="B89" s="1"/>
      <c r="C89" s="839" t="s">
        <v>152</v>
      </c>
      <c r="D89" s="840"/>
      <c r="E89" s="840"/>
      <c r="F89" s="840"/>
      <c r="G89" s="840"/>
      <c r="H89" s="840"/>
      <c r="I89" s="841"/>
      <c r="J89" s="738">
        <f>SUMIF(I12:I69,"SB(ES)",J12:J81)</f>
        <v>412.69999999999993</v>
      </c>
      <c r="K89" s="739"/>
      <c r="L89" s="739"/>
      <c r="M89" s="740"/>
      <c r="N89" s="738">
        <f>SUMIF(I12:I69,"SB(ES)",N12:N81)</f>
        <v>0</v>
      </c>
      <c r="O89" s="739"/>
      <c r="P89" s="739"/>
      <c r="Q89" s="740"/>
      <c r="R89" s="738">
        <f>SUMIF(I12:I69,"SB(ES)",R12:R81)</f>
        <v>0</v>
      </c>
      <c r="S89" s="739"/>
      <c r="T89" s="739"/>
      <c r="U89" s="740"/>
      <c r="V89" s="714"/>
      <c r="W89" s="714"/>
      <c r="X89" s="714"/>
      <c r="Y89" s="714"/>
      <c r="Z89" s="281"/>
    </row>
    <row r="90" spans="1:26" s="4" customFormat="1" ht="24.75" customHeight="1">
      <c r="A90" s="1"/>
      <c r="B90" s="1"/>
      <c r="C90" s="839" t="s">
        <v>139</v>
      </c>
      <c r="D90" s="840"/>
      <c r="E90" s="840"/>
      <c r="F90" s="840"/>
      <c r="G90" s="840"/>
      <c r="H90" s="840"/>
      <c r="I90" s="841"/>
      <c r="J90" s="738">
        <f>J18</f>
        <v>0</v>
      </c>
      <c r="K90" s="739"/>
      <c r="L90" s="739"/>
      <c r="M90" s="740"/>
      <c r="N90" s="738">
        <f>N18</f>
        <v>9365</v>
      </c>
      <c r="O90" s="739"/>
      <c r="P90" s="739"/>
      <c r="Q90" s="740"/>
      <c r="R90" s="842"/>
      <c r="S90" s="843"/>
      <c r="T90" s="843"/>
      <c r="U90" s="844"/>
      <c r="V90" s="400"/>
      <c r="W90" s="400"/>
      <c r="X90" s="400"/>
      <c r="Y90" s="400"/>
      <c r="Z90" s="281"/>
    </row>
    <row r="91" spans="1:26" s="4" customFormat="1" ht="13.5" customHeight="1" thickBot="1">
      <c r="A91" s="1"/>
      <c r="B91" s="1"/>
      <c r="C91" s="880" t="s">
        <v>41</v>
      </c>
      <c r="D91" s="881"/>
      <c r="E91" s="881"/>
      <c r="F91" s="881"/>
      <c r="G91" s="881"/>
      <c r="H91" s="881"/>
      <c r="I91" s="881"/>
      <c r="J91" s="738">
        <f>SUMIF(I12:I69,I68,J12:J69)</f>
        <v>145.8</v>
      </c>
      <c r="K91" s="739"/>
      <c r="L91" s="739"/>
      <c r="M91" s="740"/>
      <c r="N91" s="738">
        <f>SUMIF(I12:I69,I68,N12:N69)</f>
        <v>434.6</v>
      </c>
      <c r="O91" s="739"/>
      <c r="P91" s="739"/>
      <c r="Q91" s="740"/>
      <c r="R91" s="738">
        <f>SUMIF(I12:I78,"PF",R12:R81)</f>
        <v>566.2</v>
      </c>
      <c r="S91" s="739"/>
      <c r="T91" s="739"/>
      <c r="U91" s="740"/>
      <c r="V91" s="714"/>
      <c r="W91" s="714"/>
      <c r="X91" s="714"/>
      <c r="Y91" s="714"/>
      <c r="Z91" s="281"/>
    </row>
    <row r="92" spans="1:26" s="4" customFormat="1" ht="13.5" customHeight="1" thickBot="1">
      <c r="A92" s="1"/>
      <c r="B92" s="1"/>
      <c r="C92" s="847" t="s">
        <v>88</v>
      </c>
      <c r="D92" s="848"/>
      <c r="E92" s="848"/>
      <c r="F92" s="848"/>
      <c r="G92" s="848"/>
      <c r="H92" s="848"/>
      <c r="I92" s="849"/>
      <c r="J92" s="699">
        <f>J93+J94+J95+J96+J97</f>
        <v>1211.9999999999998</v>
      </c>
      <c r="K92" s="700"/>
      <c r="L92" s="700"/>
      <c r="M92" s="701"/>
      <c r="N92" s="699">
        <f>N93+N94+N95+N96+N97</f>
        <v>27302.699999999997</v>
      </c>
      <c r="O92" s="700"/>
      <c r="P92" s="700"/>
      <c r="Q92" s="701"/>
      <c r="R92" s="699">
        <f>R93+R94+R95+R96+R97</f>
        <v>27302.699999999997</v>
      </c>
      <c r="S92" s="700"/>
      <c r="T92" s="700"/>
      <c r="U92" s="701"/>
      <c r="V92" s="694"/>
      <c r="W92" s="694"/>
      <c r="X92" s="694"/>
      <c r="Y92" s="694"/>
      <c r="Z92" s="281"/>
    </row>
    <row r="93" spans="1:26" s="4" customFormat="1" ht="13.5" customHeight="1">
      <c r="A93" s="1"/>
      <c r="B93" s="1"/>
      <c r="C93" s="845" t="s">
        <v>89</v>
      </c>
      <c r="D93" s="846"/>
      <c r="E93" s="846"/>
      <c r="F93" s="846"/>
      <c r="G93" s="846"/>
      <c r="H93" s="846"/>
      <c r="I93" s="846"/>
      <c r="J93" s="738">
        <f>SUMIF(I12:I69,I69,J12:J69)</f>
        <v>1050.1999999999998</v>
      </c>
      <c r="K93" s="739"/>
      <c r="L93" s="739"/>
      <c r="M93" s="740"/>
      <c r="N93" s="738">
        <f>SUMIF(I12:I78,I69,N12:N69)</f>
        <v>27100.199999999997</v>
      </c>
      <c r="O93" s="739"/>
      <c r="P93" s="739"/>
      <c r="Q93" s="740"/>
      <c r="R93" s="738">
        <f>SUMIF(I12:I78,I69,R12:R81)</f>
        <v>27100.199999999997</v>
      </c>
      <c r="S93" s="739"/>
      <c r="T93" s="739"/>
      <c r="U93" s="740"/>
      <c r="V93" s="714"/>
      <c r="W93" s="714"/>
      <c r="X93" s="714"/>
      <c r="Y93" s="714"/>
      <c r="Z93" s="281"/>
    </row>
    <row r="94" spans="1:26" s="4" customFormat="1" ht="13.5" customHeight="1">
      <c r="A94" s="1"/>
      <c r="B94" s="1"/>
      <c r="C94" s="922" t="s">
        <v>90</v>
      </c>
      <c r="D94" s="923"/>
      <c r="E94" s="923"/>
      <c r="F94" s="923"/>
      <c r="G94" s="923"/>
      <c r="H94" s="923"/>
      <c r="I94" s="923"/>
      <c r="J94" s="738">
        <v>0</v>
      </c>
      <c r="K94" s="739"/>
      <c r="L94" s="739"/>
      <c r="M94" s="740"/>
      <c r="N94" s="842">
        <v>0</v>
      </c>
      <c r="O94" s="843"/>
      <c r="P94" s="843"/>
      <c r="Q94" s="844"/>
      <c r="R94" s="842">
        <v>0</v>
      </c>
      <c r="S94" s="843"/>
      <c r="T94" s="843"/>
      <c r="U94" s="844"/>
      <c r="V94" s="714"/>
      <c r="W94" s="714"/>
      <c r="X94" s="714"/>
      <c r="Y94" s="714"/>
      <c r="Z94" s="281"/>
    </row>
    <row r="95" spans="1:26" s="4" customFormat="1" ht="13.5" customHeight="1">
      <c r="A95" s="1"/>
      <c r="B95" s="1"/>
      <c r="C95" s="922" t="s">
        <v>43</v>
      </c>
      <c r="D95" s="923"/>
      <c r="E95" s="923"/>
      <c r="F95" s="923"/>
      <c r="G95" s="923"/>
      <c r="H95" s="923"/>
      <c r="I95" s="923"/>
      <c r="J95" s="738">
        <f>SUMIF(I12:I69,I13,J12:J69)</f>
        <v>101</v>
      </c>
      <c r="K95" s="739"/>
      <c r="L95" s="739"/>
      <c r="M95" s="740"/>
      <c r="N95" s="738">
        <f>SUMIF(I12:I69,I13,N12:N69)</f>
        <v>100</v>
      </c>
      <c r="O95" s="739"/>
      <c r="P95" s="739"/>
      <c r="Q95" s="740"/>
      <c r="R95" s="738">
        <f>SUMIF(I12:I69,I13,R12:R69)</f>
        <v>100</v>
      </c>
      <c r="S95" s="739"/>
      <c r="T95" s="739"/>
      <c r="U95" s="740"/>
      <c r="V95" s="714"/>
      <c r="W95" s="714"/>
      <c r="X95" s="714"/>
      <c r="Y95" s="714"/>
      <c r="Z95" s="281"/>
    </row>
    <row r="96" spans="1:26" s="4" customFormat="1" ht="13.5" customHeight="1">
      <c r="A96" s="1"/>
      <c r="B96" s="1"/>
      <c r="C96" s="871" t="s">
        <v>40</v>
      </c>
      <c r="D96" s="872"/>
      <c r="E96" s="872"/>
      <c r="F96" s="872"/>
      <c r="G96" s="872"/>
      <c r="H96" s="872"/>
      <c r="I96" s="873"/>
      <c r="J96" s="738">
        <f>SUMIF(I16:I81,I81,J16:J81)</f>
        <v>0</v>
      </c>
      <c r="K96" s="739"/>
      <c r="L96" s="739"/>
      <c r="M96" s="740"/>
      <c r="N96" s="842">
        <v>0</v>
      </c>
      <c r="O96" s="843"/>
      <c r="P96" s="843"/>
      <c r="Q96" s="844"/>
      <c r="R96" s="842">
        <v>0</v>
      </c>
      <c r="S96" s="843"/>
      <c r="T96" s="843"/>
      <c r="U96" s="844"/>
      <c r="V96" s="714"/>
      <c r="W96" s="714"/>
      <c r="X96" s="714"/>
      <c r="Y96" s="714"/>
      <c r="Z96" s="281"/>
    </row>
    <row r="97" spans="1:27" s="4" customFormat="1" ht="13.5" customHeight="1" thickBot="1">
      <c r="A97" s="1"/>
      <c r="B97" s="1"/>
      <c r="C97" s="839" t="s">
        <v>163</v>
      </c>
      <c r="D97" s="840"/>
      <c r="E97" s="840"/>
      <c r="F97" s="840"/>
      <c r="G97" s="840"/>
      <c r="H97" s="840"/>
      <c r="I97" s="841"/>
      <c r="J97" s="738">
        <f>SUMIF(I12:I69,I21,J12:J69)</f>
        <v>60.8</v>
      </c>
      <c r="K97" s="739"/>
      <c r="L97" s="739"/>
      <c r="M97" s="740"/>
      <c r="N97" s="738">
        <f>SUMIF(I12:I69,I21,N12:N69)</f>
        <v>102.5</v>
      </c>
      <c r="O97" s="739"/>
      <c r="P97" s="739"/>
      <c r="Q97" s="740"/>
      <c r="R97" s="738">
        <f>SUMIF(I12:I69,I21,R12:R69)</f>
        <v>102.5</v>
      </c>
      <c r="S97" s="739"/>
      <c r="T97" s="739"/>
      <c r="U97" s="740"/>
      <c r="V97" s="714"/>
      <c r="W97" s="714"/>
      <c r="X97" s="714"/>
      <c r="Y97" s="714"/>
      <c r="Z97" s="281"/>
      <c r="AA97" s="1"/>
    </row>
    <row r="98" spans="1:27" s="4" customFormat="1" ht="13.5" customHeight="1" thickBot="1">
      <c r="A98" s="1"/>
      <c r="B98" s="1"/>
      <c r="C98" s="924" t="s">
        <v>91</v>
      </c>
      <c r="D98" s="925"/>
      <c r="E98" s="925"/>
      <c r="F98" s="925"/>
      <c r="G98" s="925"/>
      <c r="H98" s="925"/>
      <c r="I98" s="926"/>
      <c r="J98" s="927">
        <f>J92+J86</f>
        <v>4067.8</v>
      </c>
      <c r="K98" s="928"/>
      <c r="L98" s="928"/>
      <c r="M98" s="929"/>
      <c r="N98" s="927">
        <f>N92+N86</f>
        <v>40478.399999999994</v>
      </c>
      <c r="O98" s="928"/>
      <c r="P98" s="928"/>
      <c r="Q98" s="929"/>
      <c r="R98" s="927">
        <f>R92+R86</f>
        <v>31875.1</v>
      </c>
      <c r="S98" s="928"/>
      <c r="T98" s="928"/>
      <c r="U98" s="929"/>
      <c r="V98" s="930"/>
      <c r="W98" s="930"/>
      <c r="X98" s="930"/>
      <c r="Y98" s="930"/>
      <c r="Z98" s="281"/>
      <c r="AA98" s="1"/>
    </row>
    <row r="99" spans="1:27" ht="12.75">
      <c r="A99" s="4"/>
      <c r="B99" s="4"/>
      <c r="C99" s="4"/>
      <c r="D99" s="20"/>
      <c r="E99" s="4"/>
      <c r="F99" s="4"/>
      <c r="G99" s="5"/>
      <c r="H99" s="5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4"/>
      <c r="Y99" s="4"/>
      <c r="Z99" s="4"/>
      <c r="AA99" s="4"/>
    </row>
    <row r="100" spans="1:27" ht="12.75">
      <c r="A100" s="4"/>
      <c r="B100" s="4"/>
      <c r="C100" s="4"/>
      <c r="D100" s="834"/>
      <c r="E100" s="834"/>
      <c r="F100" s="834"/>
      <c r="G100" s="834"/>
      <c r="H100" s="834"/>
      <c r="I100" s="835"/>
      <c r="J100" s="835"/>
      <c r="K100" s="835"/>
      <c r="L100" s="835"/>
      <c r="M100" s="836"/>
      <c r="N100" s="836"/>
      <c r="O100" s="836"/>
      <c r="P100" s="836"/>
      <c r="Q100" s="837"/>
      <c r="R100" s="838"/>
      <c r="S100" s="838"/>
      <c r="T100" s="838"/>
      <c r="U100" s="5"/>
      <c r="V100" s="5"/>
      <c r="W100" s="5"/>
      <c r="X100" s="4"/>
      <c r="Y100" s="4"/>
      <c r="Z100" s="4"/>
      <c r="AA100" s="4"/>
    </row>
    <row r="101" spans="1:27" ht="12.75">
      <c r="A101" s="4"/>
      <c r="B101" s="4"/>
      <c r="C101" s="4"/>
      <c r="D101" s="830"/>
      <c r="E101" s="830"/>
      <c r="F101" s="830"/>
      <c r="G101" s="830"/>
      <c r="H101" s="830"/>
      <c r="I101" s="831"/>
      <c r="J101" s="831"/>
      <c r="K101" s="831"/>
      <c r="L101" s="831"/>
      <c r="M101" s="831"/>
      <c r="N101" s="831"/>
      <c r="O101" s="831"/>
      <c r="P101" s="831"/>
      <c r="Q101" s="850"/>
      <c r="R101" s="850"/>
      <c r="S101" s="850"/>
      <c r="T101" s="850"/>
      <c r="U101" s="5"/>
      <c r="V101" s="5"/>
      <c r="W101" s="5"/>
      <c r="X101" s="4"/>
      <c r="Y101" s="4"/>
      <c r="Z101" s="4"/>
      <c r="AA101" s="4"/>
    </row>
    <row r="102" spans="1:27" ht="12.75">
      <c r="A102" s="4"/>
      <c r="B102" s="4"/>
      <c r="C102" s="4"/>
      <c r="D102" s="749"/>
      <c r="E102" s="749"/>
      <c r="F102" s="749"/>
      <c r="G102" s="749"/>
      <c r="H102" s="749"/>
      <c r="I102" s="831"/>
      <c r="J102" s="831"/>
      <c r="K102" s="831"/>
      <c r="L102" s="831"/>
      <c r="M102" s="831"/>
      <c r="N102" s="831"/>
      <c r="O102" s="831"/>
      <c r="P102" s="831"/>
      <c r="Q102" s="850"/>
      <c r="R102" s="850"/>
      <c r="S102" s="850"/>
      <c r="T102" s="850"/>
      <c r="U102" s="5"/>
      <c r="V102" s="5"/>
      <c r="W102" s="5"/>
      <c r="X102" s="4"/>
      <c r="Y102" s="4"/>
      <c r="Z102" s="4"/>
      <c r="AA102" s="4"/>
    </row>
    <row r="103" spans="1:27" ht="12.75">
      <c r="A103" s="4"/>
      <c r="B103" s="4"/>
      <c r="C103" s="4"/>
      <c r="D103" s="749"/>
      <c r="E103" s="749"/>
      <c r="F103" s="749"/>
      <c r="G103" s="749"/>
      <c r="H103" s="749"/>
      <c r="I103" s="831"/>
      <c r="J103" s="831"/>
      <c r="K103" s="831"/>
      <c r="L103" s="831"/>
      <c r="M103" s="831"/>
      <c r="N103" s="831"/>
      <c r="O103" s="831"/>
      <c r="P103" s="831"/>
      <c r="Q103" s="850"/>
      <c r="R103" s="850"/>
      <c r="S103" s="850"/>
      <c r="T103" s="850"/>
      <c r="U103" s="5"/>
      <c r="V103" s="5"/>
      <c r="W103" s="5"/>
      <c r="X103" s="4"/>
      <c r="Y103" s="4"/>
      <c r="Z103" s="4"/>
      <c r="AA103" s="4"/>
    </row>
    <row r="104" spans="1:27" ht="12.75">
      <c r="A104" s="4"/>
      <c r="B104" s="4"/>
      <c r="C104" s="4"/>
      <c r="D104" s="749"/>
      <c r="E104" s="749"/>
      <c r="F104" s="749"/>
      <c r="G104" s="749"/>
      <c r="H104" s="749"/>
      <c r="I104" s="851"/>
      <c r="J104" s="851"/>
      <c r="K104" s="851"/>
      <c r="L104" s="851"/>
      <c r="M104" s="851"/>
      <c r="N104" s="851"/>
      <c r="O104" s="851"/>
      <c r="P104" s="851"/>
      <c r="Q104" s="850"/>
      <c r="R104" s="850"/>
      <c r="S104" s="850"/>
      <c r="T104" s="850"/>
      <c r="U104" s="5"/>
      <c r="V104" s="5"/>
      <c r="W104" s="5"/>
      <c r="X104" s="4"/>
      <c r="Y104" s="4"/>
      <c r="Z104" s="4"/>
      <c r="AA104" s="4"/>
    </row>
    <row r="105" spans="1:27" ht="12.75">
      <c r="A105" s="4"/>
      <c r="B105" s="4"/>
      <c r="C105" s="4"/>
      <c r="D105" s="830"/>
      <c r="E105" s="830"/>
      <c r="F105" s="830"/>
      <c r="G105" s="830"/>
      <c r="H105" s="830"/>
      <c r="I105" s="852"/>
      <c r="J105" s="852"/>
      <c r="K105" s="831"/>
      <c r="L105" s="831"/>
      <c r="M105" s="850"/>
      <c r="N105" s="850"/>
      <c r="O105" s="850"/>
      <c r="P105" s="850"/>
      <c r="Q105" s="850"/>
      <c r="R105" s="850"/>
      <c r="S105" s="850"/>
      <c r="T105" s="850"/>
      <c r="U105" s="5"/>
      <c r="V105" s="5"/>
      <c r="W105" s="5"/>
      <c r="X105" s="4"/>
      <c r="Y105" s="4"/>
      <c r="Z105" s="4"/>
      <c r="AA105" s="4"/>
    </row>
    <row r="106" spans="1:27" ht="12.75">
      <c r="A106" s="4"/>
      <c r="B106" s="4"/>
      <c r="C106" s="4"/>
      <c r="D106" s="830"/>
      <c r="E106" s="830"/>
      <c r="F106" s="830"/>
      <c r="G106" s="830"/>
      <c r="H106" s="830"/>
      <c r="I106" s="852"/>
      <c r="J106" s="852"/>
      <c r="K106" s="831"/>
      <c r="L106" s="831"/>
      <c r="M106" s="831"/>
      <c r="N106" s="831"/>
      <c r="O106" s="831"/>
      <c r="P106" s="831"/>
      <c r="Q106" s="850"/>
      <c r="R106" s="850"/>
      <c r="S106" s="850"/>
      <c r="T106" s="850"/>
      <c r="U106" s="5"/>
      <c r="V106" s="5"/>
      <c r="W106" s="5"/>
      <c r="X106" s="4"/>
      <c r="Y106" s="4"/>
      <c r="Z106" s="4"/>
      <c r="AA106" s="4"/>
    </row>
    <row r="107" spans="1:27" ht="12.75">
      <c r="A107" s="4"/>
      <c r="B107" s="4"/>
      <c r="C107" s="4"/>
      <c r="D107" s="830"/>
      <c r="E107" s="830"/>
      <c r="F107" s="830"/>
      <c r="G107" s="830"/>
      <c r="H107" s="830"/>
      <c r="I107" s="852"/>
      <c r="J107" s="852"/>
      <c r="K107" s="831"/>
      <c r="L107" s="831"/>
      <c r="M107" s="850"/>
      <c r="N107" s="850"/>
      <c r="O107" s="850"/>
      <c r="P107" s="850"/>
      <c r="Q107" s="850"/>
      <c r="R107" s="850"/>
      <c r="S107" s="850"/>
      <c r="T107" s="850"/>
      <c r="U107" s="5"/>
      <c r="V107" s="5"/>
      <c r="W107" s="5"/>
      <c r="X107" s="4"/>
      <c r="Y107" s="4"/>
      <c r="Z107" s="4"/>
      <c r="AA107" s="4"/>
    </row>
    <row r="108" spans="1:27" ht="12.75">
      <c r="A108" s="4"/>
      <c r="B108" s="4"/>
      <c r="C108" s="4"/>
      <c r="D108" s="830"/>
      <c r="E108" s="830"/>
      <c r="F108" s="830"/>
      <c r="G108" s="830"/>
      <c r="H108" s="830"/>
      <c r="I108" s="852"/>
      <c r="J108" s="852"/>
      <c r="K108" s="831"/>
      <c r="L108" s="831"/>
      <c r="M108" s="850"/>
      <c r="N108" s="850"/>
      <c r="O108" s="850"/>
      <c r="P108" s="850"/>
      <c r="Q108" s="850"/>
      <c r="R108" s="850"/>
      <c r="S108" s="850"/>
      <c r="T108" s="850"/>
      <c r="U108" s="5"/>
      <c r="V108" s="5"/>
      <c r="W108" s="5"/>
      <c r="X108" s="4"/>
      <c r="Y108" s="4"/>
      <c r="Z108" s="4"/>
      <c r="AA108" s="4"/>
    </row>
    <row r="109" spans="1:27" ht="19.5" customHeight="1">
      <c r="A109" s="4"/>
      <c r="B109" s="4"/>
      <c r="C109" s="4"/>
      <c r="D109" s="830"/>
      <c r="E109" s="830"/>
      <c r="F109" s="830"/>
      <c r="G109" s="830"/>
      <c r="H109" s="830"/>
      <c r="I109" s="852"/>
      <c r="J109" s="852"/>
      <c r="K109" s="831"/>
      <c r="L109" s="831"/>
      <c r="M109" s="850"/>
      <c r="N109" s="850"/>
      <c r="O109" s="850"/>
      <c r="P109" s="850"/>
      <c r="Q109" s="850"/>
      <c r="R109" s="850"/>
      <c r="S109" s="850"/>
      <c r="T109" s="850"/>
      <c r="U109" s="5"/>
      <c r="V109" s="5"/>
      <c r="W109" s="5"/>
      <c r="X109" s="4"/>
      <c r="Y109" s="4"/>
      <c r="Z109" s="4"/>
      <c r="AA109" s="4"/>
    </row>
    <row r="110" spans="1:27" ht="12.75">
      <c r="A110" s="4"/>
      <c r="B110" s="4"/>
      <c r="C110" s="4"/>
      <c r="D110" s="853"/>
      <c r="E110" s="853"/>
      <c r="F110" s="853"/>
      <c r="G110" s="853"/>
      <c r="H110" s="853"/>
      <c r="I110" s="851"/>
      <c r="J110" s="851"/>
      <c r="K110" s="851"/>
      <c r="L110" s="851"/>
      <c r="M110" s="854"/>
      <c r="N110" s="854"/>
      <c r="O110" s="854"/>
      <c r="P110" s="854"/>
      <c r="Q110" s="854"/>
      <c r="R110" s="854"/>
      <c r="S110" s="854"/>
      <c r="T110" s="854"/>
      <c r="U110" s="5"/>
      <c r="V110" s="5"/>
      <c r="W110" s="5"/>
      <c r="X110" s="4"/>
      <c r="Y110" s="4"/>
      <c r="Z110" s="4"/>
      <c r="AA110" s="4"/>
    </row>
    <row r="111" spans="1:27" ht="12.75">
      <c r="A111" s="4"/>
      <c r="B111" s="4"/>
      <c r="C111" s="4"/>
      <c r="D111" s="4"/>
      <c r="E111" s="4"/>
      <c r="F111" s="4"/>
      <c r="G111" s="5"/>
      <c r="H111" s="5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4"/>
      <c r="Y111" s="4"/>
      <c r="Z111" s="4"/>
      <c r="AA111" s="4"/>
    </row>
    <row r="112" spans="1:27" ht="12.75">
      <c r="A112" s="4"/>
      <c r="B112" s="4"/>
      <c r="C112" s="4"/>
      <c r="D112" s="4"/>
      <c r="E112" s="4"/>
      <c r="F112" s="4"/>
      <c r="G112" s="5"/>
      <c r="H112" s="5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4"/>
      <c r="Y112" s="4"/>
      <c r="Z112" s="4"/>
      <c r="AA112" s="4"/>
    </row>
    <row r="113" spans="1:27" ht="12.75">
      <c r="A113" s="4"/>
      <c r="B113" s="4"/>
      <c r="C113" s="4"/>
      <c r="D113" s="20"/>
      <c r="E113" s="4"/>
      <c r="F113" s="4"/>
      <c r="G113" s="5"/>
      <c r="H113" s="5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4"/>
      <c r="Y113" s="4"/>
      <c r="Z113" s="4"/>
      <c r="AA113" s="4"/>
    </row>
    <row r="114" spans="1:27" ht="12.75">
      <c r="A114" s="4"/>
      <c r="B114" s="4"/>
      <c r="C114" s="4"/>
      <c r="D114" s="834"/>
      <c r="E114" s="834"/>
      <c r="F114" s="834"/>
      <c r="G114" s="834"/>
      <c r="H114" s="834"/>
      <c r="I114" s="835"/>
      <c r="J114" s="835"/>
      <c r="K114" s="835"/>
      <c r="L114" s="835"/>
      <c r="M114" s="836"/>
      <c r="N114" s="836"/>
      <c r="O114" s="836"/>
      <c r="P114" s="836"/>
      <c r="Q114" s="837"/>
      <c r="R114" s="838"/>
      <c r="S114" s="838"/>
      <c r="T114" s="838"/>
      <c r="U114" s="5"/>
      <c r="V114" s="5"/>
      <c r="W114" s="5"/>
      <c r="X114" s="4"/>
      <c r="Y114" s="4"/>
      <c r="Z114" s="4"/>
      <c r="AA114" s="4"/>
    </row>
    <row r="115" spans="1:27" ht="12.75">
      <c r="A115" s="4"/>
      <c r="B115" s="4"/>
      <c r="C115" s="4"/>
      <c r="D115" s="830"/>
      <c r="E115" s="830"/>
      <c r="F115" s="830"/>
      <c r="G115" s="830"/>
      <c r="H115" s="830"/>
      <c r="I115" s="831"/>
      <c r="J115" s="831"/>
      <c r="K115" s="831"/>
      <c r="L115" s="831"/>
      <c r="M115" s="831"/>
      <c r="N115" s="831"/>
      <c r="O115" s="831"/>
      <c r="P115" s="831"/>
      <c r="Q115" s="850"/>
      <c r="R115" s="850"/>
      <c r="S115" s="850"/>
      <c r="T115" s="850"/>
      <c r="U115" s="5"/>
      <c r="V115" s="5"/>
      <c r="W115" s="5"/>
      <c r="X115" s="4"/>
      <c r="Y115" s="4"/>
      <c r="Z115" s="4"/>
      <c r="AA115" s="4"/>
    </row>
    <row r="116" spans="1:27" ht="12.75">
      <c r="A116" s="4"/>
      <c r="B116" s="4"/>
      <c r="C116" s="4"/>
      <c r="D116" s="749"/>
      <c r="E116" s="749"/>
      <c r="F116" s="749"/>
      <c r="G116" s="749"/>
      <c r="H116" s="749"/>
      <c r="I116" s="831"/>
      <c r="J116" s="831"/>
      <c r="K116" s="831"/>
      <c r="L116" s="831"/>
      <c r="M116" s="831"/>
      <c r="N116" s="831"/>
      <c r="O116" s="831"/>
      <c r="P116" s="831"/>
      <c r="Q116" s="850"/>
      <c r="R116" s="850"/>
      <c r="S116" s="850"/>
      <c r="T116" s="850"/>
      <c r="U116" s="5"/>
      <c r="V116" s="5"/>
      <c r="W116" s="5"/>
      <c r="X116" s="4"/>
      <c r="Y116" s="4"/>
      <c r="Z116" s="4"/>
      <c r="AA116" s="4"/>
    </row>
    <row r="117" spans="1:27" ht="12.75">
      <c r="A117" s="4"/>
      <c r="B117" s="4"/>
      <c r="C117" s="4"/>
      <c r="D117" s="749"/>
      <c r="E117" s="749"/>
      <c r="F117" s="749"/>
      <c r="G117" s="749"/>
      <c r="H117" s="749"/>
      <c r="I117" s="831"/>
      <c r="J117" s="831"/>
      <c r="K117" s="831"/>
      <c r="L117" s="831"/>
      <c r="M117" s="831"/>
      <c r="N117" s="831"/>
      <c r="O117" s="831"/>
      <c r="P117" s="831"/>
      <c r="Q117" s="850"/>
      <c r="R117" s="850"/>
      <c r="S117" s="850"/>
      <c r="T117" s="850"/>
      <c r="U117" s="5"/>
      <c r="V117" s="5"/>
      <c r="W117" s="5"/>
      <c r="X117" s="4"/>
      <c r="Y117" s="4"/>
      <c r="Z117" s="4"/>
      <c r="AA117" s="4"/>
    </row>
    <row r="118" spans="1:27" ht="12.75">
      <c r="A118" s="4"/>
      <c r="B118" s="4"/>
      <c r="C118" s="4"/>
      <c r="D118" s="749"/>
      <c r="E118" s="749"/>
      <c r="F118" s="749"/>
      <c r="G118" s="749"/>
      <c r="H118" s="749"/>
      <c r="I118" s="851"/>
      <c r="J118" s="851"/>
      <c r="K118" s="851"/>
      <c r="L118" s="851"/>
      <c r="M118" s="851"/>
      <c r="N118" s="851"/>
      <c r="O118" s="851"/>
      <c r="P118" s="851"/>
      <c r="Q118" s="850"/>
      <c r="R118" s="850"/>
      <c r="S118" s="850"/>
      <c r="T118" s="850"/>
      <c r="U118" s="5"/>
      <c r="V118" s="5"/>
      <c r="W118" s="5"/>
      <c r="X118" s="4"/>
      <c r="Y118" s="4"/>
      <c r="Z118" s="4"/>
      <c r="AA118" s="4"/>
    </row>
    <row r="119" spans="1:27" ht="12.75">
      <c r="A119" s="4"/>
      <c r="B119" s="4"/>
      <c r="C119" s="4"/>
      <c r="D119" s="830"/>
      <c r="E119" s="830"/>
      <c r="F119" s="830"/>
      <c r="G119" s="830"/>
      <c r="H119" s="830"/>
      <c r="I119" s="852"/>
      <c r="J119" s="852"/>
      <c r="K119" s="831"/>
      <c r="L119" s="831"/>
      <c r="M119" s="850"/>
      <c r="N119" s="850"/>
      <c r="O119" s="850"/>
      <c r="P119" s="850"/>
      <c r="Q119" s="850"/>
      <c r="R119" s="850"/>
      <c r="S119" s="850"/>
      <c r="T119" s="850"/>
      <c r="U119" s="5"/>
      <c r="V119" s="5"/>
      <c r="W119" s="5"/>
      <c r="X119" s="4"/>
      <c r="Y119" s="4"/>
      <c r="Z119" s="4"/>
      <c r="AA119" s="4"/>
    </row>
    <row r="120" spans="1:27" ht="12.75">
      <c r="A120" s="4"/>
      <c r="B120" s="4"/>
      <c r="C120" s="4"/>
      <c r="D120" s="830"/>
      <c r="E120" s="830"/>
      <c r="F120" s="830"/>
      <c r="G120" s="830"/>
      <c r="H120" s="830"/>
      <c r="I120" s="852"/>
      <c r="J120" s="852"/>
      <c r="K120" s="831"/>
      <c r="L120" s="831"/>
      <c r="M120" s="850"/>
      <c r="N120" s="850"/>
      <c r="O120" s="850"/>
      <c r="P120" s="850"/>
      <c r="Q120" s="850"/>
      <c r="R120" s="850"/>
      <c r="S120" s="850"/>
      <c r="T120" s="850"/>
      <c r="U120" s="5"/>
      <c r="V120" s="5"/>
      <c r="W120" s="5"/>
      <c r="X120" s="4"/>
      <c r="Y120" s="4"/>
      <c r="Z120" s="4"/>
      <c r="AA120" s="4"/>
    </row>
    <row r="121" spans="1:27" ht="12.75">
      <c r="A121" s="4"/>
      <c r="B121" s="4"/>
      <c r="C121" s="4"/>
      <c r="D121" s="830"/>
      <c r="E121" s="830"/>
      <c r="F121" s="830"/>
      <c r="G121" s="830"/>
      <c r="H121" s="830"/>
      <c r="I121" s="852"/>
      <c r="J121" s="852"/>
      <c r="K121" s="831"/>
      <c r="L121" s="831"/>
      <c r="M121" s="850"/>
      <c r="N121" s="850"/>
      <c r="O121" s="850"/>
      <c r="P121" s="850"/>
      <c r="Q121" s="850"/>
      <c r="R121" s="850"/>
      <c r="S121" s="850"/>
      <c r="T121" s="850"/>
      <c r="U121" s="5"/>
      <c r="V121" s="5"/>
      <c r="W121" s="5"/>
      <c r="X121" s="4"/>
      <c r="Y121" s="4"/>
      <c r="Z121" s="4"/>
      <c r="AA121" s="4"/>
    </row>
    <row r="122" spans="1:27" ht="12.75">
      <c r="A122" s="4"/>
      <c r="B122" s="4"/>
      <c r="C122" s="4"/>
      <c r="D122" s="830"/>
      <c r="E122" s="830"/>
      <c r="F122" s="830"/>
      <c r="G122" s="830"/>
      <c r="H122" s="830"/>
      <c r="I122" s="852"/>
      <c r="J122" s="852"/>
      <c r="K122" s="831"/>
      <c r="L122" s="831"/>
      <c r="M122" s="850"/>
      <c r="N122" s="850"/>
      <c r="O122" s="850"/>
      <c r="P122" s="850"/>
      <c r="Q122" s="850"/>
      <c r="R122" s="850"/>
      <c r="S122" s="850"/>
      <c r="T122" s="850"/>
      <c r="U122" s="5"/>
      <c r="V122" s="5"/>
      <c r="W122" s="5"/>
      <c r="X122" s="4"/>
      <c r="Y122" s="4"/>
      <c r="Z122" s="4"/>
      <c r="AA122" s="4"/>
    </row>
    <row r="123" spans="1:27" ht="12.75">
      <c r="A123" s="4"/>
      <c r="B123" s="4"/>
      <c r="C123" s="4"/>
      <c r="D123" s="830"/>
      <c r="E123" s="830"/>
      <c r="F123" s="830"/>
      <c r="G123" s="830"/>
      <c r="H123" s="830"/>
      <c r="I123" s="852"/>
      <c r="J123" s="852"/>
      <c r="K123" s="831"/>
      <c r="L123" s="831"/>
      <c r="M123" s="850"/>
      <c r="N123" s="850"/>
      <c r="O123" s="850"/>
      <c r="P123" s="850"/>
      <c r="Q123" s="850"/>
      <c r="R123" s="850"/>
      <c r="S123" s="850"/>
      <c r="T123" s="850"/>
      <c r="U123" s="5"/>
      <c r="V123" s="5"/>
      <c r="W123" s="5"/>
      <c r="X123" s="4"/>
      <c r="Y123" s="4"/>
      <c r="Z123" s="4"/>
      <c r="AA123" s="4"/>
    </row>
    <row r="124" spans="1:27" ht="12.75">
      <c r="A124" s="4"/>
      <c r="B124" s="4"/>
      <c r="C124" s="4"/>
      <c r="D124" s="853"/>
      <c r="E124" s="853"/>
      <c r="F124" s="853"/>
      <c r="G124" s="853"/>
      <c r="H124" s="853"/>
      <c r="I124" s="851"/>
      <c r="J124" s="851"/>
      <c r="K124" s="851"/>
      <c r="L124" s="851"/>
      <c r="M124" s="854"/>
      <c r="N124" s="854"/>
      <c r="O124" s="854"/>
      <c r="P124" s="854"/>
      <c r="Q124" s="854"/>
      <c r="R124" s="854"/>
      <c r="S124" s="854"/>
      <c r="T124" s="854"/>
      <c r="U124" s="5"/>
      <c r="V124" s="5"/>
      <c r="W124" s="5"/>
      <c r="X124" s="4"/>
      <c r="Y124" s="4"/>
      <c r="Z124" s="4"/>
      <c r="AA124" s="4"/>
    </row>
    <row r="125" spans="1:27" ht="12.75">
      <c r="A125" s="4"/>
      <c r="B125" s="4"/>
      <c r="C125" s="4"/>
      <c r="D125" s="4"/>
      <c r="E125" s="4"/>
      <c r="F125" s="4"/>
      <c r="G125" s="5"/>
      <c r="H125" s="5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4"/>
      <c r="Y125" s="4"/>
      <c r="Z125" s="4"/>
      <c r="AA125" s="4"/>
    </row>
    <row r="126" spans="1:27" ht="12.75">
      <c r="A126" s="4"/>
      <c r="B126" s="4"/>
      <c r="C126" s="4"/>
      <c r="D126" s="4"/>
      <c r="E126" s="4"/>
      <c r="F126" s="4"/>
      <c r="G126" s="5"/>
      <c r="H126" s="5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4"/>
      <c r="Y126" s="4"/>
      <c r="Z126" s="4"/>
      <c r="AA126" s="4"/>
    </row>
    <row r="127" spans="1:27" ht="12.75">
      <c r="A127" s="4"/>
      <c r="B127" s="4"/>
      <c r="C127" s="4"/>
      <c r="D127" s="4"/>
      <c r="E127" s="4"/>
      <c r="F127" s="4"/>
      <c r="G127" s="5"/>
      <c r="H127" s="5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4"/>
      <c r="Y127" s="4"/>
      <c r="Z127" s="4"/>
      <c r="AA127" s="4"/>
    </row>
    <row r="128" spans="1:27" ht="12.75">
      <c r="A128" s="4"/>
      <c r="B128" s="4"/>
      <c r="C128" s="4"/>
      <c r="D128" s="4"/>
      <c r="E128" s="4"/>
      <c r="F128" s="4"/>
      <c r="G128" s="5"/>
      <c r="H128" s="5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4"/>
      <c r="Y128" s="4"/>
      <c r="Z128" s="4"/>
      <c r="AA128" s="4"/>
    </row>
    <row r="129" spans="1:27" ht="12.75">
      <c r="A129" s="4"/>
      <c r="B129" s="4"/>
      <c r="C129" s="4"/>
      <c r="D129" s="4"/>
      <c r="E129" s="4"/>
      <c r="F129" s="4"/>
      <c r="G129" s="5"/>
      <c r="H129" s="5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4"/>
      <c r="Y129" s="4"/>
      <c r="Z129" s="4"/>
      <c r="AA129" s="4"/>
    </row>
    <row r="130" spans="1:27" ht="12.75">
      <c r="A130" s="4"/>
      <c r="B130" s="4"/>
      <c r="C130" s="4"/>
      <c r="D130" s="4"/>
      <c r="E130" s="4"/>
      <c r="F130" s="4"/>
      <c r="G130" s="5"/>
      <c r="H130" s="5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4"/>
      <c r="Y130" s="4"/>
      <c r="Z130" s="4"/>
      <c r="AA130" s="4"/>
    </row>
    <row r="131" spans="1:27" ht="12.75">
      <c r="A131" s="4"/>
      <c r="B131" s="4"/>
      <c r="C131" s="4"/>
      <c r="D131" s="4"/>
      <c r="E131" s="4"/>
      <c r="F131" s="4"/>
      <c r="G131" s="5"/>
      <c r="H131" s="5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4"/>
      <c r="Y131" s="4"/>
      <c r="Z131" s="4"/>
      <c r="AA131" s="4"/>
    </row>
    <row r="132" spans="1:27" ht="12.75">
      <c r="A132" s="4"/>
      <c r="B132" s="4"/>
      <c r="C132" s="4"/>
      <c r="D132" s="4"/>
      <c r="E132" s="4"/>
      <c r="F132" s="4"/>
      <c r="G132" s="5"/>
      <c r="H132" s="5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4"/>
      <c r="Y132" s="4"/>
      <c r="Z132" s="4"/>
      <c r="AA132" s="4"/>
    </row>
    <row r="133" spans="1:27" ht="12.75">
      <c r="A133" s="4"/>
      <c r="B133" s="4"/>
      <c r="C133" s="4"/>
      <c r="D133" s="4"/>
      <c r="E133" s="4"/>
      <c r="F133" s="4"/>
      <c r="G133" s="5"/>
      <c r="H133" s="5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4"/>
      <c r="Y133" s="4"/>
      <c r="Z133" s="4"/>
      <c r="AA133" s="4"/>
    </row>
    <row r="134" spans="1:27" ht="12.75">
      <c r="A134" s="4"/>
      <c r="B134" s="4"/>
      <c r="C134" s="4"/>
      <c r="D134" s="4"/>
      <c r="E134" s="4"/>
      <c r="F134" s="4"/>
      <c r="G134" s="5"/>
      <c r="H134" s="5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4"/>
      <c r="Y134" s="4"/>
      <c r="Z134" s="4"/>
      <c r="AA134" s="4"/>
    </row>
    <row r="135" spans="1:27" ht="12.75">
      <c r="A135" s="4"/>
      <c r="B135" s="4"/>
      <c r="C135" s="4"/>
      <c r="D135" s="4"/>
      <c r="E135" s="4"/>
      <c r="F135" s="4"/>
      <c r="G135" s="5"/>
      <c r="H135" s="5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4"/>
      <c r="Y135" s="4"/>
      <c r="Z135" s="4"/>
      <c r="AA135" s="4"/>
    </row>
    <row r="136" spans="1:27" ht="12.75">
      <c r="A136" s="4"/>
      <c r="B136" s="4"/>
      <c r="C136" s="4"/>
      <c r="D136" s="4"/>
      <c r="E136" s="4"/>
      <c r="F136" s="4"/>
      <c r="G136" s="5"/>
      <c r="H136" s="5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4"/>
      <c r="Y136" s="4"/>
      <c r="Z136" s="4"/>
      <c r="AA136" s="4"/>
    </row>
    <row r="137" spans="1:27" ht="12.75">
      <c r="A137" s="4"/>
      <c r="B137" s="4"/>
      <c r="C137" s="4"/>
      <c r="D137" s="4"/>
      <c r="E137" s="4"/>
      <c r="F137" s="4"/>
      <c r="G137" s="5"/>
      <c r="H137" s="5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4"/>
      <c r="Y137" s="4"/>
      <c r="Z137" s="4"/>
      <c r="AA137" s="4"/>
    </row>
    <row r="138" spans="1:27" ht="12.75">
      <c r="A138" s="4"/>
      <c r="B138" s="4"/>
      <c r="C138" s="4"/>
      <c r="D138" s="4"/>
      <c r="E138" s="4"/>
      <c r="F138" s="4"/>
      <c r="G138" s="5"/>
      <c r="H138" s="5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4"/>
      <c r="Y138" s="4"/>
      <c r="Z138" s="4"/>
      <c r="AA138" s="4"/>
    </row>
    <row r="139" spans="1:27" ht="12.75">
      <c r="A139" s="4"/>
      <c r="B139" s="4"/>
      <c r="C139" s="4"/>
      <c r="D139" s="4"/>
      <c r="E139" s="4"/>
      <c r="F139" s="4"/>
      <c r="G139" s="5"/>
      <c r="H139" s="5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1"/>
      <c r="Y139" s="1"/>
      <c r="Z139" s="1"/>
      <c r="AA139" s="1"/>
    </row>
    <row r="140" spans="1:23" ht="12.75">
      <c r="A140" s="22"/>
      <c r="B140" s="22"/>
      <c r="C140" s="22"/>
      <c r="D140" s="22"/>
      <c r="E140" s="22"/>
      <c r="F140" s="22"/>
      <c r="G140" s="5"/>
      <c r="H140" s="5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</row>
    <row r="141" spans="1:23" ht="12.75">
      <c r="A141" s="22"/>
      <c r="B141" s="22"/>
      <c r="C141" s="22"/>
      <c r="D141" s="22"/>
      <c r="E141" s="22"/>
      <c r="F141" s="22"/>
      <c r="G141" s="5"/>
      <c r="H141" s="5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</row>
    <row r="142" spans="1:23" ht="12.75">
      <c r="A142" s="22"/>
      <c r="B142" s="22"/>
      <c r="C142" s="22"/>
      <c r="D142" s="22"/>
      <c r="E142" s="22"/>
      <c r="F142" s="22"/>
      <c r="G142" s="5"/>
      <c r="H142" s="5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</row>
    <row r="143" spans="1:23" ht="12.75">
      <c r="A143" s="22"/>
      <c r="B143" s="22"/>
      <c r="C143" s="22"/>
      <c r="D143" s="22"/>
      <c r="E143" s="22"/>
      <c r="F143" s="22"/>
      <c r="G143" s="5"/>
      <c r="H143" s="5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</row>
    <row r="144" spans="1:23" ht="12.75">
      <c r="A144" s="22"/>
      <c r="B144" s="22"/>
      <c r="C144" s="22"/>
      <c r="D144" s="22"/>
      <c r="E144" s="22"/>
      <c r="F144" s="22"/>
      <c r="G144" s="5"/>
      <c r="H144" s="5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</row>
    <row r="145" spans="1:23" ht="12.75">
      <c r="A145" s="22"/>
      <c r="B145" s="22"/>
      <c r="C145" s="22"/>
      <c r="D145" s="22"/>
      <c r="E145" s="22"/>
      <c r="F145" s="22"/>
      <c r="G145" s="5"/>
      <c r="H145" s="5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</row>
    <row r="146" spans="1:23" ht="12.75">
      <c r="A146" s="22"/>
      <c r="B146" s="22"/>
      <c r="C146" s="22"/>
      <c r="D146" s="22"/>
      <c r="E146" s="22"/>
      <c r="F146" s="22"/>
      <c r="G146" s="5"/>
      <c r="H146" s="5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</row>
    <row r="147" spans="1:23" ht="12.75">
      <c r="A147" s="22"/>
      <c r="B147" s="22"/>
      <c r="C147" s="22"/>
      <c r="D147" s="22"/>
      <c r="E147" s="22"/>
      <c r="F147" s="22"/>
      <c r="G147" s="5"/>
      <c r="H147" s="5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6"/>
    </row>
    <row r="148" spans="1:23" ht="12.75">
      <c r="A148" s="22"/>
      <c r="B148" s="22"/>
      <c r="C148" s="22"/>
      <c r="D148" s="22"/>
      <c r="E148" s="22"/>
      <c r="F148" s="22"/>
      <c r="G148" s="5"/>
      <c r="H148" s="5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</row>
    <row r="149" spans="1:23" ht="12.75">
      <c r="A149" s="22"/>
      <c r="B149" s="22"/>
      <c r="C149" s="22"/>
      <c r="D149" s="22"/>
      <c r="E149" s="22"/>
      <c r="F149" s="22"/>
      <c r="G149" s="5"/>
      <c r="H149" s="5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6"/>
    </row>
    <row r="150" spans="1:23" ht="12.75">
      <c r="A150" s="22"/>
      <c r="B150" s="22"/>
      <c r="C150" s="22"/>
      <c r="D150" s="22"/>
      <c r="E150" s="22"/>
      <c r="F150" s="22"/>
      <c r="G150" s="5"/>
      <c r="H150" s="5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6"/>
    </row>
    <row r="151" spans="1:23" ht="12.75">
      <c r="A151" s="22"/>
      <c r="B151" s="22"/>
      <c r="C151" s="22"/>
      <c r="D151" s="22"/>
      <c r="E151" s="22"/>
      <c r="F151" s="22"/>
      <c r="G151" s="5"/>
      <c r="H151" s="5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</row>
    <row r="152" spans="1:23" ht="12.75">
      <c r="A152" s="22"/>
      <c r="B152" s="22"/>
      <c r="C152" s="22"/>
      <c r="D152" s="22"/>
      <c r="E152" s="22"/>
      <c r="F152" s="22"/>
      <c r="G152" s="5"/>
      <c r="H152" s="5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</row>
    <row r="153" spans="1:23" ht="12.75">
      <c r="A153" s="22"/>
      <c r="B153" s="22"/>
      <c r="C153" s="22"/>
      <c r="D153" s="22"/>
      <c r="E153" s="22"/>
      <c r="F153" s="22"/>
      <c r="G153" s="5"/>
      <c r="H153" s="5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6"/>
    </row>
    <row r="154" spans="1:23" ht="12.75">
      <c r="A154" s="22"/>
      <c r="B154" s="22"/>
      <c r="C154" s="22"/>
      <c r="D154" s="22"/>
      <c r="E154" s="22"/>
      <c r="F154" s="22"/>
      <c r="G154" s="5"/>
      <c r="H154" s="5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6"/>
    </row>
    <row r="155" spans="1:23" ht="12.75">
      <c r="A155" s="22"/>
      <c r="B155" s="22"/>
      <c r="C155" s="22"/>
      <c r="D155" s="22"/>
      <c r="E155" s="22"/>
      <c r="F155" s="22"/>
      <c r="G155" s="5"/>
      <c r="H155" s="5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6"/>
    </row>
    <row r="156" spans="1:23" ht="12.75">
      <c r="A156" s="22"/>
      <c r="B156" s="22"/>
      <c r="C156" s="22"/>
      <c r="D156" s="22"/>
      <c r="E156" s="22"/>
      <c r="F156" s="22"/>
      <c r="G156" s="5"/>
      <c r="H156" s="5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6"/>
    </row>
    <row r="157" spans="1:23" ht="12.75">
      <c r="A157" s="22"/>
      <c r="B157" s="22"/>
      <c r="C157" s="22"/>
      <c r="D157" s="22"/>
      <c r="E157" s="22"/>
      <c r="F157" s="22"/>
      <c r="G157" s="5"/>
      <c r="H157" s="5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6"/>
    </row>
    <row r="158" spans="1:23" ht="12.75">
      <c r="A158" s="22"/>
      <c r="B158" s="22"/>
      <c r="C158" s="22"/>
      <c r="D158" s="22"/>
      <c r="E158" s="22"/>
      <c r="F158" s="22"/>
      <c r="G158" s="5"/>
      <c r="H158" s="5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6"/>
    </row>
    <row r="159" spans="1:23" ht="12.75">
      <c r="A159" s="22"/>
      <c r="B159" s="22"/>
      <c r="C159" s="22"/>
      <c r="D159" s="22"/>
      <c r="E159" s="22"/>
      <c r="F159" s="22"/>
      <c r="G159" s="5"/>
      <c r="H159" s="5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6"/>
    </row>
    <row r="160" spans="1:23" ht="12.75">
      <c r="A160" s="22"/>
      <c r="B160" s="22"/>
      <c r="C160" s="22"/>
      <c r="D160" s="22"/>
      <c r="E160" s="22"/>
      <c r="F160" s="22"/>
      <c r="G160" s="5"/>
      <c r="H160" s="5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6"/>
    </row>
    <row r="161" spans="7:23" ht="12.75">
      <c r="G161" s="6"/>
      <c r="H161" s="6"/>
      <c r="I161" s="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7:23" ht="12.75">
      <c r="G162" s="6"/>
      <c r="H162" s="6"/>
      <c r="I162" s="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7:23" ht="12.75">
      <c r="G163" s="6"/>
      <c r="H163" s="6"/>
      <c r="I163" s="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7:23" ht="12.75">
      <c r="G164" s="6"/>
      <c r="H164" s="6"/>
      <c r="I164" s="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7:23" ht="12.75">
      <c r="G165" s="6"/>
      <c r="H165" s="6"/>
      <c r="I165" s="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7:23" ht="12.75">
      <c r="G166" s="6"/>
      <c r="H166" s="6"/>
      <c r="I166" s="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7:23" ht="12.75">
      <c r="G167" s="6"/>
      <c r="H167" s="6"/>
      <c r="I167" s="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7:23" ht="12.75">
      <c r="G168" s="6"/>
      <c r="H168" s="6"/>
      <c r="I168" s="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</sheetData>
  <mergeCells count="378">
    <mergeCell ref="R84:U84"/>
    <mergeCell ref="R90:U90"/>
    <mergeCell ref="R97:U97"/>
    <mergeCell ref="A71:A73"/>
    <mergeCell ref="B71:B73"/>
    <mergeCell ref="C71:C73"/>
    <mergeCell ref="D71:D73"/>
    <mergeCell ref="C96:I96"/>
    <mergeCell ref="J96:M96"/>
    <mergeCell ref="N96:Q96"/>
    <mergeCell ref="R96:U96"/>
    <mergeCell ref="V96:Y96"/>
    <mergeCell ref="V97:Y97"/>
    <mergeCell ref="V98:Y98"/>
    <mergeCell ref="R98:U98"/>
    <mergeCell ref="C97:I97"/>
    <mergeCell ref="J97:M97"/>
    <mergeCell ref="N97:Q97"/>
    <mergeCell ref="C98:I98"/>
    <mergeCell ref="J98:M98"/>
    <mergeCell ref="N98:Q98"/>
    <mergeCell ref="V94:Y94"/>
    <mergeCell ref="C95:I95"/>
    <mergeCell ref="J95:M95"/>
    <mergeCell ref="N95:Q95"/>
    <mergeCell ref="R95:U95"/>
    <mergeCell ref="V95:Y95"/>
    <mergeCell ref="C94:I94"/>
    <mergeCell ref="J94:M94"/>
    <mergeCell ref="N94:Q94"/>
    <mergeCell ref="R94:U94"/>
    <mergeCell ref="Z34:Z37"/>
    <mergeCell ref="C67:AA67"/>
    <mergeCell ref="C58:C60"/>
    <mergeCell ref="AA34:AA37"/>
    <mergeCell ref="X61:AA61"/>
    <mergeCell ref="Z53:Z54"/>
    <mergeCell ref="X38:AA38"/>
    <mergeCell ref="B48:AA48"/>
    <mergeCell ref="E34:E37"/>
    <mergeCell ref="F34:F37"/>
    <mergeCell ref="R87:U87"/>
    <mergeCell ref="V87:Y87"/>
    <mergeCell ref="Y34:Y37"/>
    <mergeCell ref="X74:AA74"/>
    <mergeCell ref="AA53:AA54"/>
    <mergeCell ref="X34:X37"/>
    <mergeCell ref="X53:X54"/>
    <mergeCell ref="X55:X57"/>
    <mergeCell ref="X81:AA81"/>
    <mergeCell ref="Y58:Y60"/>
    <mergeCell ref="X43:X44"/>
    <mergeCell ref="E43:E45"/>
    <mergeCell ref="H43:H45"/>
    <mergeCell ref="F43:F45"/>
    <mergeCell ref="G43:G45"/>
    <mergeCell ref="D34:D37"/>
    <mergeCell ref="G24:G26"/>
    <mergeCell ref="F24:F26"/>
    <mergeCell ref="F27:F29"/>
    <mergeCell ref="G27:G29"/>
    <mergeCell ref="E27:E29"/>
    <mergeCell ref="N92:Q92"/>
    <mergeCell ref="C91:I91"/>
    <mergeCell ref="J91:M91"/>
    <mergeCell ref="N91:Q91"/>
    <mergeCell ref="I84:Q84"/>
    <mergeCell ref="C86:I86"/>
    <mergeCell ref="G81:I81"/>
    <mergeCell ref="C85:I85"/>
    <mergeCell ref="N86:Q86"/>
    <mergeCell ref="J86:M86"/>
    <mergeCell ref="J85:M85"/>
    <mergeCell ref="N85:Q85"/>
    <mergeCell ref="C90:I90"/>
    <mergeCell ref="J90:M90"/>
    <mergeCell ref="N90:Q90"/>
    <mergeCell ref="C87:I87"/>
    <mergeCell ref="H63:H65"/>
    <mergeCell ref="F63:F65"/>
    <mergeCell ref="G63:G65"/>
    <mergeCell ref="I58:I59"/>
    <mergeCell ref="H58:H60"/>
    <mergeCell ref="G58:G60"/>
    <mergeCell ref="H55:H57"/>
    <mergeCell ref="I55:I56"/>
    <mergeCell ref="A50:A52"/>
    <mergeCell ref="D53:D54"/>
    <mergeCell ref="E53:E54"/>
    <mergeCell ref="C50:C52"/>
    <mergeCell ref="D50:D52"/>
    <mergeCell ref="E50:E52"/>
    <mergeCell ref="C53:C54"/>
    <mergeCell ref="F53:F54"/>
    <mergeCell ref="Z58:Z60"/>
    <mergeCell ref="AA58:AA60"/>
    <mergeCell ref="X69:X70"/>
    <mergeCell ref="X58:X60"/>
    <mergeCell ref="G71:G73"/>
    <mergeCell ref="M123:P123"/>
    <mergeCell ref="Q122:T122"/>
    <mergeCell ref="Q123:T123"/>
    <mergeCell ref="J87:M87"/>
    <mergeCell ref="N87:Q87"/>
    <mergeCell ref="N89:Q89"/>
    <mergeCell ref="R89:U89"/>
    <mergeCell ref="N88:Q88"/>
    <mergeCell ref="R88:U88"/>
    <mergeCell ref="M122:P122"/>
    <mergeCell ref="D120:H120"/>
    <mergeCell ref="I120:J120"/>
    <mergeCell ref="Q120:T120"/>
    <mergeCell ref="Q121:T121"/>
    <mergeCell ref="K120:L120"/>
    <mergeCell ref="M121:P121"/>
    <mergeCell ref="M120:P120"/>
    <mergeCell ref="Q101:T101"/>
    <mergeCell ref="Q102:T102"/>
    <mergeCell ref="Q116:T116"/>
    <mergeCell ref="Q117:T117"/>
    <mergeCell ref="Q114:T114"/>
    <mergeCell ref="Q115:T115"/>
    <mergeCell ref="Q109:T109"/>
    <mergeCell ref="Q110:T110"/>
    <mergeCell ref="Q107:T107"/>
    <mergeCell ref="Q108:T108"/>
    <mergeCell ref="Q124:T124"/>
    <mergeCell ref="D124:H124"/>
    <mergeCell ref="I124:J124"/>
    <mergeCell ref="K124:L124"/>
    <mergeCell ref="M124:P124"/>
    <mergeCell ref="D123:H123"/>
    <mergeCell ref="I123:J123"/>
    <mergeCell ref="K123:L123"/>
    <mergeCell ref="D121:H121"/>
    <mergeCell ref="I121:J121"/>
    <mergeCell ref="K121:L121"/>
    <mergeCell ref="D122:H122"/>
    <mergeCell ref="I122:J122"/>
    <mergeCell ref="K122:L122"/>
    <mergeCell ref="D118:H118"/>
    <mergeCell ref="I118:J118"/>
    <mergeCell ref="Q118:T118"/>
    <mergeCell ref="Q119:T119"/>
    <mergeCell ref="D119:H119"/>
    <mergeCell ref="I119:J119"/>
    <mergeCell ref="K119:L119"/>
    <mergeCell ref="M119:P119"/>
    <mergeCell ref="K118:L118"/>
    <mergeCell ref="M118:P118"/>
    <mergeCell ref="D117:H117"/>
    <mergeCell ref="I117:J117"/>
    <mergeCell ref="K117:L117"/>
    <mergeCell ref="M117:P117"/>
    <mergeCell ref="D116:H116"/>
    <mergeCell ref="I116:J116"/>
    <mergeCell ref="K116:L116"/>
    <mergeCell ref="M116:P116"/>
    <mergeCell ref="D115:H115"/>
    <mergeCell ref="I115:J115"/>
    <mergeCell ref="K115:L115"/>
    <mergeCell ref="M115:P115"/>
    <mergeCell ref="D114:H114"/>
    <mergeCell ref="I114:J114"/>
    <mergeCell ref="K114:L114"/>
    <mergeCell ref="M114:P114"/>
    <mergeCell ref="D109:H109"/>
    <mergeCell ref="I109:J109"/>
    <mergeCell ref="K109:L109"/>
    <mergeCell ref="M109:P109"/>
    <mergeCell ref="D110:H110"/>
    <mergeCell ref="I110:J110"/>
    <mergeCell ref="K110:L110"/>
    <mergeCell ref="M110:P110"/>
    <mergeCell ref="D108:H108"/>
    <mergeCell ref="I108:J108"/>
    <mergeCell ref="K108:L108"/>
    <mergeCell ref="M108:P108"/>
    <mergeCell ref="D107:H107"/>
    <mergeCell ref="I107:J107"/>
    <mergeCell ref="K107:L107"/>
    <mergeCell ref="M107:P107"/>
    <mergeCell ref="Q105:T105"/>
    <mergeCell ref="D106:H106"/>
    <mergeCell ref="I106:J106"/>
    <mergeCell ref="K106:L106"/>
    <mergeCell ref="M106:P106"/>
    <mergeCell ref="Q106:T106"/>
    <mergeCell ref="D105:H105"/>
    <mergeCell ref="I105:J105"/>
    <mergeCell ref="K105:L105"/>
    <mergeCell ref="M105:P105"/>
    <mergeCell ref="Q103:T103"/>
    <mergeCell ref="D104:H104"/>
    <mergeCell ref="I104:J104"/>
    <mergeCell ref="K104:L104"/>
    <mergeCell ref="M104:P104"/>
    <mergeCell ref="Q104:T104"/>
    <mergeCell ref="D103:H103"/>
    <mergeCell ref="I103:J103"/>
    <mergeCell ref="K103:L103"/>
    <mergeCell ref="M103:P103"/>
    <mergeCell ref="M101:P101"/>
    <mergeCell ref="C89:I89"/>
    <mergeCell ref="C88:I88"/>
    <mergeCell ref="J88:M88"/>
    <mergeCell ref="J89:M89"/>
    <mergeCell ref="C93:I93"/>
    <mergeCell ref="J93:M93"/>
    <mergeCell ref="N93:Q93"/>
    <mergeCell ref="C92:I92"/>
    <mergeCell ref="J92:M92"/>
    <mergeCell ref="D102:H102"/>
    <mergeCell ref="I102:J102"/>
    <mergeCell ref="K102:L102"/>
    <mergeCell ref="M102:P102"/>
    <mergeCell ref="D101:H101"/>
    <mergeCell ref="I101:J101"/>
    <mergeCell ref="C49:W49"/>
    <mergeCell ref="X49:AA49"/>
    <mergeCell ref="D100:H100"/>
    <mergeCell ref="I100:J100"/>
    <mergeCell ref="K100:L100"/>
    <mergeCell ref="M100:P100"/>
    <mergeCell ref="Q100:T100"/>
    <mergeCell ref="K101:L101"/>
    <mergeCell ref="C12:C15"/>
    <mergeCell ref="D12:D15"/>
    <mergeCell ref="J5:M5"/>
    <mergeCell ref="K6:L6"/>
    <mergeCell ref="M6:M7"/>
    <mergeCell ref="E12:E15"/>
    <mergeCell ref="F12:F15"/>
    <mergeCell ref="G12:G15"/>
    <mergeCell ref="H12:H15"/>
    <mergeCell ref="J6:J7"/>
    <mergeCell ref="A3:AA3"/>
    <mergeCell ref="X6:X7"/>
    <mergeCell ref="I5:I7"/>
    <mergeCell ref="W5:W7"/>
    <mergeCell ref="X5:AA5"/>
    <mergeCell ref="U6:U7"/>
    <mergeCell ref="R6:R7"/>
    <mergeCell ref="N6:N7"/>
    <mergeCell ref="Q6:Q7"/>
    <mergeCell ref="R5:U5"/>
    <mergeCell ref="C16:C19"/>
    <mergeCell ref="A2:AA2"/>
    <mergeCell ref="A5:A7"/>
    <mergeCell ref="B5:B7"/>
    <mergeCell ref="C5:C7"/>
    <mergeCell ref="D5:D7"/>
    <mergeCell ref="E5:E7"/>
    <mergeCell ref="F5:F7"/>
    <mergeCell ref="S6:T6"/>
    <mergeCell ref="Y6:AA6"/>
    <mergeCell ref="N5:Q5"/>
    <mergeCell ref="B10:AA10"/>
    <mergeCell ref="X9:AA9"/>
    <mergeCell ref="A9:W9"/>
    <mergeCell ref="A8:W8"/>
    <mergeCell ref="X8:AA8"/>
    <mergeCell ref="O6:P6"/>
    <mergeCell ref="V5:V7"/>
    <mergeCell ref="G5:G7"/>
    <mergeCell ref="H5:H7"/>
    <mergeCell ref="D16:D19"/>
    <mergeCell ref="G16:G19"/>
    <mergeCell ref="F16:F19"/>
    <mergeCell ref="E21:E23"/>
    <mergeCell ref="E17:E19"/>
    <mergeCell ref="G20:G23"/>
    <mergeCell ref="D20:D23"/>
    <mergeCell ref="F20:F23"/>
    <mergeCell ref="Z32:Z33"/>
    <mergeCell ref="X30:X33"/>
    <mergeCell ref="H16:H19"/>
    <mergeCell ref="X17:X19"/>
    <mergeCell ref="H30:H31"/>
    <mergeCell ref="H24:H26"/>
    <mergeCell ref="H20:H23"/>
    <mergeCell ref="Y32:Y33"/>
    <mergeCell ref="X21:X22"/>
    <mergeCell ref="H27:H29"/>
    <mergeCell ref="V92:Y92"/>
    <mergeCell ref="R93:U93"/>
    <mergeCell ref="V93:Y93"/>
    <mergeCell ref="V91:Y91"/>
    <mergeCell ref="R91:U91"/>
    <mergeCell ref="R92:U92"/>
    <mergeCell ref="Y53:Y54"/>
    <mergeCell ref="C62:AA62"/>
    <mergeCell ref="H53:H54"/>
    <mergeCell ref="Y55:Y57"/>
    <mergeCell ref="Z55:Z57"/>
    <mergeCell ref="C55:C57"/>
    <mergeCell ref="D55:D57"/>
    <mergeCell ref="E55:E57"/>
    <mergeCell ref="F55:F57"/>
    <mergeCell ref="G55:G57"/>
    <mergeCell ref="V89:Y89"/>
    <mergeCell ref="AA55:AA57"/>
    <mergeCell ref="C66:I66"/>
    <mergeCell ref="C74:I74"/>
    <mergeCell ref="E71:E73"/>
    <mergeCell ref="H77:H78"/>
    <mergeCell ref="C79:I79"/>
    <mergeCell ref="X79:AA79"/>
    <mergeCell ref="V88:Y88"/>
    <mergeCell ref="C75:AA75"/>
    <mergeCell ref="E76:E78"/>
    <mergeCell ref="F76:F78"/>
    <mergeCell ref="G76:G78"/>
    <mergeCell ref="X80:AA80"/>
    <mergeCell ref="B80:I80"/>
    <mergeCell ref="D76:D78"/>
    <mergeCell ref="V86:Y86"/>
    <mergeCell ref="R85:U85"/>
    <mergeCell ref="V85:Y85"/>
    <mergeCell ref="R86:U86"/>
    <mergeCell ref="X46:AA46"/>
    <mergeCell ref="C46:I46"/>
    <mergeCell ref="B47:I47"/>
    <mergeCell ref="X47:AA47"/>
    <mergeCell ref="G53:G54"/>
    <mergeCell ref="F50:F52"/>
    <mergeCell ref="G50:G52"/>
    <mergeCell ref="H50:H52"/>
    <mergeCell ref="A12:A15"/>
    <mergeCell ref="B12:B15"/>
    <mergeCell ref="C39:AA39"/>
    <mergeCell ref="G40:G42"/>
    <mergeCell ref="Z17:Z19"/>
    <mergeCell ref="Y17:Y19"/>
    <mergeCell ref="D40:D42"/>
    <mergeCell ref="E40:E42"/>
    <mergeCell ref="AA32:AA33"/>
    <mergeCell ref="AA17:AA19"/>
    <mergeCell ref="B24:B26"/>
    <mergeCell ref="C20:C23"/>
    <mergeCell ref="C30:C33"/>
    <mergeCell ref="E30:E33"/>
    <mergeCell ref="D30:D33"/>
    <mergeCell ref="D27:D29"/>
    <mergeCell ref="C24:C26"/>
    <mergeCell ref="D24:D26"/>
    <mergeCell ref="E25:E26"/>
    <mergeCell ref="A24:A26"/>
    <mergeCell ref="F30:F33"/>
    <mergeCell ref="B63:B65"/>
    <mergeCell ref="C63:C65"/>
    <mergeCell ref="D63:D65"/>
    <mergeCell ref="E63:E65"/>
    <mergeCell ref="D58:D60"/>
    <mergeCell ref="E58:E60"/>
    <mergeCell ref="F58:F60"/>
    <mergeCell ref="C61:I61"/>
    <mergeCell ref="C43:C45"/>
    <mergeCell ref="A43:A45"/>
    <mergeCell ref="B43:B45"/>
    <mergeCell ref="F71:F73"/>
    <mergeCell ref="D68:D69"/>
    <mergeCell ref="D43:D45"/>
    <mergeCell ref="A76:A78"/>
    <mergeCell ref="B76:B78"/>
    <mergeCell ref="C76:C78"/>
    <mergeCell ref="B50:B52"/>
    <mergeCell ref="A63:A65"/>
    <mergeCell ref="A40:A42"/>
    <mergeCell ref="B40:B42"/>
    <mergeCell ref="C40:C42"/>
    <mergeCell ref="G30:G33"/>
    <mergeCell ref="F40:F42"/>
    <mergeCell ref="C38:I38"/>
    <mergeCell ref="C34:C37"/>
    <mergeCell ref="G34:G37"/>
    <mergeCell ref="H40:H42"/>
    <mergeCell ref="H34:H37"/>
  </mergeCells>
  <printOptions horizontalCentered="1" verticalCentered="1"/>
  <pageMargins left="0.03937007874015748" right="0.03937007874015748" top="0.35433070866141736" bottom="0.1968503937007874" header="0.1968503937007874" footer="0.1968503937007874"/>
  <pageSetup horizontalDpi="600" verticalDpi="600" orientation="landscape" paperSize="9" scale="77" r:id="rId1"/>
  <rowBreaks count="3" manualBreakCount="3">
    <brk id="33" max="26" man="1"/>
    <brk id="66" max="26" man="1"/>
    <brk id="10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A.Cepiene</cp:lastModifiedBy>
  <cp:lastPrinted>2008-02-07T12:22:09Z</cp:lastPrinted>
  <dcterms:created xsi:type="dcterms:W3CDTF">2004-06-07T12:11:12Z</dcterms:created>
  <dcterms:modified xsi:type="dcterms:W3CDTF">2008-02-27T09:29:21Z</dcterms:modified>
  <cp:category/>
  <cp:version/>
  <cp:contentType/>
  <cp:contentStatus/>
</cp:coreProperties>
</file>