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170" windowHeight="8340" activeTab="0"/>
  </bookViews>
  <sheets>
    <sheet name="1 lentele" sheetId="1" r:id="rId1"/>
    <sheet name="bendras lėšų poreikis " sheetId="2" r:id="rId2"/>
  </sheets>
  <definedNames>
    <definedName name="_xlnm.Print_Titles" localSheetId="0">'1 lentele'!$5:$7</definedName>
  </definedNames>
  <calcPr fullCalcOnLoad="1"/>
</workbook>
</file>

<file path=xl/sharedStrings.xml><?xml version="1.0" encoding="utf-8"?>
<sst xmlns="http://schemas.openxmlformats.org/spreadsheetml/2006/main" count="198" uniqueCount="118">
  <si>
    <t>1 lentelė</t>
  </si>
  <si>
    <t xml:space="preserve"> TIKSLŲ, UŽDAVINIŲ, UŽDAVINIŲ VERTINIMO KRITERIJŲ, PRIEMONIŲ IR PRIEMONIŲ IŠLAIDŲ SUVESTINĖ</t>
  </si>
  <si>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</si>
  <si>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</si>
  <si>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</si>
  <si>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</si>
  <si>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</si>
  <si>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</si>
  <si>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</si>
  <si>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</si>
  <si>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</si>
  <si>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</si>
  <si>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</si>
  <si>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</si>
  <si>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planas</t>
  </si>
  <si>
    <t>Darbo užmokesčiui</t>
  </si>
  <si>
    <t>2008 m.</t>
  </si>
  <si>
    <t>01</t>
  </si>
  <si>
    <t>188710823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</si>
  <si>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</si>
  <si>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</si>
  <si>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</si>
  <si>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</si>
  <si>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</si>
  <si>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</si>
  <si>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</si>
  <si>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Ekonominės klasifikacijos grupės</t>
  </si>
  <si>
    <t>1.2. turtui įsigyti ir finansiniams įsipareigojimams vykdyti</t>
  </si>
  <si>
    <r>
      <t xml:space="preserve">15 Saugesnio miesto programa </t>
    </r>
    <r>
      <rPr>
        <b/>
        <sz val="11"/>
        <rFont val="Times New Roman"/>
        <family val="1"/>
      </rPr>
      <t xml:space="preserve"> </t>
    </r>
  </si>
  <si>
    <t>Užtikrinti gyventojų saugumą viešosiose vietose</t>
  </si>
  <si>
    <t>Policijos pareigūnų patruliavimas viešosiose vietose</t>
  </si>
  <si>
    <t>Įrengta stebėjimo postų, vnt.</t>
  </si>
  <si>
    <t>Eksploatuojama stebėjimo postų, vnt.</t>
  </si>
  <si>
    <t>2009-ųjų metų išlaidų projektas</t>
  </si>
  <si>
    <t>2009 m.</t>
  </si>
  <si>
    <t>Strateginis tikslas 04. Gerinti socialinę aplinką, teikiant kokybiškas švietimo,  sporto, sveikatos, socialinės paramos ir kitas socialines paslaugas</t>
  </si>
  <si>
    <t>Integruotos stebėjimo sistemos įrengimas ir išlaikymas viešosiose vietose</t>
  </si>
  <si>
    <t>Automatinės eismo priežiūros sistemos įrengimas ir išlaikymas</t>
  </si>
  <si>
    <r>
      <t xml:space="preserve">Kiti finansavimo šaltiniai </t>
    </r>
    <r>
      <rPr>
        <b/>
        <sz val="9"/>
        <rFont val="Times New Roman"/>
        <family val="1"/>
      </rPr>
      <t>Kt</t>
    </r>
  </si>
  <si>
    <t xml:space="preserve">Vykdyti saugaus eismo prevencines priemones </t>
  </si>
  <si>
    <t>Bendradarbiaujant su socialiniais partneriais, užtikrinti mieste saugumą,  rimtį ir viešąją tvarką</t>
  </si>
  <si>
    <t>4189273</t>
  </si>
  <si>
    <t xml:space="preserve">Rūpintis žmonių gyvybės saugumu miestui priklausančiuose paplūdimiuose </t>
  </si>
  <si>
    <t xml:space="preserve">Dalyvavimas projekte "Tarptautinės gelbėtojų mokymo sistemos sukūrimas bei paplūdimių infrastruktūros plėtra Baltijos regione" </t>
  </si>
  <si>
    <t>2.2.1.</t>
  </si>
  <si>
    <t xml:space="preserve">SB(SP) </t>
  </si>
  <si>
    <t>BĮ Klaipėdos miesto skęstančiųjų gelbėjimo tarnybos veiklos organizavimas pagal įstaigos programas</t>
  </si>
  <si>
    <t>Pagrindinių darbuotojų skaičius</t>
  </si>
  <si>
    <t xml:space="preserve">SB(SPN) </t>
  </si>
  <si>
    <t>SAVIVALDYBĖS LĖŠOS</t>
  </si>
  <si>
    <t>KITOS LĖŠOS</t>
  </si>
  <si>
    <t xml:space="preserve">            </t>
  </si>
  <si>
    <r>
      <t xml:space="preserve">Kitos savivaldybės biudžeto lėšos </t>
    </r>
    <r>
      <rPr>
        <b/>
        <sz val="10"/>
        <rFont val="Times New Roman"/>
        <family val="1"/>
      </rPr>
      <t>SB</t>
    </r>
  </si>
  <si>
    <r>
      <t xml:space="preserve">Savivaldybės biudžeto apyvartos lėšos Europos Sąjungos finansinės paramos programų laikinam lėšų stygiui dengti </t>
    </r>
    <r>
      <rPr>
        <b/>
        <sz val="9"/>
        <rFont val="Times New Roman"/>
        <family val="1"/>
      </rPr>
      <t>SB (ES)</t>
    </r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</si>
  <si>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SB(SP)</t>
    </r>
  </si>
  <si>
    <r>
      <t xml:space="preserve">Specialiosios programos lėšos (pajamos iš patalpų nuomos) </t>
    </r>
    <r>
      <rPr>
        <b/>
        <sz val="9"/>
        <rFont val="Times New Roman"/>
        <family val="1"/>
      </rPr>
      <t>SB(SPN)</t>
    </r>
  </si>
  <si>
    <r>
      <t xml:space="preserve">Europos Sąjungos paramos  lėšos </t>
    </r>
    <r>
      <rPr>
        <b/>
        <sz val="9"/>
        <rFont val="Times New Roman"/>
        <family val="1"/>
      </rPr>
      <t>ES</t>
    </r>
  </si>
  <si>
    <t>Sezoninių darbuotojų skaičius</t>
  </si>
  <si>
    <t xml:space="preserve">Tyrimų ir apklausų ataskaitų skaičius </t>
  </si>
  <si>
    <t>Nusikalstamumo priežasčių teritorinių tyrimų ir sociologinių apklausų organizavimas</t>
  </si>
  <si>
    <t>04</t>
  </si>
  <si>
    <t>15</t>
  </si>
  <si>
    <t>2010 m.</t>
  </si>
  <si>
    <t>2010-ųjų metų išlaidų projektas</t>
  </si>
  <si>
    <t>Eksploatuojamų greičio matavimo prietaisų skaičius</t>
  </si>
  <si>
    <t>Sutarčių su VPK skaičius</t>
  </si>
  <si>
    <t>2007 m. išlaidos</t>
  </si>
  <si>
    <t>2008 m. išlaidų projektas</t>
  </si>
  <si>
    <t>1 b formos tęsinys</t>
  </si>
  <si>
    <t>Asignavimai 2007-iesiems metams</t>
  </si>
  <si>
    <t>Lėšų poreikis 2008-iesiems metams</t>
  </si>
  <si>
    <t>2008-ųjų maksimalių asignavimų planas</t>
  </si>
  <si>
    <t>Projektas 2009-iesiems metams</t>
  </si>
  <si>
    <t>Projektas 2010-iesiems metams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</si>
  <si>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</si>
  <si>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</si>
  <si>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</si>
  <si>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</si>
  <si>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</si>
  <si>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 xml:space="preserve"> 2.1.1. Savivaldybės biudžetas:</t>
  </si>
  <si>
    <t>2.1.2. Savivaldybės privatizavimo fondo lėšos PF</t>
  </si>
  <si>
    <t>2.2. KITI ŠALTINIAI, IŠ VISO:</t>
  </si>
  <si>
    <t>2007 m. išlaidos, tūkst. Lt</t>
  </si>
  <si>
    <t>2008 m. projektas, tūkst. Lt</t>
  </si>
  <si>
    <t>Finansavimo šaltinių suvestinė</t>
  </si>
  <si>
    <t>1 lentelės tęsinys</t>
  </si>
  <si>
    <t>Produkto kriterijaus</t>
  </si>
  <si>
    <t>Pavadinimas</t>
  </si>
  <si>
    <t>2008 m. maksimalūs asignavimai</t>
  </si>
  <si>
    <r>
      <t xml:space="preserve">2007-2010 M. KLAIPĖDOS MIESTO SAVIVALDYBĖS </t>
    </r>
    <r>
      <rPr>
        <b/>
        <sz val="10"/>
        <rFont val="Times New Roman"/>
        <family val="1"/>
      </rPr>
      <t xml:space="preserve">                              
SAUGESNIO MIESTO
</t>
    </r>
    <r>
      <rPr>
        <sz val="10"/>
        <rFont val="Times New Roman"/>
        <family val="1"/>
      </rPr>
      <t>PROGRAMOS (NR.15)</t>
    </r>
  </si>
  <si>
    <t>Funkcinės klasifikacijos kodas</t>
  </si>
  <si>
    <t>2008 m. maksimalūs asignavimai, tūkst. Lt</t>
  </si>
  <si>
    <t>SB(TA)</t>
  </si>
  <si>
    <r>
      <t xml:space="preserve">Valstybės ir savivaldybės biudžeto tarpusavio atsiskaitymai </t>
    </r>
    <r>
      <rPr>
        <b/>
        <sz val="10"/>
        <rFont val="Times New Roman"/>
        <family val="1"/>
      </rPr>
      <t>SB(TA)</t>
    </r>
  </si>
  <si>
    <r>
      <t xml:space="preserve">2.1.1.8. iš jo pajamos iš patalpų nuomos </t>
    </r>
    <r>
      <rPr>
        <b/>
        <sz val="10"/>
        <rFont val="Times New Roman"/>
        <family val="1"/>
      </rPr>
      <t>SB(SPN)</t>
    </r>
  </si>
  <si>
    <t>Analizuoti nusikalstamumo situaciją mieste</t>
  </si>
  <si>
    <t xml:space="preserve">  </t>
  </si>
  <si>
    <t xml:space="preserve">P 4.5.2.1. </t>
  </si>
  <si>
    <t xml:space="preserve">P 2.1.2.11. </t>
  </si>
  <si>
    <t xml:space="preserve">P 4.5.1.5. </t>
  </si>
  <si>
    <t>0</t>
  </si>
  <si>
    <t>Ekologinės kontrolės užtikrinimas</t>
  </si>
  <si>
    <t>05</t>
  </si>
  <si>
    <t>Pateikta VPK ataskaitų (pagal sutartį)</t>
  </si>
  <si>
    <t>SB(ES)</t>
  </si>
  <si>
    <t xml:space="preserve">Programos (Nr.15)  lėšų  poreikis ir numatomi finansavimo šaltiniai       </t>
  </si>
  <si>
    <r>
      <t xml:space="preserve">2.1.1.1. iš jo Savivaldybės biudžeto lėšos </t>
    </r>
    <r>
      <rPr>
        <b/>
        <sz val="10"/>
        <rFont val="Times New Roman"/>
        <family val="1"/>
      </rPr>
      <t>SB</t>
    </r>
  </si>
  <si>
    <r>
      <t xml:space="preserve"> 2.1.1.2. iš jo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</si>
  <si>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2.1.1.3. iš jo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</si>
  <si>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2.1.1.4. iš jo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</si>
  <si>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2.1.1.6. iš jo Savivaldybės biudžeto apyvartos lėšos ES finansinės paramos programų laikinam lėšų stygiui dengti </t>
    </r>
    <r>
      <rPr>
        <b/>
        <sz val="10"/>
        <rFont val="Times New Roman"/>
        <family val="1"/>
      </rPr>
      <t>SB(ES)</t>
    </r>
  </si>
  <si>
    <r>
      <t xml:space="preserve">2.1.1.7. iš jo Valstybės ir savivaldybės biudžeto tarpusavio atsiskaitymų lėšos </t>
    </r>
    <r>
      <rPr>
        <b/>
        <sz val="10"/>
        <rFont val="Times New Roman"/>
        <family val="1"/>
      </rPr>
      <t>SB(TA)</t>
    </r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</si>
  <si>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</si>
  <si>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r>
      <t xml:space="preserve">2.2.2.Kelių priežiūros ir plėtros programos lėšos </t>
    </r>
    <r>
      <rPr>
        <b/>
        <sz val="10"/>
        <rFont val="Times New Roman"/>
        <family val="1"/>
      </rPr>
      <t>KPP</t>
    </r>
  </si>
  <si>
    <r>
      <t xml:space="preserve">2.2.3. 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</si>
  <si>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</si>
  <si>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2.2.5. Paskolos lėšos </t>
    </r>
    <r>
      <rPr>
        <b/>
        <sz val="10"/>
        <rFont val="Times New Roman"/>
        <family val="1"/>
      </rPr>
      <t>P</t>
    </r>
  </si>
  <si>
    <r>
      <t xml:space="preserve">2.2.6. Kiti finansavimo šaltiniai </t>
    </r>
    <r>
      <rPr>
        <b/>
        <sz val="10"/>
        <rFont val="Times New Roman"/>
        <family val="1"/>
      </rPr>
      <t>Kt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</si>
</sst>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-427]yyyy\ &quot;m.&quot;\ mmmm\ d\ &quot;d.&quot;"/>
    <numFmt numFmtId="182" formatCode="0.E+00"/>
  </numFmts>
  <fonts count="2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2"/>
      <name val="Times New Roman"/>
      <family val="1"/>
    </font>
    <font>
      <sz val="7"/>
      <name val="Arial"/>
      <family val="0"/>
    </font>
    <font>
      <b/>
      <sz val="7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80" fontId="9" fillId="0" borderId="1" xfId="0" applyNumberFormat="1" applyFont="1" applyBorder="1" applyAlignment="1">
      <alignment horizontal="center" vertical="top"/>
    </xf>
    <xf numFmtId="180" fontId="9" fillId="2" borderId="1" xfId="0" applyNumberFormat="1" applyFont="1" applyFill="1" applyBorder="1" applyAlignment="1">
      <alignment horizontal="center" vertical="top"/>
    </xf>
    <xf numFmtId="180" fontId="7" fillId="2" borderId="2" xfId="0" applyNumberFormat="1" applyFont="1" applyFill="1" applyBorder="1" applyAlignment="1">
      <alignment horizontal="center" vertical="top"/>
    </xf>
    <xf numFmtId="180" fontId="7" fillId="2" borderId="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7" fillId="3" borderId="4" xfId="0" applyNumberFormat="1" applyFont="1" applyFill="1" applyBorder="1" applyAlignment="1">
      <alignment horizontal="center" vertical="top"/>
    </xf>
    <xf numFmtId="49" fontId="7" fillId="4" borderId="5" xfId="0" applyNumberFormat="1" applyFont="1" applyFill="1" applyBorder="1" applyAlignment="1">
      <alignment horizontal="center" vertical="top"/>
    </xf>
    <xf numFmtId="180" fontId="9" fillId="2" borderId="5" xfId="0" applyNumberFormat="1" applyFont="1" applyFill="1" applyBorder="1" applyAlignment="1">
      <alignment horizontal="center" vertical="top"/>
    </xf>
    <xf numFmtId="49" fontId="7" fillId="3" borderId="6" xfId="0" applyNumberFormat="1" applyFont="1" applyFill="1" applyBorder="1" applyAlignment="1">
      <alignment horizontal="center" vertical="top"/>
    </xf>
    <xf numFmtId="49" fontId="7" fillId="4" borderId="7" xfId="0" applyNumberFormat="1" applyFont="1" applyFill="1" applyBorder="1" applyAlignment="1">
      <alignment horizontal="center" vertical="top"/>
    </xf>
    <xf numFmtId="180" fontId="9" fillId="2" borderId="8" xfId="0" applyNumberFormat="1" applyFont="1" applyFill="1" applyBorder="1" applyAlignment="1">
      <alignment horizontal="center" vertical="top"/>
    </xf>
    <xf numFmtId="49" fontId="7" fillId="4" borderId="9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center" vertical="top"/>
    </xf>
    <xf numFmtId="180" fontId="7" fillId="5" borderId="3" xfId="0" applyNumberFormat="1" applyFont="1" applyFill="1" applyBorder="1" applyAlignment="1">
      <alignment horizontal="center" vertical="top"/>
    </xf>
    <xf numFmtId="180" fontId="1" fillId="0" borderId="0" xfId="0" applyNumberFormat="1" applyFont="1" applyAlignment="1">
      <alignment vertical="top"/>
    </xf>
    <xf numFmtId="180" fontId="7" fillId="4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49" fontId="7" fillId="3" borderId="11" xfId="0" applyNumberFormat="1" applyFont="1" applyFill="1" applyBorder="1" applyAlignment="1">
      <alignment horizontal="center" vertical="top" wrapText="1"/>
    </xf>
    <xf numFmtId="180" fontId="9" fillId="0" borderId="8" xfId="0" applyNumberFormat="1" applyFont="1" applyBorder="1" applyAlignment="1">
      <alignment horizontal="center" vertical="top"/>
    </xf>
    <xf numFmtId="180" fontId="9" fillId="0" borderId="12" xfId="0" applyNumberFormat="1" applyFont="1" applyBorder="1" applyAlignment="1">
      <alignment horizontal="center" vertical="top"/>
    </xf>
    <xf numFmtId="180" fontId="1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180" fontId="9" fillId="2" borderId="13" xfId="0" applyNumberFormat="1" applyFont="1" applyFill="1" applyBorder="1" applyAlignment="1">
      <alignment horizontal="center" vertical="top"/>
    </xf>
    <xf numFmtId="180" fontId="9" fillId="2" borderId="14" xfId="0" applyNumberFormat="1" applyFont="1" applyFill="1" applyBorder="1" applyAlignment="1">
      <alignment horizontal="center" vertical="top"/>
    </xf>
    <xf numFmtId="180" fontId="9" fillId="6" borderId="15" xfId="0" applyNumberFormat="1" applyFont="1" applyFill="1" applyBorder="1" applyAlignment="1">
      <alignment horizontal="center" vertical="top" wrapText="1"/>
    </xf>
    <xf numFmtId="180" fontId="9" fillId="0" borderId="13" xfId="0" applyNumberFormat="1" applyFont="1" applyBorder="1" applyAlignment="1">
      <alignment horizontal="center" vertical="top"/>
    </xf>
    <xf numFmtId="180" fontId="9" fillId="0" borderId="14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180" fontId="9" fillId="2" borderId="12" xfId="0" applyNumberFormat="1" applyFont="1" applyFill="1" applyBorder="1" applyAlignment="1">
      <alignment horizontal="center" vertical="top"/>
    </xf>
    <xf numFmtId="49" fontId="7" fillId="4" borderId="17" xfId="0" applyNumberFormat="1" applyFont="1" applyFill="1" applyBorder="1" applyAlignment="1">
      <alignment horizontal="center" vertical="top"/>
    </xf>
    <xf numFmtId="0" fontId="7" fillId="4" borderId="18" xfId="0" applyFont="1" applyFill="1" applyBorder="1" applyAlignment="1">
      <alignment vertical="top"/>
    </xf>
    <xf numFmtId="0" fontId="7" fillId="4" borderId="19" xfId="0" applyFont="1" applyFill="1" applyBorder="1" applyAlignment="1">
      <alignment vertical="top"/>
    </xf>
    <xf numFmtId="180" fontId="9" fillId="2" borderId="20" xfId="0" applyNumberFormat="1" applyFont="1" applyFill="1" applyBorder="1" applyAlignment="1">
      <alignment horizontal="center" vertical="top"/>
    </xf>
    <xf numFmtId="180" fontId="7" fillId="2" borderId="21" xfId="0" applyNumberFormat="1" applyFont="1" applyFill="1" applyBorder="1" applyAlignment="1">
      <alignment horizontal="center" vertical="top"/>
    </xf>
    <xf numFmtId="180" fontId="7" fillId="2" borderId="22" xfId="0" applyNumberFormat="1" applyFont="1" applyFill="1" applyBorder="1" applyAlignment="1">
      <alignment horizontal="center" vertical="top"/>
    </xf>
    <xf numFmtId="180" fontId="7" fillId="4" borderId="10" xfId="0" applyNumberFormat="1" applyFont="1" applyFill="1" applyBorder="1" applyAlignment="1">
      <alignment horizontal="center" vertical="top"/>
    </xf>
    <xf numFmtId="180" fontId="7" fillId="4" borderId="23" xfId="0" applyNumberFormat="1" applyFont="1" applyFill="1" applyBorder="1" applyAlignment="1">
      <alignment horizontal="center" vertical="top"/>
    </xf>
    <xf numFmtId="180" fontId="7" fillId="5" borderId="21" xfId="0" applyNumberFormat="1" applyFont="1" applyFill="1" applyBorder="1" applyAlignment="1">
      <alignment horizontal="center" vertical="top"/>
    </xf>
    <xf numFmtId="180" fontId="7" fillId="5" borderId="22" xfId="0" applyNumberFormat="1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 wrapText="1"/>
    </xf>
    <xf numFmtId="180" fontId="7" fillId="2" borderId="25" xfId="0" applyNumberFormat="1" applyFont="1" applyFill="1" applyBorder="1" applyAlignment="1">
      <alignment horizontal="center" vertical="top"/>
    </xf>
    <xf numFmtId="180" fontId="7" fillId="2" borderId="24" xfId="0" applyNumberFormat="1" applyFont="1" applyFill="1" applyBorder="1" applyAlignment="1">
      <alignment horizontal="center" vertical="top"/>
    </xf>
    <xf numFmtId="0" fontId="9" fillId="2" borderId="21" xfId="0" applyFont="1" applyFill="1" applyBorder="1" applyAlignment="1">
      <alignment vertical="top" wrapText="1"/>
    </xf>
    <xf numFmtId="180" fontId="7" fillId="4" borderId="26" xfId="0" applyNumberFormat="1" applyFont="1" applyFill="1" applyBorder="1" applyAlignment="1">
      <alignment horizontal="center" vertical="top"/>
    </xf>
    <xf numFmtId="180" fontId="9" fillId="0" borderId="27" xfId="0" applyNumberFormat="1" applyFont="1" applyBorder="1" applyAlignment="1">
      <alignment horizontal="center" vertical="top"/>
    </xf>
    <xf numFmtId="180" fontId="9" fillId="6" borderId="28" xfId="0" applyNumberFormat="1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180" fontId="7" fillId="2" borderId="2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 wrapText="1"/>
    </xf>
    <xf numFmtId="180" fontId="7" fillId="2" borderId="32" xfId="0" applyNumberFormat="1" applyFont="1" applyFill="1" applyBorder="1" applyAlignment="1">
      <alignment horizontal="center" vertical="top"/>
    </xf>
    <xf numFmtId="180" fontId="7" fillId="4" borderId="1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vertical="top"/>
    </xf>
    <xf numFmtId="0" fontId="1" fillId="4" borderId="14" xfId="0" applyNumberFormat="1" applyFont="1" applyFill="1" applyBorder="1" applyAlignment="1">
      <alignment vertical="top"/>
    </xf>
    <xf numFmtId="49" fontId="7" fillId="5" borderId="21" xfId="0" applyNumberFormat="1" applyFont="1" applyFill="1" applyBorder="1" applyAlignment="1">
      <alignment vertical="top"/>
    </xf>
    <xf numFmtId="180" fontId="7" fillId="4" borderId="13" xfId="0" applyNumberFormat="1" applyFont="1" applyFill="1" applyBorder="1" applyAlignment="1">
      <alignment horizontal="center" vertical="top"/>
    </xf>
    <xf numFmtId="180" fontId="7" fillId="4" borderId="14" xfId="0" applyNumberFormat="1" applyFont="1" applyFill="1" applyBorder="1" applyAlignment="1">
      <alignment horizontal="center" vertical="top"/>
    </xf>
    <xf numFmtId="180" fontId="9" fillId="2" borderId="4" xfId="0" applyNumberFormat="1" applyFont="1" applyFill="1" applyBorder="1" applyAlignment="1">
      <alignment horizontal="center" vertical="top"/>
    </xf>
    <xf numFmtId="49" fontId="9" fillId="6" borderId="15" xfId="0" applyNumberFormat="1" applyFont="1" applyFill="1" applyBorder="1" applyAlignment="1">
      <alignment horizontal="center" vertical="top" wrapText="1"/>
    </xf>
    <xf numFmtId="49" fontId="9" fillId="6" borderId="33" xfId="0" applyNumberFormat="1" applyFont="1" applyFill="1" applyBorder="1" applyAlignment="1">
      <alignment horizontal="center" vertical="top" wrapText="1"/>
    </xf>
    <xf numFmtId="49" fontId="7" fillId="2" borderId="34" xfId="0" applyNumberFormat="1" applyFont="1" applyFill="1" applyBorder="1" applyAlignment="1">
      <alignment horizontal="center" vertical="top"/>
    </xf>
    <xf numFmtId="180" fontId="9" fillId="6" borderId="16" xfId="0" applyNumberFormat="1" applyFont="1" applyFill="1" applyBorder="1" applyAlignment="1">
      <alignment horizontal="center" vertical="top" wrapText="1"/>
    </xf>
    <xf numFmtId="180" fontId="9" fillId="6" borderId="30" xfId="0" applyNumberFormat="1" applyFont="1" applyFill="1" applyBorder="1" applyAlignment="1">
      <alignment horizontal="center" vertical="top" wrapText="1"/>
    </xf>
    <xf numFmtId="49" fontId="9" fillId="6" borderId="16" xfId="0" applyNumberFormat="1" applyFont="1" applyFill="1" applyBorder="1" applyAlignment="1">
      <alignment horizontal="center" vertical="top" wrapText="1"/>
    </xf>
    <xf numFmtId="49" fontId="9" fillId="6" borderId="35" xfId="0" applyNumberFormat="1" applyFont="1" applyFill="1" applyBorder="1" applyAlignment="1">
      <alignment horizontal="center" vertical="top" wrapText="1"/>
    </xf>
    <xf numFmtId="49" fontId="7" fillId="2" borderId="31" xfId="0" applyNumberFormat="1" applyFont="1" applyFill="1" applyBorder="1" applyAlignment="1">
      <alignment horizontal="center" vertical="top"/>
    </xf>
    <xf numFmtId="180" fontId="7" fillId="4" borderId="16" xfId="0" applyNumberFormat="1" applyFont="1" applyFill="1" applyBorder="1" applyAlignment="1">
      <alignment horizontal="center" vertical="top"/>
    </xf>
    <xf numFmtId="180" fontId="7" fillId="5" borderId="24" xfId="0" applyNumberFormat="1" applyFont="1" applyFill="1" applyBorder="1" applyAlignment="1">
      <alignment horizontal="center" vertical="top"/>
    </xf>
    <xf numFmtId="0" fontId="9" fillId="4" borderId="13" xfId="0" applyFont="1" applyFill="1" applyBorder="1" applyAlignment="1">
      <alignment vertical="top" wrapText="1"/>
    </xf>
    <xf numFmtId="0" fontId="9" fillId="0" borderId="31" xfId="0" applyFont="1" applyBorder="1" applyAlignment="1">
      <alignment horizontal="center" vertical="top"/>
    </xf>
    <xf numFmtId="180" fontId="9" fillId="0" borderId="29" xfId="0" applyNumberFormat="1" applyFont="1" applyBorder="1" applyAlignment="1">
      <alignment horizontal="center" vertical="top"/>
    </xf>
    <xf numFmtId="180" fontId="9" fillId="0" borderId="2" xfId="0" applyNumberFormat="1" applyFont="1" applyBorder="1" applyAlignment="1">
      <alignment horizontal="center" vertical="top"/>
    </xf>
    <xf numFmtId="180" fontId="9" fillId="0" borderId="32" xfId="0" applyNumberFormat="1" applyFont="1" applyBorder="1" applyAlignment="1">
      <alignment horizontal="center" vertical="top"/>
    </xf>
    <xf numFmtId="180" fontId="9" fillId="2" borderId="2" xfId="0" applyNumberFormat="1" applyFont="1" applyFill="1" applyBorder="1" applyAlignment="1">
      <alignment horizontal="center" vertical="top"/>
    </xf>
    <xf numFmtId="180" fontId="9" fillId="2" borderId="32" xfId="0" applyNumberFormat="1" applyFont="1" applyFill="1" applyBorder="1" applyAlignment="1">
      <alignment horizontal="center" vertical="top"/>
    </xf>
    <xf numFmtId="180" fontId="9" fillId="6" borderId="34" xfId="0" applyNumberFormat="1" applyFont="1" applyFill="1" applyBorder="1" applyAlignment="1">
      <alignment horizontal="center" vertical="top" wrapText="1"/>
    </xf>
    <xf numFmtId="180" fontId="9" fillId="6" borderId="31" xfId="0" applyNumberFormat="1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3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80" fontId="7" fillId="5" borderId="37" xfId="0" applyNumberFormat="1" applyFont="1" applyFill="1" applyBorder="1" applyAlignment="1">
      <alignment horizontal="center" vertical="top"/>
    </xf>
    <xf numFmtId="180" fontId="7" fillId="5" borderId="38" xfId="0" applyNumberFormat="1" applyFont="1" applyFill="1" applyBorder="1" applyAlignment="1">
      <alignment horizontal="center" vertical="top"/>
    </xf>
    <xf numFmtId="180" fontId="7" fillId="4" borderId="39" xfId="0" applyNumberFormat="1" applyFont="1" applyFill="1" applyBorder="1" applyAlignment="1">
      <alignment horizontal="center" vertical="top"/>
    </xf>
    <xf numFmtId="180" fontId="7" fillId="4" borderId="40" xfId="0" applyNumberFormat="1" applyFont="1" applyFill="1" applyBorder="1" applyAlignment="1">
      <alignment horizontal="center" vertical="top"/>
    </xf>
    <xf numFmtId="49" fontId="7" fillId="4" borderId="41" xfId="0" applyNumberFormat="1" applyFont="1" applyFill="1" applyBorder="1" applyAlignment="1">
      <alignment horizontal="right" vertical="top" wrapText="1"/>
    </xf>
    <xf numFmtId="49" fontId="7" fillId="4" borderId="42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180" fontId="9" fillId="0" borderId="13" xfId="0" applyNumberFormat="1" applyFont="1" applyFill="1" applyBorder="1" applyAlignment="1">
      <alignment horizontal="center" vertical="top"/>
    </xf>
    <xf numFmtId="180" fontId="9" fillId="0" borderId="1" xfId="0" applyNumberFormat="1" applyFont="1" applyFill="1" applyBorder="1" applyAlignment="1">
      <alignment horizontal="center" vertical="top"/>
    </xf>
    <xf numFmtId="180" fontId="9" fillId="0" borderId="14" xfId="0" applyNumberFormat="1" applyFont="1" applyFill="1" applyBorder="1" applyAlignment="1">
      <alignment horizontal="center" vertical="top"/>
    </xf>
    <xf numFmtId="180" fontId="7" fillId="0" borderId="1" xfId="0" applyNumberFormat="1" applyFont="1" applyFill="1" applyBorder="1" applyAlignment="1">
      <alignment horizontal="center" vertical="top"/>
    </xf>
    <xf numFmtId="180" fontId="9" fillId="0" borderId="15" xfId="0" applyNumberFormat="1" applyFont="1" applyFill="1" applyBorder="1" applyAlignment="1">
      <alignment horizontal="center" vertical="top"/>
    </xf>
    <xf numFmtId="180" fontId="9" fillId="0" borderId="16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 wrapText="1"/>
    </xf>
    <xf numFmtId="180" fontId="7" fillId="4" borderId="43" xfId="0" applyNumberFormat="1" applyFont="1" applyFill="1" applyBorder="1" applyAlignment="1">
      <alignment horizontal="center" vertical="top"/>
    </xf>
    <xf numFmtId="180" fontId="7" fillId="4" borderId="44" xfId="0" applyNumberFormat="1" applyFont="1" applyFill="1" applyBorder="1" applyAlignment="1">
      <alignment horizontal="center" vertical="top"/>
    </xf>
    <xf numFmtId="180" fontId="7" fillId="4" borderId="45" xfId="0" applyNumberFormat="1" applyFont="1" applyFill="1" applyBorder="1" applyAlignment="1">
      <alignment horizontal="center" vertical="top"/>
    </xf>
    <xf numFmtId="180" fontId="7" fillId="4" borderId="46" xfId="0" applyNumberFormat="1" applyFont="1" applyFill="1" applyBorder="1" applyAlignment="1">
      <alignment horizontal="center" vertical="top"/>
    </xf>
    <xf numFmtId="180" fontId="7" fillId="4" borderId="47" xfId="0" applyNumberFormat="1" applyFont="1" applyFill="1" applyBorder="1" applyAlignment="1">
      <alignment horizontal="center" vertical="top"/>
    </xf>
    <xf numFmtId="0" fontId="9" fillId="4" borderId="10" xfId="0" applyFont="1" applyFill="1" applyBorder="1" applyAlignment="1">
      <alignment vertical="top" wrapText="1"/>
    </xf>
    <xf numFmtId="0" fontId="1" fillId="4" borderId="9" xfId="0" applyNumberFormat="1" applyFont="1" applyFill="1" applyBorder="1" applyAlignment="1">
      <alignment vertical="top"/>
    </xf>
    <xf numFmtId="0" fontId="1" fillId="4" borderId="23" xfId="0" applyNumberFormat="1" applyFont="1" applyFill="1" applyBorder="1" applyAlignment="1">
      <alignment vertical="top"/>
    </xf>
    <xf numFmtId="180" fontId="7" fillId="0" borderId="14" xfId="0" applyNumberFormat="1" applyFont="1" applyFill="1" applyBorder="1" applyAlignment="1">
      <alignment horizontal="center" vertical="top"/>
    </xf>
    <xf numFmtId="180" fontId="7" fillId="2" borderId="1" xfId="0" applyNumberFormat="1" applyFont="1" applyFill="1" applyBorder="1" applyAlignment="1">
      <alignment horizontal="center" vertical="top"/>
    </xf>
    <xf numFmtId="180" fontId="7" fillId="2" borderId="14" xfId="0" applyNumberFormat="1" applyFont="1" applyFill="1" applyBorder="1" applyAlignment="1">
      <alignment horizontal="center" vertical="top"/>
    </xf>
    <xf numFmtId="0" fontId="7" fillId="4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top"/>
    </xf>
    <xf numFmtId="180" fontId="3" fillId="0" borderId="0" xfId="0" applyNumberFormat="1" applyFont="1" applyFill="1" applyBorder="1" applyAlignment="1">
      <alignment horizontal="center" vertical="top"/>
    </xf>
    <xf numFmtId="180" fontId="3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49" fontId="1" fillId="0" borderId="0" xfId="0" applyNumberFormat="1" applyFont="1" applyAlignment="1">
      <alignment vertical="top"/>
    </xf>
    <xf numFmtId="180" fontId="16" fillId="0" borderId="0" xfId="0" applyNumberFormat="1" applyFont="1" applyFill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8" xfId="0" applyNumberFormat="1" applyFont="1" applyBorder="1" applyAlignment="1">
      <alignment horizontal="center" vertical="top"/>
    </xf>
    <xf numFmtId="180" fontId="9" fillId="0" borderId="43" xfId="0" applyNumberFormat="1" applyFont="1" applyBorder="1" applyAlignment="1">
      <alignment horizontal="center" vertical="top"/>
    </xf>
    <xf numFmtId="180" fontId="9" fillId="0" borderId="45" xfId="0" applyNumberFormat="1" applyFont="1" applyBorder="1" applyAlignment="1">
      <alignment horizontal="center" vertical="top"/>
    </xf>
    <xf numFmtId="180" fontId="15" fillId="0" borderId="0" xfId="0" applyNumberFormat="1" applyFont="1" applyFill="1" applyBorder="1" applyAlignment="1">
      <alignment vertical="top" wrapText="1"/>
    </xf>
    <xf numFmtId="180" fontId="12" fillId="0" borderId="0" xfId="0" applyNumberFormat="1" applyFont="1" applyFill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/>
    </xf>
    <xf numFmtId="180" fontId="9" fillId="0" borderId="44" xfId="0" applyNumberFormat="1" applyFont="1" applyBorder="1" applyAlignment="1">
      <alignment horizontal="center" vertical="top"/>
    </xf>
    <xf numFmtId="180" fontId="9" fillId="2" borderId="43" xfId="0" applyNumberFormat="1" applyFont="1" applyFill="1" applyBorder="1" applyAlignment="1">
      <alignment horizontal="center" vertical="top"/>
    </xf>
    <xf numFmtId="180" fontId="9" fillId="2" borderId="44" xfId="0" applyNumberFormat="1" applyFont="1" applyFill="1" applyBorder="1" applyAlignment="1">
      <alignment horizontal="center" vertical="top"/>
    </xf>
    <xf numFmtId="180" fontId="9" fillId="2" borderId="45" xfId="0" applyNumberFormat="1" applyFont="1" applyFill="1" applyBorder="1" applyAlignment="1">
      <alignment horizontal="center" vertical="top"/>
    </xf>
    <xf numFmtId="180" fontId="9" fillId="6" borderId="46" xfId="0" applyNumberFormat="1" applyFont="1" applyFill="1" applyBorder="1" applyAlignment="1">
      <alignment horizontal="center" vertical="top" wrapText="1"/>
    </xf>
    <xf numFmtId="180" fontId="9" fillId="6" borderId="4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4" borderId="18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49" fontId="7" fillId="3" borderId="11" xfId="0" applyNumberFormat="1" applyFont="1" applyFill="1" applyBorder="1" applyAlignment="1">
      <alignment horizontal="center" vertical="top"/>
    </xf>
    <xf numFmtId="49" fontId="7" fillId="3" borderId="11" xfId="0" applyNumberFormat="1" applyFont="1" applyFill="1" applyBorder="1" applyAlignment="1">
      <alignment vertical="top"/>
    </xf>
    <xf numFmtId="49" fontId="7" fillId="3" borderId="4" xfId="0" applyNumberFormat="1" applyFont="1" applyFill="1" applyBorder="1" applyAlignment="1">
      <alignment vertical="top"/>
    </xf>
    <xf numFmtId="0" fontId="1" fillId="3" borderId="44" xfId="0" applyFont="1" applyFill="1" applyBorder="1" applyAlignment="1">
      <alignment vertical="top"/>
    </xf>
    <xf numFmtId="0" fontId="1" fillId="3" borderId="45" xfId="0" applyFont="1" applyFill="1" applyBorder="1" applyAlignment="1">
      <alignment vertical="top"/>
    </xf>
    <xf numFmtId="180" fontId="7" fillId="3" borderId="48" xfId="0" applyNumberFormat="1" applyFont="1" applyFill="1" applyBorder="1" applyAlignment="1">
      <alignment horizontal="center" vertical="top"/>
    </xf>
    <xf numFmtId="49" fontId="7" fillId="3" borderId="43" xfId="0" applyNumberFormat="1" applyFont="1" applyFill="1" applyBorder="1" applyAlignment="1">
      <alignment horizontal="center" vertical="top"/>
    </xf>
    <xf numFmtId="180" fontId="7" fillId="3" borderId="43" xfId="0" applyNumberFormat="1" applyFont="1" applyFill="1" applyBorder="1" applyAlignment="1">
      <alignment horizontal="center" vertical="top"/>
    </xf>
    <xf numFmtId="180" fontId="7" fillId="3" borderId="44" xfId="0" applyNumberFormat="1" applyFont="1" applyFill="1" applyBorder="1" applyAlignment="1">
      <alignment horizontal="center" vertical="top"/>
    </xf>
    <xf numFmtId="180" fontId="7" fillId="3" borderId="45" xfId="0" applyNumberFormat="1" applyFont="1" applyFill="1" applyBorder="1" applyAlignment="1">
      <alignment horizontal="center" vertical="top"/>
    </xf>
    <xf numFmtId="180" fontId="7" fillId="3" borderId="49" xfId="0" applyNumberFormat="1" applyFont="1" applyFill="1" applyBorder="1" applyAlignment="1">
      <alignment horizontal="center" vertical="top"/>
    </xf>
    <xf numFmtId="180" fontId="7" fillId="3" borderId="50" xfId="0" applyNumberFormat="1" applyFont="1" applyFill="1" applyBorder="1" applyAlignment="1">
      <alignment horizontal="center" vertical="top"/>
    </xf>
    <xf numFmtId="180" fontId="7" fillId="4" borderId="15" xfId="0" applyNumberFormat="1" applyFont="1" applyFill="1" applyBorder="1" applyAlignment="1">
      <alignment horizontal="center" vertical="top"/>
    </xf>
    <xf numFmtId="180" fontId="7" fillId="2" borderId="51" xfId="0" applyNumberFormat="1" applyFont="1" applyFill="1" applyBorder="1" applyAlignment="1">
      <alignment horizontal="center" vertical="top"/>
    </xf>
    <xf numFmtId="180" fontId="7" fillId="2" borderId="37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9" fillId="0" borderId="52" xfId="0" applyNumberFormat="1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180" fontId="9" fillId="0" borderId="54" xfId="0" applyNumberFormat="1" applyFont="1" applyBorder="1" applyAlignment="1">
      <alignment horizontal="center" vertical="top"/>
    </xf>
    <xf numFmtId="180" fontId="9" fillId="0" borderId="5" xfId="0" applyNumberFormat="1" applyFont="1" applyBorder="1" applyAlignment="1">
      <alignment horizontal="center" vertical="top"/>
    </xf>
    <xf numFmtId="180" fontId="9" fillId="2" borderId="54" xfId="0" applyNumberFormat="1" applyFont="1" applyFill="1" applyBorder="1" applyAlignment="1">
      <alignment horizontal="center" vertical="top"/>
    </xf>
    <xf numFmtId="180" fontId="9" fillId="0" borderId="55" xfId="0" applyNumberFormat="1" applyFont="1" applyBorder="1" applyAlignment="1">
      <alignment horizontal="center" vertical="top"/>
    </xf>
    <xf numFmtId="0" fontId="9" fillId="6" borderId="5" xfId="0" applyFont="1" applyFill="1" applyBorder="1" applyAlignment="1">
      <alignment horizontal="center" vertical="top" wrapText="1"/>
    </xf>
    <xf numFmtId="0" fontId="9" fillId="6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9" fillId="0" borderId="26" xfId="0" applyNumberFormat="1" applyFont="1" applyBorder="1" applyAlignment="1">
      <alignment horizontal="center" vertical="top"/>
    </xf>
    <xf numFmtId="0" fontId="7" fillId="2" borderId="38" xfId="0" applyFont="1" applyFill="1" applyBorder="1" applyAlignment="1">
      <alignment horizontal="right" vertical="top" wrapText="1"/>
    </xf>
    <xf numFmtId="180" fontId="7" fillId="2" borderId="56" xfId="0" applyNumberFormat="1" applyFont="1" applyFill="1" applyBorder="1" applyAlignment="1">
      <alignment horizontal="center" vertical="top"/>
    </xf>
    <xf numFmtId="180" fontId="7" fillId="2" borderId="57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180" fontId="7" fillId="3" borderId="12" xfId="0" applyNumberFormat="1" applyFont="1" applyFill="1" applyBorder="1" applyAlignment="1">
      <alignment horizontal="center" vertical="top"/>
    </xf>
    <xf numFmtId="180" fontId="9" fillId="0" borderId="29" xfId="0" applyNumberFormat="1" applyFont="1" applyFill="1" applyBorder="1" applyAlignment="1">
      <alignment horizontal="center" vertical="top"/>
    </xf>
    <xf numFmtId="180" fontId="9" fillId="0" borderId="2" xfId="0" applyNumberFormat="1" applyFont="1" applyFill="1" applyBorder="1" applyAlignment="1">
      <alignment horizontal="center" vertical="top"/>
    </xf>
    <xf numFmtId="180" fontId="9" fillId="2" borderId="58" xfId="0" applyNumberFormat="1" applyFont="1" applyFill="1" applyBorder="1" applyAlignment="1">
      <alignment horizontal="center" vertical="top"/>
    </xf>
    <xf numFmtId="180" fontId="7" fillId="4" borderId="59" xfId="0" applyNumberFormat="1" applyFont="1" applyFill="1" applyBorder="1" applyAlignment="1">
      <alignment horizontal="center" vertical="top"/>
    </xf>
    <xf numFmtId="180" fontId="9" fillId="0" borderId="20" xfId="0" applyNumberFormat="1" applyFont="1" applyBorder="1" applyAlignment="1">
      <alignment horizontal="center" vertical="top"/>
    </xf>
    <xf numFmtId="180" fontId="9" fillId="0" borderId="36" xfId="0" applyNumberFormat="1" applyFont="1" applyBorder="1" applyAlignment="1">
      <alignment horizontal="center" vertical="top"/>
    </xf>
    <xf numFmtId="180" fontId="9" fillId="6" borderId="53" xfId="0" applyNumberFormat="1" applyFont="1" applyFill="1" applyBorder="1" applyAlignment="1">
      <alignment horizontal="center" vertical="top" wrapText="1"/>
    </xf>
    <xf numFmtId="180" fontId="7" fillId="2" borderId="38" xfId="0" applyNumberFormat="1" applyFont="1" applyFill="1" applyBorder="1" applyAlignment="1">
      <alignment horizontal="center" vertical="top" wrapText="1"/>
    </xf>
    <xf numFmtId="180" fontId="9" fillId="2" borderId="36" xfId="0" applyNumberFormat="1" applyFont="1" applyFill="1" applyBorder="1" applyAlignment="1">
      <alignment horizontal="center" vertical="top"/>
    </xf>
    <xf numFmtId="180" fontId="7" fillId="4" borderId="60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8" fillId="0" borderId="0" xfId="0" applyNumberFormat="1" applyFont="1" applyAlignment="1">
      <alignment vertical="top"/>
    </xf>
    <xf numFmtId="0" fontId="18" fillId="4" borderId="18" xfId="0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2" borderId="61" xfId="0" applyFont="1" applyFill="1" applyBorder="1" applyAlignment="1">
      <alignment horizontal="left" vertical="center" wrapText="1"/>
    </xf>
    <xf numFmtId="180" fontId="6" fillId="2" borderId="46" xfId="0" applyNumberFormat="1" applyFont="1" applyFill="1" applyBorder="1" applyAlignment="1">
      <alignment horizontal="center" vertical="top" wrapText="1"/>
    </xf>
    <xf numFmtId="180" fontId="6" fillId="2" borderId="62" xfId="0" applyNumberFormat="1" applyFont="1" applyFill="1" applyBorder="1" applyAlignment="1">
      <alignment horizontal="center" vertical="top" wrapText="1"/>
    </xf>
    <xf numFmtId="180" fontId="6" fillId="2" borderId="63" xfId="0" applyNumberFormat="1" applyFont="1" applyFill="1" applyBorder="1" applyAlignment="1">
      <alignment horizontal="center" vertical="top" wrapText="1"/>
    </xf>
    <xf numFmtId="180" fontId="6" fillId="2" borderId="64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3" fillId="0" borderId="61" xfId="0" applyFont="1" applyBorder="1" applyAlignment="1">
      <alignment horizontal="left" vertical="top" wrapText="1" indent="1"/>
    </xf>
    <xf numFmtId="180" fontId="19" fillId="0" borderId="46" xfId="0" applyNumberFormat="1" applyFont="1" applyBorder="1" applyAlignment="1">
      <alignment horizontal="center" vertical="top" wrapText="1"/>
    </xf>
    <xf numFmtId="180" fontId="19" fillId="0" borderId="62" xfId="0" applyNumberFormat="1" applyFont="1" applyBorder="1" applyAlignment="1">
      <alignment horizontal="center" vertical="top" wrapText="1"/>
    </xf>
    <xf numFmtId="180" fontId="19" fillId="2" borderId="46" xfId="0" applyNumberFormat="1" applyFont="1" applyFill="1" applyBorder="1" applyAlignment="1">
      <alignment horizontal="center" vertical="top" wrapText="1"/>
    </xf>
    <xf numFmtId="180" fontId="19" fillId="0" borderId="64" xfId="0" applyNumberFormat="1" applyFont="1" applyBorder="1" applyAlignment="1">
      <alignment horizontal="center" vertical="top" wrapText="1"/>
    </xf>
    <xf numFmtId="0" fontId="2" fillId="0" borderId="61" xfId="0" applyFont="1" applyBorder="1" applyAlignment="1">
      <alignment horizontal="left" vertical="top" wrapText="1" indent="2"/>
    </xf>
    <xf numFmtId="180" fontId="19" fillId="0" borderId="65" xfId="0" applyNumberFormat="1" applyFont="1" applyBorder="1" applyAlignment="1">
      <alignment horizontal="center" vertical="top" wrapText="1"/>
    </xf>
    <xf numFmtId="180" fontId="19" fillId="0" borderId="66" xfId="0" applyNumberFormat="1" applyFont="1" applyBorder="1" applyAlignment="1">
      <alignment horizontal="center" vertical="top" wrapText="1"/>
    </xf>
    <xf numFmtId="180" fontId="19" fillId="2" borderId="28" xfId="0" applyNumberFormat="1" applyFont="1" applyFill="1" applyBorder="1" applyAlignment="1">
      <alignment horizontal="center" vertical="top" wrapText="1"/>
    </xf>
    <xf numFmtId="180" fontId="19" fillId="0" borderId="67" xfId="0" applyNumberFormat="1" applyFont="1" applyBorder="1" applyAlignment="1">
      <alignment horizontal="center" vertical="top"/>
    </xf>
    <xf numFmtId="0" fontId="3" fillId="0" borderId="68" xfId="0" applyFont="1" applyBorder="1" applyAlignment="1">
      <alignment horizontal="left" vertical="top" wrapText="1" indent="1"/>
    </xf>
    <xf numFmtId="180" fontId="19" fillId="0" borderId="33" xfId="0" applyNumberFormat="1" applyFont="1" applyBorder="1" applyAlignment="1">
      <alignment horizontal="center" vertical="top" wrapText="1"/>
    </xf>
    <xf numFmtId="180" fontId="19" fillId="0" borderId="54" xfId="0" applyNumberFormat="1" applyFont="1" applyBorder="1" applyAlignment="1">
      <alignment horizontal="center" vertical="top" wrapText="1"/>
    </xf>
    <xf numFmtId="180" fontId="19" fillId="2" borderId="34" xfId="0" applyNumberFormat="1" applyFont="1" applyFill="1" applyBorder="1" applyAlignment="1">
      <alignment horizontal="center" vertical="top" wrapText="1"/>
    </xf>
    <xf numFmtId="180" fontId="19" fillId="0" borderId="69" xfId="0" applyNumberFormat="1" applyFont="1" applyBorder="1" applyAlignment="1">
      <alignment horizontal="center" vertical="top" wrapText="1"/>
    </xf>
    <xf numFmtId="0" fontId="3" fillId="2" borderId="70" xfId="0" applyFont="1" applyFill="1" applyBorder="1" applyAlignment="1">
      <alignment horizontal="left" vertical="center" wrapText="1"/>
    </xf>
    <xf numFmtId="180" fontId="6" fillId="2" borderId="71" xfId="0" applyNumberFormat="1" applyFont="1" applyFill="1" applyBorder="1" applyAlignment="1">
      <alignment horizontal="center" vertical="top" wrapText="1"/>
    </xf>
    <xf numFmtId="180" fontId="6" fillId="2" borderId="72" xfId="0" applyNumberFormat="1" applyFont="1" applyFill="1" applyBorder="1" applyAlignment="1">
      <alignment horizontal="center" vertical="top" wrapText="1"/>
    </xf>
    <xf numFmtId="0" fontId="3" fillId="5" borderId="73" xfId="0" applyFont="1" applyFill="1" applyBorder="1" applyAlignment="1">
      <alignment horizontal="right" vertical="center" wrapText="1"/>
    </xf>
    <xf numFmtId="180" fontId="6" fillId="5" borderId="74" xfId="0" applyNumberFormat="1" applyFont="1" applyFill="1" applyBorder="1" applyAlignment="1">
      <alignment horizontal="center" vertical="top" wrapText="1"/>
    </xf>
    <xf numFmtId="180" fontId="6" fillId="5" borderId="75" xfId="0" applyNumberFormat="1" applyFont="1" applyFill="1" applyBorder="1" applyAlignment="1">
      <alignment horizontal="center" vertical="top" wrapText="1"/>
    </xf>
    <xf numFmtId="0" fontId="3" fillId="0" borderId="70" xfId="0" applyFont="1" applyBorder="1" applyAlignment="1">
      <alignment horizontal="left" vertical="center" wrapText="1" indent="1"/>
    </xf>
    <xf numFmtId="180" fontId="6" fillId="0" borderId="33" xfId="0" applyNumberFormat="1" applyFont="1" applyBorder="1" applyAlignment="1">
      <alignment horizontal="center" vertical="top" wrapText="1"/>
    </xf>
    <xf numFmtId="180" fontId="6" fillId="2" borderId="33" xfId="0" applyNumberFormat="1" applyFont="1" applyFill="1" applyBorder="1" applyAlignment="1">
      <alignment horizontal="center" vertical="top" wrapText="1"/>
    </xf>
    <xf numFmtId="180" fontId="6" fillId="0" borderId="55" xfId="0" applyNumberFormat="1" applyFont="1" applyBorder="1" applyAlignment="1">
      <alignment horizontal="center" vertical="top" wrapText="1"/>
    </xf>
    <xf numFmtId="0" fontId="2" fillId="0" borderId="76" xfId="0" applyFont="1" applyBorder="1" applyAlignment="1">
      <alignment horizontal="left" vertical="top" wrapText="1" indent="2"/>
    </xf>
    <xf numFmtId="180" fontId="19" fillId="0" borderId="28" xfId="0" applyNumberFormat="1" applyFont="1" applyBorder="1" applyAlignment="1">
      <alignment horizontal="center" vertical="top" wrapText="1"/>
    </xf>
    <xf numFmtId="180" fontId="19" fillId="0" borderId="77" xfId="0" applyNumberFormat="1" applyFont="1" applyBorder="1" applyAlignment="1">
      <alignment horizontal="center" vertical="top" wrapText="1"/>
    </xf>
    <xf numFmtId="180" fontId="19" fillId="0" borderId="78" xfId="0" applyNumberFormat="1" applyFont="1" applyBorder="1" applyAlignment="1">
      <alignment horizontal="center" vertical="top" wrapText="1"/>
    </xf>
    <xf numFmtId="180" fontId="19" fillId="0" borderId="46" xfId="0" applyNumberFormat="1" applyFont="1" applyBorder="1" applyAlignment="1">
      <alignment horizontal="center" vertical="top"/>
    </xf>
    <xf numFmtId="180" fontId="19" fillId="2" borderId="46" xfId="0" applyNumberFormat="1" applyFont="1" applyFill="1" applyBorder="1" applyAlignment="1">
      <alignment horizontal="center" vertical="top"/>
    </xf>
    <xf numFmtId="180" fontId="19" fillId="0" borderId="78" xfId="0" applyNumberFormat="1" applyFont="1" applyBorder="1" applyAlignment="1">
      <alignment horizontal="center" vertical="top"/>
    </xf>
    <xf numFmtId="0" fontId="3" fillId="0" borderId="70" xfId="0" applyFont="1" applyBorder="1" applyAlignment="1">
      <alignment horizontal="left" vertical="top" wrapText="1" indent="1"/>
    </xf>
    <xf numFmtId="0" fontId="3" fillId="5" borderId="73" xfId="0" applyFont="1" applyFill="1" applyBorder="1" applyAlignment="1">
      <alignment horizontal="left" vertical="top" wrapText="1"/>
    </xf>
    <xf numFmtId="0" fontId="2" fillId="0" borderId="79" xfId="0" applyFont="1" applyBorder="1" applyAlignment="1">
      <alignment horizontal="left" vertical="top" wrapText="1" indent="2"/>
    </xf>
    <xf numFmtId="180" fontId="19" fillId="0" borderId="34" xfId="0" applyNumberFormat="1" applyFont="1" applyBorder="1" applyAlignment="1">
      <alignment horizontal="center" vertical="top" wrapText="1"/>
    </xf>
    <xf numFmtId="180" fontId="19" fillId="0" borderId="80" xfId="0" applyNumberFormat="1" applyFont="1" applyBorder="1" applyAlignment="1">
      <alignment horizontal="center" vertical="top" wrapText="1"/>
    </xf>
    <xf numFmtId="0" fontId="2" fillId="0" borderId="81" xfId="0" applyFont="1" applyBorder="1" applyAlignment="1">
      <alignment horizontal="left" vertical="top" wrapText="1" indent="2"/>
    </xf>
    <xf numFmtId="180" fontId="19" fillId="0" borderId="82" xfId="0" applyNumberFormat="1" applyFont="1" applyBorder="1" applyAlignment="1">
      <alignment horizontal="center" vertical="top" wrapText="1"/>
    </xf>
    <xf numFmtId="180" fontId="19" fillId="2" borderId="82" xfId="0" applyNumberFormat="1" applyFont="1" applyFill="1" applyBorder="1" applyAlignment="1">
      <alignment horizontal="center" vertical="top" wrapText="1"/>
    </xf>
    <xf numFmtId="180" fontId="19" fillId="0" borderId="8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Alignment="1">
      <alignment/>
    </xf>
    <xf numFmtId="180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6" fillId="0" borderId="0" xfId="0" applyFont="1" applyFill="1" applyAlignment="1">
      <alignment horizontal="right"/>
    </xf>
    <xf numFmtId="49" fontId="7" fillId="4" borderId="41" xfId="0" applyNumberFormat="1" applyFont="1" applyFill="1" applyBorder="1" applyAlignment="1">
      <alignment horizontal="center" vertical="top"/>
    </xf>
    <xf numFmtId="0" fontId="9" fillId="6" borderId="58" xfId="0" applyFont="1" applyFill="1" applyBorder="1" applyAlignment="1">
      <alignment horizontal="left" vertical="top" wrapText="1"/>
    </xf>
    <xf numFmtId="0" fontId="9" fillId="6" borderId="5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9" fillId="3" borderId="43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180" fontId="7" fillId="0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/>
    </xf>
    <xf numFmtId="180" fontId="7" fillId="5" borderId="3" xfId="0" applyNumberFormat="1" applyFont="1" applyFill="1" applyBorder="1" applyAlignment="1">
      <alignment horizontal="center" vertical="top"/>
    </xf>
    <xf numFmtId="180" fontId="7" fillId="5" borderId="22" xfId="0" applyNumberFormat="1" applyFont="1" applyFill="1" applyBorder="1" applyAlignment="1">
      <alignment horizontal="center" vertical="top"/>
    </xf>
    <xf numFmtId="180" fontId="7" fillId="5" borderId="56" xfId="0" applyNumberFormat="1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right" vertical="top"/>
    </xf>
    <xf numFmtId="0" fontId="7" fillId="5" borderId="22" xfId="0" applyFont="1" applyFill="1" applyBorder="1" applyAlignment="1">
      <alignment horizontal="right" vertical="top"/>
    </xf>
    <xf numFmtId="180" fontId="7" fillId="5" borderId="21" xfId="0" applyNumberFormat="1" applyFont="1" applyFill="1" applyBorder="1" applyAlignment="1">
      <alignment horizontal="center" vertical="top"/>
    </xf>
    <xf numFmtId="180" fontId="12" fillId="0" borderId="0" xfId="0" applyNumberFormat="1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right" vertical="top"/>
    </xf>
    <xf numFmtId="180" fontId="9" fillId="0" borderId="30" xfId="0" applyNumberFormat="1" applyFont="1" applyFill="1" applyBorder="1" applyAlignment="1">
      <alignment horizontal="center" vertical="top"/>
    </xf>
    <xf numFmtId="180" fontId="9" fillId="0" borderId="84" xfId="0" applyNumberFormat="1" applyFont="1" applyFill="1" applyBorder="1" applyAlignment="1">
      <alignment horizontal="center" vertical="top"/>
    </xf>
    <xf numFmtId="180" fontId="9" fillId="0" borderId="85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left" vertical="top" wrapText="1"/>
    </xf>
    <xf numFmtId="180" fontId="15" fillId="0" borderId="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84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180" fontId="9" fillId="0" borderId="30" xfId="0" applyNumberFormat="1" applyFont="1" applyBorder="1" applyAlignment="1">
      <alignment horizontal="center" vertical="top"/>
    </xf>
    <xf numFmtId="180" fontId="9" fillId="0" borderId="85" xfId="0" applyNumberFormat="1" applyFont="1" applyBorder="1" applyAlignment="1">
      <alignment horizontal="center" vertical="top"/>
    </xf>
    <xf numFmtId="0" fontId="9" fillId="0" borderId="2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180" fontId="9" fillId="0" borderId="27" xfId="0" applyNumberFormat="1" applyFont="1" applyBorder="1" applyAlignment="1">
      <alignment horizontal="center" vertical="top"/>
    </xf>
    <xf numFmtId="180" fontId="9" fillId="0" borderId="12" xfId="0" applyNumberFormat="1" applyFont="1" applyBorder="1" applyAlignment="1">
      <alignment horizontal="center" vertical="top"/>
    </xf>
    <xf numFmtId="180" fontId="9" fillId="0" borderId="86" xfId="0" applyNumberFormat="1" applyFont="1" applyBorder="1" applyAlignment="1">
      <alignment horizontal="center" vertical="top"/>
    </xf>
    <xf numFmtId="180" fontId="9" fillId="0" borderId="27" xfId="0" applyNumberFormat="1" applyFont="1" applyFill="1" applyBorder="1" applyAlignment="1">
      <alignment horizontal="center" vertical="top"/>
    </xf>
    <xf numFmtId="180" fontId="9" fillId="0" borderId="8" xfId="0" applyNumberFormat="1" applyFont="1" applyFill="1" applyBorder="1" applyAlignment="1">
      <alignment horizontal="center" vertical="top"/>
    </xf>
    <xf numFmtId="180" fontId="9" fillId="0" borderId="12" xfId="0" applyNumberFormat="1" applyFont="1" applyFill="1" applyBorder="1" applyAlignment="1">
      <alignment horizontal="center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180" fontId="9" fillId="0" borderId="43" xfId="0" applyNumberFormat="1" applyFont="1" applyBorder="1" applyAlignment="1">
      <alignment horizontal="center" vertical="top"/>
    </xf>
    <xf numFmtId="180" fontId="9" fillId="0" borderId="45" xfId="0" applyNumberFormat="1" applyFont="1" applyBorder="1" applyAlignment="1">
      <alignment horizontal="center" vertical="top"/>
    </xf>
    <xf numFmtId="180" fontId="9" fillId="0" borderId="62" xfId="0" applyNumberFormat="1" applyFont="1" applyBorder="1" applyAlignment="1">
      <alignment horizontal="center" vertical="top"/>
    </xf>
    <xf numFmtId="180" fontId="9" fillId="0" borderId="43" xfId="0" applyNumberFormat="1" applyFont="1" applyFill="1" applyBorder="1" applyAlignment="1">
      <alignment horizontal="center" vertical="top"/>
    </xf>
    <xf numFmtId="180" fontId="9" fillId="0" borderId="44" xfId="0" applyNumberFormat="1" applyFont="1" applyFill="1" applyBorder="1" applyAlignment="1">
      <alignment horizontal="center" vertical="top"/>
    </xf>
    <xf numFmtId="180" fontId="9" fillId="0" borderId="45" xfId="0" applyNumberFormat="1" applyFont="1" applyFill="1" applyBorder="1" applyAlignment="1">
      <alignment horizontal="center" vertical="top"/>
    </xf>
    <xf numFmtId="0" fontId="7" fillId="5" borderId="87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180" fontId="7" fillId="5" borderId="87" xfId="0" applyNumberFormat="1" applyFont="1" applyFill="1" applyBorder="1" applyAlignment="1">
      <alignment horizontal="center" vertical="top"/>
    </xf>
    <xf numFmtId="180" fontId="7" fillId="5" borderId="19" xfId="0" applyNumberFormat="1" applyFont="1" applyFill="1" applyBorder="1" applyAlignment="1">
      <alignment horizontal="center" vertical="top"/>
    </xf>
    <xf numFmtId="180" fontId="7" fillId="5" borderId="18" xfId="0" applyNumberFormat="1" applyFont="1" applyFill="1" applyBorder="1" applyAlignment="1">
      <alignment horizontal="center" vertical="top"/>
    </xf>
    <xf numFmtId="0" fontId="9" fillId="0" borderId="2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7" fillId="0" borderId="84" xfId="0" applyFont="1" applyBorder="1" applyAlignment="1">
      <alignment horizontal="left" vertical="top" wrapText="1"/>
    </xf>
    <xf numFmtId="0" fontId="7" fillId="0" borderId="85" xfId="0" applyFont="1" applyBorder="1" applyAlignment="1">
      <alignment horizontal="left" vertical="top" wrapText="1"/>
    </xf>
    <xf numFmtId="180" fontId="9" fillId="0" borderId="84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5" borderId="87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 vertical="top"/>
    </xf>
    <xf numFmtId="0" fontId="7" fillId="5" borderId="19" xfId="0" applyFont="1" applyFill="1" applyBorder="1" applyAlignment="1">
      <alignment horizontal="center" vertical="top"/>
    </xf>
    <xf numFmtId="180" fontId="7" fillId="5" borderId="11" xfId="0" applyNumberFormat="1" applyFont="1" applyFill="1" applyBorder="1" applyAlignment="1">
      <alignment horizontal="center" vertical="top" wrapText="1"/>
    </xf>
    <xf numFmtId="0" fontId="7" fillId="5" borderId="60" xfId="0" applyFont="1" applyFill="1" applyBorder="1" applyAlignment="1">
      <alignment horizontal="center" vertical="top" wrapText="1"/>
    </xf>
    <xf numFmtId="180" fontId="7" fillId="5" borderId="42" xfId="0" applyNumberFormat="1" applyFont="1" applyFill="1" applyBorder="1" applyAlignment="1">
      <alignment horizontal="center" vertical="top" wrapText="1"/>
    </xf>
    <xf numFmtId="0" fontId="7" fillId="5" borderId="88" xfId="0" applyFont="1" applyFill="1" applyBorder="1" applyAlignment="1">
      <alignment horizontal="center" vertical="top" wrapText="1"/>
    </xf>
    <xf numFmtId="180" fontId="7" fillId="5" borderId="41" xfId="0" applyNumberFormat="1" applyFont="1" applyFill="1" applyBorder="1" applyAlignment="1">
      <alignment horizontal="center" vertical="top" wrapText="1"/>
    </xf>
    <xf numFmtId="180" fontId="7" fillId="5" borderId="6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89" xfId="0" applyFont="1" applyBorder="1" applyAlignment="1">
      <alignment horizontal="center" vertical="top" wrapText="1"/>
    </xf>
    <xf numFmtId="180" fontId="7" fillId="0" borderId="6" xfId="0" applyNumberFormat="1" applyFont="1" applyFill="1" applyBorder="1" applyAlignment="1">
      <alignment horizontal="center" vertical="top" wrapText="1"/>
    </xf>
    <xf numFmtId="180" fontId="7" fillId="0" borderId="7" xfId="0" applyNumberFormat="1" applyFont="1" applyFill="1" applyBorder="1" applyAlignment="1">
      <alignment horizontal="center" vertical="top" wrapText="1"/>
    </xf>
    <xf numFmtId="180" fontId="7" fillId="0" borderId="36" xfId="0" applyNumberFormat="1" applyFont="1" applyFill="1" applyBorder="1" applyAlignment="1">
      <alignment horizontal="center" vertical="top" wrapText="1"/>
    </xf>
    <xf numFmtId="49" fontId="7" fillId="4" borderId="88" xfId="0" applyNumberFormat="1" applyFont="1" applyFill="1" applyBorder="1" applyAlignment="1">
      <alignment horizontal="right" vertical="top"/>
    </xf>
    <xf numFmtId="49" fontId="7" fillId="4" borderId="18" xfId="0" applyNumberFormat="1" applyFont="1" applyFill="1" applyBorder="1" applyAlignment="1">
      <alignment horizontal="right" vertical="top"/>
    </xf>
    <xf numFmtId="49" fontId="7" fillId="4" borderId="19" xfId="0" applyNumberFormat="1" applyFont="1" applyFill="1" applyBorder="1" applyAlignment="1">
      <alignment horizontal="right" vertical="top"/>
    </xf>
    <xf numFmtId="49" fontId="7" fillId="5" borderId="37" xfId="0" applyNumberFormat="1" applyFont="1" applyFill="1" applyBorder="1" applyAlignment="1">
      <alignment horizontal="right" vertical="top"/>
    </xf>
    <xf numFmtId="49" fontId="7" fillId="5" borderId="51" xfId="0" applyNumberFormat="1" applyFont="1" applyFill="1" applyBorder="1" applyAlignment="1">
      <alignment horizontal="right" vertical="top"/>
    </xf>
    <xf numFmtId="49" fontId="7" fillId="5" borderId="38" xfId="0" applyNumberFormat="1" applyFont="1" applyFill="1" applyBorder="1" applyAlignment="1">
      <alignment horizontal="right" vertical="top"/>
    </xf>
    <xf numFmtId="0" fontId="1" fillId="5" borderId="21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1" fillId="5" borderId="22" xfId="0" applyFont="1" applyFill="1" applyBorder="1" applyAlignment="1">
      <alignment horizontal="center" vertical="top"/>
    </xf>
    <xf numFmtId="49" fontId="9" fillId="0" borderId="52" xfId="0" applyNumberFormat="1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8" fillId="0" borderId="52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9" fillId="0" borderId="52" xfId="0" applyNumberFormat="1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center" vertical="top"/>
    </xf>
    <xf numFmtId="49" fontId="7" fillId="3" borderId="49" xfId="0" applyNumberFormat="1" applyFont="1" applyFill="1" applyBorder="1" applyAlignment="1">
      <alignment horizontal="right" vertical="top"/>
    </xf>
    <xf numFmtId="49" fontId="7" fillId="3" borderId="90" xfId="0" applyNumberFormat="1" applyFont="1" applyFill="1" applyBorder="1" applyAlignment="1">
      <alignment horizontal="right" vertical="top"/>
    </xf>
    <xf numFmtId="49" fontId="7" fillId="3" borderId="50" xfId="0" applyNumberFormat="1" applyFont="1" applyFill="1" applyBorder="1" applyAlignment="1">
      <alignment horizontal="right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2" fillId="0" borderId="9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7" fillId="0" borderId="5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4" borderId="88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top" wrapText="1"/>
    </xf>
    <xf numFmtId="49" fontId="7" fillId="4" borderId="39" xfId="0" applyNumberFormat="1" applyFont="1" applyFill="1" applyBorder="1" applyAlignment="1">
      <alignment horizontal="right" vertical="top"/>
    </xf>
    <xf numFmtId="49" fontId="7" fillId="4" borderId="92" xfId="0" applyNumberFormat="1" applyFont="1" applyFill="1" applyBorder="1" applyAlignment="1">
      <alignment horizontal="right" vertical="top"/>
    </xf>
    <xf numFmtId="49" fontId="7" fillId="4" borderId="40" xfId="0" applyNumberFormat="1" applyFont="1" applyFill="1" applyBorder="1" applyAlignment="1">
      <alignment horizontal="right" vertical="top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9" fillId="0" borderId="25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0" fontId="2" fillId="0" borderId="9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49" fontId="7" fillId="3" borderId="6" xfId="0" applyNumberFormat="1" applyFont="1" applyFill="1" applyBorder="1" applyAlignment="1">
      <alignment horizontal="center" vertical="top"/>
    </xf>
    <xf numFmtId="49" fontId="7" fillId="3" borderId="10" xfId="0" applyNumberFormat="1" applyFont="1" applyFill="1" applyBorder="1" applyAlignment="1">
      <alignment horizontal="center" vertical="top"/>
    </xf>
    <xf numFmtId="49" fontId="7" fillId="4" borderId="7" xfId="0" applyNumberFormat="1" applyFont="1" applyFill="1" applyBorder="1" applyAlignment="1">
      <alignment horizontal="center" vertical="top"/>
    </xf>
    <xf numFmtId="49" fontId="7" fillId="4" borderId="9" xfId="0" applyNumberFormat="1" applyFont="1" applyFill="1" applyBorder="1" applyAlignment="1">
      <alignment horizontal="center" vertical="top"/>
    </xf>
    <xf numFmtId="0" fontId="9" fillId="4" borderId="35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53" xfId="0" applyFont="1" applyFill="1" applyBorder="1" applyAlignment="1">
      <alignment horizontal="center" vertical="top" wrapText="1"/>
    </xf>
    <xf numFmtId="49" fontId="9" fillId="0" borderId="94" xfId="0" applyNumberFormat="1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49" fontId="7" fillId="3" borderId="21" xfId="0" applyNumberFormat="1" applyFont="1" applyFill="1" applyBorder="1" applyAlignment="1">
      <alignment horizontal="center" vertical="top"/>
    </xf>
    <xf numFmtId="49" fontId="7" fillId="4" borderId="1" xfId="0" applyNumberFormat="1" applyFont="1" applyFill="1" applyBorder="1" applyAlignment="1">
      <alignment horizontal="center" vertical="top"/>
    </xf>
    <xf numFmtId="49" fontId="7" fillId="4" borderId="3" xfId="0" applyNumberFormat="1" applyFont="1" applyFill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0" fontId="2" fillId="0" borderId="3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9" fillId="6" borderId="89" xfId="0" applyFont="1" applyFill="1" applyBorder="1" applyAlignment="1">
      <alignment horizontal="left" vertical="top" wrapText="1"/>
    </xf>
    <xf numFmtId="0" fontId="9" fillId="6" borderId="59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/>
    </xf>
    <xf numFmtId="49" fontId="8" fillId="0" borderId="94" xfId="0" applyNumberFormat="1" applyFont="1" applyBorder="1" applyAlignment="1">
      <alignment horizontal="center" vertical="top"/>
    </xf>
    <xf numFmtId="49" fontId="8" fillId="0" borderId="47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9" fillId="0" borderId="50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0" fontId="8" fillId="0" borderId="46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8" fillId="0" borderId="92" xfId="0" applyNumberFormat="1" applyFont="1" applyBorder="1" applyAlignment="1">
      <alignment horizontal="center" vertical="top"/>
    </xf>
    <xf numFmtId="49" fontId="8" fillId="0" borderId="51" xfId="0" applyNumberFormat="1" applyFont="1" applyBorder="1" applyAlignment="1">
      <alignment horizontal="center" vertical="top"/>
    </xf>
    <xf numFmtId="0" fontId="9" fillId="4" borderId="16" xfId="0" applyFont="1" applyFill="1" applyBorder="1" applyAlignment="1">
      <alignment horizontal="center" vertical="top" wrapText="1"/>
    </xf>
    <xf numFmtId="0" fontId="9" fillId="4" borderId="92" xfId="0" applyFont="1" applyFill="1" applyBorder="1" applyAlignment="1">
      <alignment horizontal="center" vertical="top" wrapText="1"/>
    </xf>
    <xf numFmtId="0" fontId="9" fillId="4" borderId="40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horizontal="center" vertical="top"/>
    </xf>
    <xf numFmtId="0" fontId="1" fillId="6" borderId="22" xfId="0" applyFont="1" applyFill="1" applyBorder="1" applyAlignment="1">
      <alignment horizontal="center" vertical="top"/>
    </xf>
    <xf numFmtId="0" fontId="7" fillId="3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0" fontId="9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49" fontId="6" fillId="7" borderId="98" xfId="0" applyNumberFormat="1" applyFont="1" applyFill="1" applyBorder="1" applyAlignment="1">
      <alignment horizontal="left" vertical="top" wrapText="1"/>
    </xf>
    <xf numFmtId="49" fontId="6" fillId="7" borderId="99" xfId="0" applyNumberFormat="1" applyFont="1" applyFill="1" applyBorder="1" applyAlignment="1">
      <alignment horizontal="left" vertical="top" wrapText="1"/>
    </xf>
    <xf numFmtId="49" fontId="6" fillId="7" borderId="100" xfId="0" applyNumberFormat="1" applyFont="1" applyFill="1" applyBorder="1" applyAlignment="1">
      <alignment horizontal="left" vertical="top" wrapText="1"/>
    </xf>
    <xf numFmtId="0" fontId="5" fillId="5" borderId="47" xfId="0" applyFont="1" applyFill="1" applyBorder="1" applyAlignment="1">
      <alignment horizontal="left" vertical="top" wrapText="1"/>
    </xf>
    <xf numFmtId="0" fontId="5" fillId="5" borderId="101" xfId="0" applyFont="1" applyFill="1" applyBorder="1" applyAlignment="1">
      <alignment horizontal="left" vertical="top" wrapText="1"/>
    </xf>
    <xf numFmtId="0" fontId="5" fillId="5" borderId="102" xfId="0" applyFont="1" applyFill="1" applyBorder="1" applyAlignment="1">
      <alignment horizontal="left" vertical="top" wrapText="1"/>
    </xf>
    <xf numFmtId="0" fontId="4" fillId="0" borderId="103" xfId="0" applyFont="1" applyBorder="1" applyAlignment="1">
      <alignment horizontal="center" vertical="center" textRotation="90" wrapText="1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 wrapText="1"/>
    </xf>
    <xf numFmtId="0" fontId="0" fillId="0" borderId="107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 textRotation="90" wrapText="1"/>
    </xf>
    <xf numFmtId="0" fontId="0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 textRotation="90" wrapText="1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textRotation="90" wrapText="1"/>
    </xf>
    <xf numFmtId="0" fontId="0" fillId="0" borderId="96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 textRotation="90" wrapText="1"/>
    </xf>
    <xf numFmtId="0" fontId="0" fillId="0" borderId="116" xfId="0" applyFont="1" applyBorder="1" applyAlignment="1">
      <alignment horizontal="center" vertical="center"/>
    </xf>
    <xf numFmtId="0" fontId="8" fillId="0" borderId="103" xfId="0" applyNumberFormat="1" applyFont="1" applyBorder="1" applyAlignment="1">
      <alignment horizontal="center" vertical="center" textRotation="90" wrapText="1"/>
    </xf>
    <xf numFmtId="0" fontId="17" fillId="0" borderId="104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 textRotation="90" wrapText="1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9" fillId="6" borderId="117" xfId="0" applyFont="1" applyFill="1" applyBorder="1" applyAlignment="1">
      <alignment horizontal="left" vertical="top" wrapText="1"/>
    </xf>
    <xf numFmtId="0" fontId="9" fillId="6" borderId="118" xfId="0" applyFont="1" applyFill="1" applyBorder="1" applyAlignment="1">
      <alignment horizontal="left" vertical="top" wrapText="1"/>
    </xf>
    <xf numFmtId="49" fontId="7" fillId="3" borderId="43" xfId="0" applyNumberFormat="1" applyFont="1" applyFill="1" applyBorder="1" applyAlignment="1">
      <alignment horizontal="center" vertical="top"/>
    </xf>
    <xf numFmtId="49" fontId="7" fillId="4" borderId="44" xfId="0" applyNumberFormat="1" applyFont="1" applyFill="1" applyBorder="1" applyAlignment="1">
      <alignment horizontal="center" vertical="top"/>
    </xf>
    <xf numFmtId="49" fontId="7" fillId="0" borderId="44" xfId="0" applyNumberFormat="1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3" fillId="6" borderId="119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20" xfId="0" applyFont="1" applyFill="1" applyBorder="1" applyAlignment="1">
      <alignment horizontal="center" vertical="center" wrapText="1"/>
    </xf>
    <xf numFmtId="0" fontId="3" fillId="6" borderId="121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122" xfId="0" applyFont="1" applyFill="1" applyBorder="1" applyAlignment="1">
      <alignment horizontal="center" vertical="center" wrapText="1"/>
    </xf>
    <xf numFmtId="0" fontId="3" fillId="6" borderId="123" xfId="0" applyFont="1" applyFill="1" applyBorder="1" applyAlignment="1">
      <alignment horizontal="center" vertical="center" wrapText="1"/>
    </xf>
    <xf numFmtId="0" fontId="3" fillId="6" borderId="70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horizontal="center" vertical="center" wrapText="1"/>
    </xf>
    <xf numFmtId="180" fontId="3" fillId="6" borderId="119" xfId="0" applyNumberFormat="1" applyFont="1" applyFill="1" applyBorder="1" applyAlignment="1">
      <alignment horizontal="center" vertical="center" wrapText="1"/>
    </xf>
    <xf numFmtId="180" fontId="3" fillId="6" borderId="33" xfId="0" applyNumberFormat="1" applyFont="1" applyFill="1" applyBorder="1" applyAlignment="1">
      <alignment horizontal="center" vertical="center" wrapText="1"/>
    </xf>
    <xf numFmtId="180" fontId="3" fillId="6" borderId="120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workbookViewId="0" topLeftCell="A19">
      <selection activeCell="A29" sqref="A29:IV31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2.7109375" style="0" customWidth="1"/>
    <col min="4" max="4" width="25.8515625" style="0" customWidth="1"/>
    <col min="5" max="5" width="3.00390625" style="0" customWidth="1"/>
    <col min="6" max="6" width="3.7109375" style="0" customWidth="1"/>
    <col min="7" max="7" width="7.421875" style="212" customWidth="1"/>
    <col min="8" max="8" width="4.7109375" style="0" customWidth="1"/>
    <col min="9" max="9" width="7.7109375" style="0" customWidth="1"/>
    <col min="10" max="10" width="6.140625" style="0" customWidth="1"/>
    <col min="11" max="11" width="6.421875" style="0" customWidth="1"/>
    <col min="12" max="12" width="6.00390625" style="0" customWidth="1"/>
    <col min="13" max="13" width="5.140625" style="0" customWidth="1"/>
    <col min="14" max="14" width="6.421875" style="0" customWidth="1"/>
    <col min="15" max="15" width="6.140625" style="0" customWidth="1"/>
    <col min="16" max="16" width="5.28125" style="0" customWidth="1"/>
    <col min="17" max="17" width="6.00390625" style="0" customWidth="1"/>
    <col min="18" max="18" width="5.8515625" style="0" customWidth="1"/>
    <col min="19" max="19" width="5.421875" style="0" customWidth="1"/>
    <col min="20" max="20" width="4.57421875" style="0" customWidth="1"/>
    <col min="21" max="21" width="6.28125" style="0" customWidth="1"/>
    <col min="22" max="23" width="6.140625" style="0" customWidth="1"/>
    <col min="24" max="24" width="17.57421875" style="283" customWidth="1"/>
    <col min="25" max="25" width="5.7109375" style="0" customWidth="1"/>
    <col min="26" max="26" width="5.00390625" style="0" customWidth="1"/>
    <col min="27" max="27" width="4.421875" style="0" customWidth="1"/>
  </cols>
  <sheetData>
    <row r="1" spans="1:27" ht="12.75" customHeight="1">
      <c r="A1" s="1"/>
      <c r="B1" s="1"/>
      <c r="C1" s="1"/>
      <c r="D1" s="161"/>
      <c r="E1" s="129"/>
      <c r="F1" s="1"/>
      <c r="G1" s="207"/>
      <c r="H1" s="114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4"/>
      <c r="Y1" s="3" t="s">
        <v>0</v>
      </c>
      <c r="Z1" s="1"/>
      <c r="AA1" s="1"/>
    </row>
    <row r="2" spans="1:27" ht="41.25" customHeight="1">
      <c r="A2" s="471" t="s">
        <v>89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</row>
    <row r="3" spans="1:27" ht="14.25" customHeight="1">
      <c r="A3" s="471" t="s">
        <v>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</row>
    <row r="4" spans="1:27" ht="12" customHeight="1" thickBot="1">
      <c r="A4" s="1"/>
      <c r="B4" s="1"/>
      <c r="C4" s="1"/>
      <c r="D4" s="161"/>
      <c r="E4" s="129"/>
      <c r="F4" s="1"/>
      <c r="G4" s="207"/>
      <c r="H4" s="114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4"/>
      <c r="Y4" s="1" t="s">
        <v>2</v>
      </c>
      <c r="Z4" s="1"/>
      <c r="AA4" s="1"/>
    </row>
    <row r="5" spans="1:27" ht="22.5" customHeight="1">
      <c r="A5" s="473" t="s">
        <v>3</v>
      </c>
      <c r="B5" s="475" t="s">
        <v>4</v>
      </c>
      <c r="C5" s="475" t="s">
        <v>5</v>
      </c>
      <c r="D5" s="478" t="s">
        <v>6</v>
      </c>
      <c r="E5" s="479" t="s">
        <v>7</v>
      </c>
      <c r="F5" s="482" t="s">
        <v>90</v>
      </c>
      <c r="G5" s="484" t="s">
        <v>8</v>
      </c>
      <c r="H5" s="487" t="s">
        <v>9</v>
      </c>
      <c r="I5" s="463" t="s">
        <v>10</v>
      </c>
      <c r="J5" s="466" t="s">
        <v>66</v>
      </c>
      <c r="K5" s="456"/>
      <c r="L5" s="456"/>
      <c r="M5" s="467"/>
      <c r="N5" s="468" t="s">
        <v>67</v>
      </c>
      <c r="O5" s="456"/>
      <c r="P5" s="456"/>
      <c r="Q5" s="467"/>
      <c r="R5" s="468" t="s">
        <v>88</v>
      </c>
      <c r="S5" s="456"/>
      <c r="T5" s="456"/>
      <c r="U5" s="467"/>
      <c r="V5" s="452" t="s">
        <v>33</v>
      </c>
      <c r="W5" s="452" t="s">
        <v>63</v>
      </c>
      <c r="X5" s="455" t="s">
        <v>86</v>
      </c>
      <c r="Y5" s="456"/>
      <c r="Z5" s="456"/>
      <c r="AA5" s="457"/>
    </row>
    <row r="6" spans="1:27" ht="15" customHeight="1">
      <c r="A6" s="474"/>
      <c r="B6" s="476"/>
      <c r="C6" s="476"/>
      <c r="D6" s="476"/>
      <c r="E6" s="480"/>
      <c r="F6" s="483"/>
      <c r="G6" s="485"/>
      <c r="H6" s="488"/>
      <c r="I6" s="464"/>
      <c r="J6" s="458" t="s">
        <v>11</v>
      </c>
      <c r="K6" s="443" t="s">
        <v>12</v>
      </c>
      <c r="L6" s="460"/>
      <c r="M6" s="461" t="s">
        <v>13</v>
      </c>
      <c r="N6" s="469" t="s">
        <v>11</v>
      </c>
      <c r="O6" s="443" t="s">
        <v>12</v>
      </c>
      <c r="P6" s="460"/>
      <c r="Q6" s="461" t="s">
        <v>13</v>
      </c>
      <c r="R6" s="469" t="s">
        <v>11</v>
      </c>
      <c r="S6" s="443" t="s">
        <v>12</v>
      </c>
      <c r="T6" s="460"/>
      <c r="U6" s="461" t="s">
        <v>13</v>
      </c>
      <c r="V6" s="453"/>
      <c r="W6" s="453"/>
      <c r="X6" s="441" t="s">
        <v>87</v>
      </c>
      <c r="Y6" s="443" t="s">
        <v>14</v>
      </c>
      <c r="Z6" s="444"/>
      <c r="AA6" s="445"/>
    </row>
    <row r="7" spans="1:27" ht="89.25" customHeight="1" thickBot="1">
      <c r="A7" s="459"/>
      <c r="B7" s="477"/>
      <c r="C7" s="477"/>
      <c r="D7" s="477"/>
      <c r="E7" s="481"/>
      <c r="F7" s="462"/>
      <c r="G7" s="486"/>
      <c r="H7" s="489"/>
      <c r="I7" s="465"/>
      <c r="J7" s="459"/>
      <c r="K7" s="20" t="s">
        <v>11</v>
      </c>
      <c r="L7" s="21" t="s">
        <v>15</v>
      </c>
      <c r="M7" s="462"/>
      <c r="N7" s="470"/>
      <c r="O7" s="20" t="s">
        <v>11</v>
      </c>
      <c r="P7" s="21" t="s">
        <v>15</v>
      </c>
      <c r="Q7" s="462"/>
      <c r="R7" s="470"/>
      <c r="S7" s="20" t="s">
        <v>11</v>
      </c>
      <c r="T7" s="21" t="s">
        <v>15</v>
      </c>
      <c r="U7" s="462"/>
      <c r="V7" s="454"/>
      <c r="W7" s="454"/>
      <c r="X7" s="442"/>
      <c r="Y7" s="142" t="s">
        <v>16</v>
      </c>
      <c r="Z7" s="142" t="s">
        <v>34</v>
      </c>
      <c r="AA7" s="143" t="s">
        <v>62</v>
      </c>
    </row>
    <row r="8" spans="1:27" ht="15" customHeight="1" thickBot="1" thickTop="1">
      <c r="A8" s="446" t="s">
        <v>35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8"/>
    </row>
    <row r="9" spans="1:27" ht="20.25" customHeight="1" thickBot="1">
      <c r="A9" s="449" t="s">
        <v>28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1"/>
    </row>
    <row r="10" spans="1:27" ht="15" customHeight="1" thickBot="1">
      <c r="A10" s="22" t="s">
        <v>17</v>
      </c>
      <c r="B10" s="439" t="s">
        <v>40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40"/>
    </row>
    <row r="11" spans="1:27" ht="15" customHeight="1" thickBot="1">
      <c r="A11" s="12" t="s">
        <v>17</v>
      </c>
      <c r="B11" s="13" t="s">
        <v>17</v>
      </c>
      <c r="C11" s="381" t="s">
        <v>29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8"/>
    </row>
    <row r="12" spans="1:27" ht="18" customHeight="1">
      <c r="A12" s="408" t="s">
        <v>17</v>
      </c>
      <c r="B12" s="410" t="s">
        <v>17</v>
      </c>
      <c r="C12" s="412" t="s">
        <v>17</v>
      </c>
      <c r="D12" s="414" t="s">
        <v>30</v>
      </c>
      <c r="E12" s="430"/>
      <c r="F12" s="388" t="s">
        <v>22</v>
      </c>
      <c r="G12" s="432" t="s">
        <v>18</v>
      </c>
      <c r="H12" s="422" t="s">
        <v>100</v>
      </c>
      <c r="I12" s="33" t="s">
        <v>19</v>
      </c>
      <c r="J12" s="31">
        <v>100</v>
      </c>
      <c r="K12" s="4">
        <v>100</v>
      </c>
      <c r="L12" s="4"/>
      <c r="M12" s="32"/>
      <c r="N12" s="106">
        <v>160</v>
      </c>
      <c r="O12" s="107">
        <v>160</v>
      </c>
      <c r="P12" s="4"/>
      <c r="Q12" s="32"/>
      <c r="R12" s="28">
        <f>+S12+U12</f>
        <v>100</v>
      </c>
      <c r="S12" s="5">
        <v>100</v>
      </c>
      <c r="T12" s="5"/>
      <c r="U12" s="29"/>
      <c r="V12" s="30">
        <v>160</v>
      </c>
      <c r="W12" s="30">
        <v>160</v>
      </c>
      <c r="X12" s="416" t="s">
        <v>65</v>
      </c>
      <c r="Y12" s="418">
        <v>1</v>
      </c>
      <c r="Z12" s="418">
        <v>1</v>
      </c>
      <c r="AA12" s="437">
        <v>1</v>
      </c>
    </row>
    <row r="13" spans="1:27" ht="12.75" customHeight="1" thickBot="1">
      <c r="A13" s="409"/>
      <c r="B13" s="411"/>
      <c r="C13" s="413"/>
      <c r="D13" s="415"/>
      <c r="E13" s="431"/>
      <c r="F13" s="389"/>
      <c r="G13" s="433"/>
      <c r="H13" s="423"/>
      <c r="I13" s="45" t="s">
        <v>20</v>
      </c>
      <c r="J13" s="39">
        <f>J12</f>
        <v>100</v>
      </c>
      <c r="K13" s="7">
        <f>K12</f>
        <v>100</v>
      </c>
      <c r="L13" s="7"/>
      <c r="M13" s="40"/>
      <c r="N13" s="39">
        <v>160</v>
      </c>
      <c r="O13" s="7">
        <v>160</v>
      </c>
      <c r="P13" s="7"/>
      <c r="Q13" s="40"/>
      <c r="R13" s="191">
        <f>+R12</f>
        <v>100</v>
      </c>
      <c r="S13" s="7">
        <f>+S12</f>
        <v>100</v>
      </c>
      <c r="T13" s="7"/>
      <c r="U13" s="40"/>
      <c r="V13" s="46">
        <v>160</v>
      </c>
      <c r="W13" s="46">
        <v>160</v>
      </c>
      <c r="X13" s="417"/>
      <c r="Y13" s="419"/>
      <c r="Z13" s="419"/>
      <c r="AA13" s="438"/>
    </row>
    <row r="14" spans="1:27" s="188" customFormat="1" ht="15.75" customHeight="1">
      <c r="A14" s="498" t="s">
        <v>21</v>
      </c>
      <c r="B14" s="499" t="s">
        <v>17</v>
      </c>
      <c r="C14" s="500" t="s">
        <v>21</v>
      </c>
      <c r="D14" s="501" t="s">
        <v>101</v>
      </c>
      <c r="E14" s="424"/>
      <c r="F14" s="426" t="s">
        <v>102</v>
      </c>
      <c r="G14" s="428" t="s">
        <v>18</v>
      </c>
      <c r="H14" s="180" t="s">
        <v>100</v>
      </c>
      <c r="I14" s="181" t="s">
        <v>19</v>
      </c>
      <c r="J14" s="182">
        <v>65.4</v>
      </c>
      <c r="K14" s="183">
        <v>65.4</v>
      </c>
      <c r="L14" s="183"/>
      <c r="M14" s="201"/>
      <c r="N14" s="182">
        <v>77</v>
      </c>
      <c r="O14" s="183">
        <v>77</v>
      </c>
      <c r="P14" s="183"/>
      <c r="Q14" s="200"/>
      <c r="R14" s="184">
        <f>+S14+U14</f>
        <v>65.4</v>
      </c>
      <c r="S14" s="11">
        <v>65.4</v>
      </c>
      <c r="T14" s="11"/>
      <c r="U14" s="204"/>
      <c r="V14" s="202">
        <v>77</v>
      </c>
      <c r="W14" s="185">
        <v>77</v>
      </c>
      <c r="X14" s="496" t="s">
        <v>103</v>
      </c>
      <c r="Y14" s="186">
        <v>7</v>
      </c>
      <c r="Z14" s="186">
        <v>4</v>
      </c>
      <c r="AA14" s="187">
        <v>4</v>
      </c>
    </row>
    <row r="15" spans="1:27" s="188" customFormat="1" ht="14.25" customHeight="1" thickBot="1">
      <c r="A15" s="409"/>
      <c r="B15" s="411"/>
      <c r="C15" s="413"/>
      <c r="D15" s="502"/>
      <c r="E15" s="425"/>
      <c r="F15" s="427"/>
      <c r="G15" s="429"/>
      <c r="H15" s="189"/>
      <c r="I15" s="190" t="s">
        <v>20</v>
      </c>
      <c r="J15" s="191">
        <v>65.4</v>
      </c>
      <c r="K15" s="7">
        <v>65.4</v>
      </c>
      <c r="L15" s="7"/>
      <c r="M15" s="40"/>
      <c r="N15" s="191">
        <f>SUM(N14:N14)</f>
        <v>77</v>
      </c>
      <c r="O15" s="7">
        <f>SUM(O14:O14)</f>
        <v>77</v>
      </c>
      <c r="P15" s="7"/>
      <c r="Q15" s="40"/>
      <c r="R15" s="191">
        <f>SUM(R14:R14)</f>
        <v>65.4</v>
      </c>
      <c r="S15" s="7">
        <f>SUM(S14:S14)</f>
        <v>65.4</v>
      </c>
      <c r="T15" s="7"/>
      <c r="U15" s="40"/>
      <c r="V15" s="203">
        <f>SUM(V14:V14)</f>
        <v>77</v>
      </c>
      <c r="W15" s="192">
        <f>SUM(W14:W14)</f>
        <v>77</v>
      </c>
      <c r="X15" s="497"/>
      <c r="Y15" s="193"/>
      <c r="Z15" s="193"/>
      <c r="AA15" s="194"/>
    </row>
    <row r="16" spans="1:27" ht="26.25" customHeight="1">
      <c r="A16" s="399" t="s">
        <v>17</v>
      </c>
      <c r="B16" s="401" t="s">
        <v>17</v>
      </c>
      <c r="C16" s="375" t="s">
        <v>21</v>
      </c>
      <c r="D16" s="414" t="s">
        <v>36</v>
      </c>
      <c r="E16" s="386" t="s">
        <v>97</v>
      </c>
      <c r="F16" s="365" t="s">
        <v>22</v>
      </c>
      <c r="G16" s="420" t="s">
        <v>18</v>
      </c>
      <c r="H16" s="406" t="s">
        <v>100</v>
      </c>
      <c r="I16" s="105" t="s">
        <v>19</v>
      </c>
      <c r="J16" s="106">
        <v>300</v>
      </c>
      <c r="K16" s="107">
        <v>300</v>
      </c>
      <c r="L16" s="109"/>
      <c r="M16" s="124"/>
      <c r="N16" s="106">
        <v>600</v>
      </c>
      <c r="O16" s="107">
        <v>600</v>
      </c>
      <c r="P16" s="109"/>
      <c r="Q16" s="124"/>
      <c r="R16" s="198">
        <f>+S16+U16</f>
        <v>278</v>
      </c>
      <c r="S16" s="5">
        <v>278</v>
      </c>
      <c r="T16" s="125"/>
      <c r="U16" s="126"/>
      <c r="V16" s="110">
        <v>600</v>
      </c>
      <c r="W16" s="110">
        <v>600</v>
      </c>
      <c r="X16" s="273" t="s">
        <v>31</v>
      </c>
      <c r="Y16" s="97">
        <v>26</v>
      </c>
      <c r="Z16" s="97">
        <v>7</v>
      </c>
      <c r="AA16" s="98"/>
    </row>
    <row r="17" spans="1:27" ht="30" customHeight="1" thickBot="1">
      <c r="A17" s="400"/>
      <c r="B17" s="402"/>
      <c r="C17" s="396"/>
      <c r="D17" s="415"/>
      <c r="E17" s="387"/>
      <c r="F17" s="367"/>
      <c r="G17" s="421"/>
      <c r="H17" s="407"/>
      <c r="I17" s="45" t="s">
        <v>20</v>
      </c>
      <c r="J17" s="39">
        <f>J16</f>
        <v>300</v>
      </c>
      <c r="K17" s="7">
        <f>K16</f>
        <v>300</v>
      </c>
      <c r="L17" s="7"/>
      <c r="M17" s="40"/>
      <c r="N17" s="39">
        <f>N16</f>
        <v>600</v>
      </c>
      <c r="O17" s="7">
        <f>O16</f>
        <v>600</v>
      </c>
      <c r="P17" s="7"/>
      <c r="Q17" s="40"/>
      <c r="R17" s="191">
        <f>R16</f>
        <v>278</v>
      </c>
      <c r="S17" s="7">
        <f>S16</f>
        <v>278</v>
      </c>
      <c r="T17" s="7"/>
      <c r="U17" s="40"/>
      <c r="V17" s="46">
        <f>V16</f>
        <v>600</v>
      </c>
      <c r="W17" s="46">
        <f>W16</f>
        <v>600</v>
      </c>
      <c r="X17" s="274" t="s">
        <v>32</v>
      </c>
      <c r="Y17" s="131">
        <v>26</v>
      </c>
      <c r="Z17" s="131">
        <v>33</v>
      </c>
      <c r="AA17" s="132">
        <v>33</v>
      </c>
    </row>
    <row r="18" spans="1:27" ht="15.75" customHeight="1" thickBot="1">
      <c r="A18" s="164" t="s">
        <v>17</v>
      </c>
      <c r="B18" s="35" t="s">
        <v>17</v>
      </c>
      <c r="C18" s="356" t="s">
        <v>23</v>
      </c>
      <c r="D18" s="357"/>
      <c r="E18" s="357"/>
      <c r="F18" s="357"/>
      <c r="G18" s="357"/>
      <c r="H18" s="357"/>
      <c r="I18" s="358"/>
      <c r="J18" s="41">
        <f>J17+J13+J15</f>
        <v>465.4</v>
      </c>
      <c r="K18" s="19">
        <f>K17+K13+K15</f>
        <v>465.4</v>
      </c>
      <c r="L18" s="19"/>
      <c r="M18" s="42"/>
      <c r="N18" s="41">
        <f>N17+N13+N15</f>
        <v>837</v>
      </c>
      <c r="O18" s="19">
        <f>O17+O13+O15</f>
        <v>837</v>
      </c>
      <c r="P18" s="19"/>
      <c r="Q18" s="42"/>
      <c r="R18" s="199">
        <f>R17+R13+R15</f>
        <v>443.4</v>
      </c>
      <c r="S18" s="19">
        <f>S17+S13+S15</f>
        <v>443.4</v>
      </c>
      <c r="T18" s="19"/>
      <c r="U18" s="42"/>
      <c r="V18" s="49">
        <f>V17+V13+V15</f>
        <v>837</v>
      </c>
      <c r="W18" s="49">
        <f>W17+W13+W15</f>
        <v>837</v>
      </c>
      <c r="X18" s="403"/>
      <c r="Y18" s="404"/>
      <c r="Z18" s="404"/>
      <c r="AA18" s="405"/>
    </row>
    <row r="19" spans="1:27" ht="19.5" customHeight="1" thickBot="1">
      <c r="A19" s="166" t="s">
        <v>17</v>
      </c>
      <c r="B19" s="103" t="s">
        <v>21</v>
      </c>
      <c r="C19" s="36" t="s">
        <v>39</v>
      </c>
      <c r="D19" s="162"/>
      <c r="E19" s="36"/>
      <c r="F19" s="36"/>
      <c r="G19" s="208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</row>
    <row r="20" spans="1:27" ht="42" customHeight="1">
      <c r="A20" s="408" t="s">
        <v>17</v>
      </c>
      <c r="B20" s="410" t="s">
        <v>21</v>
      </c>
      <c r="C20" s="412" t="s">
        <v>17</v>
      </c>
      <c r="D20" s="414" t="s">
        <v>37</v>
      </c>
      <c r="E20" s="386" t="s">
        <v>98</v>
      </c>
      <c r="F20" s="388" t="s">
        <v>22</v>
      </c>
      <c r="G20" s="390" t="s">
        <v>18</v>
      </c>
      <c r="H20" s="394" t="s">
        <v>100</v>
      </c>
      <c r="I20" s="105" t="s">
        <v>19</v>
      </c>
      <c r="J20" s="106">
        <v>438</v>
      </c>
      <c r="K20" s="107">
        <v>438</v>
      </c>
      <c r="L20" s="107"/>
      <c r="M20" s="108"/>
      <c r="N20" s="106">
        <v>438</v>
      </c>
      <c r="O20" s="107">
        <v>438</v>
      </c>
      <c r="P20" s="109"/>
      <c r="Q20" s="108"/>
      <c r="R20" s="28">
        <f>+S20+U20</f>
        <v>438</v>
      </c>
      <c r="S20" s="5">
        <v>438</v>
      </c>
      <c r="T20" s="5"/>
      <c r="U20" s="29"/>
      <c r="V20" s="110">
        <v>438</v>
      </c>
      <c r="W20" s="111">
        <v>438</v>
      </c>
      <c r="X20" s="275" t="s">
        <v>64</v>
      </c>
      <c r="Y20" s="97">
        <v>15</v>
      </c>
      <c r="Z20" s="97">
        <v>15</v>
      </c>
      <c r="AA20" s="98">
        <v>15</v>
      </c>
    </row>
    <row r="21" spans="1:27" ht="14.25" customHeight="1" thickBot="1">
      <c r="A21" s="409"/>
      <c r="B21" s="411"/>
      <c r="C21" s="413"/>
      <c r="D21" s="415"/>
      <c r="E21" s="387"/>
      <c r="F21" s="389"/>
      <c r="G21" s="391"/>
      <c r="H21" s="395"/>
      <c r="I21" s="45" t="s">
        <v>20</v>
      </c>
      <c r="J21" s="39">
        <f>J20</f>
        <v>438</v>
      </c>
      <c r="K21" s="7">
        <f>K20</f>
        <v>438</v>
      </c>
      <c r="L21" s="7"/>
      <c r="M21" s="40"/>
      <c r="N21" s="39">
        <v>438</v>
      </c>
      <c r="O21" s="7">
        <v>438</v>
      </c>
      <c r="P21" s="7"/>
      <c r="Q21" s="40"/>
      <c r="R21" s="39">
        <v>438</v>
      </c>
      <c r="S21" s="7">
        <v>438</v>
      </c>
      <c r="T21" s="7"/>
      <c r="U21" s="40"/>
      <c r="V21" s="46">
        <v>438</v>
      </c>
      <c r="W21" s="47">
        <v>438</v>
      </c>
      <c r="X21" s="48"/>
      <c r="Y21" s="112"/>
      <c r="Z21" s="112"/>
      <c r="AA21" s="113"/>
    </row>
    <row r="22" spans="1:27" ht="13.5" customHeight="1" thickBot="1">
      <c r="A22" s="164" t="s">
        <v>17</v>
      </c>
      <c r="B22" s="15" t="s">
        <v>21</v>
      </c>
      <c r="C22" s="356" t="s">
        <v>23</v>
      </c>
      <c r="D22" s="357"/>
      <c r="E22" s="357"/>
      <c r="F22" s="357"/>
      <c r="G22" s="357"/>
      <c r="H22" s="357"/>
      <c r="I22" s="358"/>
      <c r="J22" s="116">
        <f>J21</f>
        <v>438</v>
      </c>
      <c r="K22" s="117">
        <f>K21</f>
        <v>438</v>
      </c>
      <c r="L22" s="117"/>
      <c r="M22" s="118"/>
      <c r="N22" s="116">
        <f>N21</f>
        <v>438</v>
      </c>
      <c r="O22" s="117">
        <f>O21</f>
        <v>438</v>
      </c>
      <c r="P22" s="117"/>
      <c r="Q22" s="118"/>
      <c r="R22" s="116">
        <f>R21</f>
        <v>438</v>
      </c>
      <c r="S22" s="117">
        <f>S21</f>
        <v>438</v>
      </c>
      <c r="T22" s="117"/>
      <c r="U22" s="118"/>
      <c r="V22" s="119">
        <f>V21</f>
        <v>438</v>
      </c>
      <c r="W22" s="120">
        <f>W21</f>
        <v>438</v>
      </c>
      <c r="X22" s="121"/>
      <c r="Y22" s="122"/>
      <c r="Z22" s="122"/>
      <c r="AA22" s="123"/>
    </row>
    <row r="23" spans="1:27" ht="15.75" customHeight="1" thickBot="1">
      <c r="A23" s="165" t="s">
        <v>17</v>
      </c>
      <c r="B23" s="104" t="s">
        <v>22</v>
      </c>
      <c r="C23" s="36" t="s">
        <v>42</v>
      </c>
      <c r="D23" s="162"/>
      <c r="E23" s="36"/>
      <c r="F23" s="36"/>
      <c r="G23" s="208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spans="1:27" ht="25.5" customHeight="1">
      <c r="A24" s="12" t="s">
        <v>17</v>
      </c>
      <c r="B24" s="13" t="s">
        <v>22</v>
      </c>
      <c r="C24" s="375" t="s">
        <v>17</v>
      </c>
      <c r="D24" s="377" t="s">
        <v>46</v>
      </c>
      <c r="E24" s="379"/>
      <c r="F24" s="365" t="s">
        <v>22</v>
      </c>
      <c r="G24" s="368" t="s">
        <v>41</v>
      </c>
      <c r="H24" s="370" t="s">
        <v>44</v>
      </c>
      <c r="I24" s="33" t="s">
        <v>19</v>
      </c>
      <c r="J24" s="31">
        <v>912.6</v>
      </c>
      <c r="K24" s="4">
        <v>912.6</v>
      </c>
      <c r="L24" s="4">
        <v>615.3</v>
      </c>
      <c r="M24" s="32"/>
      <c r="N24" s="31">
        <f>O24+Q24</f>
        <v>1078.1</v>
      </c>
      <c r="O24" s="4">
        <v>1078.1</v>
      </c>
      <c r="P24" s="4">
        <v>722</v>
      </c>
      <c r="Q24" s="32"/>
      <c r="R24" s="28">
        <f>+S24+U24</f>
        <v>1078.1</v>
      </c>
      <c r="S24" s="5">
        <v>1078.1</v>
      </c>
      <c r="T24" s="5">
        <v>722</v>
      </c>
      <c r="U24" s="29"/>
      <c r="V24" s="30">
        <v>972.9</v>
      </c>
      <c r="W24" s="70">
        <v>972.9</v>
      </c>
      <c r="X24" s="276" t="s">
        <v>47</v>
      </c>
      <c r="Y24" s="97">
        <v>25</v>
      </c>
      <c r="Z24" s="97">
        <v>25</v>
      </c>
      <c r="AA24" s="98">
        <v>25</v>
      </c>
    </row>
    <row r="25" spans="1:27" ht="16.5" customHeight="1">
      <c r="A25" s="9"/>
      <c r="B25" s="10"/>
      <c r="C25" s="376"/>
      <c r="D25" s="378"/>
      <c r="E25" s="380"/>
      <c r="F25" s="366"/>
      <c r="G25" s="369"/>
      <c r="H25" s="371"/>
      <c r="I25" s="154" t="s">
        <v>92</v>
      </c>
      <c r="J25" s="150">
        <v>6.5</v>
      </c>
      <c r="K25" s="155">
        <v>6.5</v>
      </c>
      <c r="L25" s="155">
        <v>5</v>
      </c>
      <c r="M25" s="151"/>
      <c r="N25" s="150"/>
      <c r="O25" s="155"/>
      <c r="P25" s="155"/>
      <c r="Q25" s="151"/>
      <c r="R25" s="156"/>
      <c r="S25" s="157"/>
      <c r="T25" s="157"/>
      <c r="U25" s="158"/>
      <c r="V25" s="159"/>
      <c r="W25" s="160"/>
      <c r="X25" s="490" t="s">
        <v>57</v>
      </c>
      <c r="Y25" s="492">
        <v>109</v>
      </c>
      <c r="Z25" s="492">
        <v>109</v>
      </c>
      <c r="AA25" s="494">
        <v>109</v>
      </c>
    </row>
    <row r="26" spans="1:27" ht="15" customHeight="1">
      <c r="A26" s="9"/>
      <c r="B26" s="10"/>
      <c r="C26" s="376"/>
      <c r="D26" s="378"/>
      <c r="E26" s="380"/>
      <c r="F26" s="366"/>
      <c r="G26" s="369"/>
      <c r="H26" s="371"/>
      <c r="I26" s="56" t="s">
        <v>45</v>
      </c>
      <c r="J26" s="50">
        <v>6.6</v>
      </c>
      <c r="K26" s="23"/>
      <c r="L26" s="23"/>
      <c r="M26" s="24">
        <v>6.6</v>
      </c>
      <c r="N26" s="50"/>
      <c r="O26" s="23"/>
      <c r="P26" s="23"/>
      <c r="Q26" s="24"/>
      <c r="R26" s="156"/>
      <c r="S26" s="14"/>
      <c r="T26" s="14"/>
      <c r="U26" s="34"/>
      <c r="V26" s="51"/>
      <c r="W26" s="71"/>
      <c r="X26" s="491"/>
      <c r="Y26" s="493"/>
      <c r="Z26" s="493"/>
      <c r="AA26" s="495"/>
    </row>
    <row r="27" spans="1:27" ht="15.75" customHeight="1">
      <c r="A27" s="9"/>
      <c r="B27" s="10"/>
      <c r="C27" s="376"/>
      <c r="D27" s="378"/>
      <c r="E27" s="380"/>
      <c r="F27" s="366"/>
      <c r="G27" s="369"/>
      <c r="H27" s="371"/>
      <c r="I27" s="78" t="s">
        <v>48</v>
      </c>
      <c r="J27" s="79">
        <v>46.6</v>
      </c>
      <c r="K27" s="80"/>
      <c r="L27" s="80"/>
      <c r="M27" s="81">
        <v>46.6</v>
      </c>
      <c r="N27" s="196">
        <v>46.6</v>
      </c>
      <c r="O27" s="197">
        <v>46.6</v>
      </c>
      <c r="P27" s="80"/>
      <c r="Q27" s="81"/>
      <c r="R27" s="156">
        <v>46.6</v>
      </c>
      <c r="S27" s="82">
        <v>46.6</v>
      </c>
      <c r="T27" s="82"/>
      <c r="U27" s="83"/>
      <c r="V27" s="84">
        <v>46.6</v>
      </c>
      <c r="W27" s="85">
        <v>46.6</v>
      </c>
      <c r="X27" s="86"/>
      <c r="Y27" s="87"/>
      <c r="Z27" s="87"/>
      <c r="AA27" s="88"/>
    </row>
    <row r="28" spans="1:27" ht="15.75" customHeight="1" thickBot="1">
      <c r="A28" s="16"/>
      <c r="B28" s="15"/>
      <c r="C28" s="396"/>
      <c r="D28" s="397"/>
      <c r="E28" s="398"/>
      <c r="F28" s="367"/>
      <c r="G28" s="392"/>
      <c r="H28" s="393"/>
      <c r="I28" s="45" t="s">
        <v>20</v>
      </c>
      <c r="J28" s="39">
        <f>SUM(J24:J27)</f>
        <v>972.3000000000001</v>
      </c>
      <c r="K28" s="177">
        <f>SUM(K24:K27)</f>
        <v>919.1</v>
      </c>
      <c r="L28" s="178">
        <f>SUM(L24:L27)</f>
        <v>620.3</v>
      </c>
      <c r="M28" s="40">
        <f>SUM(M24:M27)</f>
        <v>53.2</v>
      </c>
      <c r="N28" s="39">
        <f>N26+N24+N27</f>
        <v>1124.6999999999998</v>
      </c>
      <c r="O28" s="7">
        <f>O26+O24+O27</f>
        <v>1124.6999999999998</v>
      </c>
      <c r="P28" s="7">
        <f>P24</f>
        <v>722</v>
      </c>
      <c r="Q28" s="40"/>
      <c r="R28" s="39">
        <f>R26+R24+R27</f>
        <v>1124.6999999999998</v>
      </c>
      <c r="S28" s="7">
        <f>S26+S24+S27</f>
        <v>1124.6999999999998</v>
      </c>
      <c r="T28" s="7">
        <f>T24</f>
        <v>722</v>
      </c>
      <c r="U28" s="40"/>
      <c r="V28" s="46">
        <f>V24+V27</f>
        <v>1019.5</v>
      </c>
      <c r="W28" s="47">
        <f>W27+W24</f>
        <v>1019.5</v>
      </c>
      <c r="X28" s="48"/>
      <c r="Y28" s="89"/>
      <c r="Z28" s="89"/>
      <c r="AA28" s="90"/>
    </row>
    <row r="29" spans="1:27" ht="21" customHeight="1">
      <c r="A29" s="12" t="s">
        <v>17</v>
      </c>
      <c r="B29" s="13" t="s">
        <v>22</v>
      </c>
      <c r="C29" s="375" t="s">
        <v>21</v>
      </c>
      <c r="D29" s="377" t="s">
        <v>43</v>
      </c>
      <c r="E29" s="379"/>
      <c r="F29" s="365" t="s">
        <v>22</v>
      </c>
      <c r="G29" s="368" t="s">
        <v>18</v>
      </c>
      <c r="H29" s="370" t="s">
        <v>100</v>
      </c>
      <c r="I29" s="206" t="s">
        <v>19</v>
      </c>
      <c r="J29" s="106">
        <f>K29+M29</f>
        <v>67.6</v>
      </c>
      <c r="K29" s="4">
        <v>1.1</v>
      </c>
      <c r="L29" s="4"/>
      <c r="M29" s="32">
        <v>66.5</v>
      </c>
      <c r="N29" s="146"/>
      <c r="O29" s="147"/>
      <c r="P29" s="147"/>
      <c r="Q29" s="32"/>
      <c r="R29" s="28"/>
      <c r="S29" s="5"/>
      <c r="T29" s="5"/>
      <c r="U29" s="29"/>
      <c r="V29" s="67"/>
      <c r="W29" s="72"/>
      <c r="X29" s="277"/>
      <c r="Y29" s="91"/>
      <c r="Z29" s="91"/>
      <c r="AA29" s="92"/>
    </row>
    <row r="30" spans="1:27" ht="17.25" customHeight="1">
      <c r="A30" s="9"/>
      <c r="B30" s="10"/>
      <c r="C30" s="376"/>
      <c r="D30" s="378"/>
      <c r="E30" s="380"/>
      <c r="F30" s="366"/>
      <c r="G30" s="369"/>
      <c r="H30" s="371"/>
      <c r="I30" s="56" t="s">
        <v>104</v>
      </c>
      <c r="J30" s="50">
        <f>K30+M30</f>
        <v>203</v>
      </c>
      <c r="K30" s="23">
        <v>3.4</v>
      </c>
      <c r="L30" s="23"/>
      <c r="M30" s="24">
        <v>199.6</v>
      </c>
      <c r="N30" s="148"/>
      <c r="O30" s="149"/>
      <c r="P30" s="149"/>
      <c r="Q30" s="24"/>
      <c r="R30" s="66"/>
      <c r="S30" s="11"/>
      <c r="T30" s="11"/>
      <c r="U30" s="38"/>
      <c r="V30" s="68"/>
      <c r="W30" s="73"/>
      <c r="X30" s="278"/>
      <c r="Y30" s="93"/>
      <c r="Z30" s="93"/>
      <c r="AA30" s="94"/>
    </row>
    <row r="31" spans="1:27" ht="28.5" customHeight="1" thickBot="1">
      <c r="A31" s="57"/>
      <c r="B31" s="10"/>
      <c r="C31" s="376"/>
      <c r="D31" s="378"/>
      <c r="E31" s="380"/>
      <c r="F31" s="366"/>
      <c r="G31" s="369"/>
      <c r="H31" s="371"/>
      <c r="I31" s="58" t="s">
        <v>20</v>
      </c>
      <c r="J31" s="54">
        <f>J30+J29</f>
        <v>270.6</v>
      </c>
      <c r="K31" s="6">
        <f>K30+K29</f>
        <v>4.5</v>
      </c>
      <c r="L31" s="6"/>
      <c r="M31" s="59">
        <f>M30+M29</f>
        <v>266.1</v>
      </c>
      <c r="N31" s="54"/>
      <c r="O31" s="6"/>
      <c r="P31" s="6"/>
      <c r="Q31" s="59"/>
      <c r="R31" s="54"/>
      <c r="S31" s="6"/>
      <c r="T31" s="6"/>
      <c r="U31" s="59"/>
      <c r="V31" s="69"/>
      <c r="W31" s="74"/>
      <c r="X31" s="279"/>
      <c r="Y31" s="95"/>
      <c r="Z31" s="95"/>
      <c r="AA31" s="96"/>
    </row>
    <row r="32" spans="1:27" ht="15.75" customHeight="1" thickBot="1">
      <c r="A32" s="53" t="s">
        <v>17</v>
      </c>
      <c r="B32" s="52" t="s">
        <v>22</v>
      </c>
      <c r="C32" s="356" t="s">
        <v>23</v>
      </c>
      <c r="D32" s="357"/>
      <c r="E32" s="357"/>
      <c r="F32" s="357"/>
      <c r="G32" s="357"/>
      <c r="H32" s="357"/>
      <c r="I32" s="358"/>
      <c r="J32" s="64">
        <f>J31+J28</f>
        <v>1242.9</v>
      </c>
      <c r="K32" s="60">
        <f>K31+K28</f>
        <v>923.6</v>
      </c>
      <c r="L32" s="60">
        <f>L28</f>
        <v>620.3</v>
      </c>
      <c r="M32" s="65">
        <f>M31+M28</f>
        <v>319.3</v>
      </c>
      <c r="N32" s="64">
        <f>N31+N28</f>
        <v>1124.6999999999998</v>
      </c>
      <c r="O32" s="60">
        <f>O31+O28</f>
        <v>1124.6999999999998</v>
      </c>
      <c r="P32" s="60">
        <f>P28</f>
        <v>722</v>
      </c>
      <c r="Q32" s="101"/>
      <c r="R32" s="64">
        <f>R31+R28</f>
        <v>1124.6999999999998</v>
      </c>
      <c r="S32" s="60">
        <f>S31+S28</f>
        <v>1124.6999999999998</v>
      </c>
      <c r="T32" s="60">
        <f>T28</f>
        <v>722</v>
      </c>
      <c r="U32" s="205"/>
      <c r="V32" s="102">
        <f>V28</f>
        <v>1019.5</v>
      </c>
      <c r="W32" s="75">
        <f>W28</f>
        <v>1019.5</v>
      </c>
      <c r="X32" s="77"/>
      <c r="Y32" s="61"/>
      <c r="Z32" s="61"/>
      <c r="AA32" s="62"/>
    </row>
    <row r="33" spans="1:27" ht="15.75" customHeight="1" thickBot="1">
      <c r="A33" s="164" t="s">
        <v>17</v>
      </c>
      <c r="B33" s="272" t="s">
        <v>60</v>
      </c>
      <c r="C33" s="381" t="s">
        <v>95</v>
      </c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</row>
    <row r="34" spans="1:27" ht="23.25" customHeight="1">
      <c r="A34" s="408" t="s">
        <v>17</v>
      </c>
      <c r="B34" s="410" t="s">
        <v>60</v>
      </c>
      <c r="C34" s="412" t="s">
        <v>17</v>
      </c>
      <c r="D34" s="414" t="s">
        <v>59</v>
      </c>
      <c r="E34" s="386" t="s">
        <v>99</v>
      </c>
      <c r="F34" s="388" t="s">
        <v>22</v>
      </c>
      <c r="G34" s="432" t="s">
        <v>18</v>
      </c>
      <c r="H34" s="422" t="s">
        <v>100</v>
      </c>
      <c r="I34" s="33" t="s">
        <v>19</v>
      </c>
      <c r="J34" s="31"/>
      <c r="K34" s="4"/>
      <c r="L34" s="4"/>
      <c r="M34" s="32"/>
      <c r="N34" s="106"/>
      <c r="O34" s="107"/>
      <c r="P34" s="4"/>
      <c r="Q34" s="32"/>
      <c r="R34" s="28"/>
      <c r="S34" s="5"/>
      <c r="T34" s="5"/>
      <c r="U34" s="29"/>
      <c r="V34" s="30">
        <v>10</v>
      </c>
      <c r="W34" s="30"/>
      <c r="X34" s="416" t="s">
        <v>58</v>
      </c>
      <c r="Y34" s="418"/>
      <c r="Z34" s="418">
        <v>1</v>
      </c>
      <c r="AA34" s="437"/>
    </row>
    <row r="35" spans="1:27" ht="18.75" customHeight="1" thickBot="1">
      <c r="A35" s="409"/>
      <c r="B35" s="411"/>
      <c r="C35" s="413"/>
      <c r="D35" s="415"/>
      <c r="E35" s="387"/>
      <c r="F35" s="389"/>
      <c r="G35" s="433"/>
      <c r="H35" s="423"/>
      <c r="I35" s="45" t="s">
        <v>20</v>
      </c>
      <c r="J35" s="39"/>
      <c r="K35" s="7"/>
      <c r="L35" s="7"/>
      <c r="M35" s="40"/>
      <c r="N35" s="39"/>
      <c r="O35" s="7"/>
      <c r="P35" s="7"/>
      <c r="Q35" s="40"/>
      <c r="R35" s="39"/>
      <c r="S35" s="7"/>
      <c r="T35" s="7"/>
      <c r="U35" s="40"/>
      <c r="V35" s="46">
        <f>V34</f>
        <v>10</v>
      </c>
      <c r="W35" s="46"/>
      <c r="X35" s="417"/>
      <c r="Y35" s="419"/>
      <c r="Z35" s="419"/>
      <c r="AA35" s="438"/>
    </row>
    <row r="36" spans="1:27" ht="14.25" customHeight="1">
      <c r="A36" s="53" t="s">
        <v>17</v>
      </c>
      <c r="B36" s="52" t="s">
        <v>60</v>
      </c>
      <c r="C36" s="383" t="s">
        <v>23</v>
      </c>
      <c r="D36" s="384"/>
      <c r="E36" s="384"/>
      <c r="F36" s="384"/>
      <c r="G36" s="384"/>
      <c r="H36" s="384"/>
      <c r="I36" s="385"/>
      <c r="J36" s="64"/>
      <c r="K36" s="60"/>
      <c r="L36" s="60"/>
      <c r="M36" s="65"/>
      <c r="N36" s="64"/>
      <c r="O36" s="60"/>
      <c r="P36" s="60"/>
      <c r="Q36" s="65"/>
      <c r="R36" s="64"/>
      <c r="S36" s="60"/>
      <c r="T36" s="60"/>
      <c r="U36" s="65"/>
      <c r="V36" s="176">
        <f>V35+V33</f>
        <v>10</v>
      </c>
      <c r="W36" s="176"/>
      <c r="X36" s="434"/>
      <c r="Y36" s="435"/>
      <c r="Z36" s="435"/>
      <c r="AA36" s="436"/>
    </row>
    <row r="37" spans="1:27" ht="15" customHeight="1">
      <c r="A37" s="170" t="s">
        <v>17</v>
      </c>
      <c r="B37" s="372" t="s">
        <v>24</v>
      </c>
      <c r="C37" s="373"/>
      <c r="D37" s="373"/>
      <c r="E37" s="373"/>
      <c r="F37" s="373"/>
      <c r="G37" s="373"/>
      <c r="H37" s="373"/>
      <c r="I37" s="374"/>
      <c r="J37" s="171">
        <f>J36+J32+J22+J18</f>
        <v>2146.3</v>
      </c>
      <c r="K37" s="172">
        <f>K32+K22+K18</f>
        <v>1827</v>
      </c>
      <c r="L37" s="172">
        <v>530.7</v>
      </c>
      <c r="M37" s="173">
        <f>M32+M22</f>
        <v>319.3</v>
      </c>
      <c r="N37" s="171">
        <f>+N22+N18+N32</f>
        <v>2399.7</v>
      </c>
      <c r="O37" s="172">
        <f>O32+O22+O18</f>
        <v>2399.7</v>
      </c>
      <c r="P37" s="172">
        <f>P32</f>
        <v>722</v>
      </c>
      <c r="Q37" s="174"/>
      <c r="R37" s="171">
        <f>+R22+R18+R32</f>
        <v>2006.1</v>
      </c>
      <c r="S37" s="172">
        <f>S32+S22+S18</f>
        <v>2006.1</v>
      </c>
      <c r="T37" s="172">
        <f>T32</f>
        <v>722</v>
      </c>
      <c r="U37" s="195"/>
      <c r="V37" s="175">
        <f>V22+V18+V32+V36</f>
        <v>2304.5</v>
      </c>
      <c r="W37" s="169">
        <f>W22+W18+W32</f>
        <v>2294.5</v>
      </c>
      <c r="X37" s="280"/>
      <c r="Y37" s="167"/>
      <c r="Z37" s="167"/>
      <c r="AA37" s="168"/>
    </row>
    <row r="38" spans="1:27" ht="13.5" customHeight="1" thickBot="1">
      <c r="A38" s="63" t="s">
        <v>61</v>
      </c>
      <c r="B38" s="359" t="s">
        <v>25</v>
      </c>
      <c r="C38" s="360"/>
      <c r="D38" s="360"/>
      <c r="E38" s="360"/>
      <c r="F38" s="360"/>
      <c r="G38" s="360"/>
      <c r="H38" s="360"/>
      <c r="I38" s="361"/>
      <c r="J38" s="43">
        <f>J37</f>
        <v>2146.3</v>
      </c>
      <c r="K38" s="17">
        <f>K37</f>
        <v>1827</v>
      </c>
      <c r="L38" s="17">
        <v>530.7</v>
      </c>
      <c r="M38" s="44">
        <f aca="true" t="shared" si="0" ref="M38:W38">M37</f>
        <v>319.3</v>
      </c>
      <c r="N38" s="43">
        <f t="shared" si="0"/>
        <v>2399.7</v>
      </c>
      <c r="O38" s="17">
        <f t="shared" si="0"/>
        <v>2399.7</v>
      </c>
      <c r="P38" s="17">
        <f t="shared" si="0"/>
        <v>722</v>
      </c>
      <c r="Q38" s="99"/>
      <c r="R38" s="43">
        <f t="shared" si="0"/>
        <v>2006.1</v>
      </c>
      <c r="S38" s="17">
        <f t="shared" si="0"/>
        <v>2006.1</v>
      </c>
      <c r="T38" s="17">
        <f t="shared" si="0"/>
        <v>722</v>
      </c>
      <c r="U38" s="44"/>
      <c r="V38" s="100">
        <f t="shared" si="0"/>
        <v>2304.5</v>
      </c>
      <c r="W38" s="76">
        <f t="shared" si="0"/>
        <v>2294.5</v>
      </c>
      <c r="X38" s="362"/>
      <c r="Y38" s="363"/>
      <c r="Z38" s="363"/>
      <c r="AA38" s="364"/>
    </row>
    <row r="39" spans="1:27" ht="13.5" customHeight="1">
      <c r="A39" s="138"/>
      <c r="B39" s="139"/>
      <c r="C39" s="139"/>
      <c r="D39" s="135"/>
      <c r="E39" s="139"/>
      <c r="F39" s="139"/>
      <c r="G39" s="209"/>
      <c r="H39" s="139"/>
      <c r="I39" s="139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281"/>
      <c r="Y39" s="141"/>
      <c r="Z39" s="141"/>
      <c r="AA39" s="141"/>
    </row>
    <row r="40" spans="1:27" ht="15.75" customHeight="1">
      <c r="A40" s="133"/>
      <c r="B40" s="134"/>
      <c r="C40" s="134"/>
      <c r="D40" s="134"/>
      <c r="E40" s="134"/>
      <c r="F40" s="134"/>
      <c r="G40" s="210"/>
      <c r="H40" s="295" t="s">
        <v>84</v>
      </c>
      <c r="I40" s="295"/>
      <c r="J40" s="295"/>
      <c r="K40" s="295"/>
      <c r="L40" s="295"/>
      <c r="M40" s="295"/>
      <c r="N40" s="295"/>
      <c r="O40" s="295"/>
      <c r="P40" s="295"/>
      <c r="Q40" s="295"/>
      <c r="R40" s="136"/>
      <c r="S40" s="136"/>
      <c r="T40" s="136"/>
      <c r="U40" s="136"/>
      <c r="V40" s="136"/>
      <c r="W40" s="136"/>
      <c r="X40" s="282"/>
      <c r="Y40" s="136"/>
      <c r="Z40" s="136"/>
      <c r="AA40" s="137"/>
    </row>
    <row r="41" spans="1:27" ht="17.25" customHeight="1" thickBot="1">
      <c r="A41" s="55"/>
      <c r="B41" s="55"/>
      <c r="C41" s="55"/>
      <c r="D41" s="163"/>
      <c r="E41" s="130"/>
      <c r="F41" s="55"/>
      <c r="G41" s="211"/>
      <c r="H41" s="115"/>
      <c r="I41" s="55"/>
      <c r="J41" s="55"/>
      <c r="K41" s="55"/>
      <c r="L41" s="55"/>
      <c r="M41" s="55"/>
      <c r="N41" s="179"/>
      <c r="O41" s="145" t="s">
        <v>85</v>
      </c>
      <c r="P41" s="55"/>
      <c r="Q41" s="55"/>
      <c r="R41" s="145"/>
      <c r="S41" s="55"/>
      <c r="T41" s="55"/>
      <c r="U41" s="55"/>
      <c r="V41" s="55"/>
      <c r="W41" s="55"/>
      <c r="X41" s="115"/>
      <c r="Y41" s="55"/>
      <c r="Z41" s="55"/>
      <c r="AA41" s="55"/>
    </row>
    <row r="42" spans="1:27" ht="37.5" customHeight="1" thickBot="1">
      <c r="A42" s="27"/>
      <c r="B42" s="26"/>
      <c r="C42" s="26"/>
      <c r="D42" s="347" t="s">
        <v>51</v>
      </c>
      <c r="E42" s="348"/>
      <c r="F42" s="348"/>
      <c r="G42" s="348"/>
      <c r="H42" s="349"/>
      <c r="I42" s="350" t="s">
        <v>82</v>
      </c>
      <c r="J42" s="351"/>
      <c r="K42" s="352" t="s">
        <v>83</v>
      </c>
      <c r="L42" s="351"/>
      <c r="M42" s="353" t="s">
        <v>91</v>
      </c>
      <c r="N42" s="354"/>
      <c r="O42" s="354"/>
      <c r="P42" s="355"/>
      <c r="Q42" s="337"/>
      <c r="R42" s="337"/>
      <c r="U42" s="25" t="s">
        <v>96</v>
      </c>
      <c r="V42" s="18"/>
      <c r="W42" s="18"/>
      <c r="X42" s="114"/>
      <c r="Y42" s="3"/>
      <c r="Z42" s="1"/>
      <c r="AA42" s="1"/>
    </row>
    <row r="43" spans="1:27" ht="14.25" customHeight="1" thickBot="1">
      <c r="A43" s="27"/>
      <c r="B43" s="26"/>
      <c r="C43" s="26"/>
      <c r="D43" s="338" t="s">
        <v>49</v>
      </c>
      <c r="E43" s="339"/>
      <c r="F43" s="339"/>
      <c r="G43" s="339"/>
      <c r="H43" s="340"/>
      <c r="I43" s="341">
        <f>+I48+I47+I46+I44</f>
        <v>2139.7999999999997</v>
      </c>
      <c r="J43" s="342"/>
      <c r="K43" s="343">
        <f>+K48+K47+K46+K44</f>
        <v>2399.7</v>
      </c>
      <c r="L43" s="344"/>
      <c r="M43" s="341">
        <f>+M48+M47+M46+M44</f>
        <v>2006.1</v>
      </c>
      <c r="N43" s="345"/>
      <c r="O43" s="345"/>
      <c r="P43" s="346"/>
      <c r="Q43" s="152"/>
      <c r="R43" s="152"/>
      <c r="U43" s="25"/>
      <c r="V43" s="18"/>
      <c r="W43" s="18"/>
      <c r="X43" s="114"/>
      <c r="Y43" s="3"/>
      <c r="Z43" s="1"/>
      <c r="AA43" s="1"/>
    </row>
    <row r="44" spans="1:27" ht="12.75" customHeight="1">
      <c r="A44" s="1"/>
      <c r="B44" s="1"/>
      <c r="C44" s="8"/>
      <c r="D44" s="334" t="s">
        <v>52</v>
      </c>
      <c r="E44" s="335"/>
      <c r="F44" s="335"/>
      <c r="G44" s="335"/>
      <c r="H44" s="336"/>
      <c r="I44" s="315">
        <f>SUMIF(I12:I34,"SB",J12:J34)</f>
        <v>1883.6</v>
      </c>
      <c r="J44" s="316"/>
      <c r="K44" s="317">
        <f>SUMIF(I11:I31,"SB",N11:N31)</f>
        <v>2353.1</v>
      </c>
      <c r="L44" s="316"/>
      <c r="M44" s="318">
        <f>SUMIF(I12:I35,"SB",R12:R38)</f>
        <v>1959.5</v>
      </c>
      <c r="N44" s="319"/>
      <c r="O44" s="319"/>
      <c r="P44" s="320"/>
      <c r="Q44" s="297"/>
      <c r="R44" s="297"/>
      <c r="T44" t="s">
        <v>96</v>
      </c>
      <c r="U44" s="18"/>
      <c r="V44" s="18"/>
      <c r="W44" s="18"/>
      <c r="X44" s="114"/>
      <c r="Y44" s="3"/>
      <c r="Z44" s="1"/>
      <c r="AA44" s="1"/>
    </row>
    <row r="45" spans="1:27" ht="29.25" customHeight="1">
      <c r="A45" s="1"/>
      <c r="B45" s="1"/>
      <c r="C45" s="8"/>
      <c r="D45" s="298" t="s">
        <v>93</v>
      </c>
      <c r="E45" s="299"/>
      <c r="F45" s="299"/>
      <c r="G45" s="299"/>
      <c r="H45" s="300"/>
      <c r="I45" s="301">
        <f>J25</f>
        <v>6.5</v>
      </c>
      <c r="J45" s="302"/>
      <c r="K45" s="301"/>
      <c r="L45" s="302"/>
      <c r="M45" s="292"/>
      <c r="N45" s="293"/>
      <c r="O45" s="293"/>
      <c r="P45" s="294"/>
      <c r="Q45" s="153"/>
      <c r="R45" s="153"/>
      <c r="U45" s="18"/>
      <c r="V45" s="18"/>
      <c r="W45" s="18"/>
      <c r="X45" s="114"/>
      <c r="Y45" s="3"/>
      <c r="Z45" s="1"/>
      <c r="AA45" s="1"/>
    </row>
    <row r="46" spans="1:27" ht="39.75" customHeight="1">
      <c r="A46" s="1"/>
      <c r="B46" s="1"/>
      <c r="C46" s="8"/>
      <c r="D46" s="330" t="s">
        <v>53</v>
      </c>
      <c r="E46" s="331"/>
      <c r="F46" s="331"/>
      <c r="G46" s="331"/>
      <c r="H46" s="332"/>
      <c r="I46" s="301">
        <f>SUMIF(I11:I31,"SB(ES)",J11:J31)</f>
        <v>203</v>
      </c>
      <c r="J46" s="302"/>
      <c r="K46" s="333">
        <f>SUMIF(I11:I31,"SB(ES)",N11:N31)</f>
        <v>0</v>
      </c>
      <c r="L46" s="302"/>
      <c r="M46" s="292">
        <v>0</v>
      </c>
      <c r="N46" s="293"/>
      <c r="O46" s="293"/>
      <c r="P46" s="294"/>
      <c r="Q46" s="297"/>
      <c r="R46" s="297"/>
      <c r="U46" s="18"/>
      <c r="V46" s="18"/>
      <c r="W46" s="18"/>
      <c r="X46" s="114"/>
      <c r="Y46" s="3"/>
      <c r="Z46" s="1"/>
      <c r="AA46" s="1"/>
    </row>
    <row r="47" spans="1:27" ht="26.25" customHeight="1">
      <c r="A47" s="1"/>
      <c r="B47" s="1"/>
      <c r="C47" s="8"/>
      <c r="D47" s="327" t="s">
        <v>54</v>
      </c>
      <c r="E47" s="328"/>
      <c r="F47" s="328"/>
      <c r="G47" s="328"/>
      <c r="H47" s="329"/>
      <c r="I47" s="306">
        <f>J26</f>
        <v>6.6</v>
      </c>
      <c r="J47" s="307"/>
      <c r="K47" s="308"/>
      <c r="L47" s="307"/>
      <c r="M47" s="292">
        <v>0</v>
      </c>
      <c r="N47" s="293"/>
      <c r="O47" s="293"/>
      <c r="P47" s="294"/>
      <c r="Q47" s="297"/>
      <c r="R47" s="297"/>
      <c r="U47" s="1"/>
      <c r="V47" s="1"/>
      <c r="W47" s="1"/>
      <c r="X47" s="114"/>
      <c r="Y47" s="3"/>
      <c r="Z47" s="1"/>
      <c r="AA47" s="1"/>
    </row>
    <row r="48" spans="1:27" ht="25.5" customHeight="1" thickBot="1">
      <c r="A48" s="1"/>
      <c r="B48" s="1"/>
      <c r="C48" s="8"/>
      <c r="D48" s="327" t="s">
        <v>55</v>
      </c>
      <c r="E48" s="328"/>
      <c r="F48" s="328"/>
      <c r="G48" s="328"/>
      <c r="H48" s="329"/>
      <c r="I48" s="306">
        <f>J27</f>
        <v>46.6</v>
      </c>
      <c r="J48" s="307"/>
      <c r="K48" s="308">
        <f>N27</f>
        <v>46.6</v>
      </c>
      <c r="L48" s="307"/>
      <c r="M48" s="309">
        <f>R27</f>
        <v>46.6</v>
      </c>
      <c r="N48" s="310"/>
      <c r="O48" s="310"/>
      <c r="P48" s="311"/>
      <c r="Q48" s="297"/>
      <c r="R48" s="297"/>
      <c r="U48" s="1"/>
      <c r="V48" s="1"/>
      <c r="W48" s="1"/>
      <c r="X48" s="114"/>
      <c r="Y48" s="3"/>
      <c r="Z48" s="1"/>
      <c r="AA48" s="1"/>
    </row>
    <row r="49" spans="1:27" ht="12.75" customHeight="1" thickBot="1">
      <c r="A49" s="1"/>
      <c r="B49" s="1"/>
      <c r="C49" s="8"/>
      <c r="D49" s="321" t="s">
        <v>50</v>
      </c>
      <c r="E49" s="322"/>
      <c r="F49" s="322"/>
      <c r="G49" s="322"/>
      <c r="H49" s="323"/>
      <c r="I49" s="324">
        <v>0</v>
      </c>
      <c r="J49" s="325"/>
      <c r="K49" s="324">
        <v>0</v>
      </c>
      <c r="L49" s="325"/>
      <c r="M49" s="324">
        <v>0</v>
      </c>
      <c r="N49" s="326"/>
      <c r="O49" s="326"/>
      <c r="P49" s="325"/>
      <c r="Q49" s="296"/>
      <c r="R49" s="296"/>
      <c r="U49" s="1"/>
      <c r="V49" s="1"/>
      <c r="W49" s="1"/>
      <c r="X49" s="114"/>
      <c r="Y49" s="3"/>
      <c r="Z49" s="1"/>
      <c r="AA49" s="1"/>
    </row>
    <row r="50" spans="1:27" ht="12.75">
      <c r="A50" s="1"/>
      <c r="B50" s="1"/>
      <c r="C50" s="8"/>
      <c r="D50" s="312" t="s">
        <v>56</v>
      </c>
      <c r="E50" s="313"/>
      <c r="F50" s="313"/>
      <c r="G50" s="313"/>
      <c r="H50" s="314"/>
      <c r="I50" s="315">
        <v>0</v>
      </c>
      <c r="J50" s="316"/>
      <c r="K50" s="317">
        <v>0</v>
      </c>
      <c r="L50" s="316"/>
      <c r="M50" s="318">
        <v>0</v>
      </c>
      <c r="N50" s="319"/>
      <c r="O50" s="319"/>
      <c r="P50" s="320"/>
      <c r="Q50" s="297"/>
      <c r="R50" s="297"/>
      <c r="U50" s="144"/>
      <c r="V50" s="1"/>
      <c r="W50" s="1"/>
      <c r="X50" s="114"/>
      <c r="Y50" s="3"/>
      <c r="Z50" s="1"/>
      <c r="AA50" s="1"/>
    </row>
    <row r="51" spans="1:27" ht="12.75">
      <c r="A51" s="1"/>
      <c r="B51" s="1"/>
      <c r="C51" s="8"/>
      <c r="D51" s="303" t="s">
        <v>38</v>
      </c>
      <c r="E51" s="304"/>
      <c r="F51" s="304"/>
      <c r="G51" s="304"/>
      <c r="H51" s="305"/>
      <c r="I51" s="306">
        <v>0</v>
      </c>
      <c r="J51" s="307"/>
      <c r="K51" s="308">
        <v>0</v>
      </c>
      <c r="L51" s="307"/>
      <c r="M51" s="309">
        <v>0</v>
      </c>
      <c r="N51" s="310"/>
      <c r="O51" s="310"/>
      <c r="P51" s="311"/>
      <c r="Q51" s="290"/>
      <c r="R51" s="290"/>
      <c r="U51" s="1"/>
      <c r="V51" s="1"/>
      <c r="W51" s="1"/>
      <c r="X51" s="114"/>
      <c r="Y51" s="3"/>
      <c r="Z51" s="1"/>
      <c r="AA51" s="1"/>
    </row>
    <row r="52" spans="1:27" ht="13.5" thickBot="1">
      <c r="A52" s="1"/>
      <c r="B52" s="1"/>
      <c r="C52" s="8"/>
      <c r="D52" s="291" t="s">
        <v>20</v>
      </c>
      <c r="E52" s="287"/>
      <c r="F52" s="287"/>
      <c r="G52" s="287"/>
      <c r="H52" s="288"/>
      <c r="I52" s="289">
        <f>SUM(I44:I51)</f>
        <v>2146.2999999999997</v>
      </c>
      <c r="J52" s="285"/>
      <c r="K52" s="286">
        <f>SUM(K44:K51)</f>
        <v>2399.7</v>
      </c>
      <c r="L52" s="285"/>
      <c r="M52" s="289">
        <v>0</v>
      </c>
      <c r="N52" s="284"/>
      <c r="O52" s="284"/>
      <c r="P52" s="285"/>
      <c r="Q52" s="296"/>
      <c r="R52" s="296"/>
      <c r="U52" s="1"/>
      <c r="V52" s="1"/>
      <c r="W52" s="1"/>
      <c r="X52" s="114"/>
      <c r="Y52" s="3"/>
      <c r="Z52" s="1"/>
      <c r="AA52" s="1"/>
    </row>
  </sheetData>
  <mergeCells count="160">
    <mergeCell ref="X14:X15"/>
    <mergeCell ref="A14:A15"/>
    <mergeCell ref="B14:B15"/>
    <mergeCell ref="C14:C15"/>
    <mergeCell ref="D14:D15"/>
    <mergeCell ref="X25:X26"/>
    <mergeCell ref="Y25:Y26"/>
    <mergeCell ref="Z25:Z26"/>
    <mergeCell ref="AA25:AA26"/>
    <mergeCell ref="A2:AA2"/>
    <mergeCell ref="A3:AA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Q5"/>
    <mergeCell ref="R5:U5"/>
    <mergeCell ref="S6:T6"/>
    <mergeCell ref="U6:U7"/>
    <mergeCell ref="N6:N7"/>
    <mergeCell ref="O6:P6"/>
    <mergeCell ref="Q6:Q7"/>
    <mergeCell ref="R6:R7"/>
    <mergeCell ref="X6:X7"/>
    <mergeCell ref="Y6:AA6"/>
    <mergeCell ref="A8:AA8"/>
    <mergeCell ref="A9:AA9"/>
    <mergeCell ref="V5:V7"/>
    <mergeCell ref="W5:W7"/>
    <mergeCell ref="X5:AA5"/>
    <mergeCell ref="J6:J7"/>
    <mergeCell ref="K6:L6"/>
    <mergeCell ref="M6:M7"/>
    <mergeCell ref="B10:AA10"/>
    <mergeCell ref="A34:A35"/>
    <mergeCell ref="B34:B35"/>
    <mergeCell ref="C34:C35"/>
    <mergeCell ref="D34:D35"/>
    <mergeCell ref="E34:E35"/>
    <mergeCell ref="F34:F35"/>
    <mergeCell ref="G34:G35"/>
    <mergeCell ref="H34:H35"/>
    <mergeCell ref="A12:A13"/>
    <mergeCell ref="B12:B13"/>
    <mergeCell ref="C12:C13"/>
    <mergeCell ref="D12:D13"/>
    <mergeCell ref="X36:AA36"/>
    <mergeCell ref="AA12:AA13"/>
    <mergeCell ref="X34:X35"/>
    <mergeCell ref="Y34:Y35"/>
    <mergeCell ref="Z34:Z35"/>
    <mergeCell ref="AA34:AA35"/>
    <mergeCell ref="D16:D17"/>
    <mergeCell ref="C11:N11"/>
    <mergeCell ref="E12:E13"/>
    <mergeCell ref="F12:F13"/>
    <mergeCell ref="G12:G13"/>
    <mergeCell ref="X12:X13"/>
    <mergeCell ref="Y12:Y13"/>
    <mergeCell ref="Z12:Z13"/>
    <mergeCell ref="E16:E17"/>
    <mergeCell ref="F16:F17"/>
    <mergeCell ref="G16:G17"/>
    <mergeCell ref="H12:H13"/>
    <mergeCell ref="E14:E15"/>
    <mergeCell ref="F14:F15"/>
    <mergeCell ref="G14:G15"/>
    <mergeCell ref="X18:AA18"/>
    <mergeCell ref="C18:I18"/>
    <mergeCell ref="H16:H17"/>
    <mergeCell ref="A20:A21"/>
    <mergeCell ref="B20:B21"/>
    <mergeCell ref="C20:C21"/>
    <mergeCell ref="D20:D21"/>
    <mergeCell ref="C24:C28"/>
    <mergeCell ref="D24:D28"/>
    <mergeCell ref="E24:E28"/>
    <mergeCell ref="A16:A17"/>
    <mergeCell ref="B16:B17"/>
    <mergeCell ref="C16:C17"/>
    <mergeCell ref="F29:F31"/>
    <mergeCell ref="C33:N33"/>
    <mergeCell ref="C36:I36"/>
    <mergeCell ref="E20:E21"/>
    <mergeCell ref="F20:F21"/>
    <mergeCell ref="G20:G21"/>
    <mergeCell ref="G24:G28"/>
    <mergeCell ref="C22:I22"/>
    <mergeCell ref="H24:H28"/>
    <mergeCell ref="H20:H21"/>
    <mergeCell ref="C32:I32"/>
    <mergeCell ref="B38:I38"/>
    <mergeCell ref="X38:AA38"/>
    <mergeCell ref="F24:F28"/>
    <mergeCell ref="G29:G31"/>
    <mergeCell ref="H29:H31"/>
    <mergeCell ref="B37:I37"/>
    <mergeCell ref="C29:C31"/>
    <mergeCell ref="D29:D31"/>
    <mergeCell ref="E29:E31"/>
    <mergeCell ref="Q42:R42"/>
    <mergeCell ref="D43:H43"/>
    <mergeCell ref="I43:J43"/>
    <mergeCell ref="K43:L43"/>
    <mergeCell ref="M43:P43"/>
    <mergeCell ref="D42:H42"/>
    <mergeCell ref="I42:J42"/>
    <mergeCell ref="K42:L42"/>
    <mergeCell ref="M42:P42"/>
    <mergeCell ref="D44:H44"/>
    <mergeCell ref="I44:J44"/>
    <mergeCell ref="K44:L44"/>
    <mergeCell ref="M44:P44"/>
    <mergeCell ref="D46:H46"/>
    <mergeCell ref="I46:J46"/>
    <mergeCell ref="K46:L46"/>
    <mergeCell ref="M46:P46"/>
    <mergeCell ref="I48:J48"/>
    <mergeCell ref="K48:L48"/>
    <mergeCell ref="M48:P48"/>
    <mergeCell ref="D47:H47"/>
    <mergeCell ref="I47:J47"/>
    <mergeCell ref="K47:L47"/>
    <mergeCell ref="M47:P47"/>
    <mergeCell ref="Q48:R48"/>
    <mergeCell ref="D50:H50"/>
    <mergeCell ref="I50:J50"/>
    <mergeCell ref="K50:L50"/>
    <mergeCell ref="M50:P50"/>
    <mergeCell ref="D49:H49"/>
    <mergeCell ref="I49:J49"/>
    <mergeCell ref="K49:L49"/>
    <mergeCell ref="M49:P49"/>
    <mergeCell ref="D48:H48"/>
    <mergeCell ref="Q51:R51"/>
    <mergeCell ref="Q44:R44"/>
    <mergeCell ref="D52:H52"/>
    <mergeCell ref="I52:J52"/>
    <mergeCell ref="K52:L52"/>
    <mergeCell ref="M52:P52"/>
    <mergeCell ref="D51:H51"/>
    <mergeCell ref="I51:J51"/>
    <mergeCell ref="K51:L51"/>
    <mergeCell ref="M51:P51"/>
    <mergeCell ref="H40:Q40"/>
    <mergeCell ref="Q52:R52"/>
    <mergeCell ref="Q49:R49"/>
    <mergeCell ref="Q50:R50"/>
    <mergeCell ref="D45:H45"/>
    <mergeCell ref="I45:J45"/>
    <mergeCell ref="K45:L45"/>
    <mergeCell ref="M45:P45"/>
    <mergeCell ref="Q46:R46"/>
    <mergeCell ref="Q47:R47"/>
  </mergeCells>
  <printOptions horizontalCentered="1"/>
  <pageMargins left="0.75" right="0.75" top="0.7874015748031497" bottom="0.7874015748031497" header="0" footer="0"/>
  <pageSetup horizontalDpi="600" verticalDpi="600" orientation="landscape" paperSize="9" scale="8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1">
      <selection activeCell="I18" sqref="I18"/>
    </sheetView>
  </sheetViews>
  <sheetFormatPr defaultColWidth="9.140625" defaultRowHeight="12.75"/>
  <cols>
    <col min="1" max="1" width="40.7109375" style="213" customWidth="1"/>
    <col min="2" max="2" width="11.7109375" style="214" customWidth="1"/>
    <col min="3" max="3" width="11.8515625" style="213" customWidth="1"/>
    <col min="4" max="4" width="11.00390625" style="213" customWidth="1"/>
    <col min="5" max="6" width="11.28125" style="213" customWidth="1"/>
    <col min="7" max="16384" width="9.140625" style="213" customWidth="1"/>
  </cols>
  <sheetData>
    <row r="1" spans="2:6" s="268" customFormat="1" ht="15.75">
      <c r="B1" s="269"/>
      <c r="E1" s="504" t="s">
        <v>68</v>
      </c>
      <c r="F1" s="504"/>
    </row>
    <row r="2" spans="2:6" s="268" customFormat="1" ht="15.75">
      <c r="B2" s="269"/>
      <c r="E2" s="271"/>
      <c r="F2" s="271"/>
    </row>
    <row r="3" spans="1:6" s="268" customFormat="1" ht="15.75" customHeight="1">
      <c r="A3" s="503" t="s">
        <v>105</v>
      </c>
      <c r="B3" s="503"/>
      <c r="C3" s="503"/>
      <c r="D3" s="503"/>
      <c r="E3" s="503"/>
      <c r="F3" s="503"/>
    </row>
    <row r="4" spans="2:6" s="268" customFormat="1" ht="16.5" thickBot="1">
      <c r="B4" s="269"/>
      <c r="F4" s="270" t="s">
        <v>2</v>
      </c>
    </row>
    <row r="5" spans="1:6" ht="12.75" customHeight="1" thickTop="1">
      <c r="A5" s="511" t="s">
        <v>26</v>
      </c>
      <c r="B5" s="514" t="s">
        <v>69</v>
      </c>
      <c r="C5" s="505" t="s">
        <v>70</v>
      </c>
      <c r="D5" s="505" t="s">
        <v>71</v>
      </c>
      <c r="E5" s="505" t="s">
        <v>72</v>
      </c>
      <c r="F5" s="508" t="s">
        <v>73</v>
      </c>
    </row>
    <row r="6" spans="1:6" ht="12.75">
      <c r="A6" s="512"/>
      <c r="B6" s="515"/>
      <c r="C6" s="517"/>
      <c r="D6" s="506"/>
      <c r="E6" s="506"/>
      <c r="F6" s="509"/>
    </row>
    <row r="7" spans="1:8" ht="12.75">
      <c r="A7" s="512"/>
      <c r="B7" s="515"/>
      <c r="C7" s="517"/>
      <c r="D7" s="506"/>
      <c r="E7" s="506"/>
      <c r="F7" s="509"/>
      <c r="G7" s="215"/>
      <c r="H7" s="215"/>
    </row>
    <row r="8" spans="1:8" ht="21.75" customHeight="1" thickBot="1">
      <c r="A8" s="513"/>
      <c r="B8" s="516"/>
      <c r="C8" s="518"/>
      <c r="D8" s="507"/>
      <c r="E8" s="507"/>
      <c r="F8" s="510"/>
      <c r="G8" s="215"/>
      <c r="H8" s="215"/>
    </row>
    <row r="9" spans="1:8" ht="21" customHeight="1" thickTop="1">
      <c r="A9" s="216" t="s">
        <v>74</v>
      </c>
      <c r="B9" s="217">
        <f>B10+B12</f>
        <v>2146.3</v>
      </c>
      <c r="C9" s="218">
        <f>C10+C12</f>
        <v>2399.7</v>
      </c>
      <c r="D9" s="219">
        <f>D10+D12</f>
        <v>2006.1</v>
      </c>
      <c r="E9" s="219">
        <f>'1 lentele'!V38</f>
        <v>2304.5</v>
      </c>
      <c r="F9" s="220">
        <f>'1 lentele'!W38</f>
        <v>2294.5</v>
      </c>
      <c r="G9" s="221"/>
      <c r="H9" s="215"/>
    </row>
    <row r="10" spans="1:8" ht="17.25" customHeight="1">
      <c r="A10" s="222" t="s">
        <v>75</v>
      </c>
      <c r="B10" s="223">
        <f>SUM('1 lentele'!K38)</f>
        <v>1827</v>
      </c>
      <c r="C10" s="224">
        <f>SUM('1 lentele'!O38)</f>
        <v>2399.7</v>
      </c>
      <c r="D10" s="225">
        <f>'1 lentele'!S38</f>
        <v>2006.1</v>
      </c>
      <c r="E10" s="223">
        <v>0</v>
      </c>
      <c r="F10" s="226">
        <v>0</v>
      </c>
      <c r="G10" s="215"/>
      <c r="H10" s="215"/>
    </row>
    <row r="11" spans="1:8" ht="17.25" customHeight="1">
      <c r="A11" s="227" t="s">
        <v>76</v>
      </c>
      <c r="B11" s="228">
        <f>SUM('1 lentele'!L38)</f>
        <v>530.7</v>
      </c>
      <c r="C11" s="229">
        <f>SUM('1 lentele'!P38)</f>
        <v>722</v>
      </c>
      <c r="D11" s="230">
        <f>'1 lentele'!T38</f>
        <v>722</v>
      </c>
      <c r="E11" s="223">
        <v>0</v>
      </c>
      <c r="F11" s="231">
        <v>0</v>
      </c>
      <c r="G11" s="215"/>
      <c r="H11" s="215"/>
    </row>
    <row r="12" spans="1:8" ht="27.75" customHeight="1" thickBot="1">
      <c r="A12" s="232" t="s">
        <v>27</v>
      </c>
      <c r="B12" s="233">
        <f>SUM('1 lentele'!M38)</f>
        <v>319.3</v>
      </c>
      <c r="C12" s="234">
        <f>SUM('1 lentele'!Q38)</f>
        <v>0</v>
      </c>
      <c r="D12" s="235">
        <f>'1 lentele'!U38</f>
        <v>0</v>
      </c>
      <c r="E12" s="233">
        <v>0</v>
      </c>
      <c r="F12" s="236">
        <v>0</v>
      </c>
      <c r="G12" s="215"/>
      <c r="H12" s="215"/>
    </row>
    <row r="13" spans="1:6" ht="21.75" customHeight="1" thickBot="1" thickTop="1">
      <c r="A13" s="237" t="s">
        <v>77</v>
      </c>
      <c r="B13" s="238">
        <f>B14+B24</f>
        <v>2146.2999999999997</v>
      </c>
      <c r="C13" s="238">
        <f>C14+C24</f>
        <v>2399.7</v>
      </c>
      <c r="D13" s="238">
        <f>D14+D24</f>
        <v>2006.1</v>
      </c>
      <c r="E13" s="238">
        <f>E14+E24</f>
        <v>2304.5</v>
      </c>
      <c r="F13" s="239">
        <f>F14+F24</f>
        <v>2294.5</v>
      </c>
    </row>
    <row r="14" spans="1:6" ht="18" customHeight="1" thickBot="1">
      <c r="A14" s="240" t="s">
        <v>78</v>
      </c>
      <c r="B14" s="241">
        <f>B15+B23</f>
        <v>2146.2999999999997</v>
      </c>
      <c r="C14" s="241">
        <f>C15+C23</f>
        <v>2399.7</v>
      </c>
      <c r="D14" s="241">
        <f>D15+D23</f>
        <v>2006.1</v>
      </c>
      <c r="E14" s="241">
        <f>E15+E23</f>
        <v>2304.5</v>
      </c>
      <c r="F14" s="242">
        <f>F15+F23</f>
        <v>2294.5</v>
      </c>
    </row>
    <row r="15" spans="1:6" ht="20.25" customHeight="1">
      <c r="A15" s="243" t="s">
        <v>79</v>
      </c>
      <c r="B15" s="244">
        <f>SUM(B16:B22)</f>
        <v>2146.2999999999997</v>
      </c>
      <c r="C15" s="244">
        <f>SUM(C16:C22)</f>
        <v>2399.7</v>
      </c>
      <c r="D15" s="245">
        <f>SUM(D16:D22)</f>
        <v>2006.1</v>
      </c>
      <c r="E15" s="244">
        <f>SUM(E16:E22)</f>
        <v>2304.5</v>
      </c>
      <c r="F15" s="246">
        <f>SUM(F16:F22)</f>
        <v>2294.5</v>
      </c>
    </row>
    <row r="16" spans="1:6" ht="20.25" customHeight="1">
      <c r="A16" s="247" t="s">
        <v>106</v>
      </c>
      <c r="B16" s="248">
        <f>SUM('1 lentele'!I44:J44)</f>
        <v>1883.6</v>
      </c>
      <c r="C16" s="248">
        <f>SUM('1 lentele'!K44:L44)</f>
        <v>2353.1</v>
      </c>
      <c r="D16" s="230">
        <f>SUM('1 lentele'!M44:P44)</f>
        <v>1959.5</v>
      </c>
      <c r="E16" s="248">
        <f>SUMIF('1 lentele'!I12:'1 lentele'!I35,"SB",'1 lentele'!V35:'1 lentele'!V12)</f>
        <v>2257.9</v>
      </c>
      <c r="F16" s="249">
        <f>SUMIF('1 lentele'!I12:'1 lentele'!I35,"SB",'1 lentele'!W35:'1 lentele'!W12)</f>
        <v>2247.9</v>
      </c>
    </row>
    <row r="17" spans="1:6" ht="30.75" customHeight="1">
      <c r="A17" s="227" t="s">
        <v>107</v>
      </c>
      <c r="B17" s="223"/>
      <c r="C17" s="223">
        <v>0</v>
      </c>
      <c r="D17" s="225">
        <v>0</v>
      </c>
      <c r="E17" s="223">
        <v>0</v>
      </c>
      <c r="F17" s="250">
        <v>0</v>
      </c>
    </row>
    <row r="18" spans="1:6" ht="31.5" customHeight="1">
      <c r="A18" s="227" t="s">
        <v>108</v>
      </c>
      <c r="B18" s="251">
        <f>SUM('1 lentele'!I47:J47)</f>
        <v>6.6</v>
      </c>
      <c r="C18" s="251">
        <v>0</v>
      </c>
      <c r="D18" s="252">
        <v>0</v>
      </c>
      <c r="E18" s="251">
        <v>0</v>
      </c>
      <c r="F18" s="253">
        <v>0</v>
      </c>
    </row>
    <row r="19" spans="1:6" ht="30" customHeight="1">
      <c r="A19" s="227" t="s">
        <v>109</v>
      </c>
      <c r="B19" s="223"/>
      <c r="C19" s="223">
        <v>0</v>
      </c>
      <c r="D19" s="225">
        <v>0</v>
      </c>
      <c r="E19" s="223">
        <v>0</v>
      </c>
      <c r="F19" s="250">
        <v>0</v>
      </c>
    </row>
    <row r="20" spans="1:6" ht="44.25" customHeight="1">
      <c r="A20" s="227" t="s">
        <v>110</v>
      </c>
      <c r="B20" s="223">
        <f>SUM('1 lentele'!I46:J46)</f>
        <v>203</v>
      </c>
      <c r="C20" s="223"/>
      <c r="D20" s="225">
        <v>0</v>
      </c>
      <c r="E20" s="223">
        <v>0</v>
      </c>
      <c r="F20" s="250">
        <v>0</v>
      </c>
    </row>
    <row r="21" spans="1:6" ht="30.75" customHeight="1">
      <c r="A21" s="227" t="s">
        <v>111</v>
      </c>
      <c r="B21" s="248">
        <f>SUM('1 lentele'!I45:J45)</f>
        <v>6.5</v>
      </c>
      <c r="C21" s="248">
        <v>0</v>
      </c>
      <c r="D21" s="230">
        <v>0</v>
      </c>
      <c r="E21" s="248">
        <v>0</v>
      </c>
      <c r="F21" s="249">
        <v>0</v>
      </c>
    </row>
    <row r="22" spans="1:6" ht="29.25" customHeight="1">
      <c r="A22" s="247" t="s">
        <v>94</v>
      </c>
      <c r="B22" s="248">
        <f>SUM('1 lentele'!I48:J48)</f>
        <v>46.6</v>
      </c>
      <c r="C22" s="248">
        <f>SUM('1 lentele'!K48:L48)</f>
        <v>46.6</v>
      </c>
      <c r="D22" s="230">
        <f>SUM('1 lentele'!M48:P48)</f>
        <v>46.6</v>
      </c>
      <c r="E22" s="248">
        <f>SUM('1 lentele'!V27)</f>
        <v>46.6</v>
      </c>
      <c r="F22" s="249">
        <f>SUM('1 lentele'!W27)</f>
        <v>46.6</v>
      </c>
    </row>
    <row r="23" spans="1:6" ht="25.5" customHeight="1" thickBot="1">
      <c r="A23" s="254" t="s">
        <v>80</v>
      </c>
      <c r="B23" s="244">
        <v>0</v>
      </c>
      <c r="C23" s="244">
        <v>0</v>
      </c>
      <c r="D23" s="245">
        <v>0</v>
      </c>
      <c r="E23" s="244">
        <v>0</v>
      </c>
      <c r="F23" s="246">
        <v>0</v>
      </c>
    </row>
    <row r="24" spans="1:6" ht="17.25" customHeight="1" thickBot="1">
      <c r="A24" s="255" t="s">
        <v>81</v>
      </c>
      <c r="B24" s="241">
        <f>B25+B26+B27+B28+B29+B30</f>
        <v>0</v>
      </c>
      <c r="C24" s="241">
        <f>C25+C26+C27+C28+C29+C30</f>
        <v>0</v>
      </c>
      <c r="D24" s="241">
        <f>D25+D26+D27+D28+D29+D30</f>
        <v>0</v>
      </c>
      <c r="E24" s="241">
        <f>E25+E26+E27+E28+E29+E30</f>
        <v>0</v>
      </c>
      <c r="F24" s="242">
        <f>F25+F26+F27+F28+F29+F30</f>
        <v>0</v>
      </c>
    </row>
    <row r="25" spans="1:6" ht="15.75" customHeight="1">
      <c r="A25" s="227" t="s">
        <v>112</v>
      </c>
      <c r="B25" s="223">
        <v>0</v>
      </c>
      <c r="C25" s="223">
        <v>0</v>
      </c>
      <c r="D25" s="225">
        <v>0</v>
      </c>
      <c r="E25" s="223">
        <v>0</v>
      </c>
      <c r="F25" s="250">
        <v>0</v>
      </c>
    </row>
    <row r="26" spans="1:6" ht="28.5" customHeight="1">
      <c r="A26" s="227" t="s">
        <v>113</v>
      </c>
      <c r="B26" s="223">
        <v>0</v>
      </c>
      <c r="C26" s="223">
        <v>0</v>
      </c>
      <c r="D26" s="225">
        <v>0</v>
      </c>
      <c r="E26" s="223">
        <v>0</v>
      </c>
      <c r="F26" s="250">
        <v>0</v>
      </c>
    </row>
    <row r="27" spans="1:6" ht="26.25" customHeight="1">
      <c r="A27" s="247" t="s">
        <v>114</v>
      </c>
      <c r="B27" s="248">
        <v>0</v>
      </c>
      <c r="C27" s="248">
        <v>0</v>
      </c>
      <c r="D27" s="230">
        <v>0</v>
      </c>
      <c r="E27" s="248">
        <v>0</v>
      </c>
      <c r="F27" s="249">
        <v>0</v>
      </c>
    </row>
    <row r="28" spans="1:6" ht="18" customHeight="1">
      <c r="A28" s="256" t="s">
        <v>115</v>
      </c>
      <c r="B28" s="257">
        <v>0</v>
      </c>
      <c r="C28" s="257">
        <v>0</v>
      </c>
      <c r="D28" s="235">
        <v>0</v>
      </c>
      <c r="E28" s="257">
        <v>0</v>
      </c>
      <c r="F28" s="258">
        <v>0</v>
      </c>
    </row>
    <row r="29" spans="1:6" ht="17.25" customHeight="1">
      <c r="A29" s="256" t="s">
        <v>116</v>
      </c>
      <c r="B29" s="257">
        <v>0</v>
      </c>
      <c r="C29" s="257">
        <v>0</v>
      </c>
      <c r="D29" s="235">
        <v>0</v>
      </c>
      <c r="E29" s="257">
        <v>0</v>
      </c>
      <c r="F29" s="258">
        <v>0</v>
      </c>
    </row>
    <row r="30" spans="1:6" ht="18" customHeight="1" thickBot="1">
      <c r="A30" s="259" t="s">
        <v>117</v>
      </c>
      <c r="B30" s="260">
        <v>0</v>
      </c>
      <c r="C30" s="260">
        <v>0</v>
      </c>
      <c r="D30" s="261">
        <v>0</v>
      </c>
      <c r="E30" s="260">
        <v>0</v>
      </c>
      <c r="F30" s="262">
        <v>0</v>
      </c>
    </row>
    <row r="31" ht="13.5" thickTop="1"/>
    <row r="32" spans="1:5" ht="14.25" customHeight="1">
      <c r="A32" s="263"/>
      <c r="B32" s="264"/>
      <c r="C32" s="265"/>
      <c r="E32" s="263"/>
    </row>
    <row r="33" ht="9.75" customHeight="1">
      <c r="A33" s="263"/>
    </row>
    <row r="34" spans="1:5" ht="12.75">
      <c r="A34" s="263"/>
      <c r="B34" s="266"/>
      <c r="C34" s="265"/>
      <c r="E34" s="263"/>
    </row>
    <row r="35" ht="12.75">
      <c r="A35" s="263"/>
    </row>
    <row r="36" ht="7.5" customHeight="1">
      <c r="A36" s="263"/>
    </row>
    <row r="37" ht="12.75">
      <c r="A37" s="267"/>
    </row>
    <row r="38" spans="1:5" ht="12.75">
      <c r="A38" s="263"/>
      <c r="C38" s="265"/>
      <c r="E38" s="263"/>
    </row>
    <row r="41" ht="12.75">
      <c r="A41" s="263"/>
    </row>
  </sheetData>
  <mergeCells count="8">
    <mergeCell ref="A3:F3"/>
    <mergeCell ref="E1:F1"/>
    <mergeCell ref="E5:E8"/>
    <mergeCell ref="F5:F8"/>
    <mergeCell ref="A5:A8"/>
    <mergeCell ref="B5:B8"/>
    <mergeCell ref="C5:C8"/>
    <mergeCell ref="D5:D8"/>
  </mergeCells>
  <printOptions horizontalCentered="1"/>
  <pageMargins left="0.7874015748031497" right="0.75" top="0.6692913385826772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A.Cepiene</cp:lastModifiedBy>
  <cp:lastPrinted>2008-01-23T14:44:21Z</cp:lastPrinted>
  <dcterms:created xsi:type="dcterms:W3CDTF">2005-11-15T09:07:30Z</dcterms:created>
  <dcterms:modified xsi:type="dcterms:W3CDTF">2008-01-31T09:51:02Z</dcterms:modified>
  <cp:category/>
  <cp:version/>
  <cp:contentType/>
  <cp:contentStatus/>
</cp:coreProperties>
</file>