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tabRatio="752" activeTab="0"/>
  </bookViews>
  <sheets>
    <sheet name="1 lentelė" sheetId="1" r:id="rId1"/>
    <sheet name="bendras lėšų poreikis " sheetId="2" r:id="rId2"/>
  </sheets>
  <definedNames>
    <definedName name="_xlnm.Print_Titles" localSheetId="0">'1 lentelė'!$5:$7</definedName>
  </definedNames>
  <calcPr fullCalcOnLoad="1"/>
</workbook>
</file>

<file path=xl/sharedStrings.xml><?xml version="1.0" encoding="utf-8"?>
<sst xmlns="http://schemas.openxmlformats.org/spreadsheetml/2006/main" count="964" uniqueCount="313">
  <si>
    <t>tūkst. Lt</t>
  </si>
  <si>
    <t>Programos tikslo kodas</t>
  </si>
  <si>
    <t>Uždavinio kodas</t>
  </si>
  <si>
    <t>Priemonės kodas</t>
  </si>
  <si>
    <t>Priemonės pavadinimas</t>
  </si>
  <si>
    <t>Priemonės požymis</t>
  </si>
  <si>
    <t>Funkcinės klasifikacijos kodas</t>
  </si>
  <si>
    <t>Asignavimų valdytojo kodas</t>
  </si>
  <si>
    <t>Finansavimo šaltinis</t>
  </si>
  <si>
    <t>Uždavinio vertinimo kriterijaus</t>
  </si>
  <si>
    <t>Iš viso</t>
  </si>
  <si>
    <t>Išlaidoms</t>
  </si>
  <si>
    <t>turtui įsigyti ir finansiniams įsipareigojimams vykdyti</t>
  </si>
  <si>
    <t>pavadinimas</t>
  </si>
  <si>
    <t>planas</t>
  </si>
  <si>
    <t>Darbo užmokesčiui</t>
  </si>
  <si>
    <t>01</t>
  </si>
  <si>
    <t>02</t>
  </si>
  <si>
    <t>03</t>
  </si>
  <si>
    <t>2007 m.</t>
  </si>
  <si>
    <t>1 lentelė</t>
  </si>
  <si>
    <t>SB</t>
  </si>
  <si>
    <t>04</t>
  </si>
  <si>
    <t>08</t>
  </si>
  <si>
    <t>Paremtų projektų skaičius</t>
  </si>
  <si>
    <t>05</t>
  </si>
  <si>
    <t>06</t>
  </si>
  <si>
    <t>Leidybos projektų rėmimas</t>
  </si>
  <si>
    <t>Iš viso uždaviniui:</t>
  </si>
  <si>
    <t>Iš viso:</t>
  </si>
  <si>
    <t>Iš viso tikslui:</t>
  </si>
  <si>
    <t>Savivaldybės kultūros įstaigų teikiamų paslaugų auditas</t>
  </si>
  <si>
    <t>Iš viso programai :</t>
  </si>
  <si>
    <t>188710823</t>
  </si>
  <si>
    <t>Ekonominės klasifikacijos grupės</t>
  </si>
  <si>
    <t>Paraiška biudžetiniams</t>
  </si>
  <si>
    <t>bazinis biudžetas</t>
  </si>
  <si>
    <t>pakeitimai/
(+padidėjimas
-sumažėjimas)</t>
  </si>
  <si>
    <t>iš viso</t>
  </si>
  <si>
    <t>1.1.išlaidoms</t>
  </si>
  <si>
    <t>1.1.1.iš jų darbo užmokesčiui</t>
  </si>
  <si>
    <t>1.2. turtui įsigyti ir finansiniams įsipareigojimams vykdyti</t>
  </si>
  <si>
    <t>2. Finansavimas</t>
  </si>
  <si>
    <t>2.2.3. Kelių priežiūros ir plėtros programos lėšos</t>
  </si>
  <si>
    <t>TIKSLŲ, UŽDAVINIŲ, UŽDAVINIŲ VERTINIMO KRITERIJŲ, PRIEMONIŲ IR PRIEMONIŲ IŠLAIDŲ SUVESTINĖ</t>
  </si>
  <si>
    <t>07</t>
  </si>
  <si>
    <t>2008-ųjų metų išlaidų projektas</t>
  </si>
  <si>
    <t>2008 m.</t>
  </si>
  <si>
    <t>1</t>
  </si>
  <si>
    <t>_</t>
  </si>
  <si>
    <t>ES</t>
  </si>
  <si>
    <t>Paremtų festivalių skaičius</t>
  </si>
  <si>
    <t>Svarbių sukakčių pažymėjimas, žymių žmonių pagerbimas ir atminimo įamžinimas</t>
  </si>
  <si>
    <t>Pažymėtų sukakčių skaičius</t>
  </si>
  <si>
    <t>Pagerbtų žymių žmonių skaičius</t>
  </si>
  <si>
    <t>Kultūros paveldo ir jūrinių tradicijų puoselėjimo projektų rėmimas</t>
  </si>
  <si>
    <t xml:space="preserve">Jaunimo kultūrinio užimtumo projektų rėmimas   </t>
  </si>
  <si>
    <t>PF</t>
  </si>
  <si>
    <t>Meninių objektų sklaida mieste, gerinant miesto įvaizdį</t>
  </si>
  <si>
    <t>Projektas 2008 m.</t>
  </si>
  <si>
    <t>Tarptautinių kultūrinių mainų projektų vykdymas</t>
  </si>
  <si>
    <t>1. Iš viso lėšų poreikis programai:</t>
  </si>
  <si>
    <t>2.1. SAVIVALDYBĖS LĖŠOS:</t>
  </si>
  <si>
    <t xml:space="preserve"> 2.1.1. savivaldybės biudžetas:</t>
  </si>
  <si>
    <t>2.2. KITOS LĖŠOS:</t>
  </si>
  <si>
    <t>I</t>
  </si>
  <si>
    <t xml:space="preserve"> 2.1.1.2.iš jo Aplinkos apsaugos rėmimo specialiosios programos lėšos</t>
  </si>
  <si>
    <t>2006 m. išlaidos</t>
  </si>
  <si>
    <t>2007 m. išlaidų projektas</t>
  </si>
  <si>
    <t>2007 m. patvirtinta KMT</t>
  </si>
  <si>
    <t>2009-ųjų metų išlaidų projektas</t>
  </si>
  <si>
    <t>2009 m.</t>
  </si>
  <si>
    <t xml:space="preserve">Jaunųjų menininkų kūrybos skatinimo projektų rėmimas </t>
  </si>
  <si>
    <t>Gyventojų meninės saviraiškos projektų rėmimas</t>
  </si>
  <si>
    <t>Sudaryti sąlygas įvairių socialinių grupių kultūrinei saviraiškai</t>
  </si>
  <si>
    <t>Sudalyvautų švenčių skaičius</t>
  </si>
  <si>
    <t>Užtikrinti informacinių paslaugų plėtotę ir prieinamumą</t>
  </si>
  <si>
    <t>Projekto „Klaipėdos kultūros metai“ (sausis – teatro mėnuo, vasaris – parodų ir pan.) įgyvendinimas</t>
  </si>
  <si>
    <t>Klaipėdos kultūros savaitės, kaip projekto „Vilnius – Europos kultūros sostinė“ dalis, įgyvendinimas</t>
  </si>
  <si>
    <t>BĮ veiklos vertinimo tvarkos ir mechanizmo bei ataskaitos formos parengimas bei įdiegimas</t>
  </si>
  <si>
    <t>1.2.1</t>
  </si>
  <si>
    <t>Etatų skaičius</t>
  </si>
  <si>
    <t>SB(SP)</t>
  </si>
  <si>
    <t>KT</t>
  </si>
  <si>
    <t>Žiūrovų, lankytojų skaičius, tūkst.</t>
  </si>
  <si>
    <t>300101454</t>
  </si>
  <si>
    <t>Tarptautinių festivalių rengimas</t>
  </si>
  <si>
    <t>39,2</t>
  </si>
  <si>
    <t>1.2.7</t>
  </si>
  <si>
    <t>1.2.2</t>
  </si>
  <si>
    <t>Tradicinės dailės ir šiuolaikinio meno parodų pristatymas</t>
  </si>
  <si>
    <t>1.2.5</t>
  </si>
  <si>
    <t>82,25</t>
  </si>
  <si>
    <t>Dokumentų įsigijimas, vnt.</t>
  </si>
  <si>
    <t>Vartotojų skaičius, tūkst.</t>
  </si>
  <si>
    <t>27,5</t>
  </si>
  <si>
    <t>28</t>
  </si>
  <si>
    <t>Edukacinių, kultūrinių renginių organizavimas</t>
  </si>
  <si>
    <t>Renginių skaičius</t>
  </si>
  <si>
    <t>1.2.6</t>
  </si>
  <si>
    <t>Meninių projektų skaičius</t>
  </si>
  <si>
    <t>Straipsnių ir TV reportažų skaičius</t>
  </si>
  <si>
    <t>Dalyvių skaičius</t>
  </si>
  <si>
    <t>1.2.3</t>
  </si>
  <si>
    <t>49,5</t>
  </si>
  <si>
    <t>Lankytojų skaičius, tūkst.</t>
  </si>
  <si>
    <t>20</t>
  </si>
  <si>
    <t>Edukacinių užsiėmimų  ir parodų -renginių skaičius</t>
  </si>
  <si>
    <t>Vertingų eksponatų skaičius</t>
  </si>
  <si>
    <t>Leidinių skaičius</t>
  </si>
  <si>
    <t>Ekspedicijų skaičius</t>
  </si>
  <si>
    <t>1.2.4</t>
  </si>
  <si>
    <t>Etninės kultūros plėtros ir sklaidos Klaipėdos mieste skatinimas</t>
  </si>
  <si>
    <t>Pagamintų reprezentacinių Klaipėdos krašto tautinių kostiumų skaičius</t>
  </si>
  <si>
    <t>Klaipėdos krašto EK nematerialaus paveldo archyvo-informacinės bazės sukūrimas ir įsijungimas į nacionalinio tradicinės kultūros vertybių sąvado kūrimo darbus</t>
  </si>
  <si>
    <t>Pakeista langų, kv.m</t>
  </si>
  <si>
    <t>8820481</t>
  </si>
  <si>
    <t>1.2.6.</t>
  </si>
  <si>
    <t>Parengta tvarka</t>
  </si>
  <si>
    <t>232</t>
  </si>
  <si>
    <t>252</t>
  </si>
  <si>
    <t>274</t>
  </si>
  <si>
    <t>Įsigytų kompiuterių  LIBIS diegimui skaičius</t>
  </si>
  <si>
    <t>9</t>
  </si>
  <si>
    <t>8</t>
  </si>
  <si>
    <t xml:space="preserve">Etatų skaičius </t>
  </si>
  <si>
    <t>52</t>
  </si>
  <si>
    <t>190464738</t>
  </si>
  <si>
    <t>Ekspozicinių salių perdažymas (kv.m)</t>
  </si>
  <si>
    <t>Skulptūrų parke esančio šanco rekonstrukcijos projektas</t>
  </si>
  <si>
    <r>
      <t>Projekto parengimas</t>
    </r>
    <r>
      <rPr>
        <sz val="9"/>
        <color indexed="9"/>
        <rFont val="Times New Roman"/>
        <family val="1"/>
      </rPr>
      <t xml:space="preserve"> remontas</t>
    </r>
  </si>
  <si>
    <t>XVII a. Klaipėdos burlaivio kopijos statyba</t>
  </si>
  <si>
    <r>
      <t>Laivo statyba</t>
    </r>
    <r>
      <rPr>
        <sz val="9"/>
        <color indexed="9"/>
        <rFont val="Times New Roman"/>
        <family val="1"/>
      </rPr>
      <t>remontas</t>
    </r>
  </si>
  <si>
    <t>27</t>
  </si>
  <si>
    <t xml:space="preserve">Profesionalaus meno projektų rėmimas </t>
  </si>
  <si>
    <t>Parengtas programų ciklas</t>
  </si>
  <si>
    <t>Kvalifikaciją kėlusių darbuotojų skč.</t>
  </si>
  <si>
    <t>55</t>
  </si>
  <si>
    <t>Dalyvavimas Baltijos tapatumo programoje</t>
  </si>
  <si>
    <t xml:space="preserve">Surengta konferencijų </t>
  </si>
  <si>
    <t>Parengta ekspozicija apie jūrinę kultūrą</t>
  </si>
  <si>
    <t>Reprezentacinių Klaipėdos festivalių rėmimas</t>
  </si>
  <si>
    <t>Dalyvavimas lietuvių dainų šventėse</t>
  </si>
  <si>
    <t>Meno kolektyvų naujų programų parengimas ir pristatymas miesto ir šalies visuomenei</t>
  </si>
  <si>
    <t xml:space="preserve">Muziejaus ir miesto istorinio patrauklumo gerinimas </t>
  </si>
  <si>
    <t>22,4</t>
  </si>
  <si>
    <t>28,5</t>
  </si>
  <si>
    <t>64,9</t>
  </si>
  <si>
    <t>70,4</t>
  </si>
  <si>
    <t>73</t>
  </si>
  <si>
    <t>2007-iems m. patvirtinta Klaipėdos m. savivaldybės tarybos</t>
  </si>
  <si>
    <t>Projektas 2009 m.</t>
  </si>
  <si>
    <t xml:space="preserve">Asignavimai 2006 m. </t>
  </si>
  <si>
    <t>Nematerialiojo kultūros paveldo puoselėjimo projektų rėmimas</t>
  </si>
  <si>
    <t>Formuoti miesto kultūrinį tapatumą</t>
  </si>
  <si>
    <t>Stiprinti jūrinį miesto savitumą, panaudojant esamą materialinį ir dvasinį kultūros paveldą bei kuriant naujas marinistinės kultūros reikšmes (tradicijas)</t>
  </si>
  <si>
    <t xml:space="preserve">Parengtas videofilmo projektas  </t>
  </si>
  <si>
    <t xml:space="preserve">Skulptūrų restauravimas </t>
  </si>
  <si>
    <t xml:space="preserve">Firminio stiliaus kūrimas                                             </t>
  </si>
  <si>
    <t>Maršruto projektas</t>
  </si>
  <si>
    <t xml:space="preserve">Paremtų projektų skaičius            </t>
  </si>
  <si>
    <t xml:space="preserve">Jaunųjų Europos kūrėjų paroda  </t>
  </si>
  <si>
    <r>
      <t>Miesto kultūrinio savitumo puoselėjimo bei kultūrinių paslaugų gerinimo programa</t>
    </r>
    <r>
      <rPr>
        <b/>
        <sz val="11"/>
        <rFont val="Times New Roman"/>
        <family val="1"/>
      </rPr>
      <t xml:space="preserve"> </t>
    </r>
  </si>
  <si>
    <t>Objektų skaičius</t>
  </si>
  <si>
    <t xml:space="preserve"> 1 x 12</t>
  </si>
  <si>
    <t>1x 12</t>
  </si>
  <si>
    <t>1 x 12</t>
  </si>
  <si>
    <t>Kultūrinių mainų dalyvių skaičius</t>
  </si>
  <si>
    <t>Kultūr. autobuso išvykų skč.</t>
  </si>
  <si>
    <t>Svetain.lankyt.skaičius / dien.</t>
  </si>
  <si>
    <t xml:space="preserve">Parengtas techninis projektas </t>
  </si>
  <si>
    <t xml:space="preserve">Parengta galimybių studija </t>
  </si>
  <si>
    <t>SB(SPN)</t>
  </si>
  <si>
    <t>Parengtų edukacinių programų ir sociokultūrinių švietimo projektų skaičius</t>
  </si>
  <si>
    <t>Surengtų koncertų ir vakaronių, kalendorinių švenčių ciklų skaičius</t>
  </si>
  <si>
    <t>Įgyvendintų tradicinių amatų projektų skaičius</t>
  </si>
  <si>
    <t>Įrengtas treniruoklis</t>
  </si>
  <si>
    <t>Leidinio ar kompaktinio disko, pristatančio kultūrinį miesto gyvenimą ar jūrines miesto tradicijas, leidyba</t>
  </si>
  <si>
    <t>Skatinti profesionalaus meno plėtrą ir bendruomenės kultūrinį aktyvumą</t>
  </si>
  <si>
    <t>Sudaryti sąlygas profesionalaus meno  plėtotei ir kultūros renginių įvairovei</t>
  </si>
  <si>
    <t>Gerinti kultūros administravimo ir informavimo paslaugų įvairovę ir kokybę</t>
  </si>
  <si>
    <t xml:space="preserve"> Kultūrinio ugdymo programų ciklo parengimas ir integravimas į ugdymo programas</t>
  </si>
  <si>
    <t xml:space="preserve">Skatinti jaunimo kūrybines iniciatyvas  </t>
  </si>
  <si>
    <t>Nacionalinio dizaino centro steigimas</t>
  </si>
  <si>
    <t xml:space="preserve">Paminėta  švenčių, vnt.  </t>
  </si>
  <si>
    <t xml:space="preserve">Kalėdinių renginių ciklas, vnt.              </t>
  </si>
  <si>
    <t>Paremta tautinių  mažumų  bendrijų kultūros projektų</t>
  </si>
  <si>
    <t xml:space="preserve">Paremta pagyvenusių žmonių meninės saviraiškos projektų                 </t>
  </si>
  <si>
    <t xml:space="preserve"> Paremta neįgaliųjų meninės saviraiškos  projektų</t>
  </si>
  <si>
    <t>Strateginis tikslas 01. Siekti darnios miesto plėtros bei formuoti Klaipėdos, kaip šiuolaikiškai besitvarkančio miesto įvaizdį</t>
  </si>
  <si>
    <t xml:space="preserve">Paremta meninių projektų, vnt.           </t>
  </si>
  <si>
    <t xml:space="preserve">Surengta miesto švenčių ir festivalių, vnt. </t>
  </si>
  <si>
    <t>Festivalių skaičius (2007 m. "Šermukšnis")</t>
  </si>
  <si>
    <t xml:space="preserve">Sutvarkytas šilumos centras, proc. </t>
  </si>
  <si>
    <t xml:space="preserve">Įsigyta kėdžių, vnt.                </t>
  </si>
  <si>
    <t>Įsigyta garso ir šviesos aparatūros, vnt.</t>
  </si>
  <si>
    <t>300101372</t>
  </si>
  <si>
    <t>Įsigyta lauko reklamos įranga</t>
  </si>
  <si>
    <t xml:space="preserve">Įsigyta koncertinės įrangos ir inventoriaus </t>
  </si>
  <si>
    <t>Kiemo vartų sutvarkymas,  dalinis stogo remontas, lauko durų pakeitimas, vidaus remontas, proc.</t>
  </si>
  <si>
    <t>Kalvystės muziejaus stogo ir vidaus patalpų remontas, proc.</t>
  </si>
  <si>
    <t>Priešgaisrinės signalizacijos įrengimas</t>
  </si>
  <si>
    <t>BĮ Klaipėdos miesto savivaldybės viešosios bibliotekos filialų pastatų renovavimas</t>
  </si>
  <si>
    <t>Pakeista langų Karlskronos ir Miško filialuose, vnt.</t>
  </si>
  <si>
    <t xml:space="preserve">Pempininkų filiale įrengta vaikų biblioteka       </t>
  </si>
  <si>
    <t xml:space="preserve">Jaunimo ir "Pelėdžiuko" filialų modernizavimas </t>
  </si>
  <si>
    <t>Įsigytas mikroautobusas, vnt.</t>
  </si>
  <si>
    <t>Fachverkinio fasado, kavinės pastato ir vandentiekio apskaitos mazgo vamzdyno remontas, proc.</t>
  </si>
  <si>
    <t xml:space="preserve">Įsigyta įrangos ir inventoriaus , vnt. </t>
  </si>
  <si>
    <t>Projekto "Kultūros fabrikas (buvusio tabako fabriko pritaikymas kultūros ir verslo reikmėms bei viešajam sektoriui)",  įgyvendinimas</t>
  </si>
  <si>
    <t>85</t>
  </si>
  <si>
    <t>89</t>
  </si>
  <si>
    <t>105</t>
  </si>
  <si>
    <t xml:space="preserve">Interneto ryšio išlaidų ekonomija (LITNET tiekėjas), proc. </t>
  </si>
  <si>
    <t>70</t>
  </si>
  <si>
    <t xml:space="preserve">Kompiuterizuota darbo vietų, vnt.      </t>
  </si>
  <si>
    <t>Įsigytas automobilis , vnt.</t>
  </si>
  <si>
    <t>Atliktas auditas</t>
  </si>
  <si>
    <t xml:space="preserve">Ekspozicijų modernizavimas, proc. </t>
  </si>
  <si>
    <t>50</t>
  </si>
  <si>
    <t xml:space="preserve">Krantinės projektas, proc. </t>
  </si>
  <si>
    <t>30</t>
  </si>
  <si>
    <t>Surengtas festivalis "Parbėg laivelis", vnt.</t>
  </si>
  <si>
    <t>Surengta stovykla - šventė "Vėlungis", vnt.</t>
  </si>
  <si>
    <t>13,1</t>
  </si>
  <si>
    <t>23,1</t>
  </si>
  <si>
    <t>24,9</t>
  </si>
  <si>
    <t>Aukšto meninio lygio užsienio, šalies ir miesto muzikos atlikėjų bei kompozitorių koncertų skaičius</t>
  </si>
  <si>
    <t>Kūrybinės veiklos programų rengimas ir pristatymas</t>
  </si>
  <si>
    <t>Akademinės muzikos  ir tarptautinių festivalių koncertų skaičius</t>
  </si>
  <si>
    <t>Profesionalių meno kolektyvų koncertų ir renginių skaičius</t>
  </si>
  <si>
    <t>Parengta galimybių studija</t>
  </si>
  <si>
    <t>Įstaigos išlaikymas (darbuotojų samda, pastato eksploatacija, darbo sąlygų gerinimas)</t>
  </si>
  <si>
    <t xml:space="preserve">I,II, III a fojė ir koridoriaus, vidaus patalpų remontas, proc. </t>
  </si>
  <si>
    <t>Įstaigos išlaikymas (darbuotojų samda, kvalifikacijos kėlimas, pastato eksploatacija, darbo sąlygų gerinimas)</t>
  </si>
  <si>
    <t>Įstaigos išlaikymas (darbuotojų samda,  pastato eksploatacija, darbo sąlygų gerinimas)</t>
  </si>
  <si>
    <t>Periodiškai  vertinti biudžetinių įstaigų teikimų kultūros paslaugų kokybę</t>
  </si>
  <si>
    <t>Finansavimo šaltiniai</t>
  </si>
  <si>
    <t>2006 m. išlaidos, tūkst. Lt</t>
  </si>
  <si>
    <t>2007 m. projektas, tūkst. Lt</t>
  </si>
  <si>
    <t>2007 m. patvirtinta Klaipėdos m. savivaldybės taryboje, tūkst. Lt</t>
  </si>
  <si>
    <t>2007 m. faktiškai skirtas finansavimas, tūkst. Lt</t>
  </si>
  <si>
    <t>SAVIVALDYBĖS LĖŠOS</t>
  </si>
  <si>
    <t>KITOS LĖŠOS</t>
  </si>
  <si>
    <r>
      <t xml:space="preserve">Kiti finansavimo šaltiniai </t>
    </r>
    <r>
      <rPr>
        <b/>
        <sz val="9"/>
        <rFont val="Times New Roman"/>
        <family val="1"/>
      </rPr>
      <t>Kt</t>
    </r>
  </si>
  <si>
    <t xml:space="preserve">BĮ Klaipėdos miesto savivaldybės etnokultūros centro pastato remonto darbai </t>
  </si>
  <si>
    <t>BĮ Klaipėdos miesto savivaldybės Mažosios Lietuvos istorijos muziejaus pastatų remontas</t>
  </si>
  <si>
    <t>Atliktas stogo remontas, proc.</t>
  </si>
  <si>
    <t>Dalyvavimas Interreg III A projekte "Tradiciniai amatai ir menai, skatinant verslininkystę ir turizmą Baltijos jūros Kuršių pakrantėje"</t>
  </si>
  <si>
    <t xml:space="preserve">Tarptautinių renginių skaičius </t>
  </si>
  <si>
    <t>Apsilankiusių turistų skaičius per metus</t>
  </si>
  <si>
    <t>1500</t>
  </si>
  <si>
    <t>3000</t>
  </si>
  <si>
    <t xml:space="preserve">Meno ir kultūros mainų organizavimas bei informacijos sklaida </t>
  </si>
  <si>
    <t xml:space="preserve">Tradiciniai amatai ir menai, skatinant verslininkystę ir turizmą Baltijos jūros Kuršių pakrantėje </t>
  </si>
  <si>
    <t xml:space="preserve">Atlikti pastato restauravimo darbai, proc. </t>
  </si>
  <si>
    <t>SB(ES)</t>
  </si>
  <si>
    <r>
      <t xml:space="preserve">2006-2009 M. KLAIPĖDOS MIESTO SAVIVALDYBĖS </t>
    </r>
    <r>
      <rPr>
        <b/>
        <sz val="10"/>
        <rFont val="Times New Roman"/>
        <family val="1"/>
      </rPr>
      <t xml:space="preserve">                              
MIESTO KULTŪRINIO SAVITUMO PUOSELĖJIMO BEI KULTŪRINIŲ PASLAUGŲ GERINIMO
</t>
    </r>
    <r>
      <rPr>
        <sz val="10"/>
        <rFont val="Times New Roman"/>
        <family val="1"/>
      </rPr>
      <t>PROGRAMOS (Nr.04)</t>
    </r>
  </si>
  <si>
    <t>0</t>
  </si>
  <si>
    <t xml:space="preserve">Priemonės vykdytojo kodas
</t>
  </si>
  <si>
    <r>
      <t xml:space="preserve">Kitos savivaldybės biudžeto lėšos </t>
    </r>
    <r>
      <rPr>
        <b/>
        <sz val="9"/>
        <rFont val="Times New Roman"/>
        <family val="1"/>
      </rPr>
      <t>SB</t>
    </r>
  </si>
  <si>
    <r>
      <t xml:space="preserve"> Savivaldybės biudžeto apyvartos lėšos Europos Sąjungos finansinės paramos programų laikinam lėšų stygiui dengti  </t>
    </r>
    <r>
      <rPr>
        <b/>
        <sz val="9"/>
        <rFont val="Times New Roman"/>
        <family val="1"/>
      </rPr>
      <t>SB(ES)</t>
    </r>
  </si>
  <si>
    <r>
      <t xml:space="preserve">Valstybės biudžeto specialiosios  tikslinės dotacijos lėšos </t>
    </r>
    <r>
      <rPr>
        <b/>
        <sz val="9"/>
        <rFont val="Times New Roman"/>
        <family val="1"/>
      </rPr>
      <t>SB(VB)</t>
    </r>
  </si>
  <si>
    <r>
      <t xml:space="preserve">Specialiosios programos lėšos (pajamos iš patalpų nuomos) </t>
    </r>
    <r>
      <rPr>
        <b/>
        <sz val="9"/>
        <rFont val="Times New Roman"/>
        <family val="1"/>
      </rPr>
      <t>SB(SPN</t>
    </r>
    <r>
      <rPr>
        <sz val="9"/>
        <rFont val="Times New Roman"/>
        <family val="1"/>
      </rPr>
      <t>)</t>
    </r>
  </si>
  <si>
    <r>
      <t xml:space="preserve">Savivaldybės privatizavimo fondo lėšos </t>
    </r>
    <r>
      <rPr>
        <b/>
        <sz val="9"/>
        <rFont val="Times New Roman"/>
        <family val="1"/>
      </rPr>
      <t>PF</t>
    </r>
  </si>
  <si>
    <r>
      <t xml:space="preserve">Europos Sąjungos paramos lėšos </t>
    </r>
    <r>
      <rPr>
        <b/>
        <sz val="9"/>
        <rFont val="Times New Roman"/>
        <family val="1"/>
      </rPr>
      <t>ES</t>
    </r>
  </si>
  <si>
    <r>
      <t>Valstybės biudžeto lėšos</t>
    </r>
    <r>
      <rPr>
        <b/>
        <sz val="9"/>
        <rFont val="Times New Roman"/>
        <family val="1"/>
      </rPr>
      <t xml:space="preserve"> LRVB</t>
    </r>
  </si>
  <si>
    <t>Programos (Nr. 04) lėšų poreikis ir numatomi finansavimo šaltiniai</t>
  </si>
  <si>
    <t>Pastato Pilies g. 4 restauracija (BĮ Mažosios Lietuvos istorijos muziejus)</t>
  </si>
  <si>
    <t>LRVB</t>
  </si>
  <si>
    <t xml:space="preserve">Įstaigos bei jo ansamblių  tinklalapio sukūrimas </t>
  </si>
  <si>
    <t>2.1.1.1. iš jo valstybės biudžeto specialiosios tikslinės dotacijos</t>
  </si>
  <si>
    <t>2.1.1.4. iš jo specialiosios programos lėšos (pajamų už atsitiktines paslaugas)</t>
  </si>
  <si>
    <t>2.1.2. savivaldybės privatizavimo fondo lėšos</t>
  </si>
  <si>
    <t>2.2.1. Valstybės biudžeto lėšos</t>
  </si>
  <si>
    <t>2.2.2. Europos Sąjungos paramos lėšos</t>
  </si>
  <si>
    <t>2.2.4. kiti finansavimo šaltiniai</t>
  </si>
  <si>
    <t xml:space="preserve">2.1.1.3. iš jo savivaldybės biudžeto apyvartos lėšos Europos Sąjungos finansinės paramos lėšų laikinam stygiui kompensuoti </t>
  </si>
  <si>
    <t>2.1.1.6. iš jo kitos savivaldybės biudžeto lėšos</t>
  </si>
  <si>
    <r>
      <t xml:space="preserve">Specialiosios programos lėšos (pajamos už atsitiktines paslaugas) </t>
    </r>
    <r>
      <rPr>
        <b/>
        <sz val="9"/>
        <rFont val="Times New Roman"/>
        <family val="1"/>
      </rPr>
      <t>SB(SP)</t>
    </r>
  </si>
  <si>
    <t>2.1.1.5. iš jo specialiosios programos lėšos (pajamos iš patalpų nuomos)</t>
  </si>
  <si>
    <t>Paremtų "Camerata Klaipėda"  koncertinių programų, vnt.</t>
  </si>
  <si>
    <t>Surengta programos "3K" kultūrinių mainų</t>
  </si>
  <si>
    <t>Surengtų parodų skaičius, vnt.</t>
  </si>
  <si>
    <t>Girulių filialo kompiuterizavimas</t>
  </si>
  <si>
    <t xml:space="preserve">Įsigyta įrangos ir baldų rezidentūrai ir dirbtuvėms, vnt. </t>
  </si>
  <si>
    <t>Specialaus apšvietimo įrengimas, vnt.</t>
  </si>
  <si>
    <t>Išleisto leidinio periodiškumas</t>
  </si>
  <si>
    <t>Įteikta nominacijų, vnt.</t>
  </si>
  <si>
    <t>Leidinių skaičius, vnt.</t>
  </si>
  <si>
    <t>Kalėdinių miesto švenčių ir valstybinių dienų minėjimo programos parengimas ir   vykdymas</t>
  </si>
  <si>
    <t xml:space="preserve">Užtikrinti efektyvią BĮ Klaipėdos miesto savivaldybės kultūros centro Žvejų rūmai veiklą </t>
  </si>
  <si>
    <t>BĮ Klaipėdos miesto savivaldybės kultūros centro Žvejų rūmai pastato remontas</t>
  </si>
  <si>
    <t>Užtikrinti efektyvią BĮ Klaipėdos miesto savivaldybės koncertinės įstaigos Klaipėdos koncertų salės veiklą</t>
  </si>
  <si>
    <t>Užtikrinti efektyvią  BĮ Klaipėdos miesto savivaldybės dailės parodų rūmų veiklą</t>
  </si>
  <si>
    <t xml:space="preserve">BĮ Klaipėdos miesto savivaldybės dailės parodų rūmų pastato remonto darbai </t>
  </si>
  <si>
    <t>Užtikrinti efektyvią  BĮ Klaipėdos miesto savivaldybės viešosios bibliotekos veiklą</t>
  </si>
  <si>
    <t>Fondų optimizavimas, bendros informacinės sistemos kūrimas</t>
  </si>
  <si>
    <t>BĮ Klaipėdos miesto savivaldybės Kultūrų komunikacijų centro pastato remontas</t>
  </si>
  <si>
    <t>Užtikrinti efektyvią  BĮ Klaipėdos miesto savivaldybės Kultūrų komunikacijų centro veiklą</t>
  </si>
  <si>
    <t>Karilionų sutvarkymas **</t>
  </si>
  <si>
    <t>Užtikrinti efektyvią  BĮ Klaipėdos miesto savivaldybės Mažosios Lietuvos istorijos muziejus veiklą</t>
  </si>
  <si>
    <t>Edukacinės veiklos vystymas ir privalomų muziejinių darbų vykdymas</t>
  </si>
  <si>
    <t>Užtikrinti efektyvią BĮ Klaipėdos miesto savivaldybės etnokultūros centro  veiklą</t>
  </si>
  <si>
    <t>Įsigyto ilgalaikio materiojo ir nemateriojo turto skaičius</t>
  </si>
  <si>
    <r>
      <t>Atliktas san. mazgų, rūsio, salių remontas Didžioji Vandens g.4, proc.</t>
    </r>
    <r>
      <rPr>
        <sz val="9"/>
        <color indexed="9"/>
        <rFont val="Times New Roman"/>
        <family val="1"/>
      </rPr>
      <t>remontas</t>
    </r>
  </si>
  <si>
    <t>Meistriškumo pamokų, parodų, amatininkų mugių skaičius</t>
  </si>
  <si>
    <t>Parengtas Debreceno filialo remonto techninis projektas, vnt.</t>
  </si>
  <si>
    <t>Atliktas Debreceno filialo remontas, proc.</t>
  </si>
  <si>
    <t>Paremtų projektų skaičius  Lėlių teatro programų rėmimas - pastatytų spektaklių skč.</t>
  </si>
  <si>
    <t>** priemonės 2007 m. bus iš dalies finansuojamos iš 2006 m. Savivaldybės privatizavimo fondo nepanaudota lėšų</t>
  </si>
  <si>
    <t>Naujo saugyklos pastato Didžioji Vandens g. 4  statyba ir teritorijos sutvarkymas **</t>
  </si>
  <si>
    <t>Mažosios Lietuvos istorijos muziejaus pastato Didžioji Vandens g. 4 palėpių ir sandėlio kapitalinis remontas</t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</si>
</sst>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#,##0.0\ _L_t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7]yyyy\ &quot;m.&quot;\ mmmm\ d\ &quot;d.&quot;"/>
    <numFmt numFmtId="177" formatCode="_-* #,##0.000\ _L_t_-;\-* #,##0.000\ _L_t_-;_-* &quot;-&quot;??\ _L_t_-;_-@_-"/>
    <numFmt numFmtId="178" formatCode="_-* #,##0.0\ _L_t_-;\-* #,##0.0\ _L_t_-;_-* &quot;-&quot;??\ _L_t_-;_-@_-"/>
  </numFmts>
  <fonts count="62">
    <font>
      <sz val="10"/>
      <name val="Arial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8"/>
      <color indexed="9"/>
      <name val="Times New Roman"/>
      <family val="1"/>
    </font>
    <font>
      <sz val="9"/>
      <color indexed="9"/>
      <name val="Times New Roman"/>
      <family val="1"/>
    </font>
    <font>
      <sz val="7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b/>
      <sz val="14"/>
      <name val="Times New Roman"/>
      <family val="1"/>
    </font>
    <font>
      <sz val="9"/>
      <name val="Arial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color indexed="10"/>
      <name val="Times New Roman"/>
      <family val="1"/>
    </font>
    <font>
      <i/>
      <sz val="8"/>
      <color indexed="61"/>
      <name val="Times New Roman"/>
      <family val="1"/>
    </font>
    <font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i/>
      <sz val="9"/>
      <name val="Arial"/>
      <family val="0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medium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>
        <color indexed="63"/>
      </right>
      <top style="thin"/>
      <bottom style="medium"/>
    </border>
    <border>
      <left style="thick"/>
      <right style="thick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ck"/>
      <top style="medium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n"/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ck"/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thick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ck"/>
      <right style="thin"/>
      <top style="thick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 style="thin"/>
      <right style="thin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ck"/>
      <right>
        <color indexed="63"/>
      </right>
      <top style="medium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medium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4" applyNumberFormat="0" applyAlignment="0" applyProtection="0"/>
    <xf numFmtId="0" fontId="54" fillId="0" borderId="0" applyNumberFormat="0" applyFill="0" applyBorder="0" applyAlignment="0" applyProtection="0"/>
    <xf numFmtId="0" fontId="5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0" fillId="31" borderId="6" applyNumberFormat="0" applyFon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22" borderId="5" applyNumberForma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1">
    <xf numFmtId="0" fontId="0" fillId="0" borderId="0" xfId="0" applyAlignment="1">
      <alignment/>
    </xf>
    <xf numFmtId="0" fontId="5" fillId="0" borderId="0" xfId="0" applyFont="1" applyAlignment="1">
      <alignment vertical="top"/>
    </xf>
    <xf numFmtId="164" fontId="6" fillId="33" borderId="10" xfId="0" applyNumberFormat="1" applyFont="1" applyFill="1" applyBorder="1" applyAlignment="1">
      <alignment horizontal="center" vertical="center"/>
    </xf>
    <xf numFmtId="164" fontId="6" fillId="33" borderId="11" xfId="0" applyNumberFormat="1" applyFont="1" applyFill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164" fontId="5" fillId="0" borderId="0" xfId="0" applyNumberFormat="1" applyFont="1" applyAlignment="1">
      <alignment vertical="top"/>
    </xf>
    <xf numFmtId="0" fontId="1" fillId="34" borderId="12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/>
    </xf>
    <xf numFmtId="164" fontId="1" fillId="35" borderId="14" xfId="0" applyNumberFormat="1" applyFont="1" applyFill="1" applyBorder="1" applyAlignment="1">
      <alignment horizontal="center" vertical="top"/>
    </xf>
    <xf numFmtId="164" fontId="1" fillId="35" borderId="15" xfId="0" applyNumberFormat="1" applyFont="1" applyFill="1" applyBorder="1" applyAlignment="1">
      <alignment horizontal="center" vertical="top"/>
    </xf>
    <xf numFmtId="164" fontId="6" fillId="0" borderId="16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NumberFormat="1" applyFont="1" applyAlignment="1">
      <alignment vertical="top"/>
    </xf>
    <xf numFmtId="164" fontId="6" fillId="0" borderId="11" xfId="0" applyNumberFormat="1" applyFont="1" applyBorder="1" applyAlignment="1">
      <alignment horizontal="center" vertical="top"/>
    </xf>
    <xf numFmtId="164" fontId="6" fillId="0" borderId="10" xfId="0" applyNumberFormat="1" applyFont="1" applyFill="1" applyBorder="1" applyAlignment="1">
      <alignment horizontal="center" vertical="top"/>
    </xf>
    <xf numFmtId="164" fontId="1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center" vertical="top"/>
    </xf>
    <xf numFmtId="164" fontId="6" fillId="33" borderId="17" xfId="0" applyNumberFormat="1" applyFont="1" applyFill="1" applyBorder="1" applyAlignment="1">
      <alignment horizontal="center" vertical="top"/>
    </xf>
    <xf numFmtId="164" fontId="6" fillId="33" borderId="16" xfId="0" applyNumberFormat="1" applyFont="1" applyFill="1" applyBorder="1" applyAlignment="1">
      <alignment horizontal="center" vertical="top"/>
    </xf>
    <xf numFmtId="164" fontId="6" fillId="33" borderId="18" xfId="0" applyNumberFormat="1" applyFont="1" applyFill="1" applyBorder="1" applyAlignment="1">
      <alignment horizontal="center" vertical="top"/>
    </xf>
    <xf numFmtId="164" fontId="6" fillId="33" borderId="19" xfId="0" applyNumberFormat="1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vertical="top"/>
    </xf>
    <xf numFmtId="164" fontId="6" fillId="0" borderId="16" xfId="0" applyNumberFormat="1" applyFont="1" applyFill="1" applyBorder="1" applyAlignment="1">
      <alignment horizontal="center" vertical="top"/>
    </xf>
    <xf numFmtId="164" fontId="1" fillId="35" borderId="21" xfId="0" applyNumberFormat="1" applyFont="1" applyFill="1" applyBorder="1" applyAlignment="1">
      <alignment horizontal="center" vertical="top"/>
    </xf>
    <xf numFmtId="164" fontId="1" fillId="35" borderId="22" xfId="0" applyNumberFormat="1" applyFont="1" applyFill="1" applyBorder="1" applyAlignment="1">
      <alignment horizontal="center" vertical="top"/>
    </xf>
    <xf numFmtId="164" fontId="1" fillId="35" borderId="23" xfId="0" applyNumberFormat="1" applyFont="1" applyFill="1" applyBorder="1" applyAlignment="1">
      <alignment horizontal="center" vertical="top"/>
    </xf>
    <xf numFmtId="164" fontId="6" fillId="0" borderId="13" xfId="0" applyNumberFormat="1" applyFont="1" applyBorder="1" applyAlignment="1">
      <alignment horizontal="center" vertical="top"/>
    </xf>
    <xf numFmtId="164" fontId="6" fillId="33" borderId="17" xfId="0" applyNumberFormat="1" applyFont="1" applyFill="1" applyBorder="1" applyAlignment="1">
      <alignment horizontal="center" vertical="center"/>
    </xf>
    <xf numFmtId="164" fontId="6" fillId="33" borderId="16" xfId="0" applyNumberFormat="1" applyFont="1" applyFill="1" applyBorder="1" applyAlignment="1">
      <alignment horizontal="center" vertical="center"/>
    </xf>
    <xf numFmtId="164" fontId="6" fillId="33" borderId="18" xfId="0" applyNumberFormat="1" applyFont="1" applyFill="1" applyBorder="1" applyAlignment="1">
      <alignment horizontal="center" vertical="center"/>
    </xf>
    <xf numFmtId="164" fontId="1" fillId="33" borderId="24" xfId="0" applyNumberFormat="1" applyFont="1" applyFill="1" applyBorder="1" applyAlignment="1">
      <alignment horizontal="center" vertical="top"/>
    </xf>
    <xf numFmtId="164" fontId="6" fillId="36" borderId="25" xfId="0" applyNumberFormat="1" applyFont="1" applyFill="1" applyBorder="1" applyAlignment="1">
      <alignment horizontal="center" vertical="top" wrapText="1"/>
    </xf>
    <xf numFmtId="164" fontId="1" fillId="33" borderId="19" xfId="0" applyNumberFormat="1" applyFont="1" applyFill="1" applyBorder="1" applyAlignment="1">
      <alignment horizontal="center" vertical="top"/>
    </xf>
    <xf numFmtId="164" fontId="1" fillId="33" borderId="26" xfId="0" applyNumberFormat="1" applyFont="1" applyFill="1" applyBorder="1" applyAlignment="1">
      <alignment horizontal="center" vertical="top"/>
    </xf>
    <xf numFmtId="164" fontId="1" fillId="33" borderId="27" xfId="0" applyNumberFormat="1" applyFont="1" applyFill="1" applyBorder="1" applyAlignment="1">
      <alignment horizontal="center" vertical="top"/>
    </xf>
    <xf numFmtId="164" fontId="1" fillId="33" borderId="28" xfId="0" applyNumberFormat="1" applyFont="1" applyFill="1" applyBorder="1" applyAlignment="1">
      <alignment horizontal="center" vertical="top"/>
    </xf>
    <xf numFmtId="164" fontId="1" fillId="33" borderId="29" xfId="0" applyNumberFormat="1" applyFont="1" applyFill="1" applyBorder="1" applyAlignment="1">
      <alignment horizontal="center" vertical="top"/>
    </xf>
    <xf numFmtId="164" fontId="1" fillId="0" borderId="16" xfId="0" applyNumberFormat="1" applyFont="1" applyFill="1" applyBorder="1" applyAlignment="1">
      <alignment horizontal="center" vertical="top"/>
    </xf>
    <xf numFmtId="164" fontId="1" fillId="0" borderId="18" xfId="0" applyNumberFormat="1" applyFont="1" applyFill="1" applyBorder="1" applyAlignment="1">
      <alignment horizontal="center" vertical="top"/>
    </xf>
    <xf numFmtId="164" fontId="6" fillId="0" borderId="30" xfId="0" applyNumberFormat="1" applyFont="1" applyFill="1" applyBorder="1" applyAlignment="1">
      <alignment horizontal="center" vertical="top"/>
    </xf>
    <xf numFmtId="164" fontId="6" fillId="0" borderId="25" xfId="0" applyNumberFormat="1" applyFont="1" applyFill="1" applyBorder="1" applyAlignment="1">
      <alignment horizontal="center" vertical="top"/>
    </xf>
    <xf numFmtId="164" fontId="6" fillId="0" borderId="18" xfId="0" applyNumberFormat="1" applyFont="1" applyBorder="1" applyAlignment="1">
      <alignment horizontal="center" vertical="top"/>
    </xf>
    <xf numFmtId="164" fontId="6" fillId="0" borderId="18" xfId="0" applyNumberFormat="1" applyFont="1" applyFill="1" applyBorder="1" applyAlignment="1">
      <alignment horizontal="center" vertical="top"/>
    </xf>
    <xf numFmtId="164" fontId="1" fillId="35" borderId="31" xfId="0" applyNumberFormat="1" applyFont="1" applyFill="1" applyBorder="1" applyAlignment="1">
      <alignment horizontal="center" vertical="top"/>
    </xf>
    <xf numFmtId="164" fontId="1" fillId="33" borderId="32" xfId="0" applyNumberFormat="1" applyFont="1" applyFill="1" applyBorder="1" applyAlignment="1">
      <alignment horizontal="center" vertical="top"/>
    </xf>
    <xf numFmtId="164" fontId="1" fillId="33" borderId="33" xfId="0" applyNumberFormat="1" applyFont="1" applyFill="1" applyBorder="1" applyAlignment="1">
      <alignment horizontal="center" vertical="top"/>
    </xf>
    <xf numFmtId="164" fontId="6" fillId="0" borderId="34" xfId="0" applyNumberFormat="1" applyFont="1" applyFill="1" applyBorder="1" applyAlignment="1">
      <alignment horizontal="center" vertical="top"/>
    </xf>
    <xf numFmtId="164" fontId="1" fillId="33" borderId="35" xfId="0" applyNumberFormat="1" applyFont="1" applyFill="1" applyBorder="1" applyAlignment="1">
      <alignment horizontal="center" vertical="top"/>
    </xf>
    <xf numFmtId="164" fontId="1" fillId="33" borderId="36" xfId="0" applyNumberFormat="1" applyFont="1" applyFill="1" applyBorder="1" applyAlignment="1">
      <alignment horizontal="center" vertical="top"/>
    </xf>
    <xf numFmtId="164" fontId="1" fillId="34" borderId="21" xfId="0" applyNumberFormat="1" applyFont="1" applyFill="1" applyBorder="1" applyAlignment="1">
      <alignment horizontal="center" vertical="top"/>
    </xf>
    <xf numFmtId="164" fontId="1" fillId="34" borderId="22" xfId="0" applyNumberFormat="1" applyFont="1" applyFill="1" applyBorder="1" applyAlignment="1">
      <alignment horizontal="center" vertical="top"/>
    </xf>
    <xf numFmtId="164" fontId="1" fillId="34" borderId="23" xfId="0" applyNumberFormat="1" applyFont="1" applyFill="1" applyBorder="1" applyAlignment="1">
      <alignment horizontal="center" vertical="top"/>
    </xf>
    <xf numFmtId="164" fontId="1" fillId="33" borderId="37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164" fontId="6" fillId="33" borderId="38" xfId="0" applyNumberFormat="1" applyFont="1" applyFill="1" applyBorder="1" applyAlignment="1">
      <alignment horizontal="center" vertical="top"/>
    </xf>
    <xf numFmtId="164" fontId="6" fillId="0" borderId="30" xfId="0" applyNumberFormat="1" applyFont="1" applyBorder="1" applyAlignment="1">
      <alignment horizontal="center" vertical="top"/>
    </xf>
    <xf numFmtId="49" fontId="1" fillId="35" borderId="15" xfId="0" applyNumberFormat="1" applyFont="1" applyFill="1" applyBorder="1" applyAlignment="1">
      <alignment horizontal="center" vertical="top"/>
    </xf>
    <xf numFmtId="0" fontId="6" fillId="0" borderId="34" xfId="0" applyFont="1" applyBorder="1" applyAlignment="1">
      <alignment horizontal="center" vertical="top"/>
    </xf>
    <xf numFmtId="0" fontId="6" fillId="0" borderId="34" xfId="0" applyFont="1" applyFill="1" applyBorder="1" applyAlignment="1">
      <alignment horizontal="center" vertical="top" wrapText="1"/>
    </xf>
    <xf numFmtId="0" fontId="1" fillId="33" borderId="33" xfId="0" applyFont="1" applyFill="1" applyBorder="1" applyAlignment="1">
      <alignment horizontal="center" vertical="top" wrapText="1"/>
    </xf>
    <xf numFmtId="164" fontId="1" fillId="35" borderId="39" xfId="0" applyNumberFormat="1" applyFont="1" applyFill="1" applyBorder="1" applyAlignment="1">
      <alignment horizontal="center" vertical="top"/>
    </xf>
    <xf numFmtId="0" fontId="6" fillId="0" borderId="26" xfId="0" applyFont="1" applyFill="1" applyBorder="1" applyAlignment="1">
      <alignment horizontal="left" vertical="top" wrapText="1"/>
    </xf>
    <xf numFmtId="164" fontId="6" fillId="0" borderId="40" xfId="0" applyNumberFormat="1" applyFont="1" applyBorder="1" applyAlignment="1">
      <alignment horizontal="center" vertical="top"/>
    </xf>
    <xf numFmtId="164" fontId="6" fillId="33" borderId="41" xfId="0" applyNumberFormat="1" applyFont="1" applyFill="1" applyBorder="1" applyAlignment="1">
      <alignment horizontal="center" vertical="top"/>
    </xf>
    <xf numFmtId="164" fontId="6" fillId="33" borderId="13" xfId="0" applyNumberFormat="1" applyFont="1" applyFill="1" applyBorder="1" applyAlignment="1">
      <alignment horizontal="center" vertical="top"/>
    </xf>
    <xf numFmtId="164" fontId="6" fillId="33" borderId="40" xfId="0" applyNumberFormat="1" applyFont="1" applyFill="1" applyBorder="1" applyAlignment="1">
      <alignment horizontal="center" vertical="top"/>
    </xf>
    <xf numFmtId="164" fontId="6" fillId="0" borderId="42" xfId="0" applyNumberFormat="1" applyFont="1" applyBorder="1" applyAlignment="1">
      <alignment horizontal="center" vertical="top"/>
    </xf>
    <xf numFmtId="164" fontId="6" fillId="33" borderId="10" xfId="0" applyNumberFormat="1" applyFont="1" applyFill="1" applyBorder="1" applyAlignment="1">
      <alignment horizontal="center" vertical="top"/>
    </xf>
    <xf numFmtId="164" fontId="6" fillId="33" borderId="11" xfId="0" applyNumberFormat="1" applyFont="1" applyFill="1" applyBorder="1" applyAlignment="1">
      <alignment horizontal="center" vertical="top"/>
    </xf>
    <xf numFmtId="164" fontId="1" fillId="0" borderId="13" xfId="0" applyNumberFormat="1" applyFont="1" applyFill="1" applyBorder="1" applyAlignment="1">
      <alignment horizontal="center" vertical="top"/>
    </xf>
    <xf numFmtId="164" fontId="1" fillId="0" borderId="40" xfId="0" applyNumberFormat="1" applyFont="1" applyFill="1" applyBorder="1" applyAlignment="1">
      <alignment horizontal="center" vertical="top"/>
    </xf>
    <xf numFmtId="164" fontId="1" fillId="0" borderId="36" xfId="0" applyNumberFormat="1" applyFont="1" applyFill="1" applyBorder="1" applyAlignment="1">
      <alignment horizontal="center" vertical="top"/>
    </xf>
    <xf numFmtId="164" fontId="6" fillId="0" borderId="13" xfId="0" applyNumberFormat="1" applyFont="1" applyFill="1" applyBorder="1" applyAlignment="1">
      <alignment horizontal="center" vertical="top"/>
    </xf>
    <xf numFmtId="164" fontId="6" fillId="0" borderId="42" xfId="0" applyNumberFormat="1" applyFont="1" applyFill="1" applyBorder="1" applyAlignment="1">
      <alignment horizontal="center" vertical="top"/>
    </xf>
    <xf numFmtId="164" fontId="6" fillId="0" borderId="43" xfId="0" applyNumberFormat="1" applyFont="1" applyFill="1" applyBorder="1" applyAlignment="1">
      <alignment horizontal="center" vertical="top"/>
    </xf>
    <xf numFmtId="164" fontId="6" fillId="33" borderId="44" xfId="0" applyNumberFormat="1" applyFont="1" applyFill="1" applyBorder="1" applyAlignment="1">
      <alignment horizontal="center" vertical="top"/>
    </xf>
    <xf numFmtId="164" fontId="6" fillId="0" borderId="4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center" vertical="top"/>
    </xf>
    <xf numFmtId="0" fontId="5" fillId="34" borderId="45" xfId="0" applyFont="1" applyFill="1" applyBorder="1" applyAlignment="1">
      <alignment vertical="top"/>
    </xf>
    <xf numFmtId="0" fontId="5" fillId="34" borderId="45" xfId="0" applyFont="1" applyFill="1" applyBorder="1" applyAlignment="1">
      <alignment horizontal="left" vertical="top"/>
    </xf>
    <xf numFmtId="0" fontId="1" fillId="34" borderId="45" xfId="0" applyFont="1" applyFill="1" applyBorder="1" applyAlignment="1">
      <alignment horizontal="left" vertical="top"/>
    </xf>
    <xf numFmtId="164" fontId="6" fillId="33" borderId="35" xfId="0" applyNumberFormat="1" applyFont="1" applyFill="1" applyBorder="1" applyAlignment="1">
      <alignment horizontal="center" vertical="top"/>
    </xf>
    <xf numFmtId="164" fontId="1" fillId="33" borderId="13" xfId="0" applyNumberFormat="1" applyFont="1" applyFill="1" applyBorder="1" applyAlignment="1">
      <alignment horizontal="center" vertical="top"/>
    </xf>
    <xf numFmtId="164" fontId="6" fillId="33" borderId="46" xfId="0" applyNumberFormat="1" applyFont="1" applyFill="1" applyBorder="1" applyAlignment="1">
      <alignment horizontal="center" vertical="top"/>
    </xf>
    <xf numFmtId="164" fontId="6" fillId="33" borderId="47" xfId="0" applyNumberFormat="1" applyFont="1" applyFill="1" applyBorder="1" applyAlignment="1">
      <alignment horizontal="center" vertical="top"/>
    </xf>
    <xf numFmtId="0" fontId="2" fillId="34" borderId="48" xfId="0" applyFont="1" applyFill="1" applyBorder="1" applyAlignment="1">
      <alignment horizontal="left" vertical="top"/>
    </xf>
    <xf numFmtId="164" fontId="6" fillId="33" borderId="49" xfId="0" applyNumberFormat="1" applyFont="1" applyFill="1" applyBorder="1" applyAlignment="1">
      <alignment horizontal="center" vertical="top"/>
    </xf>
    <xf numFmtId="49" fontId="1" fillId="35" borderId="35" xfId="0" applyNumberFormat="1" applyFont="1" applyFill="1" applyBorder="1" applyAlignment="1">
      <alignment horizontal="center" vertical="top"/>
    </xf>
    <xf numFmtId="49" fontId="1" fillId="35" borderId="13" xfId="0" applyNumberFormat="1" applyFont="1" applyFill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35" borderId="20" xfId="0" applyNumberFormat="1" applyFont="1" applyFill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35" borderId="22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164" fontId="9" fillId="0" borderId="0" xfId="0" applyNumberFormat="1" applyFont="1" applyFill="1" applyBorder="1" applyAlignment="1">
      <alignment vertical="top"/>
    </xf>
    <xf numFmtId="164" fontId="6" fillId="0" borderId="16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top"/>
    </xf>
    <xf numFmtId="164" fontId="1" fillId="33" borderId="19" xfId="0" applyNumberFormat="1" applyFont="1" applyFill="1" applyBorder="1" applyAlignment="1">
      <alignment horizontal="center" vertical="top"/>
    </xf>
    <xf numFmtId="164" fontId="6" fillId="0" borderId="18" xfId="0" applyNumberFormat="1" applyFont="1" applyFill="1" applyBorder="1" applyAlignment="1">
      <alignment horizontal="center" vertical="top"/>
    </xf>
    <xf numFmtId="164" fontId="6" fillId="0" borderId="13" xfId="0" applyNumberFormat="1" applyFont="1" applyFill="1" applyBorder="1" applyAlignment="1">
      <alignment horizontal="center" vertical="top"/>
    </xf>
    <xf numFmtId="164" fontId="6" fillId="0" borderId="40" xfId="0" applyNumberFormat="1" applyFont="1" applyFill="1" applyBorder="1" applyAlignment="1">
      <alignment horizontal="center" vertical="top"/>
    </xf>
    <xf numFmtId="164" fontId="1" fillId="33" borderId="27" xfId="0" applyNumberFormat="1" applyFont="1" applyFill="1" applyBorder="1" applyAlignment="1">
      <alignment horizontal="center" vertical="top"/>
    </xf>
    <xf numFmtId="164" fontId="6" fillId="33" borderId="50" xfId="0" applyNumberFormat="1" applyFont="1" applyFill="1" applyBorder="1" applyAlignment="1">
      <alignment horizontal="center" vertical="top"/>
    </xf>
    <xf numFmtId="164" fontId="6" fillId="33" borderId="51" xfId="0" applyNumberFormat="1" applyFont="1" applyFill="1" applyBorder="1" applyAlignment="1">
      <alignment horizontal="center" vertical="top"/>
    </xf>
    <xf numFmtId="164" fontId="6" fillId="33" borderId="52" xfId="0" applyNumberFormat="1" applyFont="1" applyFill="1" applyBorder="1" applyAlignment="1">
      <alignment horizontal="center" vertical="top"/>
    </xf>
    <xf numFmtId="164" fontId="6" fillId="0" borderId="53" xfId="0" applyNumberFormat="1" applyFont="1" applyFill="1" applyBorder="1" applyAlignment="1">
      <alignment horizontal="center" vertical="top"/>
    </xf>
    <xf numFmtId="164" fontId="6" fillId="0" borderId="54" xfId="0" applyNumberFormat="1" applyFont="1" applyFill="1" applyBorder="1" applyAlignment="1">
      <alignment horizontal="center" vertical="top"/>
    </xf>
    <xf numFmtId="164" fontId="6" fillId="0" borderId="55" xfId="0" applyNumberFormat="1" applyFont="1" applyFill="1" applyBorder="1" applyAlignment="1">
      <alignment horizontal="center" vertical="top"/>
    </xf>
    <xf numFmtId="164" fontId="6" fillId="33" borderId="56" xfId="0" applyNumberFormat="1" applyFont="1" applyFill="1" applyBorder="1" applyAlignment="1">
      <alignment horizontal="center" vertical="top"/>
    </xf>
    <xf numFmtId="164" fontId="6" fillId="33" borderId="57" xfId="0" applyNumberFormat="1" applyFont="1" applyFill="1" applyBorder="1" applyAlignment="1">
      <alignment horizontal="center" vertical="top"/>
    </xf>
    <xf numFmtId="164" fontId="1" fillId="0" borderId="51" xfId="0" applyNumberFormat="1" applyFont="1" applyFill="1" applyBorder="1" applyAlignment="1">
      <alignment horizontal="center" vertical="top"/>
    </xf>
    <xf numFmtId="164" fontId="1" fillId="0" borderId="52" xfId="0" applyNumberFormat="1" applyFont="1" applyFill="1" applyBorder="1" applyAlignment="1">
      <alignment horizontal="center" vertical="top"/>
    </xf>
    <xf numFmtId="164" fontId="6" fillId="0" borderId="51" xfId="0" applyNumberFormat="1" applyFont="1" applyFill="1" applyBorder="1" applyAlignment="1">
      <alignment horizontal="center" vertical="top"/>
    </xf>
    <xf numFmtId="164" fontId="6" fillId="0" borderId="52" xfId="0" applyNumberFormat="1" applyFont="1" applyFill="1" applyBorder="1" applyAlignment="1">
      <alignment horizontal="center" vertical="top"/>
    </xf>
    <xf numFmtId="0" fontId="0" fillId="0" borderId="0" xfId="0" applyAlignment="1">
      <alignment/>
    </xf>
    <xf numFmtId="0" fontId="5" fillId="0" borderId="58" xfId="0" applyFont="1" applyBorder="1" applyAlignment="1">
      <alignment vertical="top"/>
    </xf>
    <xf numFmtId="164" fontId="9" fillId="0" borderId="0" xfId="0" applyNumberFormat="1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6" fillId="0" borderId="59" xfId="0" applyFont="1" applyFill="1" applyBorder="1" applyAlignment="1">
      <alignment vertical="top" wrapText="1"/>
    </xf>
    <xf numFmtId="164" fontId="1" fillId="33" borderId="60" xfId="0" applyNumberFormat="1" applyFont="1" applyFill="1" applyBorder="1" applyAlignment="1">
      <alignment horizontal="center" vertical="top"/>
    </xf>
    <xf numFmtId="164" fontId="1" fillId="33" borderId="55" xfId="0" applyNumberFormat="1" applyFont="1" applyFill="1" applyBorder="1" applyAlignment="1">
      <alignment horizontal="center" vertical="top"/>
    </xf>
    <xf numFmtId="164" fontId="6" fillId="33" borderId="27" xfId="0" applyNumberFormat="1" applyFont="1" applyFill="1" applyBorder="1" applyAlignment="1">
      <alignment horizontal="center" vertical="top"/>
    </xf>
    <xf numFmtId="0" fontId="6" fillId="0" borderId="61" xfId="0" applyFont="1" applyFill="1" applyBorder="1" applyAlignment="1">
      <alignment horizontal="center" vertical="top" wrapText="1"/>
    </xf>
    <xf numFmtId="0" fontId="6" fillId="0" borderId="62" xfId="0" applyFont="1" applyFill="1" applyBorder="1" applyAlignment="1">
      <alignment horizontal="center" vertical="top" wrapText="1"/>
    </xf>
    <xf numFmtId="0" fontId="1" fillId="33" borderId="33" xfId="0" applyFont="1" applyFill="1" applyBorder="1" applyAlignment="1">
      <alignment horizontal="right" vertical="top" wrapText="1"/>
    </xf>
    <xf numFmtId="0" fontId="6" fillId="0" borderId="62" xfId="0" applyFont="1" applyBorder="1" applyAlignment="1">
      <alignment horizontal="center" vertical="top"/>
    </xf>
    <xf numFmtId="0" fontId="6" fillId="0" borderId="6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164" fontId="1" fillId="33" borderId="12" xfId="0" applyNumberFormat="1" applyFont="1" applyFill="1" applyBorder="1" applyAlignment="1">
      <alignment horizontal="center" vertical="top"/>
    </xf>
    <xf numFmtId="164" fontId="1" fillId="34" borderId="45" xfId="0" applyNumberFormat="1" applyFont="1" applyFill="1" applyBorder="1" applyAlignment="1">
      <alignment horizontal="center" vertical="top"/>
    </xf>
    <xf numFmtId="164" fontId="1" fillId="34" borderId="39" xfId="0" applyNumberFormat="1" applyFont="1" applyFill="1" applyBorder="1" applyAlignment="1">
      <alignment horizontal="center" vertical="top"/>
    </xf>
    <xf numFmtId="164" fontId="1" fillId="33" borderId="64" xfId="0" applyNumberFormat="1" applyFont="1" applyFill="1" applyBorder="1" applyAlignment="1">
      <alignment horizontal="center" vertical="top"/>
    </xf>
    <xf numFmtId="164" fontId="6" fillId="33" borderId="16" xfId="0" applyNumberFormat="1" applyFont="1" applyFill="1" applyBorder="1" applyAlignment="1">
      <alignment horizontal="center" vertical="top"/>
    </xf>
    <xf numFmtId="164" fontId="6" fillId="33" borderId="17" xfId="0" applyNumberFormat="1" applyFont="1" applyFill="1" applyBorder="1" applyAlignment="1">
      <alignment horizontal="center" vertical="top"/>
    </xf>
    <xf numFmtId="164" fontId="6" fillId="33" borderId="46" xfId="0" applyNumberFormat="1" applyFont="1" applyFill="1" applyBorder="1" applyAlignment="1">
      <alignment horizontal="center" vertical="top"/>
    </xf>
    <xf numFmtId="164" fontId="6" fillId="33" borderId="44" xfId="0" applyNumberFormat="1" applyFont="1" applyFill="1" applyBorder="1" applyAlignment="1">
      <alignment horizontal="center" vertical="top"/>
    </xf>
    <xf numFmtId="164" fontId="6" fillId="33" borderId="13" xfId="0" applyNumberFormat="1" applyFont="1" applyFill="1" applyBorder="1" applyAlignment="1">
      <alignment horizontal="center" vertical="top"/>
    </xf>
    <xf numFmtId="164" fontId="6" fillId="33" borderId="47" xfId="0" applyNumberFormat="1" applyFont="1" applyFill="1" applyBorder="1" applyAlignment="1">
      <alignment horizontal="center" vertical="top"/>
    </xf>
    <xf numFmtId="49" fontId="1" fillId="34" borderId="41" xfId="0" applyNumberFormat="1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2" fillId="33" borderId="65" xfId="0" applyFont="1" applyFill="1" applyBorder="1" applyAlignment="1">
      <alignment vertical="top" wrapText="1"/>
    </xf>
    <xf numFmtId="164" fontId="13" fillId="33" borderId="66" xfId="0" applyNumberFormat="1" applyFont="1" applyFill="1" applyBorder="1" applyAlignment="1">
      <alignment horizontal="center" vertical="top" wrapText="1"/>
    </xf>
    <xf numFmtId="164" fontId="13" fillId="33" borderId="56" xfId="0" applyNumberFormat="1" applyFont="1" applyFill="1" applyBorder="1" applyAlignment="1">
      <alignment horizontal="center" vertical="top" wrapText="1"/>
    </xf>
    <xf numFmtId="164" fontId="13" fillId="33" borderId="67" xfId="0" applyNumberFormat="1" applyFont="1" applyFill="1" applyBorder="1" applyAlignment="1">
      <alignment horizontal="center" vertical="top" wrapText="1"/>
    </xf>
    <xf numFmtId="0" fontId="2" fillId="0" borderId="65" xfId="0" applyFont="1" applyBorder="1" applyAlignment="1">
      <alignment horizontal="left" vertical="top" wrapText="1" indent="1"/>
    </xf>
    <xf numFmtId="164" fontId="14" fillId="0" borderId="66" xfId="0" applyNumberFormat="1" applyFont="1" applyBorder="1" applyAlignment="1">
      <alignment horizontal="center" vertical="top" wrapText="1"/>
    </xf>
    <xf numFmtId="164" fontId="14" fillId="33" borderId="66" xfId="0" applyNumberFormat="1" applyFont="1" applyFill="1" applyBorder="1" applyAlignment="1">
      <alignment horizontal="center" vertical="top" wrapText="1"/>
    </xf>
    <xf numFmtId="164" fontId="14" fillId="0" borderId="67" xfId="0" applyNumberFormat="1" applyFont="1" applyBorder="1" applyAlignment="1">
      <alignment horizontal="center" vertical="top" wrapText="1"/>
    </xf>
    <xf numFmtId="0" fontId="3" fillId="0" borderId="65" xfId="0" applyFont="1" applyBorder="1" applyAlignment="1">
      <alignment horizontal="left" vertical="top" wrapText="1" indent="2"/>
    </xf>
    <xf numFmtId="164" fontId="14" fillId="33" borderId="54" xfId="0" applyNumberFormat="1" applyFont="1" applyFill="1" applyBorder="1" applyAlignment="1">
      <alignment horizontal="center" vertical="top" wrapText="1"/>
    </xf>
    <xf numFmtId="164" fontId="14" fillId="0" borderId="68" xfId="0" applyNumberFormat="1" applyFont="1" applyBorder="1" applyAlignment="1">
      <alignment horizontal="center" vertical="top"/>
    </xf>
    <xf numFmtId="0" fontId="2" fillId="0" borderId="69" xfId="0" applyFont="1" applyBorder="1" applyAlignment="1">
      <alignment horizontal="left" vertical="top" wrapText="1" indent="1"/>
    </xf>
    <xf numFmtId="164" fontId="14" fillId="0" borderId="70" xfId="0" applyNumberFormat="1" applyFont="1" applyBorder="1" applyAlignment="1">
      <alignment horizontal="center" vertical="top" wrapText="1"/>
    </xf>
    <xf numFmtId="164" fontId="14" fillId="0" borderId="58" xfId="0" applyNumberFormat="1" applyFont="1" applyBorder="1" applyAlignment="1">
      <alignment horizontal="center" vertical="top" wrapText="1"/>
    </xf>
    <xf numFmtId="164" fontId="14" fillId="33" borderId="71" xfId="0" applyNumberFormat="1" applyFont="1" applyFill="1" applyBorder="1" applyAlignment="1">
      <alignment horizontal="center" vertical="top" wrapText="1"/>
    </xf>
    <xf numFmtId="164" fontId="14" fillId="0" borderId="72" xfId="0" applyNumberFormat="1" applyFont="1" applyBorder="1" applyAlignment="1">
      <alignment horizontal="center" vertical="top" wrapText="1"/>
    </xf>
    <xf numFmtId="0" fontId="2" fillId="33" borderId="73" xfId="0" applyFont="1" applyFill="1" applyBorder="1" applyAlignment="1">
      <alignment vertical="top" wrapText="1"/>
    </xf>
    <xf numFmtId="164" fontId="13" fillId="33" borderId="58" xfId="0" applyNumberFormat="1" applyFont="1" applyFill="1" applyBorder="1" applyAlignment="1">
      <alignment horizontal="center" vertical="top" wrapText="1"/>
    </xf>
    <xf numFmtId="164" fontId="13" fillId="33" borderId="74" xfId="0" applyNumberFormat="1" applyFont="1" applyFill="1" applyBorder="1" applyAlignment="1">
      <alignment horizontal="center" vertical="top" wrapText="1"/>
    </xf>
    <xf numFmtId="164" fontId="13" fillId="33" borderId="75" xfId="0" applyNumberFormat="1" applyFont="1" applyFill="1" applyBorder="1" applyAlignment="1">
      <alignment horizontal="center" vertical="top" wrapText="1"/>
    </xf>
    <xf numFmtId="164" fontId="13" fillId="33" borderId="76" xfId="0" applyNumberFormat="1" applyFont="1" applyFill="1" applyBorder="1" applyAlignment="1">
      <alignment horizontal="center" vertical="top" wrapText="1"/>
    </xf>
    <xf numFmtId="0" fontId="2" fillId="0" borderId="77" xfId="0" applyFont="1" applyFill="1" applyBorder="1" applyAlignment="1">
      <alignment vertical="top" wrapText="1"/>
    </xf>
    <xf numFmtId="164" fontId="16" fillId="0" borderId="78" xfId="0" applyNumberFormat="1" applyFont="1" applyFill="1" applyBorder="1" applyAlignment="1">
      <alignment horizontal="center" vertical="top" wrapText="1"/>
    </xf>
    <xf numFmtId="164" fontId="16" fillId="33" borderId="78" xfId="0" applyNumberFormat="1" applyFont="1" applyFill="1" applyBorder="1" applyAlignment="1">
      <alignment horizontal="center" vertical="top" wrapText="1"/>
    </xf>
    <xf numFmtId="164" fontId="16" fillId="0" borderId="79" xfId="0" applyNumberFormat="1" applyFont="1" applyFill="1" applyBorder="1" applyAlignment="1">
      <alignment horizontal="center" vertical="top" wrapText="1"/>
    </xf>
    <xf numFmtId="0" fontId="2" fillId="0" borderId="73" xfId="0" applyFont="1" applyBorder="1" applyAlignment="1">
      <alignment horizontal="left" vertical="top" wrapText="1" indent="1"/>
    </xf>
    <xf numFmtId="164" fontId="13" fillId="0" borderId="58" xfId="0" applyNumberFormat="1" applyFont="1" applyBorder="1" applyAlignment="1">
      <alignment horizontal="center" vertical="top" wrapText="1"/>
    </xf>
    <xf numFmtId="164" fontId="13" fillId="0" borderId="76" xfId="0" applyNumberFormat="1" applyFont="1" applyBorder="1" applyAlignment="1">
      <alignment horizontal="center" vertical="top" wrapText="1"/>
    </xf>
    <xf numFmtId="0" fontId="3" fillId="0" borderId="80" xfId="0" applyFont="1" applyBorder="1" applyAlignment="1">
      <alignment horizontal="left" vertical="top" wrapText="1" indent="2"/>
    </xf>
    <xf numFmtId="164" fontId="14" fillId="0" borderId="63" xfId="0" applyNumberFormat="1" applyFont="1" applyBorder="1" applyAlignment="1">
      <alignment horizontal="center" vertical="top" wrapText="1"/>
    </xf>
    <xf numFmtId="164" fontId="14" fillId="33" borderId="63" xfId="0" applyNumberFormat="1" applyFont="1" applyFill="1" applyBorder="1" applyAlignment="1">
      <alignment horizontal="center" vertical="top" wrapText="1"/>
    </xf>
    <xf numFmtId="164" fontId="14" fillId="0" borderId="81" xfId="0" applyNumberFormat="1" applyFont="1" applyBorder="1" applyAlignment="1">
      <alignment horizontal="center" vertical="top" wrapText="1"/>
    </xf>
    <xf numFmtId="164" fontId="14" fillId="0" borderId="66" xfId="0" applyNumberFormat="1" applyFont="1" applyBorder="1" applyAlignment="1">
      <alignment horizontal="center" vertical="top"/>
    </xf>
    <xf numFmtId="164" fontId="14" fillId="33" borderId="66" xfId="0" applyNumberFormat="1" applyFont="1" applyFill="1" applyBorder="1" applyAlignment="1">
      <alignment horizontal="center" vertical="top"/>
    </xf>
    <xf numFmtId="164" fontId="14" fillId="0" borderId="67" xfId="0" applyNumberFormat="1" applyFont="1" applyBorder="1" applyAlignment="1">
      <alignment horizontal="center" vertical="top"/>
    </xf>
    <xf numFmtId="0" fontId="2" fillId="0" borderId="77" xfId="0" applyFont="1" applyBorder="1" applyAlignment="1">
      <alignment vertical="top" wrapText="1"/>
    </xf>
    <xf numFmtId="164" fontId="16" fillId="0" borderId="78" xfId="0" applyNumberFormat="1" applyFont="1" applyBorder="1" applyAlignment="1">
      <alignment horizontal="center" vertical="top" wrapText="1"/>
    </xf>
    <xf numFmtId="164" fontId="16" fillId="0" borderId="79" xfId="0" applyNumberFormat="1" applyFont="1" applyBorder="1" applyAlignment="1">
      <alignment horizontal="center" vertical="top" wrapText="1"/>
    </xf>
    <xf numFmtId="0" fontId="3" fillId="0" borderId="82" xfId="0" applyFont="1" applyBorder="1" applyAlignment="1">
      <alignment horizontal="left" vertical="top" wrapText="1" indent="2"/>
    </xf>
    <xf numFmtId="164" fontId="14" fillId="0" borderId="83" xfId="0" applyNumberFormat="1" applyFont="1" applyBorder="1" applyAlignment="1">
      <alignment horizontal="center" vertical="top" wrapText="1"/>
    </xf>
    <xf numFmtId="164" fontId="14" fillId="33" borderId="83" xfId="0" applyNumberFormat="1" applyFont="1" applyFill="1" applyBorder="1" applyAlignment="1">
      <alignment horizontal="center" vertical="top" wrapText="1"/>
    </xf>
    <xf numFmtId="164" fontId="14" fillId="0" borderId="84" xfId="0" applyNumberFormat="1" applyFont="1" applyBorder="1" applyAlignment="1">
      <alignment horizontal="center" vertical="top" wrapText="1"/>
    </xf>
    <xf numFmtId="49" fontId="1" fillId="34" borderId="21" xfId="0" applyNumberFormat="1" applyFont="1" applyFill="1" applyBorder="1" applyAlignment="1">
      <alignment horizontal="center" vertical="top"/>
    </xf>
    <xf numFmtId="164" fontId="6" fillId="33" borderId="12" xfId="0" applyNumberFormat="1" applyFont="1" applyFill="1" applyBorder="1" applyAlignment="1">
      <alignment horizontal="center" vertical="top"/>
    </xf>
    <xf numFmtId="164" fontId="6" fillId="33" borderId="35" xfId="0" applyNumberFormat="1" applyFont="1" applyFill="1" applyBorder="1" applyAlignment="1">
      <alignment horizontal="center" vertical="top"/>
    </xf>
    <xf numFmtId="164" fontId="6" fillId="33" borderId="48" xfId="0" applyNumberFormat="1" applyFont="1" applyFill="1" applyBorder="1" applyAlignment="1">
      <alignment horizontal="center" vertical="top"/>
    </xf>
    <xf numFmtId="164" fontId="6" fillId="33" borderId="20" xfId="0" applyNumberFormat="1" applyFont="1" applyFill="1" applyBorder="1" applyAlignment="1">
      <alignment horizontal="center" vertical="top"/>
    </xf>
    <xf numFmtId="164" fontId="6" fillId="0" borderId="85" xfId="0" applyNumberFormat="1" applyFont="1" applyFill="1" applyBorder="1" applyAlignment="1">
      <alignment horizontal="center" vertical="top"/>
    </xf>
    <xf numFmtId="164" fontId="1" fillId="35" borderId="41" xfId="0" applyNumberFormat="1" applyFont="1" applyFill="1" applyBorder="1" applyAlignment="1">
      <alignment horizontal="center" vertical="top"/>
    </xf>
    <xf numFmtId="164" fontId="1" fillId="35" borderId="13" xfId="0" applyNumberFormat="1" applyFont="1" applyFill="1" applyBorder="1" applyAlignment="1">
      <alignment horizontal="center" vertical="top"/>
    </xf>
    <xf numFmtId="49" fontId="1" fillId="34" borderId="60" xfId="0" applyNumberFormat="1" applyFont="1" applyFill="1" applyBorder="1" applyAlignment="1">
      <alignment horizontal="center" vertical="top"/>
    </xf>
    <xf numFmtId="49" fontId="1" fillId="34" borderId="86" xfId="0" applyNumberFormat="1" applyFont="1" applyFill="1" applyBorder="1" applyAlignment="1">
      <alignment horizontal="center" vertical="top"/>
    </xf>
    <xf numFmtId="0" fontId="6" fillId="0" borderId="61" xfId="0" applyFont="1" applyBorder="1" applyAlignment="1">
      <alignment horizontal="center" vertical="top"/>
    </xf>
    <xf numFmtId="164" fontId="6" fillId="0" borderId="51" xfId="0" applyNumberFormat="1" applyFont="1" applyBorder="1" applyAlignment="1">
      <alignment horizontal="center" vertical="top"/>
    </xf>
    <xf numFmtId="164" fontId="6" fillId="0" borderId="52" xfId="0" applyNumberFormat="1" applyFont="1" applyBorder="1" applyAlignment="1">
      <alignment horizontal="center" vertical="top"/>
    </xf>
    <xf numFmtId="49" fontId="1" fillId="34" borderId="14" xfId="0" applyNumberFormat="1" applyFont="1" applyFill="1" applyBorder="1" applyAlignment="1">
      <alignment horizontal="center" vertical="top"/>
    </xf>
    <xf numFmtId="49" fontId="6" fillId="34" borderId="14" xfId="0" applyNumberFormat="1" applyFont="1" applyFill="1" applyBorder="1" applyAlignment="1">
      <alignment horizontal="center" vertical="top"/>
    </xf>
    <xf numFmtId="0" fontId="5" fillId="34" borderId="78" xfId="0" applyFont="1" applyFill="1" applyBorder="1" applyAlignment="1">
      <alignment vertical="top"/>
    </xf>
    <xf numFmtId="0" fontId="5" fillId="34" borderId="78" xfId="0" applyFont="1" applyFill="1" applyBorder="1" applyAlignment="1">
      <alignment horizontal="left" vertical="top"/>
    </xf>
    <xf numFmtId="49" fontId="1" fillId="37" borderId="87" xfId="0" applyNumberFormat="1" applyFont="1" applyFill="1" applyBorder="1" applyAlignment="1">
      <alignment horizontal="center" vertical="top"/>
    </xf>
    <xf numFmtId="164" fontId="1" fillId="37" borderId="87" xfId="0" applyNumberFormat="1" applyFont="1" applyFill="1" applyBorder="1" applyAlignment="1">
      <alignment horizontal="center" vertical="top"/>
    </xf>
    <xf numFmtId="164" fontId="1" fillId="37" borderId="88" xfId="0" applyNumberFormat="1" applyFont="1" applyFill="1" applyBorder="1" applyAlignment="1">
      <alignment horizontal="center" vertical="top"/>
    </xf>
    <xf numFmtId="164" fontId="1" fillId="37" borderId="89" xfId="0" applyNumberFormat="1" applyFont="1" applyFill="1" applyBorder="1" applyAlignment="1">
      <alignment horizontal="center" vertical="top"/>
    </xf>
    <xf numFmtId="164" fontId="1" fillId="37" borderId="90" xfId="0" applyNumberFormat="1" applyFont="1" applyFill="1" applyBorder="1" applyAlignment="1">
      <alignment horizontal="center" vertical="top"/>
    </xf>
    <xf numFmtId="164" fontId="1" fillId="37" borderId="91" xfId="0" applyNumberFormat="1" applyFont="1" applyFill="1" applyBorder="1" applyAlignment="1">
      <alignment horizontal="center" vertical="top"/>
    </xf>
    <xf numFmtId="0" fontId="1" fillId="37" borderId="90" xfId="0" applyFont="1" applyFill="1" applyBorder="1" applyAlignment="1">
      <alignment vertical="top"/>
    </xf>
    <xf numFmtId="0" fontId="1" fillId="37" borderId="92" xfId="0" applyFont="1" applyFill="1" applyBorder="1" applyAlignment="1">
      <alignment vertical="top"/>
    </xf>
    <xf numFmtId="49" fontId="6" fillId="0" borderId="20" xfId="0" applyNumberFormat="1" applyFont="1" applyFill="1" applyBorder="1" applyAlignment="1">
      <alignment horizontal="center" vertical="top"/>
    </xf>
    <xf numFmtId="49" fontId="1" fillId="34" borderId="59" xfId="0" applyNumberFormat="1" applyFont="1" applyFill="1" applyBorder="1" applyAlignment="1">
      <alignment horizontal="center" vertical="top" wrapText="1"/>
    </xf>
    <xf numFmtId="164" fontId="1" fillId="35" borderId="86" xfId="0" applyNumberFormat="1" applyFont="1" applyFill="1" applyBorder="1" applyAlignment="1">
      <alignment horizontal="center" vertical="top"/>
    </xf>
    <xf numFmtId="164" fontId="1" fillId="35" borderId="20" xfId="0" applyNumberFormat="1" applyFont="1" applyFill="1" applyBorder="1" applyAlignment="1">
      <alignment horizontal="center" vertical="top"/>
    </xf>
    <xf numFmtId="164" fontId="1" fillId="35" borderId="93" xfId="0" applyNumberFormat="1" applyFont="1" applyFill="1" applyBorder="1" applyAlignment="1">
      <alignment horizontal="center" vertical="top"/>
    </xf>
    <xf numFmtId="164" fontId="1" fillId="35" borderId="94" xfId="0" applyNumberFormat="1" applyFont="1" applyFill="1" applyBorder="1" applyAlignment="1">
      <alignment horizontal="center" vertical="top"/>
    </xf>
    <xf numFmtId="164" fontId="1" fillId="35" borderId="85" xfId="0" applyNumberFormat="1" applyFont="1" applyFill="1" applyBorder="1" applyAlignment="1">
      <alignment horizontal="center" vertical="top"/>
    </xf>
    <xf numFmtId="0" fontId="6" fillId="35" borderId="95" xfId="0" applyFont="1" applyFill="1" applyBorder="1" applyAlignment="1">
      <alignment vertical="top" wrapText="1"/>
    </xf>
    <xf numFmtId="0" fontId="5" fillId="35" borderId="48" xfId="0" applyFont="1" applyFill="1" applyBorder="1" applyAlignment="1">
      <alignment horizontal="center" vertical="top" wrapText="1"/>
    </xf>
    <xf numFmtId="0" fontId="5" fillId="35" borderId="96" xfId="0" applyFont="1" applyFill="1" applyBorder="1" applyAlignment="1">
      <alignment horizontal="center" vertical="top" wrapText="1"/>
    </xf>
    <xf numFmtId="49" fontId="1" fillId="35" borderId="22" xfId="0" applyNumberFormat="1" applyFont="1" applyFill="1" applyBorder="1" applyAlignment="1">
      <alignment horizontal="left" vertical="top"/>
    </xf>
    <xf numFmtId="164" fontId="1" fillId="35" borderId="97" xfId="0" applyNumberFormat="1" applyFont="1" applyFill="1" applyBorder="1" applyAlignment="1">
      <alignment horizontal="center" vertical="top"/>
    </xf>
    <xf numFmtId="164" fontId="1" fillId="35" borderId="40" xfId="0" applyNumberFormat="1" applyFont="1" applyFill="1" applyBorder="1" applyAlignment="1">
      <alignment horizontal="center" vertical="top"/>
    </xf>
    <xf numFmtId="0" fontId="5" fillId="35" borderId="12" xfId="0" applyFont="1" applyFill="1" applyBorder="1" applyAlignment="1">
      <alignment horizontal="center" vertical="top" wrapText="1"/>
    </xf>
    <xf numFmtId="0" fontId="5" fillId="35" borderId="98" xfId="0" applyFont="1" applyFill="1" applyBorder="1" applyAlignment="1">
      <alignment horizontal="center" vertical="top" wrapText="1"/>
    </xf>
    <xf numFmtId="49" fontId="6" fillId="0" borderId="93" xfId="0" applyNumberFormat="1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6" fillId="0" borderId="93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40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 wrapText="1"/>
    </xf>
    <xf numFmtId="0" fontId="6" fillId="0" borderId="9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/>
    </xf>
    <xf numFmtId="0" fontId="6" fillId="0" borderId="99" xfId="0" applyFont="1" applyFill="1" applyBorder="1" applyAlignment="1">
      <alignment horizontal="center" vertical="top"/>
    </xf>
    <xf numFmtId="0" fontId="1" fillId="0" borderId="40" xfId="0" applyFont="1" applyFill="1" applyBorder="1" applyAlignment="1">
      <alignment horizontal="center" vertical="top" wrapText="1"/>
    </xf>
    <xf numFmtId="0" fontId="6" fillId="0" borderId="15" xfId="0" applyNumberFormat="1" applyFont="1" applyFill="1" applyBorder="1" applyAlignment="1">
      <alignment horizontal="center" vertical="top"/>
    </xf>
    <xf numFmtId="0" fontId="6" fillId="0" borderId="99" xfId="0" applyNumberFormat="1" applyFont="1" applyFill="1" applyBorder="1" applyAlignment="1">
      <alignment horizontal="center" vertical="top"/>
    </xf>
    <xf numFmtId="9" fontId="6" fillId="0" borderId="13" xfId="0" applyNumberFormat="1" applyFont="1" applyFill="1" applyBorder="1" applyAlignment="1">
      <alignment horizontal="center" vertical="top"/>
    </xf>
    <xf numFmtId="9" fontId="6" fillId="0" borderId="40" xfId="0" applyNumberFormat="1" applyFont="1" applyFill="1" applyBorder="1" applyAlignment="1">
      <alignment horizontal="center" vertical="top"/>
    </xf>
    <xf numFmtId="49" fontId="1" fillId="34" borderId="41" xfId="0" applyNumberFormat="1" applyFont="1" applyFill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center" textRotation="90" wrapText="1"/>
    </xf>
    <xf numFmtId="0" fontId="5" fillId="0" borderId="35" xfId="0" applyFont="1" applyBorder="1" applyAlignment="1">
      <alignment vertical="center" textRotation="90" wrapText="1"/>
    </xf>
    <xf numFmtId="0" fontId="5" fillId="0" borderId="35" xfId="0" applyFont="1" applyFill="1" applyBorder="1" applyAlignment="1">
      <alignment vertical="center" textRotation="90" wrapText="1"/>
    </xf>
    <xf numFmtId="0" fontId="5" fillId="0" borderId="35" xfId="0" applyFont="1" applyFill="1" applyBorder="1" applyAlignment="1">
      <alignment horizontal="center" vertical="center" textRotation="90" wrapText="1"/>
    </xf>
    <xf numFmtId="0" fontId="5" fillId="0" borderId="35" xfId="0" applyFont="1" applyFill="1" applyBorder="1" applyAlignment="1">
      <alignment horizontal="left" vertical="center" textRotation="90" wrapText="1"/>
    </xf>
    <xf numFmtId="0" fontId="4" fillId="0" borderId="35" xfId="0" applyFont="1" applyBorder="1" applyAlignment="1">
      <alignment horizontal="center" vertical="center" textRotation="90"/>
    </xf>
    <xf numFmtId="0" fontId="4" fillId="0" borderId="36" xfId="0" applyFont="1" applyBorder="1" applyAlignment="1">
      <alignment horizontal="center" vertical="center" textRotation="90"/>
    </xf>
    <xf numFmtId="0" fontId="5" fillId="0" borderId="100" xfId="0" applyNumberFormat="1" applyFont="1" applyBorder="1" applyAlignment="1">
      <alignment horizontal="center" vertical="top"/>
    </xf>
    <xf numFmtId="49" fontId="5" fillId="0" borderId="101" xfId="0" applyNumberFormat="1" applyFont="1" applyBorder="1" applyAlignment="1">
      <alignment horizontal="center" vertical="top"/>
    </xf>
    <xf numFmtId="49" fontId="5" fillId="0" borderId="85" xfId="0" applyNumberFormat="1" applyFont="1" applyBorder="1" applyAlignment="1">
      <alignment horizontal="center" vertical="top"/>
    </xf>
    <xf numFmtId="49" fontId="5" fillId="0" borderId="42" xfId="0" applyNumberFormat="1" applyFont="1" applyBorder="1" applyAlignment="1">
      <alignment horizontal="center" vertical="top"/>
    </xf>
    <xf numFmtId="49" fontId="5" fillId="0" borderId="94" xfId="0" applyNumberFormat="1" applyFont="1" applyBorder="1" applyAlignment="1">
      <alignment horizontal="center" vertical="top"/>
    </xf>
    <xf numFmtId="49" fontId="5" fillId="0" borderId="44" xfId="0" applyNumberFormat="1" applyFont="1" applyBorder="1" applyAlignment="1">
      <alignment horizontal="center" vertical="top"/>
    </xf>
    <xf numFmtId="0" fontId="5" fillId="34" borderId="102" xfId="0" applyFont="1" applyFill="1" applyBorder="1" applyAlignment="1">
      <alignment vertical="top"/>
    </xf>
    <xf numFmtId="0" fontId="5" fillId="34" borderId="103" xfId="0" applyFont="1" applyFill="1" applyBorder="1" applyAlignment="1">
      <alignment vertical="top"/>
    </xf>
    <xf numFmtId="0" fontId="5" fillId="34" borderId="104" xfId="0" applyFont="1" applyFill="1" applyBorder="1" applyAlignment="1">
      <alignment vertical="top"/>
    </xf>
    <xf numFmtId="49" fontId="6" fillId="0" borderId="97" xfId="0" applyNumberFormat="1" applyFont="1" applyBorder="1" applyAlignment="1">
      <alignment horizontal="center" vertical="top"/>
    </xf>
    <xf numFmtId="49" fontId="6" fillId="0" borderId="47" xfId="0" applyNumberFormat="1" applyFont="1" applyBorder="1" applyAlignment="1">
      <alignment horizontal="center" vertical="top"/>
    </xf>
    <xf numFmtId="49" fontId="6" fillId="0" borderId="105" xfId="0" applyNumberFormat="1" applyFont="1" applyBorder="1" applyAlignment="1">
      <alignment horizontal="center" vertical="top"/>
    </xf>
    <xf numFmtId="49" fontId="11" fillId="0" borderId="105" xfId="0" applyNumberFormat="1" applyFont="1" applyBorder="1" applyAlignment="1">
      <alignment horizontal="center" vertical="top"/>
    </xf>
    <xf numFmtId="49" fontId="5" fillId="0" borderId="100" xfId="0" applyNumberFormat="1" applyFont="1" applyBorder="1" applyAlignment="1">
      <alignment horizontal="center" vertical="top"/>
    </xf>
    <xf numFmtId="49" fontId="11" fillId="0" borderId="42" xfId="0" applyNumberFormat="1" applyFont="1" applyBorder="1" applyAlignment="1">
      <alignment horizontal="center" vertical="top"/>
    </xf>
    <xf numFmtId="49" fontId="11" fillId="0" borderId="100" xfId="0" applyNumberFormat="1" applyFont="1" applyBorder="1" applyAlignment="1">
      <alignment horizontal="center" vertical="top"/>
    </xf>
    <xf numFmtId="164" fontId="6" fillId="36" borderId="38" xfId="0" applyNumberFormat="1" applyFont="1" applyFill="1" applyBorder="1" applyAlignment="1">
      <alignment horizontal="center" vertical="top"/>
    </xf>
    <xf numFmtId="164" fontId="6" fillId="36" borderId="16" xfId="0" applyNumberFormat="1" applyFont="1" applyFill="1" applyBorder="1" applyAlignment="1">
      <alignment horizontal="center" vertical="top"/>
    </xf>
    <xf numFmtId="164" fontId="6" fillId="36" borderId="18" xfId="0" applyNumberFormat="1" applyFont="1" applyFill="1" applyBorder="1" applyAlignment="1">
      <alignment horizontal="center" vertical="top"/>
    </xf>
    <xf numFmtId="164" fontId="6" fillId="36" borderId="59" xfId="0" applyNumberFormat="1" applyFont="1" applyFill="1" applyBorder="1" applyAlignment="1">
      <alignment horizontal="center" vertical="top"/>
    </xf>
    <xf numFmtId="164" fontId="6" fillId="36" borderId="10" xfId="0" applyNumberFormat="1" applyFont="1" applyFill="1" applyBorder="1" applyAlignment="1">
      <alignment horizontal="center" vertical="top"/>
    </xf>
    <xf numFmtId="164" fontId="6" fillId="36" borderId="11" xfId="0" applyNumberFormat="1" applyFont="1" applyFill="1" applyBorder="1" applyAlignment="1">
      <alignment horizontal="center" vertical="top"/>
    </xf>
    <xf numFmtId="164" fontId="6" fillId="36" borderId="41" xfId="0" applyNumberFormat="1" applyFont="1" applyFill="1" applyBorder="1" applyAlignment="1">
      <alignment horizontal="center" vertical="top"/>
    </xf>
    <xf numFmtId="164" fontId="6" fillId="36" borderId="13" xfId="0" applyNumberFormat="1" applyFont="1" applyFill="1" applyBorder="1" applyAlignment="1">
      <alignment horizontal="center" vertical="top"/>
    </xf>
    <xf numFmtId="164" fontId="6" fillId="36" borderId="40" xfId="0" applyNumberFormat="1" applyFont="1" applyFill="1" applyBorder="1" applyAlignment="1">
      <alignment horizontal="center" vertical="top"/>
    </xf>
    <xf numFmtId="164" fontId="6" fillId="36" borderId="50" xfId="0" applyNumberFormat="1" applyFont="1" applyFill="1" applyBorder="1" applyAlignment="1">
      <alignment horizontal="center" vertical="top"/>
    </xf>
    <xf numFmtId="164" fontId="6" fillId="36" borderId="51" xfId="0" applyNumberFormat="1" applyFont="1" applyFill="1" applyBorder="1" applyAlignment="1">
      <alignment horizontal="center" vertical="top"/>
    </xf>
    <xf numFmtId="164" fontId="6" fillId="36" borderId="52" xfId="0" applyNumberFormat="1" applyFont="1" applyFill="1" applyBorder="1" applyAlignment="1">
      <alignment horizontal="center" vertical="top"/>
    </xf>
    <xf numFmtId="164" fontId="6" fillId="36" borderId="60" xfId="0" applyNumberFormat="1" applyFont="1" applyFill="1" applyBorder="1" applyAlignment="1">
      <alignment horizontal="center" vertical="top"/>
    </xf>
    <xf numFmtId="164" fontId="6" fillId="36" borderId="35" xfId="0" applyNumberFormat="1" applyFont="1" applyFill="1" applyBorder="1" applyAlignment="1">
      <alignment horizontal="center" vertical="top"/>
    </xf>
    <xf numFmtId="164" fontId="6" fillId="36" borderId="36" xfId="0" applyNumberFormat="1" applyFont="1" applyFill="1" applyBorder="1" applyAlignment="1">
      <alignment horizontal="center" vertical="top"/>
    </xf>
    <xf numFmtId="164" fontId="6" fillId="36" borderId="38" xfId="0" applyNumberFormat="1" applyFont="1" applyFill="1" applyBorder="1" applyAlignment="1">
      <alignment horizontal="center" vertical="top"/>
    </xf>
    <xf numFmtId="164" fontId="6" fillId="36" borderId="16" xfId="0" applyNumberFormat="1" applyFont="1" applyFill="1" applyBorder="1" applyAlignment="1">
      <alignment horizontal="center" vertical="top"/>
    </xf>
    <xf numFmtId="164" fontId="6" fillId="36" borderId="18" xfId="0" applyNumberFormat="1" applyFont="1" applyFill="1" applyBorder="1" applyAlignment="1">
      <alignment horizontal="center" vertical="top"/>
    </xf>
    <xf numFmtId="164" fontId="6" fillId="36" borderId="41" xfId="0" applyNumberFormat="1" applyFont="1" applyFill="1" applyBorder="1" applyAlignment="1">
      <alignment horizontal="center" vertical="top"/>
    </xf>
    <xf numFmtId="164" fontId="6" fillId="36" borderId="13" xfId="0" applyNumberFormat="1" applyFont="1" applyFill="1" applyBorder="1" applyAlignment="1">
      <alignment horizontal="center" vertical="top"/>
    </xf>
    <xf numFmtId="164" fontId="6" fillId="36" borderId="40" xfId="0" applyNumberFormat="1" applyFont="1" applyFill="1" applyBorder="1" applyAlignment="1">
      <alignment horizontal="center" vertical="top"/>
    </xf>
    <xf numFmtId="164" fontId="1" fillId="34" borderId="78" xfId="0" applyNumberFormat="1" applyFont="1" applyFill="1" applyBorder="1" applyAlignment="1">
      <alignment horizontal="center" vertical="top"/>
    </xf>
    <xf numFmtId="164" fontId="6" fillId="0" borderId="58" xfId="0" applyNumberFormat="1" applyFont="1" applyFill="1" applyBorder="1" applyAlignment="1">
      <alignment horizontal="center" vertical="top"/>
    </xf>
    <xf numFmtId="164" fontId="6" fillId="0" borderId="63" xfId="0" applyNumberFormat="1" applyFont="1" applyFill="1" applyBorder="1" applyAlignment="1">
      <alignment horizontal="center" vertical="top"/>
    </xf>
    <xf numFmtId="164" fontId="6" fillId="36" borderId="60" xfId="0" applyNumberFormat="1" applyFont="1" applyFill="1" applyBorder="1" applyAlignment="1">
      <alignment horizontal="center" vertical="top"/>
    </xf>
    <xf numFmtId="164" fontId="6" fillId="36" borderId="35" xfId="0" applyNumberFormat="1" applyFont="1" applyFill="1" applyBorder="1" applyAlignment="1">
      <alignment horizontal="center" vertical="top"/>
    </xf>
    <xf numFmtId="164" fontId="6" fillId="36" borderId="59" xfId="0" applyNumberFormat="1" applyFont="1" applyFill="1" applyBorder="1" applyAlignment="1">
      <alignment horizontal="center" vertical="top"/>
    </xf>
    <xf numFmtId="164" fontId="6" fillId="36" borderId="10" xfId="0" applyNumberFormat="1" applyFont="1" applyFill="1" applyBorder="1" applyAlignment="1">
      <alignment horizontal="center" vertical="top"/>
    </xf>
    <xf numFmtId="164" fontId="6" fillId="36" borderId="11" xfId="0" applyNumberFormat="1" applyFont="1" applyFill="1" applyBorder="1" applyAlignment="1">
      <alignment horizontal="center" vertical="top"/>
    </xf>
    <xf numFmtId="164" fontId="15" fillId="36" borderId="59" xfId="0" applyNumberFormat="1" applyFont="1" applyFill="1" applyBorder="1" applyAlignment="1">
      <alignment horizontal="center" vertical="top"/>
    </xf>
    <xf numFmtId="164" fontId="15" fillId="36" borderId="10" xfId="0" applyNumberFormat="1" applyFont="1" applyFill="1" applyBorder="1" applyAlignment="1">
      <alignment horizontal="center" vertical="top"/>
    </xf>
    <xf numFmtId="164" fontId="1" fillId="0" borderId="10" xfId="0" applyNumberFormat="1" applyFont="1" applyFill="1" applyBorder="1" applyAlignment="1">
      <alignment horizontal="center" vertical="top"/>
    </xf>
    <xf numFmtId="49" fontId="1" fillId="35" borderId="16" xfId="0" applyNumberFormat="1" applyFont="1" applyFill="1" applyBorder="1" applyAlignment="1">
      <alignment horizontal="center" vertical="top"/>
    </xf>
    <xf numFmtId="49" fontId="1" fillId="34" borderId="38" xfId="0" applyNumberFormat="1" applyFont="1" applyFill="1" applyBorder="1" applyAlignment="1">
      <alignment horizontal="center" vertical="top"/>
    </xf>
    <xf numFmtId="164" fontId="18" fillId="33" borderId="29" xfId="0" applyNumberFormat="1" applyFont="1" applyFill="1" applyBorder="1" applyAlignment="1">
      <alignment horizontal="center" vertical="top"/>
    </xf>
    <xf numFmtId="164" fontId="1" fillId="33" borderId="41" xfId="0" applyNumberFormat="1" applyFont="1" applyFill="1" applyBorder="1" applyAlignment="1">
      <alignment horizontal="center" vertical="top"/>
    </xf>
    <xf numFmtId="164" fontId="1" fillId="33" borderId="40" xfId="0" applyNumberFormat="1" applyFont="1" applyFill="1" applyBorder="1" applyAlignment="1">
      <alignment horizontal="center" vertical="top"/>
    </xf>
    <xf numFmtId="164" fontId="1" fillId="33" borderId="44" xfId="0" applyNumberFormat="1" applyFont="1" applyFill="1" applyBorder="1" applyAlignment="1">
      <alignment horizontal="center" vertical="top"/>
    </xf>
    <xf numFmtId="164" fontId="1" fillId="33" borderId="10" xfId="0" applyNumberFormat="1" applyFont="1" applyFill="1" applyBorder="1" applyAlignment="1">
      <alignment horizontal="center" vertical="top"/>
    </xf>
    <xf numFmtId="164" fontId="1" fillId="33" borderId="49" xfId="0" applyNumberFormat="1" applyFont="1" applyFill="1" applyBorder="1" applyAlignment="1">
      <alignment horizontal="center" vertical="top"/>
    </xf>
    <xf numFmtId="0" fontId="6" fillId="0" borderId="59" xfId="0" applyFont="1" applyFill="1" applyBorder="1" applyAlignment="1">
      <alignment horizontal="left" vertical="top" wrapText="1"/>
    </xf>
    <xf numFmtId="164" fontId="1" fillId="0" borderId="41" xfId="0" applyNumberFormat="1" applyFont="1" applyFill="1" applyBorder="1" applyAlignment="1">
      <alignment horizontal="center" vertical="top"/>
    </xf>
    <xf numFmtId="164" fontId="1" fillId="0" borderId="59" xfId="0" applyNumberFormat="1" applyFont="1" applyFill="1" applyBorder="1" applyAlignment="1">
      <alignment horizontal="center" vertical="top"/>
    </xf>
    <xf numFmtId="164" fontId="1" fillId="0" borderId="11" xfId="0" applyNumberFormat="1" applyFont="1" applyFill="1" applyBorder="1" applyAlignment="1">
      <alignment horizontal="center" vertical="top"/>
    </xf>
    <xf numFmtId="164" fontId="19" fillId="36" borderId="43" xfId="0" applyNumberFormat="1" applyFont="1" applyFill="1" applyBorder="1" applyAlignment="1">
      <alignment horizontal="center" vertical="top" wrapText="1"/>
    </xf>
    <xf numFmtId="164" fontId="18" fillId="33" borderId="28" xfId="0" applyNumberFormat="1" applyFont="1" applyFill="1" applyBorder="1" applyAlignment="1">
      <alignment horizontal="center" vertical="top"/>
    </xf>
    <xf numFmtId="164" fontId="19" fillId="0" borderId="30" xfId="0" applyNumberFormat="1" applyFont="1" applyFill="1" applyBorder="1" applyAlignment="1">
      <alignment horizontal="center" vertical="top"/>
    </xf>
    <xf numFmtId="164" fontId="19" fillId="0" borderId="42" xfId="0" applyNumberFormat="1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top" wrapText="1"/>
    </xf>
    <xf numFmtId="49" fontId="6" fillId="34" borderId="41" xfId="0" applyNumberFormat="1" applyFont="1" applyFill="1" applyBorder="1" applyAlignment="1">
      <alignment horizontal="center" vertical="top"/>
    </xf>
    <xf numFmtId="164" fontId="1" fillId="33" borderId="47" xfId="0" applyNumberFormat="1" applyFont="1" applyFill="1" applyBorder="1" applyAlignment="1">
      <alignment horizontal="center" vertical="top"/>
    </xf>
    <xf numFmtId="164" fontId="6" fillId="36" borderId="85" xfId="0" applyNumberFormat="1" applyFont="1" applyFill="1" applyBorder="1" applyAlignment="1">
      <alignment horizontal="center" vertical="top" wrapText="1"/>
    </xf>
    <xf numFmtId="164" fontId="1" fillId="33" borderId="100" xfId="0" applyNumberFormat="1" applyFont="1" applyFill="1" applyBorder="1" applyAlignment="1">
      <alignment horizontal="center" vertical="top"/>
    </xf>
    <xf numFmtId="164" fontId="6" fillId="36" borderId="54" xfId="0" applyNumberFormat="1" applyFont="1" applyFill="1" applyBorder="1" applyAlignment="1">
      <alignment horizontal="center" vertical="top" wrapText="1"/>
    </xf>
    <xf numFmtId="164" fontId="1" fillId="33" borderId="106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 vertical="top"/>
    </xf>
    <xf numFmtId="0" fontId="19" fillId="0" borderId="11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top"/>
    </xf>
    <xf numFmtId="0" fontId="5" fillId="0" borderId="99" xfId="0" applyFont="1" applyFill="1" applyBorder="1" applyAlignment="1">
      <alignment horizontal="center" vertical="top"/>
    </xf>
    <xf numFmtId="0" fontId="5" fillId="0" borderId="85" xfId="0" applyNumberFormat="1" applyFont="1" applyBorder="1" applyAlignment="1">
      <alignment horizontal="center" vertical="top"/>
    </xf>
    <xf numFmtId="164" fontId="6" fillId="0" borderId="38" xfId="0" applyNumberFormat="1" applyFont="1" applyFill="1" applyBorder="1" applyAlignment="1">
      <alignment horizontal="center" vertical="top"/>
    </xf>
    <xf numFmtId="164" fontId="6" fillId="0" borderId="17" xfId="0" applyNumberFormat="1" applyFont="1" applyFill="1" applyBorder="1" applyAlignment="1">
      <alignment horizontal="center" vertical="top"/>
    </xf>
    <xf numFmtId="164" fontId="6" fillId="0" borderId="50" xfId="0" applyNumberFormat="1" applyFont="1" applyFill="1" applyBorder="1" applyAlignment="1">
      <alignment horizontal="center" vertical="top"/>
    </xf>
    <xf numFmtId="164" fontId="6" fillId="0" borderId="51" xfId="0" applyNumberFormat="1" applyFont="1" applyFill="1" applyBorder="1" applyAlignment="1">
      <alignment horizontal="center" vertical="top"/>
    </xf>
    <xf numFmtId="164" fontId="6" fillId="0" borderId="52" xfId="0" applyNumberFormat="1" applyFont="1" applyFill="1" applyBorder="1" applyAlignment="1">
      <alignment horizontal="center" vertical="top"/>
    </xf>
    <xf numFmtId="164" fontId="6" fillId="0" borderId="56" xfId="0" applyNumberFormat="1" applyFont="1" applyFill="1" applyBorder="1" applyAlignment="1">
      <alignment horizontal="center" vertical="top"/>
    </xf>
    <xf numFmtId="164" fontId="6" fillId="0" borderId="59" xfId="0" applyNumberFormat="1" applyFont="1" applyFill="1" applyBorder="1" applyAlignment="1">
      <alignment horizontal="center" vertical="top"/>
    </xf>
    <xf numFmtId="164" fontId="6" fillId="0" borderId="11" xfId="0" applyNumberFormat="1" applyFont="1" applyFill="1" applyBorder="1" applyAlignment="1">
      <alignment horizontal="center" vertical="top"/>
    </xf>
    <xf numFmtId="164" fontId="6" fillId="0" borderId="49" xfId="0" applyNumberFormat="1" applyFont="1" applyFill="1" applyBorder="1" applyAlignment="1">
      <alignment horizontal="center" vertical="top"/>
    </xf>
    <xf numFmtId="164" fontId="6" fillId="33" borderId="59" xfId="0" applyNumberFormat="1" applyFont="1" applyFill="1" applyBorder="1" applyAlignment="1">
      <alignment horizontal="center" vertical="top"/>
    </xf>
    <xf numFmtId="164" fontId="6" fillId="0" borderId="35" xfId="0" applyNumberFormat="1" applyFont="1" applyFill="1" applyBorder="1" applyAlignment="1">
      <alignment horizontal="center" vertical="top"/>
    </xf>
    <xf numFmtId="164" fontId="6" fillId="33" borderId="36" xfId="0" applyNumberFormat="1" applyFont="1" applyFill="1" applyBorder="1" applyAlignment="1">
      <alignment horizontal="center" vertical="top"/>
    </xf>
    <xf numFmtId="49" fontId="6" fillId="0" borderId="34" xfId="0" applyNumberFormat="1" applyFont="1" applyFill="1" applyBorder="1" applyAlignment="1">
      <alignment horizontal="center" vertical="top" wrapText="1"/>
    </xf>
    <xf numFmtId="164" fontId="6" fillId="0" borderId="46" xfId="0" applyNumberFormat="1" applyFont="1" applyFill="1" applyBorder="1" applyAlignment="1">
      <alignment horizontal="center" vertical="top"/>
    </xf>
    <xf numFmtId="49" fontId="6" fillId="0" borderId="61" xfId="0" applyNumberFormat="1" applyFont="1" applyFill="1" applyBorder="1" applyAlignment="1">
      <alignment horizontal="center" vertical="top" wrapText="1"/>
    </xf>
    <xf numFmtId="164" fontId="6" fillId="0" borderId="57" xfId="0" applyNumberFormat="1" applyFont="1" applyFill="1" applyBorder="1" applyAlignment="1">
      <alignment horizontal="center" vertical="top"/>
    </xf>
    <xf numFmtId="164" fontId="6" fillId="0" borderId="106" xfId="0" applyNumberFormat="1" applyFont="1" applyFill="1" applyBorder="1" applyAlignment="1">
      <alignment horizontal="center" vertical="top"/>
    </xf>
    <xf numFmtId="49" fontId="6" fillId="0" borderId="97" xfId="0" applyNumberFormat="1" applyFont="1" applyBorder="1" applyAlignment="1">
      <alignment horizontal="center" vertical="top" wrapText="1"/>
    </xf>
    <xf numFmtId="164" fontId="1" fillId="0" borderId="46" xfId="0" applyNumberFormat="1" applyFont="1" applyFill="1" applyBorder="1" applyAlignment="1">
      <alignment horizontal="center" vertical="top"/>
    </xf>
    <xf numFmtId="49" fontId="6" fillId="0" borderId="47" xfId="0" applyNumberFormat="1" applyFont="1" applyBorder="1" applyAlignment="1">
      <alignment horizontal="center" vertical="top" wrapText="1"/>
    </xf>
    <xf numFmtId="0" fontId="5" fillId="0" borderId="42" xfId="0" applyNumberFormat="1" applyFont="1" applyBorder="1" applyAlignment="1">
      <alignment horizontal="center" vertical="top"/>
    </xf>
    <xf numFmtId="164" fontId="1" fillId="0" borderId="106" xfId="0" applyNumberFormat="1" applyFont="1" applyFill="1" applyBorder="1" applyAlignment="1">
      <alignment horizontal="center" vertical="top"/>
    </xf>
    <xf numFmtId="164" fontId="6" fillId="0" borderId="107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/>
    </xf>
    <xf numFmtId="164" fontId="6" fillId="0" borderId="41" xfId="0" applyNumberFormat="1" applyFont="1" applyFill="1" applyBorder="1" applyAlignment="1">
      <alignment horizontal="center" vertical="top"/>
    </xf>
    <xf numFmtId="164" fontId="6" fillId="0" borderId="44" xfId="0" applyNumberFormat="1" applyFont="1" applyFill="1" applyBorder="1" applyAlignment="1">
      <alignment horizontal="center" vertical="top"/>
    </xf>
    <xf numFmtId="164" fontId="1" fillId="0" borderId="47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49" fontId="6" fillId="0" borderId="105" xfId="0" applyNumberFormat="1" applyFont="1" applyBorder="1" applyAlignment="1">
      <alignment horizontal="center" vertical="top" wrapText="1"/>
    </xf>
    <xf numFmtId="164" fontId="1" fillId="35" borderId="48" xfId="0" applyNumberFormat="1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 wrapText="1"/>
    </xf>
    <xf numFmtId="164" fontId="1" fillId="33" borderId="108" xfId="0" applyNumberFormat="1" applyFont="1" applyFill="1" applyBorder="1" applyAlignment="1">
      <alignment horizontal="center" vertical="top"/>
    </xf>
    <xf numFmtId="164" fontId="1" fillId="35" borderId="109" xfId="0" applyNumberFormat="1" applyFont="1" applyFill="1" applyBorder="1" applyAlignment="1">
      <alignment horizontal="center" vertical="top"/>
    </xf>
    <xf numFmtId="49" fontId="6" fillId="35" borderId="45" xfId="0" applyNumberFormat="1" applyFont="1" applyFill="1" applyBorder="1" applyAlignment="1">
      <alignment vertical="top" wrapText="1"/>
    </xf>
    <xf numFmtId="49" fontId="5" fillId="35" borderId="45" xfId="0" applyNumberFormat="1" applyFont="1" applyFill="1" applyBorder="1" applyAlignment="1">
      <alignment horizontal="center" vertical="top" wrapText="1"/>
    </xf>
    <xf numFmtId="49" fontId="5" fillId="35" borderId="78" xfId="0" applyNumberFormat="1" applyFont="1" applyFill="1" applyBorder="1" applyAlignment="1">
      <alignment horizontal="center" vertical="top" wrapText="1"/>
    </xf>
    <xf numFmtId="49" fontId="1" fillId="35" borderId="15" xfId="0" applyNumberFormat="1" applyFont="1" applyFill="1" applyBorder="1" applyAlignment="1">
      <alignment horizontal="left" vertical="top"/>
    </xf>
    <xf numFmtId="164" fontId="6" fillId="0" borderId="62" xfId="0" applyNumberFormat="1" applyFont="1" applyFill="1" applyBorder="1" applyAlignment="1">
      <alignment horizontal="center" vertical="top"/>
    </xf>
    <xf numFmtId="49" fontId="6" fillId="35" borderId="48" xfId="0" applyNumberFormat="1" applyFont="1" applyFill="1" applyBorder="1" applyAlignment="1">
      <alignment vertical="top" wrapText="1"/>
    </xf>
    <xf numFmtId="49" fontId="5" fillId="35" borderId="48" xfId="0" applyNumberFormat="1" applyFont="1" applyFill="1" applyBorder="1" applyAlignment="1">
      <alignment horizontal="center" vertical="top" wrapText="1"/>
    </xf>
    <xf numFmtId="49" fontId="5" fillId="35" borderId="96" xfId="0" applyNumberFormat="1" applyFont="1" applyFill="1" applyBorder="1" applyAlignment="1">
      <alignment horizontal="center" vertical="top" wrapText="1"/>
    </xf>
    <xf numFmtId="0" fontId="6" fillId="0" borderId="94" xfId="0" applyFont="1" applyFill="1" applyBorder="1" applyAlignment="1">
      <alignment vertical="top" wrapText="1"/>
    </xf>
    <xf numFmtId="0" fontId="6" fillId="0" borderId="49" xfId="0" applyFont="1" applyFill="1" applyBorder="1" applyAlignment="1">
      <alignment vertical="top" wrapText="1"/>
    </xf>
    <xf numFmtId="164" fontId="6" fillId="0" borderId="47" xfId="0" applyNumberFormat="1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left" vertical="top" wrapText="1"/>
    </xf>
    <xf numFmtId="0" fontId="6" fillId="0" borderId="56" xfId="0" applyFont="1" applyFill="1" applyBorder="1" applyAlignment="1">
      <alignment vertical="top" wrapText="1"/>
    </xf>
    <xf numFmtId="0" fontId="6" fillId="0" borderId="32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164" fontId="1" fillId="35" borderId="38" xfId="0" applyNumberFormat="1" applyFont="1" applyFill="1" applyBorder="1" applyAlignment="1">
      <alignment horizontal="center" vertical="top"/>
    </xf>
    <xf numFmtId="164" fontId="1" fillId="35" borderId="16" xfId="0" applyNumberFormat="1" applyFont="1" applyFill="1" applyBorder="1" applyAlignment="1">
      <alignment horizontal="center" vertical="top"/>
    </xf>
    <xf numFmtId="164" fontId="1" fillId="35" borderId="18" xfId="0" applyNumberFormat="1" applyFont="1" applyFill="1" applyBorder="1" applyAlignment="1">
      <alignment horizontal="center" vertical="top"/>
    </xf>
    <xf numFmtId="164" fontId="1" fillId="35" borderId="46" xfId="0" applyNumberFormat="1" applyFont="1" applyFill="1" applyBorder="1" applyAlignment="1">
      <alignment horizontal="center" vertical="top"/>
    </xf>
    <xf numFmtId="164" fontId="1" fillId="35" borderId="34" xfId="0" applyNumberFormat="1" applyFont="1" applyFill="1" applyBorder="1" applyAlignment="1">
      <alignment horizontal="center" vertical="top"/>
    </xf>
    <xf numFmtId="164" fontId="1" fillId="35" borderId="30" xfId="0" applyNumberFormat="1" applyFont="1" applyFill="1" applyBorder="1" applyAlignment="1">
      <alignment horizontal="center" vertical="top"/>
    </xf>
    <xf numFmtId="49" fontId="6" fillId="35" borderId="34" xfId="0" applyNumberFormat="1" applyFont="1" applyFill="1" applyBorder="1" applyAlignment="1">
      <alignment vertical="top" wrapText="1"/>
    </xf>
    <xf numFmtId="49" fontId="5" fillId="35" borderId="34" xfId="0" applyNumberFormat="1" applyFont="1" applyFill="1" applyBorder="1" applyAlignment="1">
      <alignment horizontal="center" vertical="top" wrapText="1"/>
    </xf>
    <xf numFmtId="49" fontId="5" fillId="35" borderId="110" xfId="0" applyNumberFormat="1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164" fontId="6" fillId="0" borderId="61" xfId="0" applyNumberFormat="1" applyFont="1" applyFill="1" applyBorder="1" applyAlignment="1">
      <alignment horizontal="center" vertical="top"/>
    </xf>
    <xf numFmtId="0" fontId="6" fillId="0" borderId="44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/>
    </xf>
    <xf numFmtId="164" fontId="1" fillId="34" borderId="14" xfId="0" applyNumberFormat="1" applyFont="1" applyFill="1" applyBorder="1" applyAlignment="1">
      <alignment horizontal="center" vertical="top"/>
    </xf>
    <xf numFmtId="164" fontId="1" fillId="34" borderId="15" xfId="0" applyNumberFormat="1" applyFont="1" applyFill="1" applyBorder="1" applyAlignment="1">
      <alignment horizontal="center" vertical="top"/>
    </xf>
    <xf numFmtId="164" fontId="1" fillId="34" borderId="99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49" fontId="6" fillId="0" borderId="97" xfId="0" applyNumberFormat="1" applyFont="1" applyFill="1" applyBorder="1" applyAlignment="1">
      <alignment horizontal="center" vertical="top"/>
    </xf>
    <xf numFmtId="0" fontId="5" fillId="0" borderId="85" xfId="0" applyNumberFormat="1" applyFont="1" applyFill="1" applyBorder="1" applyAlignment="1">
      <alignment horizontal="center" vertical="top"/>
    </xf>
    <xf numFmtId="49" fontId="5" fillId="0" borderId="94" xfId="0" applyNumberFormat="1" applyFont="1" applyFill="1" applyBorder="1" applyAlignment="1">
      <alignment horizontal="center" vertical="top"/>
    </xf>
    <xf numFmtId="0" fontId="6" fillId="0" borderId="111" xfId="0" applyFont="1" applyFill="1" applyBorder="1" applyAlignment="1">
      <alignment horizontal="center" vertical="top" wrapText="1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top"/>
    </xf>
    <xf numFmtId="49" fontId="5" fillId="0" borderId="47" xfId="0" applyNumberFormat="1" applyFont="1" applyFill="1" applyBorder="1" applyAlignment="1">
      <alignment horizontal="center" vertical="top"/>
    </xf>
    <xf numFmtId="0" fontId="5" fillId="0" borderId="42" xfId="0" applyNumberFormat="1" applyFont="1" applyFill="1" applyBorder="1" applyAlignment="1">
      <alignment horizontal="center" vertical="top"/>
    </xf>
    <xf numFmtId="49" fontId="5" fillId="0" borderId="44" xfId="0" applyNumberFormat="1" applyFont="1" applyFill="1" applyBorder="1" applyAlignment="1">
      <alignment horizontal="center" vertical="top"/>
    </xf>
    <xf numFmtId="164" fontId="6" fillId="0" borderId="1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top"/>
    </xf>
    <xf numFmtId="49" fontId="5" fillId="0" borderId="105" xfId="0" applyNumberFormat="1" applyFont="1" applyFill="1" applyBorder="1" applyAlignment="1">
      <alignment horizontal="center" vertical="top"/>
    </xf>
    <xf numFmtId="0" fontId="5" fillId="0" borderId="100" xfId="0" applyNumberFormat="1" applyFont="1" applyFill="1" applyBorder="1" applyAlignment="1">
      <alignment horizontal="center" vertical="top"/>
    </xf>
    <xf numFmtId="49" fontId="5" fillId="0" borderId="101" xfId="0" applyNumberFormat="1" applyFont="1" applyFill="1" applyBorder="1" applyAlignment="1">
      <alignment horizontal="center" vertical="top"/>
    </xf>
    <xf numFmtId="0" fontId="1" fillId="33" borderId="84" xfId="0" applyFont="1" applyFill="1" applyBorder="1" applyAlignment="1">
      <alignment horizontal="right" vertical="top" wrapText="1"/>
    </xf>
    <xf numFmtId="0" fontId="6" fillId="0" borderId="19" xfId="0" applyNumberFormat="1" applyFont="1" applyFill="1" applyBorder="1" applyAlignment="1">
      <alignment horizontal="center" vertical="top"/>
    </xf>
    <xf numFmtId="0" fontId="6" fillId="0" borderId="27" xfId="0" applyNumberFormat="1" applyFont="1" applyFill="1" applyBorder="1" applyAlignment="1">
      <alignment horizontal="center" vertical="top"/>
    </xf>
    <xf numFmtId="0" fontId="6" fillId="0" borderId="67" xfId="0" applyFont="1" applyFill="1" applyBorder="1" applyAlignment="1">
      <alignment horizontal="center" vertical="top" wrapText="1"/>
    </xf>
    <xf numFmtId="0" fontId="1" fillId="0" borderId="81" xfId="0" applyFont="1" applyFill="1" applyBorder="1" applyAlignment="1">
      <alignment horizontal="center" vertical="top" wrapText="1"/>
    </xf>
    <xf numFmtId="164" fontId="1" fillId="0" borderId="62" xfId="0" applyNumberFormat="1" applyFont="1" applyFill="1" applyBorder="1" applyAlignment="1">
      <alignment horizontal="center" vertical="top"/>
    </xf>
    <xf numFmtId="164" fontId="1" fillId="0" borderId="54" xfId="0" applyNumberFormat="1" applyFont="1" applyFill="1" applyBorder="1" applyAlignment="1">
      <alignment horizontal="center" vertical="top"/>
    </xf>
    <xf numFmtId="0" fontId="9" fillId="0" borderId="93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9" fillId="0" borderId="40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/>
    </xf>
    <xf numFmtId="0" fontId="9" fillId="0" borderId="99" xfId="0" applyFont="1" applyFill="1" applyBorder="1" applyAlignment="1">
      <alignment horizontal="center" vertical="top"/>
    </xf>
    <xf numFmtId="49" fontId="5" fillId="0" borderId="44" xfId="0" applyNumberFormat="1" applyFont="1" applyBorder="1" applyAlignment="1">
      <alignment horizontal="center" vertical="top" textRotation="90"/>
    </xf>
    <xf numFmtId="49" fontId="5" fillId="0" borderId="101" xfId="0" applyNumberFormat="1" applyFont="1" applyBorder="1" applyAlignment="1">
      <alignment horizontal="center" vertical="top" textRotation="90"/>
    </xf>
    <xf numFmtId="0" fontId="5" fillId="0" borderId="19" xfId="0" applyNumberFormat="1" applyFont="1" applyFill="1" applyBorder="1" applyAlignment="1">
      <alignment horizontal="center" vertical="top"/>
    </xf>
    <xf numFmtId="0" fontId="5" fillId="0" borderId="27" xfId="0" applyNumberFormat="1" applyFont="1" applyFill="1" applyBorder="1" applyAlignment="1">
      <alignment horizontal="center" vertical="top"/>
    </xf>
    <xf numFmtId="49" fontId="6" fillId="0" borderId="47" xfId="0" applyNumberFormat="1" applyFont="1" applyFill="1" applyBorder="1" applyAlignment="1">
      <alignment horizontal="center" vertical="top" wrapText="1"/>
    </xf>
    <xf numFmtId="164" fontId="6" fillId="33" borderId="50" xfId="0" applyNumberFormat="1" applyFont="1" applyFill="1" applyBorder="1" applyAlignment="1">
      <alignment horizontal="center" vertical="top"/>
    </xf>
    <xf numFmtId="164" fontId="6" fillId="33" borderId="51" xfId="0" applyNumberFormat="1" applyFont="1" applyFill="1" applyBorder="1" applyAlignment="1">
      <alignment horizontal="center" vertical="top"/>
    </xf>
    <xf numFmtId="164" fontId="6" fillId="33" borderId="52" xfId="0" applyNumberFormat="1" applyFont="1" applyFill="1" applyBorder="1" applyAlignment="1">
      <alignment horizontal="center" vertical="top"/>
    </xf>
    <xf numFmtId="164" fontId="6" fillId="33" borderId="59" xfId="0" applyNumberFormat="1" applyFont="1" applyFill="1" applyBorder="1" applyAlignment="1">
      <alignment horizontal="center" vertical="top"/>
    </xf>
    <xf numFmtId="164" fontId="6" fillId="33" borderId="10" xfId="0" applyNumberFormat="1" applyFont="1" applyFill="1" applyBorder="1" applyAlignment="1">
      <alignment horizontal="center" vertical="top"/>
    </xf>
    <xf numFmtId="164" fontId="6" fillId="33" borderId="11" xfId="0" applyNumberFormat="1" applyFont="1" applyFill="1" applyBorder="1" applyAlignment="1">
      <alignment horizontal="center" vertical="top"/>
    </xf>
    <xf numFmtId="164" fontId="1" fillId="33" borderId="83" xfId="0" applyNumberFormat="1" applyFont="1" applyFill="1" applyBorder="1" applyAlignment="1">
      <alignment horizontal="center" vertical="top"/>
    </xf>
    <xf numFmtId="164" fontId="6" fillId="0" borderId="110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164" fontId="6" fillId="33" borderId="106" xfId="0" applyNumberFormat="1" applyFont="1" applyFill="1" applyBorder="1" applyAlignment="1">
      <alignment horizontal="center" vertical="top"/>
    </xf>
    <xf numFmtId="0" fontId="6" fillId="0" borderId="58" xfId="0" applyFont="1" applyFill="1" applyBorder="1" applyAlignment="1">
      <alignment horizontal="center" vertical="top" wrapText="1"/>
    </xf>
    <xf numFmtId="0" fontId="1" fillId="33" borderId="83" xfId="0" applyFont="1" applyFill="1" applyBorder="1" applyAlignment="1">
      <alignment horizontal="right" vertical="top" wrapText="1"/>
    </xf>
    <xf numFmtId="164" fontId="6" fillId="33" borderId="24" xfId="0" applyNumberFormat="1" applyFont="1" applyFill="1" applyBorder="1" applyAlignment="1">
      <alignment horizontal="center" vertical="top"/>
    </xf>
    <xf numFmtId="164" fontId="1" fillId="35" borderId="112" xfId="0" applyNumberFormat="1" applyFont="1" applyFill="1" applyBorder="1" applyAlignment="1">
      <alignment horizontal="center" vertical="top"/>
    </xf>
    <xf numFmtId="164" fontId="6" fillId="0" borderId="46" xfId="0" applyNumberFormat="1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center" vertical="top"/>
    </xf>
    <xf numFmtId="49" fontId="1" fillId="34" borderId="21" xfId="0" applyNumberFormat="1" applyFont="1" applyFill="1" applyBorder="1" applyAlignment="1">
      <alignment horizontal="center" vertical="top" wrapText="1"/>
    </xf>
    <xf numFmtId="164" fontId="6" fillId="0" borderId="59" xfId="0" applyNumberFormat="1" applyFont="1" applyBorder="1" applyAlignment="1">
      <alignment horizontal="center" vertical="top"/>
    </xf>
    <xf numFmtId="164" fontId="1" fillId="33" borderId="28" xfId="0" applyNumberFormat="1" applyFont="1" applyFill="1" applyBorder="1" applyAlignment="1">
      <alignment horizontal="center" vertical="top"/>
    </xf>
    <xf numFmtId="164" fontId="6" fillId="0" borderId="38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164" fontId="6" fillId="0" borderId="30" xfId="0" applyNumberFormat="1" applyFont="1" applyFill="1" applyBorder="1" applyAlignment="1">
      <alignment horizontal="center" vertical="top"/>
    </xf>
    <xf numFmtId="164" fontId="19" fillId="36" borderId="113" xfId="0" applyNumberFormat="1" applyFont="1" applyFill="1" applyBorder="1" applyAlignment="1">
      <alignment horizontal="center" vertical="top" wrapText="1"/>
    </xf>
    <xf numFmtId="164" fontId="1" fillId="35" borderId="43" xfId="0" applyNumberFormat="1" applyFont="1" applyFill="1" applyBorder="1" applyAlignment="1">
      <alignment horizontal="center" vertical="top"/>
    </xf>
    <xf numFmtId="164" fontId="19" fillId="36" borderId="57" xfId="0" applyNumberFormat="1" applyFont="1" applyFill="1" applyBorder="1" applyAlignment="1">
      <alignment horizontal="center" vertical="top" wrapText="1"/>
    </xf>
    <xf numFmtId="164" fontId="19" fillId="36" borderId="47" xfId="0" applyNumberFormat="1" applyFont="1" applyFill="1" applyBorder="1" applyAlignment="1">
      <alignment horizontal="center" vertical="top" wrapText="1"/>
    </xf>
    <xf numFmtId="164" fontId="18" fillId="33" borderId="24" xfId="0" applyNumberFormat="1" applyFont="1" applyFill="1" applyBorder="1" applyAlignment="1">
      <alignment horizontal="center" vertical="top"/>
    </xf>
    <xf numFmtId="164" fontId="6" fillId="0" borderId="25" xfId="0" applyNumberFormat="1" applyFont="1" applyBorder="1" applyAlignment="1">
      <alignment horizontal="center" vertical="top"/>
    </xf>
    <xf numFmtId="164" fontId="6" fillId="0" borderId="43" xfId="0" applyNumberFormat="1" applyFont="1" applyBorder="1" applyAlignment="1">
      <alignment horizontal="center" vertical="top"/>
    </xf>
    <xf numFmtId="164" fontId="1" fillId="33" borderId="29" xfId="0" applyNumberFormat="1" applyFont="1" applyFill="1" applyBorder="1" applyAlignment="1">
      <alignment horizontal="center" vertical="top"/>
    </xf>
    <xf numFmtId="164" fontId="6" fillId="0" borderId="42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 wrapText="1"/>
    </xf>
    <xf numFmtId="164" fontId="6" fillId="33" borderId="60" xfId="0" applyNumberFormat="1" applyFont="1" applyFill="1" applyBorder="1" applyAlignment="1">
      <alignment horizontal="center" vertical="top"/>
    </xf>
    <xf numFmtId="164" fontId="1" fillId="35" borderId="23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164" fontId="6" fillId="36" borderId="38" xfId="0" applyNumberFormat="1" applyFont="1" applyFill="1" applyBorder="1" applyAlignment="1">
      <alignment horizontal="center" vertical="top" wrapText="1"/>
    </xf>
    <xf numFmtId="164" fontId="6" fillId="36" borderId="16" xfId="0" applyNumberFormat="1" applyFont="1" applyFill="1" applyBorder="1" applyAlignment="1">
      <alignment horizontal="center" vertical="top" wrapText="1"/>
    </xf>
    <xf numFmtId="164" fontId="6" fillId="36" borderId="38" xfId="0" applyNumberFormat="1" applyFont="1" applyFill="1" applyBorder="1" applyAlignment="1">
      <alignment horizontal="center" vertical="top" wrapText="1"/>
    </xf>
    <xf numFmtId="164" fontId="6" fillId="36" borderId="16" xfId="0" applyNumberFormat="1" applyFont="1" applyFill="1" applyBorder="1" applyAlignment="1">
      <alignment horizontal="center" vertical="top" wrapText="1"/>
    </xf>
    <xf numFmtId="164" fontId="6" fillId="36" borderId="41" xfId="0" applyNumberFormat="1" applyFont="1" applyFill="1" applyBorder="1" applyAlignment="1">
      <alignment horizontal="center" vertical="top" wrapText="1"/>
    </xf>
    <xf numFmtId="164" fontId="6" fillId="36" borderId="13" xfId="0" applyNumberFormat="1" applyFont="1" applyFill="1" applyBorder="1" applyAlignment="1">
      <alignment horizontal="center" vertical="top" wrapText="1"/>
    </xf>
    <xf numFmtId="164" fontId="1" fillId="33" borderId="26" xfId="0" applyNumberFormat="1" applyFont="1" applyFill="1" applyBorder="1" applyAlignment="1">
      <alignment horizontal="center" vertical="top" wrapText="1"/>
    </xf>
    <xf numFmtId="164" fontId="1" fillId="33" borderId="19" xfId="0" applyNumberFormat="1" applyFont="1" applyFill="1" applyBorder="1" applyAlignment="1">
      <alignment horizontal="center" vertical="top" wrapText="1"/>
    </xf>
    <xf numFmtId="164" fontId="6" fillId="0" borderId="38" xfId="0" applyNumberFormat="1" applyFont="1" applyFill="1" applyBorder="1" applyAlignment="1">
      <alignment horizontal="center" vertical="top" wrapText="1"/>
    </xf>
    <xf numFmtId="164" fontId="6" fillId="0" borderId="16" xfId="0" applyNumberFormat="1" applyFont="1" applyFill="1" applyBorder="1" applyAlignment="1">
      <alignment horizontal="center" vertical="top" wrapText="1"/>
    </xf>
    <xf numFmtId="164" fontId="6" fillId="0" borderId="41" xfId="0" applyNumberFormat="1" applyFont="1" applyFill="1" applyBorder="1" applyAlignment="1">
      <alignment horizontal="center" vertical="top" wrapText="1"/>
    </xf>
    <xf numFmtId="164" fontId="6" fillId="0" borderId="13" xfId="0" applyNumberFormat="1" applyFont="1" applyFill="1" applyBorder="1" applyAlignment="1">
      <alignment horizontal="center" vertical="top" wrapText="1"/>
    </xf>
    <xf numFmtId="164" fontId="1" fillId="35" borderId="21" xfId="0" applyNumberFormat="1" applyFont="1" applyFill="1" applyBorder="1" applyAlignment="1">
      <alignment horizontal="center" vertical="top"/>
    </xf>
    <xf numFmtId="164" fontId="1" fillId="35" borderId="22" xfId="0" applyNumberFormat="1" applyFont="1" applyFill="1" applyBorder="1" applyAlignment="1">
      <alignment horizontal="center" vertical="top"/>
    </xf>
    <xf numFmtId="164" fontId="1" fillId="35" borderId="25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106" xfId="0" applyFont="1" applyFill="1" applyBorder="1" applyAlignment="1">
      <alignment horizontal="center" vertical="top" wrapText="1"/>
    </xf>
    <xf numFmtId="164" fontId="6" fillId="36" borderId="41" xfId="0" applyNumberFormat="1" applyFont="1" applyFill="1" applyBorder="1" applyAlignment="1">
      <alignment horizontal="center" vertical="top" wrapText="1"/>
    </xf>
    <xf numFmtId="164" fontId="6" fillId="36" borderId="13" xfId="0" applyNumberFormat="1" applyFont="1" applyFill="1" applyBorder="1" applyAlignment="1">
      <alignment horizontal="center" vertical="top" wrapText="1"/>
    </xf>
    <xf numFmtId="164" fontId="6" fillId="0" borderId="86" xfId="0" applyNumberFormat="1" applyFont="1" applyFill="1" applyBorder="1" applyAlignment="1">
      <alignment horizontal="center" vertical="top" wrapText="1"/>
    </xf>
    <xf numFmtId="164" fontId="6" fillId="0" borderId="20" xfId="0" applyNumberFormat="1" applyFont="1" applyFill="1" applyBorder="1" applyAlignment="1">
      <alignment horizontal="center" vertical="top" wrapText="1"/>
    </xf>
    <xf numFmtId="164" fontId="1" fillId="0" borderId="20" xfId="0" applyNumberFormat="1" applyFont="1" applyFill="1" applyBorder="1" applyAlignment="1">
      <alignment horizontal="center" vertical="top"/>
    </xf>
    <xf numFmtId="164" fontId="1" fillId="0" borderId="93" xfId="0" applyNumberFormat="1" applyFont="1" applyFill="1" applyBorder="1" applyAlignment="1">
      <alignment horizontal="center" vertical="top"/>
    </xf>
    <xf numFmtId="164" fontId="6" fillId="0" borderId="59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center" vertical="top" wrapText="1"/>
    </xf>
    <xf numFmtId="164" fontId="1" fillId="33" borderId="14" xfId="0" applyNumberFormat="1" applyFont="1" applyFill="1" applyBorder="1" applyAlignment="1">
      <alignment horizontal="center" vertical="top"/>
    </xf>
    <xf numFmtId="164" fontId="1" fillId="33" borderId="15" xfId="0" applyNumberFormat="1" applyFont="1" applyFill="1" applyBorder="1" applyAlignment="1">
      <alignment horizontal="center" vertical="top"/>
    </xf>
    <xf numFmtId="164" fontId="6" fillId="0" borderId="53" xfId="0" applyNumberFormat="1" applyFont="1" applyBorder="1" applyAlignment="1">
      <alignment horizontal="center" vertical="top"/>
    </xf>
    <xf numFmtId="164" fontId="6" fillId="36" borderId="113" xfId="0" applyNumberFormat="1" applyFont="1" applyFill="1" applyBorder="1" applyAlignment="1">
      <alignment horizontal="center" vertical="top" wrapText="1"/>
    </xf>
    <xf numFmtId="164" fontId="6" fillId="36" borderId="57" xfId="0" applyNumberFormat="1" applyFont="1" applyFill="1" applyBorder="1" applyAlignment="1">
      <alignment horizontal="center" vertical="top" wrapText="1"/>
    </xf>
    <xf numFmtId="164" fontId="6" fillId="36" borderId="43" xfId="0" applyNumberFormat="1" applyFont="1" applyFill="1" applyBorder="1" applyAlignment="1">
      <alignment horizontal="center" vertical="top" wrapText="1"/>
    </xf>
    <xf numFmtId="164" fontId="6" fillId="36" borderId="47" xfId="0" applyNumberFormat="1" applyFont="1" applyFill="1" applyBorder="1" applyAlignment="1">
      <alignment horizontal="center" vertical="top" wrapText="1"/>
    </xf>
    <xf numFmtId="164" fontId="6" fillId="36" borderId="46" xfId="0" applyNumberFormat="1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1" fillId="33" borderId="114" xfId="0" applyFont="1" applyFill="1" applyBorder="1" applyAlignment="1">
      <alignment horizontal="center" vertical="top"/>
    </xf>
    <xf numFmtId="0" fontId="1" fillId="33" borderId="27" xfId="0" applyFont="1" applyFill="1" applyBorder="1" applyAlignment="1">
      <alignment horizontal="right" vertical="top" wrapText="1"/>
    </xf>
    <xf numFmtId="0" fontId="6" fillId="0" borderId="52" xfId="0" applyFont="1" applyFill="1" applyBorder="1" applyAlignment="1">
      <alignment horizontal="center" vertical="top" wrapText="1"/>
    </xf>
    <xf numFmtId="0" fontId="6" fillId="0" borderId="46" xfId="0" applyFont="1" applyFill="1" applyBorder="1" applyAlignment="1">
      <alignment horizontal="center" vertical="top" wrapText="1"/>
    </xf>
    <xf numFmtId="0" fontId="6" fillId="0" borderId="47" xfId="0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horizontal="right" vertical="top" wrapText="1"/>
    </xf>
    <xf numFmtId="0" fontId="6" fillId="0" borderId="106" xfId="0" applyFont="1" applyBorder="1" applyAlignment="1">
      <alignment horizontal="center" vertical="top"/>
    </xf>
    <xf numFmtId="164" fontId="6" fillId="36" borderId="59" xfId="0" applyNumberFormat="1" applyFont="1" applyFill="1" applyBorder="1" applyAlignment="1">
      <alignment horizontal="center" vertical="top" wrapText="1"/>
    </xf>
    <xf numFmtId="164" fontId="6" fillId="36" borderId="10" xfId="0" applyNumberFormat="1" applyFont="1" applyFill="1" applyBorder="1" applyAlignment="1">
      <alignment horizontal="center" vertical="top" wrapText="1"/>
    </xf>
    <xf numFmtId="164" fontId="6" fillId="0" borderId="107" xfId="0" applyNumberFormat="1" applyFont="1" applyBorder="1" applyAlignment="1">
      <alignment horizontal="center" vertical="top"/>
    </xf>
    <xf numFmtId="164" fontId="6" fillId="0" borderId="54" xfId="0" applyNumberFormat="1" applyFont="1" applyBorder="1" applyAlignment="1">
      <alignment horizontal="center" vertical="top"/>
    </xf>
    <xf numFmtId="0" fontId="6" fillId="36" borderId="16" xfId="0" applyFont="1" applyFill="1" applyBorder="1" applyAlignment="1">
      <alignment horizontal="center" vertical="top" wrapText="1"/>
    </xf>
    <xf numFmtId="0" fontId="6" fillId="36" borderId="18" xfId="0" applyFont="1" applyFill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 vertical="top" wrapText="1"/>
    </xf>
    <xf numFmtId="0" fontId="6" fillId="36" borderId="11" xfId="0" applyFont="1" applyFill="1" applyBorder="1" applyAlignment="1">
      <alignment horizontal="center" vertical="top" wrapText="1"/>
    </xf>
    <xf numFmtId="0" fontId="6" fillId="36" borderId="38" xfId="0" applyFont="1" applyFill="1" applyBorder="1" applyAlignment="1">
      <alignment horizontal="left" vertical="top" wrapText="1"/>
    </xf>
    <xf numFmtId="0" fontId="6" fillId="36" borderId="26" xfId="0" applyFont="1" applyFill="1" applyBorder="1" applyAlignment="1">
      <alignment horizontal="left" vertical="top" wrapText="1"/>
    </xf>
    <xf numFmtId="0" fontId="6" fillId="0" borderId="94" xfId="0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center" vertical="top"/>
    </xf>
    <xf numFmtId="49" fontId="6" fillId="0" borderId="47" xfId="0" applyNumberFormat="1" applyFont="1" applyFill="1" applyBorder="1" applyAlignment="1">
      <alignment horizontal="center" vertical="top"/>
    </xf>
    <xf numFmtId="0" fontId="6" fillId="0" borderId="86" xfId="0" applyFont="1" applyFill="1" applyBorder="1" applyAlignment="1">
      <alignment horizontal="left" vertical="top" wrapText="1"/>
    </xf>
    <xf numFmtId="0" fontId="6" fillId="0" borderId="115" xfId="0" applyFont="1" applyFill="1" applyBorder="1" applyAlignment="1">
      <alignment vertical="top" wrapText="1"/>
    </xf>
    <xf numFmtId="2" fontId="6" fillId="0" borderId="20" xfId="0" applyNumberFormat="1" applyFont="1" applyFill="1" applyBorder="1" applyAlignment="1">
      <alignment horizontal="center" vertical="top"/>
    </xf>
    <xf numFmtId="2" fontId="6" fillId="0" borderId="93" xfId="0" applyNumberFormat="1" applyFont="1" applyFill="1" applyBorder="1" applyAlignment="1">
      <alignment horizontal="center" vertical="top"/>
    </xf>
    <xf numFmtId="2" fontId="5" fillId="0" borderId="0" xfId="0" applyNumberFormat="1" applyFont="1" applyFill="1" applyBorder="1" applyAlignment="1">
      <alignment horizontal="center" vertical="top"/>
    </xf>
    <xf numFmtId="164" fontId="6" fillId="0" borderId="50" xfId="0" applyNumberFormat="1" applyFont="1" applyFill="1" applyBorder="1" applyAlignment="1">
      <alignment horizontal="center" vertical="center"/>
    </xf>
    <xf numFmtId="164" fontId="6" fillId="0" borderId="51" xfId="0" applyNumberFormat="1" applyFont="1" applyFill="1" applyBorder="1" applyAlignment="1">
      <alignment horizontal="center" vertical="center"/>
    </xf>
    <xf numFmtId="164" fontId="1" fillId="0" borderId="51" xfId="0" applyNumberFormat="1" applyFont="1" applyFill="1" applyBorder="1" applyAlignment="1">
      <alignment horizontal="center" vertical="center"/>
    </xf>
    <xf numFmtId="164" fontId="1" fillId="0" borderId="52" xfId="0" applyNumberFormat="1" applyFont="1" applyFill="1" applyBorder="1" applyAlignment="1">
      <alignment horizontal="center" vertical="center"/>
    </xf>
    <xf numFmtId="164" fontId="6" fillId="33" borderId="56" xfId="0" applyNumberFormat="1" applyFont="1" applyFill="1" applyBorder="1" applyAlignment="1">
      <alignment horizontal="center" vertical="center"/>
    </xf>
    <xf numFmtId="164" fontId="6" fillId="33" borderId="51" xfId="0" applyNumberFormat="1" applyFont="1" applyFill="1" applyBorder="1" applyAlignment="1">
      <alignment horizontal="center" vertical="center"/>
    </xf>
    <xf numFmtId="164" fontId="6" fillId="33" borderId="52" xfId="0" applyNumberFormat="1" applyFont="1" applyFill="1" applyBorder="1" applyAlignment="1">
      <alignment horizontal="center" vertical="center"/>
    </xf>
    <xf numFmtId="164" fontId="6" fillId="0" borderId="53" xfId="0" applyNumberFormat="1" applyFont="1" applyFill="1" applyBorder="1" applyAlignment="1">
      <alignment horizontal="center" vertical="top"/>
    </xf>
    <xf numFmtId="0" fontId="6" fillId="0" borderId="52" xfId="0" applyFont="1" applyFill="1" applyBorder="1" applyAlignment="1">
      <alignment horizontal="center" vertical="top"/>
    </xf>
    <xf numFmtId="0" fontId="6" fillId="0" borderId="93" xfId="0" applyFont="1" applyFill="1" applyBorder="1" applyAlignment="1">
      <alignment horizontal="center" vertical="top"/>
    </xf>
    <xf numFmtId="0" fontId="6" fillId="0" borderId="40" xfId="0" applyFont="1" applyFill="1" applyBorder="1" applyAlignment="1">
      <alignment horizontal="center" vertical="top"/>
    </xf>
    <xf numFmtId="164" fontId="1" fillId="33" borderId="35" xfId="0" applyNumberFormat="1" applyFont="1" applyFill="1" applyBorder="1" applyAlignment="1">
      <alignment horizontal="center" vertical="top"/>
    </xf>
    <xf numFmtId="164" fontId="1" fillId="33" borderId="64" xfId="0" applyNumberFormat="1" applyFont="1" applyFill="1" applyBorder="1" applyAlignment="1">
      <alignment horizontal="center" vertical="top"/>
    </xf>
    <xf numFmtId="164" fontId="6" fillId="0" borderId="10" xfId="0" applyNumberFormat="1" applyFont="1" applyBorder="1" applyAlignment="1">
      <alignment horizontal="center" vertical="top"/>
    </xf>
    <xf numFmtId="164" fontId="6" fillId="0" borderId="59" xfId="0" applyNumberFormat="1" applyFont="1" applyBorder="1" applyAlignment="1">
      <alignment horizontal="center" vertical="top"/>
    </xf>
    <xf numFmtId="164" fontId="1" fillId="33" borderId="26" xfId="0" applyNumberFormat="1" applyFont="1" applyFill="1" applyBorder="1" applyAlignment="1">
      <alignment horizontal="center" vertical="top"/>
    </xf>
    <xf numFmtId="164" fontId="1" fillId="0" borderId="59" xfId="0" applyNumberFormat="1" applyFont="1" applyFill="1" applyBorder="1" applyAlignment="1">
      <alignment horizontal="center" vertical="top"/>
    </xf>
    <xf numFmtId="164" fontId="6" fillId="0" borderId="41" xfId="0" applyNumberFormat="1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top"/>
    </xf>
    <xf numFmtId="0" fontId="5" fillId="0" borderId="99" xfId="0" applyNumberFormat="1" applyFont="1" applyFill="1" applyBorder="1" applyAlignment="1">
      <alignment horizontal="center" vertical="top"/>
    </xf>
    <xf numFmtId="0" fontId="1" fillId="34" borderId="48" xfId="0" applyFont="1" applyFill="1" applyBorder="1" applyAlignment="1">
      <alignment horizontal="left" vertical="top"/>
    </xf>
    <xf numFmtId="0" fontId="2" fillId="34" borderId="48" xfId="0" applyFont="1" applyFill="1" applyBorder="1" applyAlignment="1">
      <alignment horizontal="left" vertical="top"/>
    </xf>
    <xf numFmtId="49" fontId="1" fillId="34" borderId="21" xfId="0" applyNumberFormat="1" applyFont="1" applyFill="1" applyBorder="1" applyAlignment="1">
      <alignment horizontal="center" vertical="top"/>
    </xf>
    <xf numFmtId="49" fontId="1" fillId="35" borderId="22" xfId="0" applyNumberFormat="1" applyFont="1" applyFill="1" applyBorder="1" applyAlignment="1">
      <alignment horizontal="center" vertical="top"/>
    </xf>
    <xf numFmtId="49" fontId="1" fillId="34" borderId="41" xfId="0" applyNumberFormat="1" applyFont="1" applyFill="1" applyBorder="1" applyAlignment="1">
      <alignment horizontal="center" vertical="top"/>
    </xf>
    <xf numFmtId="0" fontId="6" fillId="0" borderId="116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vertical="top"/>
    </xf>
    <xf numFmtId="0" fontId="21" fillId="0" borderId="0" xfId="0" applyFont="1" applyBorder="1" applyAlignment="1">
      <alignment horizontal="left" vertical="top"/>
    </xf>
    <xf numFmtId="49" fontId="5" fillId="0" borderId="30" xfId="0" applyNumberFormat="1" applyFont="1" applyFill="1" applyBorder="1" applyAlignment="1">
      <alignment horizontal="center" vertical="top"/>
    </xf>
    <xf numFmtId="49" fontId="6" fillId="0" borderId="44" xfId="0" applyNumberFormat="1" applyFont="1" applyFill="1" applyBorder="1" applyAlignment="1">
      <alignment horizontal="left" vertical="top" wrapText="1"/>
    </xf>
    <xf numFmtId="0" fontId="1" fillId="33" borderId="33" xfId="0" applyFont="1" applyFill="1" applyBorder="1" applyAlignment="1">
      <alignment horizontal="right" vertical="top"/>
    </xf>
    <xf numFmtId="164" fontId="6" fillId="0" borderId="107" xfId="0" applyNumberFormat="1" applyFont="1" applyBorder="1" applyAlignment="1">
      <alignment horizontal="center" vertical="top"/>
    </xf>
    <xf numFmtId="49" fontId="6" fillId="0" borderId="59" xfId="0" applyNumberFormat="1" applyFont="1" applyFill="1" applyBorder="1" applyAlignment="1">
      <alignment horizontal="left" vertical="top" wrapText="1"/>
    </xf>
    <xf numFmtId="0" fontId="6" fillId="0" borderId="38" xfId="0" applyFont="1" applyFill="1" applyBorder="1" applyAlignment="1">
      <alignment horizontal="left" vertical="top" wrapText="1"/>
    </xf>
    <xf numFmtId="0" fontId="6" fillId="0" borderId="107" xfId="0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left" vertical="top" wrapText="1"/>
    </xf>
    <xf numFmtId="0" fontId="6" fillId="0" borderId="16" xfId="0" applyNumberFormat="1" applyFont="1" applyFill="1" applyBorder="1" applyAlignment="1">
      <alignment horizontal="center" vertical="top"/>
    </xf>
    <xf numFmtId="0" fontId="6" fillId="0" borderId="18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top"/>
    </xf>
    <xf numFmtId="0" fontId="6" fillId="0" borderId="62" xfId="0" applyNumberFormat="1" applyFont="1" applyFill="1" applyBorder="1" applyAlignment="1">
      <alignment horizontal="center" vertical="top"/>
    </xf>
    <xf numFmtId="0" fontId="6" fillId="0" borderId="11" xfId="0" applyNumberFormat="1" applyFont="1" applyFill="1" applyBorder="1" applyAlignment="1">
      <alignment horizontal="center" vertical="top"/>
    </xf>
    <xf numFmtId="0" fontId="6" fillId="0" borderId="59" xfId="0" applyFont="1" applyFill="1" applyBorder="1" applyAlignment="1">
      <alignment horizontal="left" vertical="top" wrapText="1"/>
    </xf>
    <xf numFmtId="0" fontId="3" fillId="0" borderId="26" xfId="0" applyFont="1" applyBorder="1" applyAlignment="1">
      <alignment vertical="top" wrapText="1"/>
    </xf>
    <xf numFmtId="164" fontId="6" fillId="0" borderId="12" xfId="0" applyNumberFormat="1" applyFont="1" applyFill="1" applyBorder="1" applyAlignment="1">
      <alignment horizontal="center" vertical="top"/>
    </xf>
    <xf numFmtId="0" fontId="6" fillId="0" borderId="50" xfId="0" applyFont="1" applyFill="1" applyBorder="1" applyAlignment="1">
      <alignment horizontal="left" vertical="top" wrapText="1"/>
    </xf>
    <xf numFmtId="164" fontId="6" fillId="0" borderId="60" xfId="0" applyNumberFormat="1" applyFont="1" applyFill="1" applyBorder="1" applyAlignment="1">
      <alignment horizontal="center" vertical="top"/>
    </xf>
    <xf numFmtId="164" fontId="6" fillId="0" borderId="36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46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6" fillId="0" borderId="106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64" fontId="6" fillId="0" borderId="108" xfId="0" applyNumberFormat="1" applyFont="1" applyFill="1" applyBorder="1" applyAlignment="1">
      <alignment horizontal="center" vertical="top"/>
    </xf>
    <xf numFmtId="164" fontId="6" fillId="33" borderId="37" xfId="0" applyNumberFormat="1" applyFont="1" applyFill="1" applyBorder="1" applyAlignment="1">
      <alignment horizontal="center" vertical="top"/>
    </xf>
    <xf numFmtId="164" fontId="1" fillId="35" borderId="95" xfId="0" applyNumberFormat="1" applyFont="1" applyFill="1" applyBorder="1" applyAlignment="1">
      <alignment horizontal="center" vertical="top"/>
    </xf>
    <xf numFmtId="0" fontId="6" fillId="0" borderId="37" xfId="0" applyFont="1" applyFill="1" applyBorder="1" applyAlignment="1">
      <alignment vertical="top" wrapText="1"/>
    </xf>
    <xf numFmtId="0" fontId="6" fillId="0" borderId="106" xfId="0" applyFont="1" applyFill="1" applyBorder="1" applyAlignment="1">
      <alignment horizontal="center" vertical="top" wrapText="1"/>
    </xf>
    <xf numFmtId="0" fontId="5" fillId="0" borderId="16" xfId="0" applyNumberFormat="1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>
      <alignment horizontal="center" vertical="top"/>
    </xf>
    <xf numFmtId="164" fontId="6" fillId="0" borderId="116" xfId="0" applyNumberFormat="1" applyFont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/>
    </xf>
    <xf numFmtId="164" fontId="6" fillId="0" borderId="36" xfId="0" applyNumberFormat="1" applyFont="1" applyFill="1" applyBorder="1" applyAlignment="1">
      <alignment horizontal="center" vertical="top"/>
    </xf>
    <xf numFmtId="0" fontId="6" fillId="0" borderId="110" xfId="0" applyFont="1" applyBorder="1" applyAlignment="1">
      <alignment horizontal="center" vertical="top"/>
    </xf>
    <xf numFmtId="164" fontId="6" fillId="36" borderId="30" xfId="0" applyNumberFormat="1" applyFont="1" applyFill="1" applyBorder="1" applyAlignment="1">
      <alignment horizontal="center" vertical="top" wrapText="1"/>
    </xf>
    <xf numFmtId="0" fontId="6" fillId="36" borderId="35" xfId="0" applyFont="1" applyFill="1" applyBorder="1" applyAlignment="1">
      <alignment horizontal="center" vertical="top"/>
    </xf>
    <xf numFmtId="0" fontId="6" fillId="36" borderId="36" xfId="0" applyFont="1" applyFill="1" applyBorder="1" applyAlignment="1">
      <alignment horizontal="center" vertical="top"/>
    </xf>
    <xf numFmtId="164" fontId="1" fillId="36" borderId="60" xfId="0" applyNumberFormat="1" applyFont="1" applyFill="1" applyBorder="1" applyAlignment="1">
      <alignment horizontal="center" vertical="top"/>
    </xf>
    <xf numFmtId="164" fontId="1" fillId="36" borderId="35" xfId="0" applyNumberFormat="1" applyFont="1" applyFill="1" applyBorder="1" applyAlignment="1">
      <alignment horizontal="center" vertical="top"/>
    </xf>
    <xf numFmtId="164" fontId="1" fillId="0" borderId="35" xfId="0" applyNumberFormat="1" applyFont="1" applyFill="1" applyBorder="1" applyAlignment="1">
      <alignment horizontal="center" vertical="top"/>
    </xf>
    <xf numFmtId="164" fontId="6" fillId="0" borderId="59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54" xfId="0" applyNumberFormat="1" applyFont="1" applyBorder="1" applyAlignment="1">
      <alignment horizontal="center" vertical="center"/>
    </xf>
    <xf numFmtId="164" fontId="6" fillId="0" borderId="63" xfId="0" applyNumberFormat="1" applyFont="1" applyBorder="1" applyAlignment="1">
      <alignment horizontal="center" vertical="center"/>
    </xf>
    <xf numFmtId="164" fontId="1" fillId="33" borderId="63" xfId="0" applyNumberFormat="1" applyFont="1" applyFill="1" applyBorder="1" applyAlignment="1">
      <alignment horizontal="center" vertical="top"/>
    </xf>
    <xf numFmtId="0" fontId="6" fillId="0" borderId="51" xfId="0" applyFont="1" applyFill="1" applyBorder="1" applyAlignment="1">
      <alignment horizontal="center" vertical="top"/>
    </xf>
    <xf numFmtId="164" fontId="6" fillId="0" borderId="18" xfId="0" applyNumberFormat="1" applyFont="1" applyBorder="1" applyAlignment="1">
      <alignment horizontal="center" vertical="center"/>
    </xf>
    <xf numFmtId="164" fontId="6" fillId="33" borderId="38" xfId="0" applyNumberFormat="1" applyFont="1" applyFill="1" applyBorder="1" applyAlignment="1">
      <alignment horizontal="center" vertical="center"/>
    </xf>
    <xf numFmtId="49" fontId="6" fillId="36" borderId="13" xfId="0" applyNumberFormat="1" applyFont="1" applyFill="1" applyBorder="1" applyAlignment="1">
      <alignment horizontal="center" vertical="top"/>
    </xf>
    <xf numFmtId="49" fontId="6" fillId="36" borderId="40" xfId="0" applyNumberFormat="1" applyFont="1" applyFill="1" applyBorder="1" applyAlignment="1">
      <alignment horizontal="center" vertical="top"/>
    </xf>
    <xf numFmtId="164" fontId="6" fillId="0" borderId="40" xfId="0" applyNumberFormat="1" applyFont="1" applyBorder="1" applyAlignment="1">
      <alignment horizontal="center" vertical="center"/>
    </xf>
    <xf numFmtId="164" fontId="6" fillId="33" borderId="41" xfId="0" applyNumberFormat="1" applyFont="1" applyFill="1" applyBorder="1" applyAlignment="1">
      <alignment horizontal="center" vertical="center"/>
    </xf>
    <xf numFmtId="164" fontId="6" fillId="33" borderId="13" xfId="0" applyNumberFormat="1" applyFont="1" applyFill="1" applyBorder="1" applyAlignment="1">
      <alignment horizontal="center" vertical="center"/>
    </xf>
    <xf numFmtId="164" fontId="6" fillId="33" borderId="40" xfId="0" applyNumberFormat="1" applyFont="1" applyFill="1" applyBorder="1" applyAlignment="1">
      <alignment horizontal="center" vertical="center"/>
    </xf>
    <xf numFmtId="9" fontId="6" fillId="36" borderId="13" xfId="0" applyNumberFormat="1" applyFont="1" applyFill="1" applyBorder="1" applyAlignment="1">
      <alignment horizontal="center" vertical="top"/>
    </xf>
    <xf numFmtId="9" fontId="6" fillId="36" borderId="40" xfId="0" applyNumberFormat="1" applyFont="1" applyFill="1" applyBorder="1" applyAlignment="1">
      <alignment horizontal="center" vertical="top"/>
    </xf>
    <xf numFmtId="164" fontId="6" fillId="33" borderId="27" xfId="0" applyNumberFormat="1" applyFont="1" applyFill="1" applyBorder="1" applyAlignment="1">
      <alignment horizontal="center" vertical="center"/>
    </xf>
    <xf numFmtId="164" fontId="1" fillId="33" borderId="26" xfId="0" applyNumberFormat="1" applyFont="1" applyFill="1" applyBorder="1" applyAlignment="1">
      <alignment horizontal="center" vertical="center"/>
    </xf>
    <xf numFmtId="164" fontId="1" fillId="33" borderId="19" xfId="0" applyNumberFormat="1" applyFont="1" applyFill="1" applyBorder="1" applyAlignment="1">
      <alignment horizontal="center" vertical="center"/>
    </xf>
    <xf numFmtId="164" fontId="1" fillId="33" borderId="27" xfId="0" applyNumberFormat="1" applyFont="1" applyFill="1" applyBorder="1" applyAlignment="1">
      <alignment horizontal="center" vertical="center"/>
    </xf>
    <xf numFmtId="9" fontId="6" fillId="0" borderId="15" xfId="0" applyNumberFormat="1" applyFont="1" applyFill="1" applyBorder="1" applyAlignment="1">
      <alignment horizontal="center" vertical="top"/>
    </xf>
    <xf numFmtId="9" fontId="6" fillId="0" borderId="99" xfId="0" applyNumberFormat="1" applyFont="1" applyFill="1" applyBorder="1" applyAlignment="1">
      <alignment horizontal="center" vertical="top"/>
    </xf>
    <xf numFmtId="164" fontId="1" fillId="0" borderId="51" xfId="0" applyNumberFormat="1" applyFont="1" applyFill="1" applyBorder="1" applyAlignment="1">
      <alignment horizontal="center" vertical="top"/>
    </xf>
    <xf numFmtId="164" fontId="1" fillId="36" borderId="41" xfId="0" applyNumberFormat="1" applyFont="1" applyFill="1" applyBorder="1" applyAlignment="1">
      <alignment horizontal="center" vertical="top"/>
    </xf>
    <xf numFmtId="164" fontId="1" fillId="36" borderId="13" xfId="0" applyNumberFormat="1" applyFont="1" applyFill="1" applyBorder="1" applyAlignment="1">
      <alignment horizontal="center" vertical="top"/>
    </xf>
    <xf numFmtId="164" fontId="1" fillId="36" borderId="40" xfId="0" applyNumberFormat="1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>
      <alignment horizontal="center" vertical="top"/>
    </xf>
    <xf numFmtId="164" fontId="1" fillId="0" borderId="16" xfId="0" applyNumberFormat="1" applyFont="1" applyFill="1" applyBorder="1" applyAlignment="1">
      <alignment horizontal="center" vertical="top"/>
    </xf>
    <xf numFmtId="164" fontId="6" fillId="0" borderId="58" xfId="0" applyNumberFormat="1" applyFont="1" applyFill="1" applyBorder="1" applyAlignment="1">
      <alignment horizontal="center" vertical="top"/>
    </xf>
    <xf numFmtId="164" fontId="1" fillId="33" borderId="0" xfId="0" applyNumberFormat="1" applyFont="1" applyFill="1" applyBorder="1" applyAlignment="1">
      <alignment horizontal="center" vertical="top"/>
    </xf>
    <xf numFmtId="164" fontId="1" fillId="33" borderId="13" xfId="0" applyNumberFormat="1" applyFont="1" applyFill="1" applyBorder="1" applyAlignment="1">
      <alignment horizontal="center" vertical="top"/>
    </xf>
    <xf numFmtId="164" fontId="6" fillId="0" borderId="25" xfId="0" applyNumberFormat="1" applyFont="1" applyFill="1" applyBorder="1" applyAlignment="1">
      <alignment horizontal="left" vertical="top"/>
    </xf>
    <xf numFmtId="49" fontId="6" fillId="0" borderId="16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164" fontId="6" fillId="0" borderId="60" xfId="0" applyNumberFormat="1" applyFont="1" applyFill="1" applyBorder="1" applyAlignment="1">
      <alignment horizontal="center" vertical="top"/>
    </xf>
    <xf numFmtId="164" fontId="1" fillId="0" borderId="49" xfId="0" applyNumberFormat="1" applyFont="1" applyFill="1" applyBorder="1" applyAlignment="1">
      <alignment horizontal="center" vertical="top"/>
    </xf>
    <xf numFmtId="164" fontId="1" fillId="0" borderId="106" xfId="0" applyNumberFormat="1" applyFont="1" applyFill="1" applyBorder="1" applyAlignment="1">
      <alignment horizontal="center" vertical="top"/>
    </xf>
    <xf numFmtId="164" fontId="6" fillId="36" borderId="36" xfId="0" applyNumberFormat="1" applyFont="1" applyFill="1" applyBorder="1" applyAlignment="1">
      <alignment horizontal="center" vertical="top"/>
    </xf>
    <xf numFmtId="164" fontId="6" fillId="0" borderId="55" xfId="0" applyNumberFormat="1" applyFont="1" applyFill="1" applyBorder="1" applyAlignment="1">
      <alignment horizontal="center" vertical="top"/>
    </xf>
    <xf numFmtId="164" fontId="6" fillId="0" borderId="59" xfId="0" applyNumberFormat="1" applyFont="1" applyFill="1" applyBorder="1" applyAlignment="1">
      <alignment horizontal="center" vertical="top"/>
    </xf>
    <xf numFmtId="164" fontId="6" fillId="0" borderId="49" xfId="0" applyNumberFormat="1" applyFont="1" applyFill="1" applyBorder="1" applyAlignment="1">
      <alignment horizontal="center" vertical="top"/>
    </xf>
    <xf numFmtId="164" fontId="6" fillId="0" borderId="11" xfId="0" applyNumberFormat="1" applyFont="1" applyFill="1" applyBorder="1" applyAlignment="1">
      <alignment horizontal="center" vertical="top"/>
    </xf>
    <xf numFmtId="164" fontId="6" fillId="0" borderId="54" xfId="0" applyNumberFormat="1" applyFont="1" applyFill="1" applyBorder="1" applyAlignment="1">
      <alignment horizontal="center" vertical="top"/>
    </xf>
    <xf numFmtId="0" fontId="1" fillId="33" borderId="117" xfId="0" applyFont="1" applyFill="1" applyBorder="1" applyAlignment="1">
      <alignment horizontal="center" vertical="top"/>
    </xf>
    <xf numFmtId="164" fontId="1" fillId="33" borderId="12" xfId="0" applyNumberFormat="1" applyFont="1" applyFill="1" applyBorder="1" applyAlignment="1">
      <alignment horizontal="center" vertical="top"/>
    </xf>
    <xf numFmtId="164" fontId="1" fillId="33" borderId="55" xfId="0" applyNumberFormat="1" applyFont="1" applyFill="1" applyBorder="1" applyAlignment="1">
      <alignment horizontal="center" vertical="top"/>
    </xf>
    <xf numFmtId="164" fontId="6" fillId="36" borderId="110" xfId="0" applyNumberFormat="1" applyFont="1" applyFill="1" applyBorder="1" applyAlignment="1">
      <alignment horizontal="center" vertical="top" wrapText="1"/>
    </xf>
    <xf numFmtId="0" fontId="6" fillId="36" borderId="93" xfId="0" applyFont="1" applyFill="1" applyBorder="1" applyAlignment="1">
      <alignment horizontal="center" vertical="top"/>
    </xf>
    <xf numFmtId="9" fontId="6" fillId="0" borderId="40" xfId="0" applyNumberFormat="1" applyFont="1" applyFill="1" applyBorder="1" applyAlignment="1">
      <alignment horizontal="center" vertical="top"/>
    </xf>
    <xf numFmtId="164" fontId="1" fillId="33" borderId="83" xfId="0" applyNumberFormat="1" applyFont="1" applyFill="1" applyBorder="1" applyAlignment="1">
      <alignment horizontal="center" vertical="top"/>
    </xf>
    <xf numFmtId="164" fontId="1" fillId="35" borderId="39" xfId="0" applyNumberFormat="1" applyFont="1" applyFill="1" applyBorder="1" applyAlignment="1">
      <alignment horizontal="center" vertical="top"/>
    </xf>
    <xf numFmtId="164" fontId="1" fillId="35" borderId="48" xfId="0" applyNumberFormat="1" applyFont="1" applyFill="1" applyBorder="1" applyAlignment="1">
      <alignment horizontal="center" vertical="top"/>
    </xf>
    <xf numFmtId="49" fontId="6" fillId="0" borderId="118" xfId="0" applyNumberFormat="1" applyFont="1" applyFill="1" applyBorder="1" applyAlignment="1">
      <alignment horizontal="center" vertical="top"/>
    </xf>
    <xf numFmtId="49" fontId="6" fillId="0" borderId="119" xfId="0" applyNumberFormat="1" applyFont="1" applyFill="1" applyBorder="1" applyAlignment="1">
      <alignment horizontal="center" vertical="top"/>
    </xf>
    <xf numFmtId="164" fontId="6" fillId="0" borderId="25" xfId="0" applyNumberFormat="1" applyFont="1" applyFill="1" applyBorder="1" applyAlignment="1">
      <alignment horizontal="center" vertical="top"/>
    </xf>
    <xf numFmtId="164" fontId="6" fillId="0" borderId="113" xfId="0" applyNumberFormat="1" applyFont="1" applyFill="1" applyBorder="1" applyAlignment="1">
      <alignment horizontal="center" vertical="top"/>
    </xf>
    <xf numFmtId="164" fontId="6" fillId="0" borderId="57" xfId="0" applyNumberFormat="1" applyFont="1" applyFill="1" applyBorder="1" applyAlignment="1">
      <alignment horizontal="center" vertical="top"/>
    </xf>
    <xf numFmtId="164" fontId="6" fillId="0" borderId="107" xfId="0" applyNumberFormat="1" applyFont="1" applyFill="1" applyBorder="1" applyAlignment="1">
      <alignment horizontal="center" vertical="top"/>
    </xf>
    <xf numFmtId="164" fontId="6" fillId="0" borderId="106" xfId="0" applyNumberFormat="1" applyFont="1" applyFill="1" applyBorder="1" applyAlignment="1">
      <alignment horizontal="center" vertical="top"/>
    </xf>
    <xf numFmtId="164" fontId="6" fillId="0" borderId="10" xfId="0" applyNumberFormat="1" applyFont="1" applyFill="1" applyBorder="1" applyAlignment="1">
      <alignment horizontal="center" vertical="top"/>
    </xf>
    <xf numFmtId="164" fontId="1" fillId="33" borderId="24" xfId="0" applyNumberFormat="1" applyFont="1" applyFill="1" applyBorder="1" applyAlignment="1">
      <alignment horizontal="center" vertical="top"/>
    </xf>
    <xf numFmtId="164" fontId="1" fillId="0" borderId="46" xfId="0" applyNumberFormat="1" applyFont="1" applyFill="1" applyBorder="1" applyAlignment="1">
      <alignment horizontal="center" vertical="top"/>
    </xf>
    <xf numFmtId="164" fontId="6" fillId="0" borderId="43" xfId="0" applyNumberFormat="1" applyFont="1" applyFill="1" applyBorder="1" applyAlignment="1">
      <alignment horizontal="center" vertical="top"/>
    </xf>
    <xf numFmtId="164" fontId="6" fillId="0" borderId="44" xfId="0" applyNumberFormat="1" applyFont="1" applyFill="1" applyBorder="1" applyAlignment="1">
      <alignment horizontal="center" vertical="top"/>
    </xf>
    <xf numFmtId="164" fontId="1" fillId="0" borderId="47" xfId="0" applyNumberFormat="1" applyFont="1" applyFill="1" applyBorder="1" applyAlignment="1">
      <alignment horizontal="center" vertical="top"/>
    </xf>
    <xf numFmtId="164" fontId="1" fillId="33" borderId="32" xfId="0" applyNumberFormat="1" applyFont="1" applyFill="1" applyBorder="1" applyAlignment="1">
      <alignment horizontal="center" vertical="top"/>
    </xf>
    <xf numFmtId="164" fontId="6" fillId="0" borderId="56" xfId="0" applyNumberFormat="1" applyFont="1" applyFill="1" applyBorder="1" applyAlignment="1">
      <alignment horizontal="center" vertical="top"/>
    </xf>
    <xf numFmtId="164" fontId="6" fillId="0" borderId="64" xfId="0" applyNumberFormat="1" applyFont="1" applyFill="1" applyBorder="1" applyAlignment="1">
      <alignment horizontal="center" vertical="top"/>
    </xf>
    <xf numFmtId="164" fontId="6" fillId="0" borderId="66" xfId="0" applyNumberFormat="1" applyFont="1" applyFill="1" applyBorder="1" applyAlignment="1">
      <alignment horizontal="center" vertical="top"/>
    </xf>
    <xf numFmtId="164" fontId="6" fillId="36" borderId="38" xfId="0" applyNumberFormat="1" applyFont="1" applyFill="1" applyBorder="1" applyAlignment="1">
      <alignment horizontal="center" vertical="top" readingOrder="1"/>
    </xf>
    <xf numFmtId="164" fontId="6" fillId="36" borderId="16" xfId="0" applyNumberFormat="1" applyFont="1" applyFill="1" applyBorder="1" applyAlignment="1">
      <alignment horizontal="center" vertical="top" readingOrder="1"/>
    </xf>
    <xf numFmtId="164" fontId="6" fillId="36" borderId="59" xfId="0" applyNumberFormat="1" applyFont="1" applyFill="1" applyBorder="1" applyAlignment="1">
      <alignment horizontal="center" vertical="top" readingOrder="1"/>
    </xf>
    <xf numFmtId="164" fontId="6" fillId="36" borderId="10" xfId="0" applyNumberFormat="1" applyFont="1" applyFill="1" applyBorder="1" applyAlignment="1">
      <alignment horizontal="center" vertical="top" readingOrder="1"/>
    </xf>
    <xf numFmtId="164" fontId="6" fillId="36" borderId="41" xfId="0" applyNumberFormat="1" applyFont="1" applyFill="1" applyBorder="1" applyAlignment="1">
      <alignment horizontal="center" vertical="top" readingOrder="1"/>
    </xf>
    <xf numFmtId="164" fontId="6" fillId="36" borderId="13" xfId="0" applyNumberFormat="1" applyFont="1" applyFill="1" applyBorder="1" applyAlignment="1">
      <alignment horizontal="center" vertical="top" readingOrder="1"/>
    </xf>
    <xf numFmtId="164" fontId="6" fillId="0" borderId="48" xfId="0" applyNumberFormat="1" applyFont="1" applyFill="1" applyBorder="1" applyAlignment="1">
      <alignment horizontal="center" vertical="top"/>
    </xf>
    <xf numFmtId="164" fontId="6" fillId="0" borderId="96" xfId="0" applyNumberFormat="1" applyFont="1" applyFill="1" applyBorder="1" applyAlignment="1">
      <alignment horizontal="center" vertical="top"/>
    </xf>
    <xf numFmtId="164" fontId="6" fillId="0" borderId="49" xfId="0" applyNumberFormat="1" applyFont="1" applyBorder="1" applyAlignment="1">
      <alignment horizontal="center" vertical="top"/>
    </xf>
    <xf numFmtId="164" fontId="6" fillId="0" borderId="35" xfId="0" applyNumberFormat="1" applyFont="1" applyBorder="1" applyAlignment="1">
      <alignment horizontal="center" vertical="top"/>
    </xf>
    <xf numFmtId="164" fontId="6" fillId="33" borderId="38" xfId="0" applyNumberFormat="1" applyFont="1" applyFill="1" applyBorder="1" applyAlignment="1">
      <alignment horizontal="center" vertical="top"/>
    </xf>
    <xf numFmtId="164" fontId="6" fillId="0" borderId="62" xfId="0" applyNumberFormat="1" applyFont="1" applyFill="1" applyBorder="1" applyAlignment="1">
      <alignment horizontal="center" vertical="top"/>
    </xf>
    <xf numFmtId="164" fontId="6" fillId="33" borderId="41" xfId="0" applyNumberFormat="1" applyFont="1" applyFill="1" applyBorder="1" applyAlignment="1">
      <alignment horizontal="center" vertical="top"/>
    </xf>
    <xf numFmtId="164" fontId="1" fillId="33" borderId="33" xfId="0" applyNumberFormat="1" applyFont="1" applyFill="1" applyBorder="1" applyAlignment="1">
      <alignment horizontal="center" vertical="top"/>
    </xf>
    <xf numFmtId="164" fontId="6" fillId="0" borderId="34" xfId="0" applyNumberFormat="1" applyFont="1" applyFill="1" applyBorder="1" applyAlignment="1">
      <alignment horizontal="center" vertical="top"/>
    </xf>
    <xf numFmtId="164" fontId="1" fillId="0" borderId="11" xfId="0" applyNumberFormat="1" applyFont="1" applyFill="1" applyBorder="1" applyAlignment="1">
      <alignment horizontal="center" vertical="top"/>
    </xf>
    <xf numFmtId="164" fontId="6" fillId="0" borderId="35" xfId="0" applyNumberFormat="1" applyFont="1" applyFill="1" applyBorder="1" applyAlignment="1">
      <alignment horizontal="center" vertical="top"/>
    </xf>
    <xf numFmtId="164" fontId="1" fillId="0" borderId="36" xfId="0" applyNumberFormat="1" applyFont="1" applyFill="1" applyBorder="1" applyAlignment="1">
      <alignment horizontal="center" vertical="top"/>
    </xf>
    <xf numFmtId="164" fontId="6" fillId="33" borderId="60" xfId="0" applyNumberFormat="1" applyFont="1" applyFill="1" applyBorder="1" applyAlignment="1">
      <alignment horizontal="center" vertical="top"/>
    </xf>
    <xf numFmtId="164" fontId="19" fillId="0" borderId="51" xfId="0" applyNumberFormat="1" applyFont="1" applyFill="1" applyBorder="1" applyAlignment="1">
      <alignment horizontal="center" vertical="top"/>
    </xf>
    <xf numFmtId="164" fontId="6" fillId="0" borderId="61" xfId="0" applyNumberFormat="1" applyFont="1" applyFill="1" applyBorder="1" applyAlignment="1">
      <alignment horizontal="center" vertical="top"/>
    </xf>
    <xf numFmtId="0" fontId="6" fillId="0" borderId="66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/>
    </xf>
    <xf numFmtId="0" fontId="6" fillId="0" borderId="57" xfId="0" applyFont="1" applyFill="1" applyBorder="1" applyAlignment="1">
      <alignment horizontal="center" vertical="top" wrapText="1"/>
    </xf>
    <xf numFmtId="164" fontId="6" fillId="36" borderId="50" xfId="0" applyNumberFormat="1" applyFont="1" applyFill="1" applyBorder="1" applyAlignment="1">
      <alignment horizontal="center" vertical="top" readingOrder="1"/>
    </xf>
    <xf numFmtId="164" fontId="6" fillId="36" borderId="51" xfId="0" applyNumberFormat="1" applyFont="1" applyFill="1" applyBorder="1" applyAlignment="1">
      <alignment horizontal="center" vertical="top" readingOrder="1"/>
    </xf>
    <xf numFmtId="164" fontId="1" fillId="0" borderId="57" xfId="0" applyNumberFormat="1" applyFont="1" applyFill="1" applyBorder="1" applyAlignment="1">
      <alignment horizontal="center" vertical="top"/>
    </xf>
    <xf numFmtId="0" fontId="1" fillId="33" borderId="24" xfId="0" applyFont="1" applyFill="1" applyBorder="1" applyAlignment="1">
      <alignment horizontal="center" vertical="top" wrapText="1"/>
    </xf>
    <xf numFmtId="164" fontId="1" fillId="33" borderId="26" xfId="0" applyNumberFormat="1" applyFont="1" applyFill="1" applyBorder="1" applyAlignment="1">
      <alignment horizontal="center" vertical="top" readingOrder="1"/>
    </xf>
    <xf numFmtId="164" fontId="1" fillId="33" borderId="19" xfId="0" applyNumberFormat="1" applyFont="1" applyFill="1" applyBorder="1" applyAlignment="1">
      <alignment horizontal="center" vertical="top" readingOrder="1"/>
    </xf>
    <xf numFmtId="0" fontId="6" fillId="0" borderId="38" xfId="0" applyFont="1" applyBorder="1" applyAlignment="1">
      <alignment vertical="top"/>
    </xf>
    <xf numFmtId="164" fontId="6" fillId="0" borderId="36" xfId="0" applyNumberFormat="1" applyFont="1" applyFill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20" xfId="0" applyFont="1" applyBorder="1" applyAlignment="1">
      <alignment horizontal="center" vertical="top"/>
    </xf>
    <xf numFmtId="164" fontId="22" fillId="0" borderId="16" xfId="0" applyNumberFormat="1" applyFont="1" applyFill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" fillId="33" borderId="62" xfId="0" applyFont="1" applyFill="1" applyBorder="1" applyAlignment="1">
      <alignment horizontal="center" vertical="top" wrapText="1"/>
    </xf>
    <xf numFmtId="164" fontId="1" fillId="33" borderId="59" xfId="0" applyNumberFormat="1" applyFont="1" applyFill="1" applyBorder="1" applyAlignment="1">
      <alignment horizontal="center" vertical="top"/>
    </xf>
    <xf numFmtId="164" fontId="1" fillId="33" borderId="11" xfId="0" applyNumberFormat="1" applyFont="1" applyFill="1" applyBorder="1" applyAlignment="1">
      <alignment horizontal="center" vertical="top"/>
    </xf>
    <xf numFmtId="164" fontId="1" fillId="33" borderId="62" xfId="0" applyNumberFormat="1" applyFont="1" applyFill="1" applyBorder="1" applyAlignment="1">
      <alignment horizontal="center" vertical="top"/>
    </xf>
    <xf numFmtId="164" fontId="1" fillId="33" borderId="54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49" fontId="6" fillId="0" borderId="44" xfId="0" applyNumberFormat="1" applyFont="1" applyBorder="1" applyAlignment="1">
      <alignment horizontal="center" vertical="top"/>
    </xf>
    <xf numFmtId="49" fontId="6" fillId="0" borderId="94" xfId="0" applyNumberFormat="1" applyFont="1" applyBorder="1" applyAlignment="1">
      <alignment horizontal="center" vertical="top"/>
    </xf>
    <xf numFmtId="49" fontId="6" fillId="0" borderId="101" xfId="0" applyNumberFormat="1" applyFont="1" applyBorder="1" applyAlignment="1">
      <alignment horizontal="center" vertical="top"/>
    </xf>
    <xf numFmtId="0" fontId="3" fillId="0" borderId="52" xfId="0" applyFont="1" applyBorder="1" applyAlignment="1">
      <alignment horizontal="center" vertical="top"/>
    </xf>
    <xf numFmtId="49" fontId="6" fillId="0" borderId="34" xfId="0" applyNumberFormat="1" applyFont="1" applyFill="1" applyBorder="1" applyAlignment="1">
      <alignment horizontal="center" vertical="top"/>
    </xf>
    <xf numFmtId="164" fontId="6" fillId="0" borderId="17" xfId="0" applyNumberFormat="1" applyFont="1" applyFill="1" applyBorder="1" applyAlignment="1">
      <alignment horizontal="center" vertical="top"/>
    </xf>
    <xf numFmtId="164" fontId="15" fillId="33" borderId="16" xfId="0" applyNumberFormat="1" applyFont="1" applyFill="1" applyBorder="1" applyAlignment="1">
      <alignment horizontal="center" vertical="top"/>
    </xf>
    <xf numFmtId="164" fontId="15" fillId="33" borderId="41" xfId="0" applyNumberFormat="1" applyFont="1" applyFill="1" applyBorder="1" applyAlignment="1">
      <alignment horizontal="center" vertical="top"/>
    </xf>
    <xf numFmtId="164" fontId="15" fillId="33" borderId="13" xfId="0" applyNumberFormat="1" applyFont="1" applyFill="1" applyBorder="1" applyAlignment="1">
      <alignment horizontal="center" vertical="top"/>
    </xf>
    <xf numFmtId="164" fontId="15" fillId="33" borderId="59" xfId="0" applyNumberFormat="1" applyFont="1" applyFill="1" applyBorder="1" applyAlignment="1">
      <alignment horizontal="center" vertical="top"/>
    </xf>
    <xf numFmtId="164" fontId="15" fillId="33" borderId="10" xfId="0" applyNumberFormat="1" applyFont="1" applyFill="1" applyBorder="1" applyAlignment="1">
      <alignment horizontal="center" vertical="top"/>
    </xf>
    <xf numFmtId="164" fontId="23" fillId="33" borderId="19" xfId="0" applyNumberFormat="1" applyFont="1" applyFill="1" applyBorder="1" applyAlignment="1">
      <alignment horizontal="center" vertical="top"/>
    </xf>
    <xf numFmtId="164" fontId="15" fillId="36" borderId="50" xfId="0" applyNumberFormat="1" applyFont="1" applyFill="1" applyBorder="1" applyAlignment="1">
      <alignment horizontal="center" vertical="top"/>
    </xf>
    <xf numFmtId="164" fontId="15" fillId="36" borderId="51" xfId="0" applyNumberFormat="1" applyFont="1" applyFill="1" applyBorder="1" applyAlignment="1">
      <alignment horizontal="center" vertical="top"/>
    </xf>
    <xf numFmtId="49" fontId="6" fillId="0" borderId="15" xfId="0" applyNumberFormat="1" applyFont="1" applyFill="1" applyBorder="1" applyAlignment="1">
      <alignment horizontal="center" vertical="top"/>
    </xf>
    <xf numFmtId="164" fontId="13" fillId="33" borderId="121" xfId="0" applyNumberFormat="1" applyFont="1" applyFill="1" applyBorder="1" applyAlignment="1">
      <alignment horizontal="center" vertical="top" wrapText="1"/>
    </xf>
    <xf numFmtId="164" fontId="13" fillId="0" borderId="44" xfId="0" applyNumberFormat="1" applyFont="1" applyBorder="1" applyAlignment="1">
      <alignment horizontal="center" vertical="top" wrapText="1"/>
    </xf>
    <xf numFmtId="49" fontId="6" fillId="0" borderId="35" xfId="0" applyNumberFormat="1" applyFont="1" applyFill="1" applyBorder="1" applyAlignment="1">
      <alignment horizontal="center" vertical="top"/>
    </xf>
    <xf numFmtId="49" fontId="6" fillId="0" borderId="36" xfId="0" applyNumberFormat="1" applyFont="1" applyFill="1" applyBorder="1" applyAlignment="1">
      <alignment horizontal="center" vertical="top"/>
    </xf>
    <xf numFmtId="49" fontId="6" fillId="0" borderId="99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top"/>
    </xf>
    <xf numFmtId="0" fontId="5" fillId="0" borderId="62" xfId="0" applyFont="1" applyFill="1" applyBorder="1" applyAlignment="1">
      <alignment horizontal="center" vertical="top"/>
    </xf>
    <xf numFmtId="0" fontId="5" fillId="0" borderId="106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164" fontId="19" fillId="0" borderId="16" xfId="0" applyNumberFormat="1" applyFont="1" applyFill="1" applyBorder="1" applyAlignment="1">
      <alignment horizontal="center" vertical="top"/>
    </xf>
    <xf numFmtId="0" fontId="6" fillId="0" borderId="33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164" fontId="25" fillId="33" borderId="50" xfId="0" applyNumberFormat="1" applyFont="1" applyFill="1" applyBorder="1" applyAlignment="1">
      <alignment horizontal="center" vertical="top"/>
    </xf>
    <xf numFmtId="164" fontId="25" fillId="33" borderId="51" xfId="0" applyNumberFormat="1" applyFont="1" applyFill="1" applyBorder="1" applyAlignment="1">
      <alignment horizontal="center" vertical="top"/>
    </xf>
    <xf numFmtId="49" fontId="6" fillId="0" borderId="20" xfId="0" applyNumberFormat="1" applyFont="1" applyFill="1" applyBorder="1" applyAlignment="1">
      <alignment horizontal="center" vertical="top"/>
    </xf>
    <xf numFmtId="49" fontId="6" fillId="0" borderId="93" xfId="0" applyNumberFormat="1" applyFont="1" applyFill="1" applyBorder="1" applyAlignment="1">
      <alignment horizontal="center" vertical="top"/>
    </xf>
    <xf numFmtId="0" fontId="5" fillId="0" borderId="76" xfId="0" applyFont="1" applyFill="1" applyBorder="1" applyAlignment="1">
      <alignment horizontal="center" vertical="top" wrapText="1"/>
    </xf>
    <xf numFmtId="164" fontId="15" fillId="0" borderId="50" xfId="0" applyNumberFormat="1" applyFont="1" applyFill="1" applyBorder="1" applyAlignment="1">
      <alignment horizontal="center" vertical="top"/>
    </xf>
    <xf numFmtId="164" fontId="15" fillId="0" borderId="51" xfId="0" applyNumberFormat="1" applyFont="1" applyFill="1" applyBorder="1" applyAlignment="1">
      <alignment horizontal="center" vertical="top"/>
    </xf>
    <xf numFmtId="164" fontId="15" fillId="0" borderId="59" xfId="0" applyNumberFormat="1" applyFont="1" applyFill="1" applyBorder="1" applyAlignment="1">
      <alignment horizontal="center" vertical="top"/>
    </xf>
    <xf numFmtId="164" fontId="15" fillId="0" borderId="10" xfId="0" applyNumberFormat="1" applyFont="1" applyFill="1" applyBorder="1" applyAlignment="1">
      <alignment horizontal="center" vertical="top"/>
    </xf>
    <xf numFmtId="164" fontId="15" fillId="0" borderId="38" xfId="0" applyNumberFormat="1" applyFont="1" applyFill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center" vertical="top"/>
    </xf>
    <xf numFmtId="164" fontId="15" fillId="0" borderId="18" xfId="0" applyNumberFormat="1" applyFont="1" applyFill="1" applyBorder="1" applyAlignment="1">
      <alignment horizontal="center" vertical="top"/>
    </xf>
    <xf numFmtId="164" fontId="15" fillId="33" borderId="38" xfId="0" applyNumberFormat="1" applyFont="1" applyFill="1" applyBorder="1" applyAlignment="1">
      <alignment horizontal="center" vertical="top"/>
    </xf>
    <xf numFmtId="164" fontId="15" fillId="33" borderId="18" xfId="0" applyNumberFormat="1" applyFont="1" applyFill="1" applyBorder="1" applyAlignment="1">
      <alignment horizontal="center" vertical="top"/>
    </xf>
    <xf numFmtId="164" fontId="14" fillId="0" borderId="56" xfId="0" applyNumberFormat="1" applyFont="1" applyBorder="1" applyAlignment="1">
      <alignment horizontal="center" vertical="top" wrapText="1"/>
    </xf>
    <xf numFmtId="164" fontId="14" fillId="0" borderId="122" xfId="0" applyNumberFormat="1" applyFont="1" applyBorder="1" applyAlignment="1">
      <alignment horizontal="center" vertical="top" wrapText="1"/>
    </xf>
    <xf numFmtId="164" fontId="14" fillId="0" borderId="123" xfId="0" applyNumberFormat="1" applyFont="1" applyBorder="1" applyAlignment="1">
      <alignment horizontal="center" vertical="top" wrapText="1"/>
    </xf>
    <xf numFmtId="164" fontId="14" fillId="0" borderId="44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vertical="top"/>
    </xf>
    <xf numFmtId="164" fontId="14" fillId="0" borderId="49" xfId="0" applyNumberFormat="1" applyFont="1" applyBorder="1" applyAlignment="1">
      <alignment horizontal="center" vertical="top" wrapText="1"/>
    </xf>
    <xf numFmtId="164" fontId="14" fillId="0" borderId="56" xfId="0" applyNumberFormat="1" applyFont="1" applyBorder="1" applyAlignment="1">
      <alignment horizontal="center" vertical="top"/>
    </xf>
    <xf numFmtId="164" fontId="13" fillId="0" borderId="44" xfId="0" applyNumberFormat="1" applyFont="1" applyBorder="1" applyAlignment="1">
      <alignment horizontal="center" vertical="top" wrapText="1"/>
    </xf>
    <xf numFmtId="164" fontId="16" fillId="0" borderId="31" xfId="0" applyNumberFormat="1" applyFont="1" applyBorder="1" applyAlignment="1">
      <alignment horizontal="center" vertical="top" wrapText="1"/>
    </xf>
    <xf numFmtId="164" fontId="14" fillId="0" borderId="32" xfId="0" applyNumberFormat="1" applyFont="1" applyBorder="1" applyAlignment="1">
      <alignment horizontal="center" vertical="top" wrapText="1"/>
    </xf>
    <xf numFmtId="0" fontId="5" fillId="0" borderId="62" xfId="0" applyFont="1" applyFill="1" applyBorder="1" applyAlignment="1">
      <alignment horizontal="center" vertical="top" wrapText="1"/>
    </xf>
    <xf numFmtId="0" fontId="6" fillId="0" borderId="60" xfId="0" applyFont="1" applyFill="1" applyBorder="1" applyAlignment="1">
      <alignment horizontal="left" vertical="top" wrapText="1"/>
    </xf>
    <xf numFmtId="0" fontId="5" fillId="0" borderId="35" xfId="0" applyNumberFormat="1" applyFont="1" applyFill="1" applyBorder="1" applyAlignment="1">
      <alignment horizontal="center" vertical="top"/>
    </xf>
    <xf numFmtId="0" fontId="5" fillId="0" borderId="36" xfId="0" applyNumberFormat="1" applyFont="1" applyFill="1" applyBorder="1" applyAlignment="1">
      <alignment horizontal="center" vertical="top"/>
    </xf>
    <xf numFmtId="164" fontId="13" fillId="0" borderId="56" xfId="0" applyNumberFormat="1" applyFont="1" applyFill="1" applyBorder="1" applyAlignment="1">
      <alignment horizontal="center" vertical="top" wrapText="1"/>
    </xf>
    <xf numFmtId="164" fontId="14" fillId="0" borderId="56" xfId="0" applyNumberFormat="1" applyFont="1" applyFill="1" applyBorder="1" applyAlignment="1">
      <alignment horizontal="center" vertical="top" wrapText="1"/>
    </xf>
    <xf numFmtId="164" fontId="14" fillId="0" borderId="44" xfId="0" applyNumberFormat="1" applyFont="1" applyFill="1" applyBorder="1" applyAlignment="1">
      <alignment horizontal="center" vertical="top" wrapText="1"/>
    </xf>
    <xf numFmtId="164" fontId="13" fillId="33" borderId="124" xfId="0" applyNumberFormat="1" applyFont="1" applyFill="1" applyBorder="1" applyAlignment="1">
      <alignment horizontal="center" vertical="top" wrapText="1"/>
    </xf>
    <xf numFmtId="164" fontId="16" fillId="0" borderId="21" xfId="0" applyNumberFormat="1" applyFont="1" applyFill="1" applyBorder="1" applyAlignment="1">
      <alignment horizontal="center" vertical="top" wrapText="1"/>
    </xf>
    <xf numFmtId="164" fontId="13" fillId="0" borderId="31" xfId="0" applyNumberFormat="1" applyFont="1" applyFill="1" applyBorder="1" applyAlignment="1">
      <alignment horizontal="center" vertical="top" wrapText="1"/>
    </xf>
    <xf numFmtId="164" fontId="14" fillId="0" borderId="66" xfId="0" applyNumberFormat="1" applyFont="1" applyFill="1" applyBorder="1" applyAlignment="1">
      <alignment horizontal="center" vertical="top" wrapText="1"/>
    </xf>
    <xf numFmtId="164" fontId="14" fillId="0" borderId="54" xfId="0" applyNumberFormat="1" applyFont="1" applyFill="1" applyBorder="1" applyAlignment="1">
      <alignment horizontal="center" vertical="top" wrapText="1"/>
    </xf>
    <xf numFmtId="164" fontId="14" fillId="0" borderId="71" xfId="0" applyNumberFormat="1" applyFont="1" applyFill="1" applyBorder="1" applyAlignment="1">
      <alignment horizontal="center" vertical="top" wrapText="1"/>
    </xf>
    <xf numFmtId="164" fontId="13" fillId="0" borderId="58" xfId="0" applyNumberFormat="1" applyFont="1" applyFill="1" applyBorder="1" applyAlignment="1">
      <alignment horizontal="center" vertical="top" wrapText="1"/>
    </xf>
    <xf numFmtId="164" fontId="14" fillId="0" borderId="63" xfId="0" applyNumberFormat="1" applyFont="1" applyFill="1" applyBorder="1" applyAlignment="1">
      <alignment horizontal="center" vertical="top" wrapText="1"/>
    </xf>
    <xf numFmtId="164" fontId="14" fillId="0" borderId="66" xfId="0" applyNumberFormat="1" applyFont="1" applyFill="1" applyBorder="1" applyAlignment="1">
      <alignment horizontal="center" vertical="top"/>
    </xf>
    <xf numFmtId="164" fontId="14" fillId="0" borderId="83" xfId="0" applyNumberFormat="1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left" vertical="top" wrapText="1"/>
    </xf>
    <xf numFmtId="164" fontId="1" fillId="35" borderId="87" xfId="0" applyNumberFormat="1" applyFont="1" applyFill="1" applyBorder="1" applyAlignment="1">
      <alignment horizontal="center" vertical="top"/>
    </xf>
    <xf numFmtId="164" fontId="1" fillId="35" borderId="88" xfId="0" applyNumberFormat="1" applyFont="1" applyFill="1" applyBorder="1" applyAlignment="1">
      <alignment horizontal="center" vertical="top"/>
    </xf>
    <xf numFmtId="164" fontId="1" fillId="35" borderId="89" xfId="0" applyNumberFormat="1" applyFont="1" applyFill="1" applyBorder="1" applyAlignment="1">
      <alignment horizontal="center" vertical="top"/>
    </xf>
    <xf numFmtId="164" fontId="1" fillId="35" borderId="87" xfId="0" applyNumberFormat="1" applyFont="1" applyFill="1" applyBorder="1" applyAlignment="1">
      <alignment horizontal="center" vertical="top"/>
    </xf>
    <xf numFmtId="164" fontId="1" fillId="35" borderId="88" xfId="0" applyNumberFormat="1" applyFont="1" applyFill="1" applyBorder="1" applyAlignment="1">
      <alignment horizontal="center" vertical="top"/>
    </xf>
    <xf numFmtId="164" fontId="1" fillId="35" borderId="125" xfId="0" applyNumberFormat="1" applyFont="1" applyFill="1" applyBorder="1" applyAlignment="1">
      <alignment horizontal="center" vertical="top"/>
    </xf>
    <xf numFmtId="164" fontId="1" fillId="35" borderId="126" xfId="0" applyNumberFormat="1" applyFont="1" applyFill="1" applyBorder="1" applyAlignment="1">
      <alignment horizontal="center" vertical="top"/>
    </xf>
    <xf numFmtId="0" fontId="6" fillId="35" borderId="126" xfId="0" applyFont="1" applyFill="1" applyBorder="1" applyAlignment="1">
      <alignment vertical="top" wrapText="1"/>
    </xf>
    <xf numFmtId="0" fontId="5" fillId="35" borderId="90" xfId="0" applyFont="1" applyFill="1" applyBorder="1" applyAlignment="1">
      <alignment horizontal="center" vertical="top" wrapText="1"/>
    </xf>
    <xf numFmtId="0" fontId="5" fillId="35" borderId="92" xfId="0" applyFont="1" applyFill="1" applyBorder="1" applyAlignment="1">
      <alignment horizontal="center" vertical="top" wrapText="1"/>
    </xf>
    <xf numFmtId="49" fontId="1" fillId="34" borderId="127" xfId="0" applyNumberFormat="1" applyFont="1" applyFill="1" applyBorder="1" applyAlignment="1">
      <alignment horizontal="center" vertical="top"/>
    </xf>
    <xf numFmtId="49" fontId="1" fillId="35" borderId="128" xfId="0" applyNumberFormat="1" applyFont="1" applyFill="1" applyBorder="1" applyAlignment="1">
      <alignment horizontal="center" vertical="top"/>
    </xf>
    <xf numFmtId="49" fontId="1" fillId="0" borderId="128" xfId="0" applyNumberFormat="1" applyFont="1" applyBorder="1" applyAlignment="1">
      <alignment horizontal="center" vertical="top"/>
    </xf>
    <xf numFmtId="0" fontId="5" fillId="0" borderId="128" xfId="0" applyFont="1" applyFill="1" applyBorder="1" applyAlignment="1">
      <alignment horizontal="center" vertical="top" wrapText="1"/>
    </xf>
    <xf numFmtId="0" fontId="1" fillId="33" borderId="129" xfId="0" applyFont="1" applyFill="1" applyBorder="1" applyAlignment="1">
      <alignment horizontal="center" vertical="top" wrapText="1"/>
    </xf>
    <xf numFmtId="164" fontId="1" fillId="33" borderId="130" xfId="0" applyNumberFormat="1" applyFont="1" applyFill="1" applyBorder="1" applyAlignment="1">
      <alignment horizontal="center" vertical="top"/>
    </xf>
    <xf numFmtId="164" fontId="1" fillId="33" borderId="131" xfId="0" applyNumberFormat="1" applyFont="1" applyFill="1" applyBorder="1" applyAlignment="1">
      <alignment horizontal="center" vertical="top"/>
    </xf>
    <xf numFmtId="164" fontId="6" fillId="33" borderId="132" xfId="0" applyNumberFormat="1" applyFont="1" applyFill="1" applyBorder="1" applyAlignment="1">
      <alignment horizontal="center" vertical="top"/>
    </xf>
    <xf numFmtId="164" fontId="1" fillId="33" borderId="133" xfId="0" applyNumberFormat="1" applyFont="1" applyFill="1" applyBorder="1" applyAlignment="1">
      <alignment horizontal="center" vertical="top"/>
    </xf>
    <xf numFmtId="164" fontId="1" fillId="33" borderId="131" xfId="0" applyNumberFormat="1" applyFont="1" applyFill="1" applyBorder="1" applyAlignment="1">
      <alignment horizontal="center" vertical="top"/>
    </xf>
    <xf numFmtId="164" fontId="1" fillId="33" borderId="134" xfId="0" applyNumberFormat="1" applyFont="1" applyFill="1" applyBorder="1" applyAlignment="1">
      <alignment horizontal="center" vertical="top"/>
    </xf>
    <xf numFmtId="164" fontId="1" fillId="33" borderId="135" xfId="0" applyNumberFormat="1" applyFont="1" applyFill="1" applyBorder="1" applyAlignment="1">
      <alignment horizontal="center" vertical="top"/>
    </xf>
    <xf numFmtId="164" fontId="1" fillId="33" borderId="132" xfId="0" applyNumberFormat="1" applyFont="1" applyFill="1" applyBorder="1" applyAlignment="1">
      <alignment horizontal="center" vertical="top"/>
    </xf>
    <xf numFmtId="164" fontId="1" fillId="33" borderId="133" xfId="0" applyNumberFormat="1" applyFont="1" applyFill="1" applyBorder="1" applyAlignment="1">
      <alignment horizontal="center" vertical="top"/>
    </xf>
    <xf numFmtId="164" fontId="1" fillId="33" borderId="71" xfId="0" applyNumberFormat="1" applyFont="1" applyFill="1" applyBorder="1" applyAlignment="1">
      <alignment horizontal="center" vertical="top"/>
    </xf>
    <xf numFmtId="49" fontId="1" fillId="34" borderId="87" xfId="0" applyNumberFormat="1" applyFont="1" applyFill="1" applyBorder="1" applyAlignment="1">
      <alignment horizontal="center" vertical="top"/>
    </xf>
    <xf numFmtId="164" fontId="1" fillId="34" borderId="87" xfId="0" applyNumberFormat="1" applyFont="1" applyFill="1" applyBorder="1" applyAlignment="1">
      <alignment horizontal="center" vertical="top"/>
    </xf>
    <xf numFmtId="164" fontId="1" fillId="34" borderId="88" xfId="0" applyNumberFormat="1" applyFont="1" applyFill="1" applyBorder="1" applyAlignment="1">
      <alignment horizontal="center" vertical="top"/>
    </xf>
    <xf numFmtId="164" fontId="1" fillId="34" borderId="89" xfId="0" applyNumberFormat="1" applyFont="1" applyFill="1" applyBorder="1" applyAlignment="1">
      <alignment horizontal="center" vertical="top"/>
    </xf>
    <xf numFmtId="164" fontId="1" fillId="34" borderId="125" xfId="0" applyNumberFormat="1" applyFont="1" applyFill="1" applyBorder="1" applyAlignment="1">
      <alignment horizontal="center" vertical="top"/>
    </xf>
    <xf numFmtId="164" fontId="1" fillId="34" borderId="90" xfId="0" applyNumberFormat="1" applyFont="1" applyFill="1" applyBorder="1" applyAlignment="1">
      <alignment horizontal="center" vertical="top"/>
    </xf>
    <xf numFmtId="164" fontId="1" fillId="34" borderId="91" xfId="0" applyNumberFormat="1" applyFont="1" applyFill="1" applyBorder="1" applyAlignment="1">
      <alignment horizontal="center" vertical="top"/>
    </xf>
    <xf numFmtId="0" fontId="5" fillId="34" borderId="90" xfId="0" applyFont="1" applyFill="1" applyBorder="1" applyAlignment="1">
      <alignment vertical="top"/>
    </xf>
    <xf numFmtId="0" fontId="5" fillId="34" borderId="92" xfId="0" applyFont="1" applyFill="1" applyBorder="1" applyAlignment="1">
      <alignment vertical="top"/>
    </xf>
    <xf numFmtId="49" fontId="1" fillId="35" borderId="88" xfId="0" applyNumberFormat="1" applyFont="1" applyFill="1" applyBorder="1" applyAlignment="1">
      <alignment horizontal="center" vertical="top"/>
    </xf>
    <xf numFmtId="164" fontId="1" fillId="35" borderId="90" xfId="0" applyNumberFormat="1" applyFont="1" applyFill="1" applyBorder="1" applyAlignment="1">
      <alignment horizontal="center" vertical="top"/>
    </xf>
    <xf numFmtId="164" fontId="1" fillId="35" borderId="136" xfId="0" applyNumberFormat="1" applyFont="1" applyFill="1" applyBorder="1" applyAlignment="1">
      <alignment horizontal="center" vertical="top"/>
    </xf>
    <xf numFmtId="164" fontId="1" fillId="35" borderId="91" xfId="0" applyNumberFormat="1" applyFont="1" applyFill="1" applyBorder="1" applyAlignment="1">
      <alignment horizontal="center" vertical="top"/>
    </xf>
    <xf numFmtId="49" fontId="6" fillId="35" borderId="90" xfId="0" applyNumberFormat="1" applyFont="1" applyFill="1" applyBorder="1" applyAlignment="1">
      <alignment vertical="top" wrapText="1"/>
    </xf>
    <xf numFmtId="49" fontId="5" fillId="35" borderId="90" xfId="0" applyNumberFormat="1" applyFont="1" applyFill="1" applyBorder="1" applyAlignment="1">
      <alignment horizontal="center" vertical="top" wrapText="1"/>
    </xf>
    <xf numFmtId="49" fontId="5" fillId="35" borderId="92" xfId="0" applyNumberFormat="1" applyFont="1" applyFill="1" applyBorder="1" applyAlignment="1">
      <alignment horizontal="center" vertical="top" wrapText="1"/>
    </xf>
    <xf numFmtId="0" fontId="6" fillId="0" borderId="86" xfId="0" applyFont="1" applyFill="1" applyBorder="1" applyAlignment="1">
      <alignment vertical="top" wrapText="1"/>
    </xf>
    <xf numFmtId="0" fontId="19" fillId="0" borderId="20" xfId="0" applyFont="1" applyFill="1" applyBorder="1" applyAlignment="1">
      <alignment horizontal="center" vertical="top"/>
    </xf>
    <xf numFmtId="0" fontId="19" fillId="0" borderId="93" xfId="0" applyFont="1" applyFill="1" applyBorder="1" applyAlignment="1">
      <alignment horizontal="center" vertical="top"/>
    </xf>
    <xf numFmtId="49" fontId="6" fillId="0" borderId="137" xfId="0" applyNumberFormat="1" applyFont="1" applyBorder="1" applyAlignment="1">
      <alignment horizontal="center" vertical="top"/>
    </xf>
    <xf numFmtId="49" fontId="5" fillId="0" borderId="138" xfId="0" applyNumberFormat="1" applyFont="1" applyBorder="1" applyAlignment="1">
      <alignment horizontal="center" vertical="top"/>
    </xf>
    <xf numFmtId="49" fontId="6" fillId="0" borderId="139" xfId="0" applyNumberFormat="1" applyFont="1" applyBorder="1" applyAlignment="1">
      <alignment horizontal="center" vertical="top"/>
    </xf>
    <xf numFmtId="164" fontId="1" fillId="33" borderId="135" xfId="0" applyNumberFormat="1" applyFont="1" applyFill="1" applyBorder="1" applyAlignment="1">
      <alignment horizontal="center" vertical="top"/>
    </xf>
    <xf numFmtId="0" fontId="6" fillId="0" borderId="130" xfId="0" applyFont="1" applyFill="1" applyBorder="1" applyAlignment="1">
      <alignment horizontal="left" vertical="top" wrapText="1"/>
    </xf>
    <xf numFmtId="0" fontId="19" fillId="0" borderId="131" xfId="0" applyNumberFormat="1" applyFont="1" applyFill="1" applyBorder="1" applyAlignment="1">
      <alignment horizontal="center" vertical="top"/>
    </xf>
    <xf numFmtId="0" fontId="19" fillId="0" borderId="132" xfId="0" applyNumberFormat="1" applyFont="1" applyFill="1" applyBorder="1" applyAlignment="1">
      <alignment horizontal="center" vertical="top"/>
    </xf>
    <xf numFmtId="164" fontId="6" fillId="36" borderId="50" xfId="0" applyNumberFormat="1" applyFont="1" applyFill="1" applyBorder="1" applyAlignment="1">
      <alignment horizontal="center" vertical="top"/>
    </xf>
    <xf numFmtId="164" fontId="6" fillId="36" borderId="51" xfId="0" applyNumberFormat="1" applyFont="1" applyFill="1" applyBorder="1" applyAlignment="1">
      <alignment horizontal="center" vertical="top"/>
    </xf>
    <xf numFmtId="164" fontId="6" fillId="0" borderId="51" xfId="0" applyNumberFormat="1" applyFont="1" applyBorder="1" applyAlignment="1">
      <alignment horizontal="center" vertical="top"/>
    </xf>
    <xf numFmtId="164" fontId="6" fillId="0" borderId="52" xfId="0" applyNumberFormat="1" applyFont="1" applyBorder="1" applyAlignment="1">
      <alignment horizontal="center" vertical="top"/>
    </xf>
    <xf numFmtId="164" fontId="6" fillId="36" borderId="50" xfId="0" applyNumberFormat="1" applyFont="1" applyFill="1" applyBorder="1" applyAlignment="1">
      <alignment horizontal="center" vertical="top" wrapText="1"/>
    </xf>
    <xf numFmtId="164" fontId="6" fillId="36" borderId="51" xfId="0" applyNumberFormat="1" applyFont="1" applyFill="1" applyBorder="1" applyAlignment="1">
      <alignment horizontal="center" vertical="top" wrapText="1"/>
    </xf>
    <xf numFmtId="164" fontId="6" fillId="0" borderId="53" xfId="0" applyNumberFormat="1" applyFont="1" applyBorder="1" applyAlignment="1">
      <alignment horizontal="center" vertical="top"/>
    </xf>
    <xf numFmtId="0" fontId="6" fillId="0" borderId="51" xfId="0" applyFont="1" applyFill="1" applyBorder="1" applyAlignment="1">
      <alignment horizontal="center" vertical="top" wrapText="1"/>
    </xf>
    <xf numFmtId="164" fontId="1" fillId="33" borderId="130" xfId="0" applyNumberFormat="1" applyFont="1" applyFill="1" applyBorder="1" applyAlignment="1">
      <alignment horizontal="center" vertical="top"/>
    </xf>
    <xf numFmtId="164" fontId="1" fillId="33" borderId="132" xfId="0" applyNumberFormat="1" applyFont="1" applyFill="1" applyBorder="1" applyAlignment="1">
      <alignment horizontal="center" vertical="top"/>
    </xf>
    <xf numFmtId="164" fontId="1" fillId="33" borderId="129" xfId="0" applyNumberFormat="1" applyFont="1" applyFill="1" applyBorder="1" applyAlignment="1">
      <alignment horizontal="center" vertical="top"/>
    </xf>
    <xf numFmtId="0" fontId="6" fillId="0" borderId="134" xfId="0" applyFont="1" applyFill="1" applyBorder="1" applyAlignment="1">
      <alignment horizontal="left" vertical="top" wrapText="1"/>
    </xf>
    <xf numFmtId="0" fontId="6" fillId="0" borderId="131" xfId="0" applyFont="1" applyFill="1" applyBorder="1" applyAlignment="1">
      <alignment horizontal="center" vertical="top"/>
    </xf>
    <xf numFmtId="0" fontId="6" fillId="0" borderId="132" xfId="0" applyFont="1" applyFill="1" applyBorder="1" applyAlignment="1">
      <alignment horizontal="center" vertical="top"/>
    </xf>
    <xf numFmtId="164" fontId="1" fillId="33" borderId="129" xfId="0" applyNumberFormat="1" applyFont="1" applyFill="1" applyBorder="1" applyAlignment="1">
      <alignment horizontal="center" vertical="top"/>
    </xf>
    <xf numFmtId="1" fontId="20" fillId="0" borderId="20" xfId="0" applyNumberFormat="1" applyFon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6" fillId="0" borderId="36" xfId="0" applyFont="1" applyFill="1" applyBorder="1" applyAlignment="1">
      <alignment horizontal="center" vertical="top"/>
    </xf>
    <xf numFmtId="0" fontId="0" fillId="0" borderId="99" xfId="0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49" fontId="1" fillId="35" borderId="105" xfId="0" applyNumberFormat="1" applyFont="1" applyFill="1" applyBorder="1" applyAlignment="1">
      <alignment horizontal="left" vertical="top"/>
    </xf>
    <xf numFmtId="49" fontId="1" fillId="35" borderId="103" xfId="0" applyNumberFormat="1" applyFont="1" applyFill="1" applyBorder="1" applyAlignment="1">
      <alignment horizontal="left" vertical="top"/>
    </xf>
    <xf numFmtId="49" fontId="1" fillId="35" borderId="104" xfId="0" applyNumberFormat="1" applyFont="1" applyFill="1" applyBorder="1" applyAlignment="1">
      <alignment horizontal="left" vertical="top"/>
    </xf>
    <xf numFmtId="0" fontId="5" fillId="0" borderId="2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49" fontId="6" fillId="0" borderId="97" xfId="0" applyNumberFormat="1" applyFont="1" applyBorder="1" applyAlignment="1">
      <alignment horizontal="center" vertical="top" wrapText="1"/>
    </xf>
    <xf numFmtId="49" fontId="6" fillId="0" borderId="47" xfId="0" applyNumberFormat="1" applyFont="1" applyBorder="1" applyAlignment="1">
      <alignment horizontal="center" vertical="top" wrapText="1"/>
    </xf>
    <xf numFmtId="49" fontId="6" fillId="0" borderId="105" xfId="0" applyNumberFormat="1" applyFont="1" applyBorder="1" applyAlignment="1">
      <alignment horizontal="center" vertical="top" wrapText="1"/>
    </xf>
    <xf numFmtId="0" fontId="5" fillId="0" borderId="85" xfId="0" applyNumberFormat="1" applyFont="1" applyBorder="1" applyAlignment="1">
      <alignment horizontal="center" vertical="top"/>
    </xf>
    <xf numFmtId="0" fontId="5" fillId="0" borderId="42" xfId="0" applyNumberFormat="1" applyFont="1" applyBorder="1" applyAlignment="1">
      <alignment horizontal="center" vertical="top"/>
    </xf>
    <xf numFmtId="0" fontId="5" fillId="0" borderId="100" xfId="0" applyNumberFormat="1" applyFont="1" applyBorder="1" applyAlignment="1">
      <alignment horizontal="center" vertical="top"/>
    </xf>
    <xf numFmtId="0" fontId="1" fillId="35" borderId="45" xfId="0" applyFont="1" applyFill="1" applyBorder="1" applyAlignment="1">
      <alignment horizontal="left" vertical="top" wrapText="1"/>
    </xf>
    <xf numFmtId="0" fontId="1" fillId="35" borderId="78" xfId="0" applyFont="1" applyFill="1" applyBorder="1" applyAlignment="1">
      <alignment horizontal="left" vertical="top" wrapText="1"/>
    </xf>
    <xf numFmtId="0" fontId="6" fillId="0" borderId="86" xfId="0" applyFont="1" applyFill="1" applyBorder="1" applyAlignment="1">
      <alignment horizontal="left" vertical="top" wrapText="1"/>
    </xf>
    <xf numFmtId="0" fontId="6" fillId="0" borderId="41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3" fillId="0" borderId="97" xfId="0" applyFont="1" applyFill="1" applyBorder="1" applyAlignment="1">
      <alignment horizontal="left" vertical="top" wrapText="1"/>
    </xf>
    <xf numFmtId="0" fontId="3" fillId="0" borderId="47" xfId="0" applyFont="1" applyFill="1" applyBorder="1" applyAlignment="1">
      <alignment horizontal="left" vertical="top" wrapText="1"/>
    </xf>
    <xf numFmtId="0" fontId="3" fillId="0" borderId="105" xfId="0" applyFont="1" applyFill="1" applyBorder="1" applyAlignment="1">
      <alignment horizontal="left" vertical="top" wrapText="1"/>
    </xf>
    <xf numFmtId="164" fontId="5" fillId="0" borderId="140" xfId="0" applyNumberFormat="1" applyFont="1" applyBorder="1" applyAlignment="1">
      <alignment horizontal="center" vertical="top"/>
    </xf>
    <xf numFmtId="164" fontId="5" fillId="0" borderId="129" xfId="0" applyNumberFormat="1" applyFont="1" applyBorder="1" applyAlignment="1">
      <alignment horizontal="center" vertical="top"/>
    </xf>
    <xf numFmtId="164" fontId="5" fillId="0" borderId="141" xfId="0" applyNumberFormat="1" applyFont="1" applyBorder="1" applyAlignment="1">
      <alignment horizontal="center" vertical="top"/>
    </xf>
    <xf numFmtId="0" fontId="1" fillId="33" borderId="142" xfId="0" applyFont="1" applyFill="1" applyBorder="1" applyAlignment="1">
      <alignment horizontal="right" vertical="top"/>
    </xf>
    <xf numFmtId="0" fontId="1" fillId="33" borderId="143" xfId="0" applyFont="1" applyFill="1" applyBorder="1" applyAlignment="1">
      <alignment horizontal="right" vertical="top"/>
    </xf>
    <xf numFmtId="0" fontId="1" fillId="33" borderId="144" xfId="0" applyFont="1" applyFill="1" applyBorder="1" applyAlignment="1">
      <alignment horizontal="right" vertical="top"/>
    </xf>
    <xf numFmtId="164" fontId="1" fillId="33" borderId="145" xfId="0" applyNumberFormat="1" applyFont="1" applyFill="1" applyBorder="1" applyAlignment="1">
      <alignment horizontal="center" vertical="top"/>
    </xf>
    <xf numFmtId="164" fontId="1" fillId="33" borderId="144" xfId="0" applyNumberFormat="1" applyFont="1" applyFill="1" applyBorder="1" applyAlignment="1">
      <alignment horizontal="center" vertical="top"/>
    </xf>
    <xf numFmtId="164" fontId="1" fillId="33" borderId="143" xfId="0" applyNumberFormat="1" applyFont="1" applyFill="1" applyBorder="1" applyAlignment="1">
      <alignment horizontal="center" vertical="top"/>
    </xf>
    <xf numFmtId="164" fontId="4" fillId="33" borderId="145" xfId="0" applyNumberFormat="1" applyFont="1" applyFill="1" applyBorder="1" applyAlignment="1">
      <alignment horizontal="center" vertical="top"/>
    </xf>
    <xf numFmtId="164" fontId="4" fillId="33" borderId="143" xfId="0" applyNumberFormat="1" applyFont="1" applyFill="1" applyBorder="1" applyAlignment="1">
      <alignment horizontal="center" vertical="top"/>
    </xf>
    <xf numFmtId="164" fontId="4" fillId="33" borderId="144" xfId="0" applyNumberFormat="1" applyFont="1" applyFill="1" applyBorder="1" applyAlignment="1">
      <alignment horizontal="center" vertical="top"/>
    </xf>
    <xf numFmtId="0" fontId="6" fillId="0" borderId="140" xfId="0" applyFont="1" applyBorder="1" applyAlignment="1">
      <alignment horizontal="left" vertical="top"/>
    </xf>
    <xf numFmtId="0" fontId="6" fillId="0" borderId="129" xfId="0" applyFont="1" applyBorder="1" applyAlignment="1">
      <alignment horizontal="left" vertical="top"/>
    </xf>
    <xf numFmtId="0" fontId="6" fillId="0" borderId="141" xfId="0" applyFont="1" applyBorder="1" applyAlignment="1">
      <alignment horizontal="left" vertical="top"/>
    </xf>
    <xf numFmtId="164" fontId="6" fillId="0" borderId="140" xfId="0" applyNumberFormat="1" applyFont="1" applyBorder="1" applyAlignment="1">
      <alignment horizontal="center" vertical="top"/>
    </xf>
    <xf numFmtId="164" fontId="6" fillId="0" borderId="141" xfId="0" applyNumberFormat="1" applyFont="1" applyBorder="1" applyAlignment="1">
      <alignment horizontal="center" vertical="top"/>
    </xf>
    <xf numFmtId="164" fontId="6" fillId="0" borderId="129" xfId="0" applyNumberFormat="1" applyFont="1" applyBorder="1" applyAlignment="1">
      <alignment horizontal="center" vertical="top"/>
    </xf>
    <xf numFmtId="164" fontId="5" fillId="0" borderId="146" xfId="0" applyNumberFormat="1" applyFont="1" applyBorder="1" applyAlignment="1">
      <alignment horizontal="center" vertical="top"/>
    </xf>
    <xf numFmtId="164" fontId="5" fillId="0" borderId="34" xfId="0" applyNumberFormat="1" applyFont="1" applyBorder="1" applyAlignment="1">
      <alignment horizontal="center" vertical="top"/>
    </xf>
    <xf numFmtId="164" fontId="5" fillId="0" borderId="111" xfId="0" applyNumberFormat="1" applyFont="1" applyBorder="1" applyAlignment="1">
      <alignment horizontal="center" vertical="top"/>
    </xf>
    <xf numFmtId="0" fontId="6" fillId="0" borderId="116" xfId="0" applyFont="1" applyBorder="1" applyAlignment="1">
      <alignment horizontal="left" vertical="top"/>
    </xf>
    <xf numFmtId="0" fontId="1" fillId="0" borderId="62" xfId="0" applyFont="1" applyBorder="1" applyAlignment="1">
      <alignment horizontal="left" vertical="top"/>
    </xf>
    <xf numFmtId="0" fontId="1" fillId="0" borderId="81" xfId="0" applyFont="1" applyBorder="1" applyAlignment="1">
      <alignment horizontal="left" vertical="top"/>
    </xf>
    <xf numFmtId="164" fontId="6" fillId="0" borderId="116" xfId="0" applyNumberFormat="1" applyFont="1" applyBorder="1" applyAlignment="1">
      <alignment horizontal="center" vertical="top"/>
    </xf>
    <xf numFmtId="164" fontId="6" fillId="0" borderId="81" xfId="0" applyNumberFormat="1" applyFont="1" applyBorder="1" applyAlignment="1">
      <alignment horizontal="center" vertical="top"/>
    </xf>
    <xf numFmtId="164" fontId="6" fillId="0" borderId="62" xfId="0" applyNumberFormat="1" applyFont="1" applyBorder="1" applyAlignment="1">
      <alignment horizontal="center" vertical="top"/>
    </xf>
    <xf numFmtId="164" fontId="5" fillId="0" borderId="116" xfId="0" applyNumberFormat="1" applyFont="1" applyBorder="1" applyAlignment="1">
      <alignment horizontal="center" vertical="top"/>
    </xf>
    <xf numFmtId="164" fontId="5" fillId="0" borderId="62" xfId="0" applyNumberFormat="1" applyFont="1" applyBorder="1" applyAlignment="1">
      <alignment horizontal="center" vertical="top"/>
    </xf>
    <xf numFmtId="164" fontId="5" fillId="0" borderId="81" xfId="0" applyNumberFormat="1" applyFont="1" applyBorder="1" applyAlignment="1">
      <alignment horizontal="center" vertical="top"/>
    </xf>
    <xf numFmtId="0" fontId="6" fillId="0" borderId="146" xfId="0" applyFont="1" applyBorder="1" applyAlignment="1">
      <alignment horizontal="left" vertical="top"/>
    </xf>
    <xf numFmtId="0" fontId="6" fillId="0" borderId="34" xfId="0" applyFont="1" applyBorder="1" applyAlignment="1">
      <alignment horizontal="left" vertical="top"/>
    </xf>
    <xf numFmtId="0" fontId="6" fillId="0" borderId="111" xfId="0" applyFont="1" applyBorder="1" applyAlignment="1">
      <alignment horizontal="left" vertical="top"/>
    </xf>
    <xf numFmtId="164" fontId="6" fillId="0" borderId="146" xfId="0" applyNumberFormat="1" applyFont="1" applyBorder="1" applyAlignment="1">
      <alignment horizontal="center" vertical="top"/>
    </xf>
    <xf numFmtId="164" fontId="6" fillId="0" borderId="111" xfId="0" applyNumberFormat="1" applyFont="1" applyBorder="1" applyAlignment="1">
      <alignment horizontal="center" vertical="top"/>
    </xf>
    <xf numFmtId="164" fontId="6" fillId="0" borderId="34" xfId="0" applyNumberFormat="1" applyFont="1" applyBorder="1" applyAlignment="1">
      <alignment horizontal="center" vertical="top"/>
    </xf>
    <xf numFmtId="164" fontId="4" fillId="0" borderId="147" xfId="0" applyNumberFormat="1" applyFont="1" applyBorder="1" applyAlignment="1">
      <alignment horizontal="center" vertical="top"/>
    </xf>
    <xf numFmtId="164" fontId="4" fillId="0" borderId="103" xfId="0" applyNumberFormat="1" applyFont="1" applyBorder="1" applyAlignment="1">
      <alignment horizontal="center" vertical="top"/>
    </xf>
    <xf numFmtId="164" fontId="4" fillId="0" borderId="148" xfId="0" applyNumberFormat="1" applyFont="1" applyBorder="1" applyAlignment="1">
      <alignment horizontal="center" vertical="top"/>
    </xf>
    <xf numFmtId="0" fontId="1" fillId="37" borderId="149" xfId="0" applyFont="1" applyFill="1" applyBorder="1" applyAlignment="1">
      <alignment horizontal="right" vertical="top"/>
    </xf>
    <xf numFmtId="0" fontId="1" fillId="37" borderId="45" xfId="0" applyFont="1" applyFill="1" applyBorder="1" applyAlignment="1">
      <alignment horizontal="right" vertical="top"/>
    </xf>
    <xf numFmtId="0" fontId="1" fillId="37" borderId="79" xfId="0" applyFont="1" applyFill="1" applyBorder="1" applyAlignment="1">
      <alignment horizontal="right" vertical="top"/>
    </xf>
    <xf numFmtId="164" fontId="1" fillId="37" borderId="149" xfId="0" applyNumberFormat="1" applyFont="1" applyFill="1" applyBorder="1" applyAlignment="1">
      <alignment horizontal="center" vertical="top"/>
    </xf>
    <xf numFmtId="164" fontId="1" fillId="37" borderId="79" xfId="0" applyNumberFormat="1" applyFont="1" applyFill="1" applyBorder="1" applyAlignment="1">
      <alignment horizontal="center" vertical="top"/>
    </xf>
    <xf numFmtId="164" fontId="1" fillId="37" borderId="149" xfId="0" applyNumberFormat="1" applyFont="1" applyFill="1" applyBorder="1" applyAlignment="1">
      <alignment horizontal="center" vertical="top"/>
    </xf>
    <xf numFmtId="164" fontId="1" fillId="37" borderId="45" xfId="0" applyNumberFormat="1" applyFont="1" applyFill="1" applyBorder="1" applyAlignment="1">
      <alignment horizontal="center" vertical="top"/>
    </xf>
    <xf numFmtId="164" fontId="1" fillId="37" borderId="79" xfId="0" applyNumberFormat="1" applyFont="1" applyFill="1" applyBorder="1" applyAlignment="1">
      <alignment horizontal="center" vertical="top"/>
    </xf>
    <xf numFmtId="164" fontId="5" fillId="37" borderId="149" xfId="0" applyNumberFormat="1" applyFont="1" applyFill="1" applyBorder="1" applyAlignment="1">
      <alignment horizontal="center" vertical="top"/>
    </xf>
    <xf numFmtId="164" fontId="5" fillId="37" borderId="45" xfId="0" applyNumberFormat="1" applyFont="1" applyFill="1" applyBorder="1" applyAlignment="1">
      <alignment horizontal="center" vertical="top"/>
    </xf>
    <xf numFmtId="164" fontId="5" fillId="37" borderId="79" xfId="0" applyNumberFormat="1" applyFont="1" applyFill="1" applyBorder="1" applyAlignment="1">
      <alignment horizontal="center" vertical="top"/>
    </xf>
    <xf numFmtId="0" fontId="6" fillId="0" borderId="150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84" xfId="0" applyFont="1" applyBorder="1" applyAlignment="1">
      <alignment horizontal="left" vertical="top" wrapText="1"/>
    </xf>
    <xf numFmtId="164" fontId="6" fillId="0" borderId="147" xfId="0" applyNumberFormat="1" applyFont="1" applyBorder="1" applyAlignment="1">
      <alignment horizontal="center" vertical="top"/>
    </xf>
    <xf numFmtId="164" fontId="6" fillId="0" borderId="148" xfId="0" applyNumberFormat="1" applyFont="1" applyBorder="1" applyAlignment="1">
      <alignment horizontal="center" vertical="top"/>
    </xf>
    <xf numFmtId="164" fontId="6" fillId="0" borderId="103" xfId="0" applyNumberFormat="1" applyFont="1" applyBorder="1" applyAlignment="1">
      <alignment horizontal="center" vertical="top"/>
    </xf>
    <xf numFmtId="0" fontId="6" fillId="0" borderId="116" xfId="0" applyFont="1" applyBorder="1" applyAlignment="1">
      <alignment horizontal="left" vertical="top" wrapText="1"/>
    </xf>
    <xf numFmtId="0" fontId="6" fillId="0" borderId="62" xfId="0" applyFont="1" applyBorder="1" applyAlignment="1">
      <alignment horizontal="left" vertical="top" wrapText="1"/>
    </xf>
    <xf numFmtId="0" fontId="6" fillId="0" borderId="81" xfId="0" applyFont="1" applyBorder="1" applyAlignment="1">
      <alignment horizontal="left" vertical="top" wrapText="1"/>
    </xf>
    <xf numFmtId="164" fontId="15" fillId="0" borderId="116" xfId="0" applyNumberFormat="1" applyFont="1" applyBorder="1" applyAlignment="1">
      <alignment horizontal="center" vertical="top"/>
    </xf>
    <xf numFmtId="164" fontId="15" fillId="0" borderId="81" xfId="0" applyNumberFormat="1" applyFont="1" applyBorder="1" applyAlignment="1">
      <alignment horizontal="center" vertical="top"/>
    </xf>
    <xf numFmtId="164" fontId="6" fillId="0" borderId="116" xfId="0" applyNumberFormat="1" applyFont="1" applyBorder="1" applyAlignment="1">
      <alignment horizontal="center" vertical="top"/>
    </xf>
    <xf numFmtId="164" fontId="6" fillId="0" borderId="62" xfId="0" applyNumberFormat="1" applyFont="1" applyBorder="1" applyAlignment="1">
      <alignment horizontal="center" vertical="top"/>
    </xf>
    <xf numFmtId="164" fontId="6" fillId="0" borderId="81" xfId="0" applyNumberFormat="1" applyFont="1" applyBorder="1" applyAlignment="1">
      <alignment horizontal="center" vertical="top"/>
    </xf>
    <xf numFmtId="0" fontId="1" fillId="37" borderId="149" xfId="0" applyFont="1" applyFill="1" applyBorder="1" applyAlignment="1">
      <alignment horizontal="right" vertical="top"/>
    </xf>
    <xf numFmtId="0" fontId="1" fillId="37" borderId="45" xfId="0" applyFont="1" applyFill="1" applyBorder="1" applyAlignment="1">
      <alignment horizontal="right" vertical="top"/>
    </xf>
    <xf numFmtId="0" fontId="1" fillId="37" borderId="79" xfId="0" applyFont="1" applyFill="1" applyBorder="1" applyAlignment="1">
      <alignment horizontal="right" vertical="top"/>
    </xf>
    <xf numFmtId="164" fontId="1" fillId="37" borderId="149" xfId="0" applyNumberFormat="1" applyFont="1" applyFill="1" applyBorder="1" applyAlignment="1">
      <alignment horizontal="center" vertical="top" wrapText="1"/>
    </xf>
    <xf numFmtId="164" fontId="1" fillId="37" borderId="79" xfId="0" applyNumberFormat="1" applyFont="1" applyFill="1" applyBorder="1" applyAlignment="1">
      <alignment horizontal="center" vertical="top" wrapText="1"/>
    </xf>
    <xf numFmtId="164" fontId="1" fillId="37" borderId="45" xfId="0" applyNumberFormat="1" applyFont="1" applyFill="1" applyBorder="1" applyAlignment="1">
      <alignment horizontal="center" vertical="top" wrapText="1"/>
    </xf>
    <xf numFmtId="0" fontId="1" fillId="0" borderId="149" xfId="0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0" fontId="1" fillId="0" borderId="79" xfId="0" applyFont="1" applyBorder="1" applyAlignment="1">
      <alignment horizontal="center" vertical="top"/>
    </xf>
    <xf numFmtId="0" fontId="1" fillId="0" borderId="149" xfId="0" applyFont="1" applyBorder="1" applyAlignment="1">
      <alignment horizontal="center" vertical="top" wrapText="1"/>
    </xf>
    <xf numFmtId="0" fontId="1" fillId="0" borderId="79" xfId="0" applyFont="1" applyBorder="1" applyAlignment="1">
      <alignment horizontal="center" vertical="top" wrapText="1"/>
    </xf>
    <xf numFmtId="164" fontId="1" fillId="0" borderId="149" xfId="0" applyNumberFormat="1" applyFont="1" applyBorder="1" applyAlignment="1">
      <alignment horizontal="center" vertical="top" wrapText="1"/>
    </xf>
    <xf numFmtId="164" fontId="1" fillId="0" borderId="45" xfId="0" applyNumberFormat="1" applyFont="1" applyBorder="1" applyAlignment="1">
      <alignment horizontal="center" vertical="top" wrapText="1"/>
    </xf>
    <xf numFmtId="164" fontId="1" fillId="0" borderId="79" xfId="0" applyNumberFormat="1" applyFont="1" applyBorder="1" applyAlignment="1">
      <alignment horizontal="center" vertical="top" wrapText="1"/>
    </xf>
    <xf numFmtId="0" fontId="9" fillId="0" borderId="40" xfId="0" applyFont="1" applyFill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99" xfId="0" applyBorder="1" applyAlignment="1">
      <alignment vertical="top"/>
    </xf>
    <xf numFmtId="0" fontId="6" fillId="0" borderId="44" xfId="0" applyFont="1" applyFill="1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101" xfId="0" applyBorder="1" applyAlignment="1">
      <alignment vertical="top" wrapText="1"/>
    </xf>
    <xf numFmtId="164" fontId="4" fillId="37" borderId="149" xfId="0" applyNumberFormat="1" applyFont="1" applyFill="1" applyBorder="1" applyAlignment="1">
      <alignment horizontal="center" vertical="top" wrapText="1"/>
    </xf>
    <xf numFmtId="164" fontId="4" fillId="37" borderId="45" xfId="0" applyNumberFormat="1" applyFont="1" applyFill="1" applyBorder="1" applyAlignment="1">
      <alignment horizontal="center" vertical="top" wrapText="1"/>
    </xf>
    <xf numFmtId="164" fontId="4" fillId="37" borderId="79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/>
    </xf>
    <xf numFmtId="0" fontId="6" fillId="0" borderId="86" xfId="0" applyFont="1" applyFill="1" applyBorder="1" applyAlignment="1">
      <alignment horizontal="left" vertical="top" wrapText="1"/>
    </xf>
    <xf numFmtId="0" fontId="10" fillId="0" borderId="41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49" fontId="9" fillId="0" borderId="13" xfId="0" applyNumberFormat="1" applyFont="1" applyFill="1" applyBorder="1" applyAlignment="1">
      <alignment horizontal="center" vertical="top"/>
    </xf>
    <xf numFmtId="0" fontId="0" fillId="0" borderId="41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vertical="top"/>
    </xf>
    <xf numFmtId="0" fontId="9" fillId="0" borderId="20" xfId="0" applyFont="1" applyFill="1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51" xfId="0" applyBorder="1" applyAlignment="1">
      <alignment vertical="top"/>
    </xf>
    <xf numFmtId="0" fontId="6" fillId="0" borderId="35" xfId="0" applyFont="1" applyFill="1" applyBorder="1" applyAlignment="1">
      <alignment horizontal="center" vertical="top"/>
    </xf>
    <xf numFmtId="0" fontId="0" fillId="0" borderId="128" xfId="0" applyBorder="1" applyAlignment="1">
      <alignment horizontal="center" vertical="top"/>
    </xf>
    <xf numFmtId="0" fontId="6" fillId="36" borderId="96" xfId="0" applyFont="1" applyFill="1" applyBorder="1" applyAlignment="1">
      <alignment horizontal="center" vertical="top" wrapText="1"/>
    </xf>
    <xf numFmtId="0" fontId="17" fillId="0" borderId="58" xfId="0" applyFont="1" applyBorder="1" applyAlignment="1">
      <alignment horizontal="center" vertical="top" wrapText="1"/>
    </xf>
    <xf numFmtId="49" fontId="6" fillId="0" borderId="151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/>
    </xf>
    <xf numFmtId="0" fontId="19" fillId="0" borderId="97" xfId="0" applyFont="1" applyFill="1" applyBorder="1" applyAlignment="1">
      <alignment horizontal="center" vertical="top" wrapText="1"/>
    </xf>
    <xf numFmtId="0" fontId="24" fillId="0" borderId="47" xfId="0" applyFont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/>
    </xf>
    <xf numFmtId="0" fontId="17" fillId="0" borderId="13" xfId="0" applyFont="1" applyBorder="1" applyAlignment="1">
      <alignment horizontal="center" vertical="top"/>
    </xf>
    <xf numFmtId="0" fontId="17" fillId="0" borderId="15" xfId="0" applyFont="1" applyBorder="1" applyAlignment="1">
      <alignment horizontal="center" vertical="top"/>
    </xf>
    <xf numFmtId="49" fontId="6" fillId="0" borderId="40" xfId="0" applyNumberFormat="1" applyFont="1" applyFill="1" applyBorder="1" applyAlignment="1">
      <alignment horizontal="center" vertical="top"/>
    </xf>
    <xf numFmtId="0" fontId="17" fillId="0" borderId="40" xfId="0" applyFont="1" applyBorder="1" applyAlignment="1">
      <alignment horizontal="center" vertical="top"/>
    </xf>
    <xf numFmtId="0" fontId="17" fillId="0" borderId="99" xfId="0" applyFont="1" applyBorder="1" applyAlignment="1">
      <alignment horizontal="center" vertical="top"/>
    </xf>
    <xf numFmtId="49" fontId="1" fillId="35" borderId="109" xfId="0" applyNumberFormat="1" applyFont="1" applyFill="1" applyBorder="1" applyAlignment="1">
      <alignment horizontal="left" vertical="top"/>
    </xf>
    <xf numFmtId="49" fontId="1" fillId="35" borderId="45" xfId="0" applyNumberFormat="1" applyFont="1" applyFill="1" applyBorder="1" applyAlignment="1">
      <alignment horizontal="left" vertical="top"/>
    </xf>
    <xf numFmtId="49" fontId="1" fillId="35" borderId="48" xfId="0" applyNumberFormat="1" applyFont="1" applyFill="1" applyBorder="1" applyAlignment="1">
      <alignment horizontal="left" vertical="top"/>
    </xf>
    <xf numFmtId="49" fontId="1" fillId="35" borderId="96" xfId="0" applyNumberFormat="1" applyFont="1" applyFill="1" applyBorder="1" applyAlignment="1">
      <alignment horizontal="left" vertical="top"/>
    </xf>
    <xf numFmtId="49" fontId="5" fillId="0" borderId="44" xfId="0" applyNumberFormat="1" applyFont="1" applyBorder="1" applyAlignment="1">
      <alignment horizontal="center" vertical="top"/>
    </xf>
    <xf numFmtId="49" fontId="5" fillId="0" borderId="101" xfId="0" applyNumberFormat="1" applyFont="1" applyBorder="1" applyAlignment="1">
      <alignment horizontal="center" vertical="top"/>
    </xf>
    <xf numFmtId="49" fontId="6" fillId="0" borderId="44" xfId="0" applyNumberFormat="1" applyFont="1" applyFill="1" applyBorder="1" applyAlignment="1">
      <alignment horizontal="left" vertical="top" wrapText="1"/>
    </xf>
    <xf numFmtId="49" fontId="6" fillId="0" borderId="101" xfId="0" applyNumberFormat="1" applyFont="1" applyFill="1" applyBorder="1" applyAlignment="1">
      <alignment horizontal="left" vertical="top" wrapText="1"/>
    </xf>
    <xf numFmtId="49" fontId="6" fillId="0" borderId="17" xfId="0" applyNumberFormat="1" applyFont="1" applyBorder="1" applyAlignment="1">
      <alignment horizontal="center" vertical="top"/>
    </xf>
    <xf numFmtId="49" fontId="6" fillId="0" borderId="44" xfId="0" applyNumberFormat="1" applyFont="1" applyBorder="1" applyAlignment="1">
      <alignment horizontal="center" vertical="top"/>
    </xf>
    <xf numFmtId="49" fontId="6" fillId="0" borderId="32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115" xfId="0" applyFont="1" applyBorder="1" applyAlignment="1">
      <alignment horizontal="center" vertical="top" textRotation="90" wrapText="1"/>
    </xf>
    <xf numFmtId="0" fontId="5" fillId="0" borderId="59" xfId="0" applyFont="1" applyBorder="1" applyAlignment="1">
      <alignment horizontal="center" vertical="top" textRotation="90" wrapText="1"/>
    </xf>
    <xf numFmtId="0" fontId="5" fillId="0" borderId="60" xfId="0" applyFont="1" applyBorder="1" applyAlignment="1">
      <alignment horizontal="center" vertical="top" textRotation="90" wrapText="1"/>
    </xf>
    <xf numFmtId="0" fontId="5" fillId="0" borderId="152" xfId="0" applyFont="1" applyBorder="1" applyAlignment="1">
      <alignment horizontal="center" vertical="top" textRotation="90" wrapText="1"/>
    </xf>
    <xf numFmtId="0" fontId="5" fillId="0" borderId="10" xfId="0" applyFont="1" applyBorder="1" applyAlignment="1">
      <alignment horizontal="center" vertical="top" textRotation="90" wrapText="1"/>
    </xf>
    <xf numFmtId="0" fontId="5" fillId="0" borderId="35" xfId="0" applyFont="1" applyBorder="1" applyAlignment="1">
      <alignment horizontal="center" vertical="top" textRotation="90" wrapText="1"/>
    </xf>
    <xf numFmtId="0" fontId="5" fillId="0" borderId="15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153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75" xfId="0" applyNumberFormat="1" applyFont="1" applyBorder="1" applyAlignment="1">
      <alignment horizontal="center" vertical="center" textRotation="90" wrapText="1"/>
    </xf>
    <xf numFmtId="0" fontId="5" fillId="0" borderId="42" xfId="0" applyNumberFormat="1" applyFont="1" applyBorder="1" applyAlignment="1">
      <alignment horizontal="center" vertical="center" textRotation="90" wrapText="1"/>
    </xf>
    <xf numFmtId="0" fontId="4" fillId="0" borderId="154" xfId="0" applyFont="1" applyBorder="1" applyAlignment="1">
      <alignment horizontal="center" vertical="center"/>
    </xf>
    <xf numFmtId="0" fontId="4" fillId="0" borderId="155" xfId="0" applyFont="1" applyBorder="1" applyAlignment="1">
      <alignment horizontal="center" vertical="center"/>
    </xf>
    <xf numFmtId="0" fontId="5" fillId="0" borderId="156" xfId="0" applyFont="1" applyBorder="1" applyAlignment="1">
      <alignment horizontal="center" vertical="center" textRotation="90" wrapText="1"/>
    </xf>
    <xf numFmtId="0" fontId="5" fillId="0" borderId="157" xfId="0" applyFont="1" applyBorder="1" applyAlignment="1">
      <alignment horizontal="center" vertical="center" textRotation="90" wrapText="1"/>
    </xf>
    <xf numFmtId="0" fontId="4" fillId="0" borderId="115" xfId="0" applyFont="1" applyBorder="1" applyAlignment="1">
      <alignment horizontal="center" vertical="center" wrapText="1"/>
    </xf>
    <xf numFmtId="0" fontId="4" fillId="0" borderId="152" xfId="0" applyFont="1" applyBorder="1" applyAlignment="1">
      <alignment horizontal="center" vertical="center" wrapText="1"/>
    </xf>
    <xf numFmtId="0" fontId="4" fillId="0" borderId="15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textRotation="90"/>
    </xf>
    <xf numFmtId="0" fontId="4" fillId="0" borderId="41" xfId="0" applyFont="1" applyBorder="1" applyAlignment="1">
      <alignment horizontal="center" vertical="center" textRotation="90"/>
    </xf>
    <xf numFmtId="0" fontId="4" fillId="0" borderId="158" xfId="0" applyFont="1" applyBorder="1" applyAlignment="1">
      <alignment horizontal="center" vertical="center" textRotation="90" wrapText="1"/>
    </xf>
    <xf numFmtId="0" fontId="4" fillId="0" borderId="54" xfId="0" applyFont="1" applyBorder="1" applyAlignment="1">
      <alignment horizontal="center" vertical="center" textRotation="90" wrapText="1"/>
    </xf>
    <xf numFmtId="0" fontId="4" fillId="0" borderId="55" xfId="0" applyFont="1" applyBorder="1" applyAlignment="1">
      <alignment horizontal="center" vertical="center" textRotation="90" wrapText="1"/>
    </xf>
    <xf numFmtId="0" fontId="5" fillId="0" borderId="36" xfId="0" applyFont="1" applyFill="1" applyBorder="1" applyAlignment="1">
      <alignment horizontal="center" vertical="center" textRotation="90" wrapText="1"/>
    </xf>
    <xf numFmtId="0" fontId="5" fillId="0" borderId="40" xfId="0" applyFont="1" applyFill="1" applyBorder="1" applyAlignment="1">
      <alignment horizontal="center" vertical="center" textRotation="90" wrapText="1"/>
    </xf>
    <xf numFmtId="0" fontId="5" fillId="0" borderId="60" xfId="0" applyFont="1" applyBorder="1" applyAlignment="1">
      <alignment horizontal="center" vertical="center" textRotation="90" wrapText="1"/>
    </xf>
    <xf numFmtId="0" fontId="5" fillId="0" borderId="41" xfId="0" applyFont="1" applyBorder="1" applyAlignment="1">
      <alignment horizontal="center" vertical="center" textRotation="90" wrapText="1"/>
    </xf>
    <xf numFmtId="0" fontId="6" fillId="36" borderId="86" xfId="0" applyFont="1" applyFill="1" applyBorder="1" applyAlignment="1">
      <alignment horizontal="left" vertical="top" wrapText="1"/>
    </xf>
    <xf numFmtId="0" fontId="6" fillId="36" borderId="41" xfId="0" applyFont="1" applyFill="1" applyBorder="1" applyAlignment="1">
      <alignment horizontal="left" vertical="top" wrapText="1"/>
    </xf>
    <xf numFmtId="0" fontId="0" fillId="0" borderId="14" xfId="0" applyBorder="1" applyAlignment="1">
      <alignment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49" fontId="6" fillId="0" borderId="97" xfId="0" applyNumberFormat="1" applyFont="1" applyBorder="1" applyAlignment="1">
      <alignment horizontal="center" vertical="top"/>
    </xf>
    <xf numFmtId="49" fontId="6" fillId="0" borderId="47" xfId="0" applyNumberFormat="1" applyFont="1" applyBorder="1" applyAlignment="1">
      <alignment horizontal="center" vertical="top"/>
    </xf>
    <xf numFmtId="49" fontId="6" fillId="0" borderId="105" xfId="0" applyNumberFormat="1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49" fontId="5" fillId="0" borderId="54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7" fillId="38" borderId="159" xfId="0" applyNumberFormat="1" applyFont="1" applyFill="1" applyBorder="1" applyAlignment="1">
      <alignment horizontal="left" vertical="top" wrapText="1"/>
    </xf>
    <xf numFmtId="49" fontId="7" fillId="38" borderId="154" xfId="0" applyNumberFormat="1" applyFont="1" applyFill="1" applyBorder="1" applyAlignment="1">
      <alignment horizontal="left" vertical="top" wrapText="1"/>
    </xf>
    <xf numFmtId="49" fontId="7" fillId="38" borderId="155" xfId="0" applyNumberFormat="1" applyFont="1" applyFill="1" applyBorder="1" applyAlignment="1">
      <alignment horizontal="left" vertical="top" wrapText="1"/>
    </xf>
    <xf numFmtId="0" fontId="8" fillId="37" borderId="107" xfId="0" applyFont="1" applyFill="1" applyBorder="1" applyAlignment="1">
      <alignment horizontal="left" vertical="top" wrapText="1"/>
    </xf>
    <xf numFmtId="0" fontId="8" fillId="37" borderId="62" xfId="0" applyFont="1" applyFill="1" applyBorder="1" applyAlignment="1">
      <alignment horizontal="left" vertical="top" wrapText="1"/>
    </xf>
    <xf numFmtId="0" fontId="8" fillId="37" borderId="63" xfId="0" applyFont="1" applyFill="1" applyBorder="1" applyAlignment="1">
      <alignment horizontal="left" vertical="top" wrapText="1"/>
    </xf>
    <xf numFmtId="49" fontId="1" fillId="34" borderId="38" xfId="0" applyNumberFormat="1" applyFont="1" applyFill="1" applyBorder="1" applyAlignment="1">
      <alignment horizontal="center" vertical="top"/>
    </xf>
    <xf numFmtId="49" fontId="1" fillId="34" borderId="59" xfId="0" applyNumberFormat="1" applyFont="1" applyFill="1" applyBorder="1" applyAlignment="1">
      <alignment horizontal="center" vertical="top"/>
    </xf>
    <xf numFmtId="49" fontId="1" fillId="34" borderId="26" xfId="0" applyNumberFormat="1" applyFont="1" applyFill="1" applyBorder="1" applyAlignment="1">
      <alignment horizontal="center" vertical="top"/>
    </xf>
    <xf numFmtId="49" fontId="1" fillId="35" borderId="16" xfId="0" applyNumberFormat="1" applyFont="1" applyFill="1" applyBorder="1" applyAlignment="1">
      <alignment horizontal="center" vertical="top"/>
    </xf>
    <xf numFmtId="49" fontId="1" fillId="35" borderId="10" xfId="0" applyNumberFormat="1" applyFont="1" applyFill="1" applyBorder="1" applyAlignment="1">
      <alignment horizontal="center" vertical="top"/>
    </xf>
    <xf numFmtId="49" fontId="1" fillId="35" borderId="19" xfId="0" applyNumberFormat="1" applyFont="1" applyFill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2" fillId="34" borderId="62" xfId="0" applyFont="1" applyFill="1" applyBorder="1" applyAlignment="1">
      <alignment horizontal="left" vertical="top"/>
    </xf>
    <xf numFmtId="0" fontId="2" fillId="34" borderId="63" xfId="0" applyFont="1" applyFill="1" applyBorder="1" applyAlignment="1">
      <alignment horizontal="left" vertical="top"/>
    </xf>
    <xf numFmtId="0" fontId="1" fillId="35" borderId="35" xfId="0" applyFont="1" applyFill="1" applyBorder="1" applyAlignment="1">
      <alignment horizontal="left" vertical="top" wrapText="1"/>
    </xf>
    <xf numFmtId="0" fontId="1" fillId="35" borderId="36" xfId="0" applyFont="1" applyFill="1" applyBorder="1" applyAlignment="1">
      <alignment horizontal="left" vertical="top" wrapText="1"/>
    </xf>
    <xf numFmtId="0" fontId="6" fillId="36" borderId="20" xfId="0" applyFont="1" applyFill="1" applyBorder="1" applyAlignment="1">
      <alignment horizontal="center" vertical="top"/>
    </xf>
    <xf numFmtId="0" fontId="3" fillId="0" borderId="97" xfId="0" applyFont="1" applyFill="1" applyBorder="1" applyAlignment="1">
      <alignment horizontal="left" vertical="top" wrapText="1"/>
    </xf>
    <xf numFmtId="0" fontId="3" fillId="0" borderId="47" xfId="0" applyFont="1" applyFill="1" applyBorder="1" applyAlignment="1">
      <alignment horizontal="left" vertical="top" wrapText="1"/>
    </xf>
    <xf numFmtId="0" fontId="3" fillId="0" borderId="105" xfId="0" applyFont="1" applyFill="1" applyBorder="1" applyAlignment="1">
      <alignment horizontal="left" vertical="top" wrapText="1"/>
    </xf>
    <xf numFmtId="49" fontId="6" fillId="0" borderId="49" xfId="0" applyNumberFormat="1" applyFont="1" applyBorder="1" applyAlignment="1">
      <alignment horizontal="center" vertical="top"/>
    </xf>
    <xf numFmtId="49" fontId="6" fillId="0" borderId="46" xfId="0" applyNumberFormat="1" applyFont="1" applyBorder="1" applyAlignment="1">
      <alignment horizontal="center" vertical="top"/>
    </xf>
    <xf numFmtId="49" fontId="6" fillId="0" borderId="24" xfId="0" applyNumberFormat="1" applyFont="1" applyBorder="1" applyAlignment="1">
      <alignment horizontal="center" vertical="top"/>
    </xf>
    <xf numFmtId="49" fontId="5" fillId="0" borderId="42" xfId="0" applyNumberFormat="1" applyFont="1" applyBorder="1" applyAlignment="1">
      <alignment horizontal="center" vertical="top"/>
    </xf>
    <xf numFmtId="0" fontId="5" fillId="0" borderId="160" xfId="0" applyFont="1" applyBorder="1" applyAlignment="1">
      <alignment horizontal="center" vertical="center" textRotation="90" wrapText="1"/>
    </xf>
    <xf numFmtId="0" fontId="5" fillId="0" borderId="161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/>
    </xf>
    <xf numFmtId="0" fontId="4" fillId="0" borderId="162" xfId="0" applyFont="1" applyBorder="1" applyAlignment="1">
      <alignment horizontal="center" vertical="center" wrapText="1"/>
    </xf>
    <xf numFmtId="0" fontId="4" fillId="0" borderId="163" xfId="0" applyFont="1" applyBorder="1" applyAlignment="1">
      <alignment horizontal="center" vertical="center" wrapText="1"/>
    </xf>
    <xf numFmtId="0" fontId="5" fillId="0" borderId="158" xfId="0" applyFont="1" applyBorder="1" applyAlignment="1">
      <alignment horizontal="center" vertical="center" textRotation="90" wrapText="1"/>
    </xf>
    <xf numFmtId="0" fontId="5" fillId="0" borderId="54" xfId="0" applyFont="1" applyBorder="1" applyAlignment="1">
      <alignment horizontal="center" vertical="center" textRotation="90" wrapText="1"/>
    </xf>
    <xf numFmtId="0" fontId="5" fillId="0" borderId="55" xfId="0" applyFont="1" applyBorder="1" applyAlignment="1">
      <alignment horizontal="center" vertical="center" textRotation="90" wrapText="1"/>
    </xf>
    <xf numFmtId="0" fontId="5" fillId="0" borderId="152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35" xfId="0" applyFont="1" applyBorder="1" applyAlignment="1">
      <alignment horizontal="center" vertical="center" textRotation="90" wrapText="1"/>
    </xf>
    <xf numFmtId="49" fontId="1" fillId="34" borderId="41" xfId="0" applyNumberFormat="1" applyFont="1" applyFill="1" applyBorder="1" applyAlignment="1">
      <alignment horizontal="center" vertical="top"/>
    </xf>
    <xf numFmtId="49" fontId="1" fillId="35" borderId="13" xfId="0" applyNumberFormat="1" applyFont="1" applyFill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3" fillId="0" borderId="46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49" fontId="5" fillId="0" borderId="85" xfId="0" applyNumberFormat="1" applyFont="1" applyBorder="1" applyAlignment="1">
      <alignment horizontal="center" vertical="top"/>
    </xf>
    <xf numFmtId="0" fontId="12" fillId="0" borderId="42" xfId="0" applyFont="1" applyBorder="1" applyAlignment="1">
      <alignment horizontal="center" vertical="top"/>
    </xf>
    <xf numFmtId="0" fontId="12" fillId="0" borderId="100" xfId="0" applyFont="1" applyBorder="1" applyAlignment="1">
      <alignment horizontal="center" vertical="top"/>
    </xf>
    <xf numFmtId="49" fontId="6" fillId="0" borderId="94" xfId="0" applyNumberFormat="1" applyFont="1" applyBorder="1" applyAlignment="1">
      <alignment horizontal="center" vertical="top"/>
    </xf>
    <xf numFmtId="0" fontId="17" fillId="0" borderId="44" xfId="0" applyFont="1" applyBorder="1" applyAlignment="1">
      <alignment horizontal="center" vertical="top"/>
    </xf>
    <xf numFmtId="0" fontId="17" fillId="0" borderId="101" xfId="0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7" fillId="0" borderId="47" xfId="0" applyFont="1" applyBorder="1" applyAlignment="1">
      <alignment horizontal="center" vertical="top"/>
    </xf>
    <xf numFmtId="0" fontId="17" fillId="0" borderId="105" xfId="0" applyFont="1" applyBorder="1" applyAlignment="1">
      <alignment horizontal="center" vertical="top"/>
    </xf>
    <xf numFmtId="49" fontId="1" fillId="35" borderId="88" xfId="0" applyNumberFormat="1" applyFont="1" applyFill="1" applyBorder="1" applyAlignment="1">
      <alignment horizontal="right" vertical="top"/>
    </xf>
    <xf numFmtId="49" fontId="5" fillId="0" borderId="55" xfId="0" applyNumberFormat="1" applyFont="1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0" fillId="0" borderId="100" xfId="0" applyBorder="1" applyAlignment="1">
      <alignment horizontal="center" vertical="top"/>
    </xf>
    <xf numFmtId="49" fontId="1" fillId="0" borderId="51" xfId="0" applyNumberFormat="1" applyFont="1" applyBorder="1" applyAlignment="1">
      <alignment horizontal="center" vertical="top"/>
    </xf>
    <xf numFmtId="49" fontId="3" fillId="0" borderId="46" xfId="0" applyNumberFormat="1" applyFont="1" applyFill="1" applyBorder="1" applyAlignment="1">
      <alignment horizontal="left" vertical="top" wrapText="1"/>
    </xf>
    <xf numFmtId="49" fontId="3" fillId="0" borderId="57" xfId="0" applyNumberFormat="1" applyFont="1" applyFill="1" applyBorder="1" applyAlignment="1">
      <alignment horizontal="left" vertical="top" wrapText="1"/>
    </xf>
    <xf numFmtId="49" fontId="3" fillId="0" borderId="106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center" vertical="top" wrapText="1"/>
    </xf>
    <xf numFmtId="0" fontId="6" fillId="0" borderId="164" xfId="0" applyFont="1" applyFill="1" applyBorder="1" applyAlignment="1">
      <alignment horizontal="center" vertical="top" wrapText="1"/>
    </xf>
    <xf numFmtId="49" fontId="1" fillId="34" borderId="60" xfId="0" applyNumberFormat="1" applyFont="1" applyFill="1" applyBorder="1" applyAlignment="1">
      <alignment horizontal="center" vertical="top"/>
    </xf>
    <xf numFmtId="49" fontId="1" fillId="35" borderId="35" xfId="0" applyNumberFormat="1" applyFont="1" applyFill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top"/>
    </xf>
    <xf numFmtId="0" fontId="6" fillId="0" borderId="41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65" xfId="0" applyFont="1" applyFill="1" applyBorder="1" applyAlignment="1">
      <alignment horizontal="center" vertical="top" wrapText="1"/>
    </xf>
    <xf numFmtId="164" fontId="1" fillId="0" borderId="146" xfId="0" applyNumberFormat="1" applyFont="1" applyBorder="1" applyAlignment="1">
      <alignment horizontal="center" vertical="top"/>
    </xf>
    <xf numFmtId="164" fontId="1" fillId="0" borderId="111" xfId="0" applyNumberFormat="1" applyFont="1" applyBorder="1" applyAlignment="1">
      <alignment horizontal="center" vertical="top"/>
    </xf>
    <xf numFmtId="164" fontId="1" fillId="0" borderId="146" xfId="0" applyNumberFormat="1" applyFont="1" applyBorder="1" applyAlignment="1">
      <alignment horizontal="center" vertical="top"/>
    </xf>
    <xf numFmtId="164" fontId="1" fillId="0" borderId="34" xfId="0" applyNumberFormat="1" applyFont="1" applyBorder="1" applyAlignment="1">
      <alignment horizontal="center" vertical="top"/>
    </xf>
    <xf numFmtId="164" fontId="1" fillId="0" borderId="111" xfId="0" applyNumberFormat="1" applyFont="1" applyBorder="1" applyAlignment="1">
      <alignment horizontal="center" vertical="top"/>
    </xf>
    <xf numFmtId="164" fontId="15" fillId="0" borderId="116" xfId="0" applyNumberFormat="1" applyFont="1" applyBorder="1" applyAlignment="1">
      <alignment horizontal="center" vertical="top"/>
    </xf>
    <xf numFmtId="164" fontId="15" fillId="0" borderId="62" xfId="0" applyNumberFormat="1" applyFont="1" applyBorder="1" applyAlignment="1">
      <alignment horizontal="center" vertical="top"/>
    </xf>
    <xf numFmtId="164" fontId="15" fillId="0" borderId="81" xfId="0" applyNumberFormat="1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27" fillId="0" borderId="166" xfId="0" applyFont="1" applyBorder="1" applyAlignment="1">
      <alignment vertical="top" wrapText="1"/>
    </xf>
    <xf numFmtId="0" fontId="1" fillId="37" borderId="136" xfId="0" applyFont="1" applyFill="1" applyBorder="1" applyAlignment="1">
      <alignment horizontal="right" vertical="top"/>
    </xf>
    <xf numFmtId="0" fontId="1" fillId="37" borderId="90" xfId="0" applyFont="1" applyFill="1" applyBorder="1" applyAlignment="1">
      <alignment horizontal="right" vertical="top"/>
    </xf>
    <xf numFmtId="0" fontId="1" fillId="37" borderId="92" xfId="0" applyFont="1" applyFill="1" applyBorder="1" applyAlignment="1">
      <alignment horizontal="right" vertical="top"/>
    </xf>
    <xf numFmtId="49" fontId="6" fillId="0" borderId="35" xfId="0" applyNumberFormat="1" applyFont="1" applyFill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49" fontId="6" fillId="0" borderId="36" xfId="0" applyNumberFormat="1" applyFont="1" applyFill="1" applyBorder="1" applyAlignment="1">
      <alignment horizontal="center" vertical="top"/>
    </xf>
    <xf numFmtId="0" fontId="0" fillId="0" borderId="40" xfId="0" applyFont="1" applyBorder="1" applyAlignment="1">
      <alignment horizontal="center" vertical="top"/>
    </xf>
    <xf numFmtId="0" fontId="0" fillId="0" borderId="99" xfId="0" applyFont="1" applyBorder="1" applyAlignment="1">
      <alignment horizontal="center" vertical="top"/>
    </xf>
    <xf numFmtId="0" fontId="6" fillId="0" borderId="17" xfId="0" applyFont="1" applyFill="1" applyBorder="1" applyAlignment="1">
      <alignment horizontal="left" vertical="top" wrapText="1"/>
    </xf>
    <xf numFmtId="0" fontId="6" fillId="0" borderId="49" xfId="0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center" vertical="top" wrapText="1"/>
    </xf>
    <xf numFmtId="49" fontId="6" fillId="0" borderId="108" xfId="0" applyNumberFormat="1" applyFont="1" applyBorder="1" applyAlignment="1">
      <alignment horizontal="center" vertical="top"/>
    </xf>
    <xf numFmtId="49" fontId="1" fillId="34" borderId="50" xfId="0" applyNumberFormat="1" applyFont="1" applyFill="1" applyBorder="1" applyAlignment="1">
      <alignment horizontal="center" vertical="top"/>
    </xf>
    <xf numFmtId="49" fontId="1" fillId="35" borderId="51" xfId="0" applyNumberFormat="1" applyFont="1" applyFill="1" applyBorder="1" applyAlignment="1">
      <alignment horizontal="center" vertical="top"/>
    </xf>
    <xf numFmtId="49" fontId="5" fillId="0" borderId="16" xfId="0" applyNumberFormat="1" applyFont="1" applyFill="1" applyBorder="1" applyAlignment="1">
      <alignment horizontal="center" vertical="top" wrapText="1"/>
    </xf>
    <xf numFmtId="49" fontId="5" fillId="0" borderId="51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0" fontId="3" fillId="0" borderId="46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49" fontId="6" fillId="0" borderId="60" xfId="0" applyNumberFormat="1" applyFont="1" applyFill="1" applyBorder="1" applyAlignment="1">
      <alignment vertical="top" wrapText="1"/>
    </xf>
    <xf numFmtId="0" fontId="0" fillId="0" borderId="41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6" fillId="36" borderId="37" xfId="0" applyFont="1" applyFill="1" applyBorder="1" applyAlignment="1">
      <alignment horizontal="left" vertical="top" wrapText="1"/>
    </xf>
    <xf numFmtId="0" fontId="0" fillId="0" borderId="44" xfId="0" applyFont="1" applyBorder="1" applyAlignment="1">
      <alignment/>
    </xf>
    <xf numFmtId="0" fontId="0" fillId="0" borderId="56" xfId="0" applyFont="1" applyBorder="1" applyAlignment="1">
      <alignment/>
    </xf>
    <xf numFmtId="49" fontId="6" fillId="0" borderId="46" xfId="0" applyNumberFormat="1" applyFont="1" applyBorder="1" applyAlignment="1">
      <alignment horizontal="center" vertical="top" wrapText="1"/>
    </xf>
    <xf numFmtId="49" fontId="6" fillId="0" borderId="57" xfId="0" applyNumberFormat="1" applyFont="1" applyBorder="1" applyAlignment="1">
      <alignment horizontal="center" vertical="top" wrapText="1"/>
    </xf>
    <xf numFmtId="49" fontId="6" fillId="0" borderId="106" xfId="0" applyNumberFormat="1" applyFont="1" applyBorder="1" applyAlignment="1">
      <alignment horizontal="center" vertical="top" wrapText="1"/>
    </xf>
    <xf numFmtId="49" fontId="6" fillId="0" borderId="24" xfId="0" applyNumberFormat="1" applyFont="1" applyBorder="1" applyAlignment="1">
      <alignment horizontal="center" vertical="top" wrapText="1"/>
    </xf>
    <xf numFmtId="49" fontId="6" fillId="0" borderId="60" xfId="0" applyNumberFormat="1" applyFont="1" applyBorder="1" applyAlignment="1">
      <alignment horizontal="center" vertical="top"/>
    </xf>
    <xf numFmtId="0" fontId="17" fillId="0" borderId="41" xfId="0" applyFont="1" applyBorder="1" applyAlignment="1">
      <alignment horizontal="center" vertical="top"/>
    </xf>
    <xf numFmtId="0" fontId="17" fillId="0" borderId="14" xfId="0" applyFont="1" applyBorder="1" applyAlignment="1">
      <alignment horizontal="center" vertical="top"/>
    </xf>
    <xf numFmtId="49" fontId="6" fillId="0" borderId="57" xfId="0" applyNumberFormat="1" applyFont="1" applyFill="1" applyBorder="1" applyAlignment="1">
      <alignment horizontal="center" vertical="top"/>
    </xf>
    <xf numFmtId="49" fontId="6" fillId="0" borderId="106" xfId="0" applyNumberFormat="1" applyFont="1" applyFill="1" applyBorder="1" applyAlignment="1">
      <alignment horizontal="center" vertical="top"/>
    </xf>
    <xf numFmtId="0" fontId="3" fillId="0" borderId="106" xfId="0" applyFont="1" applyBorder="1" applyAlignment="1">
      <alignment/>
    </xf>
    <xf numFmtId="0" fontId="3" fillId="0" borderId="108" xfId="0" applyFont="1" applyBorder="1" applyAlignment="1">
      <alignment/>
    </xf>
    <xf numFmtId="49" fontId="5" fillId="0" borderId="53" xfId="0" applyNumberFormat="1" applyFont="1" applyFill="1" applyBorder="1" applyAlignment="1">
      <alignment horizontal="center" vertical="top"/>
    </xf>
    <xf numFmtId="49" fontId="5" fillId="0" borderId="54" xfId="0" applyNumberFormat="1" applyFont="1" applyFill="1" applyBorder="1" applyAlignment="1">
      <alignment horizontal="center" vertical="top"/>
    </xf>
    <xf numFmtId="49" fontId="5" fillId="0" borderId="55" xfId="0" applyNumberFormat="1" applyFont="1" applyFill="1" applyBorder="1" applyAlignment="1">
      <alignment horizontal="center" vertical="top"/>
    </xf>
    <xf numFmtId="49" fontId="6" fillId="0" borderId="37" xfId="0" applyNumberFormat="1" applyFont="1" applyBorder="1" applyAlignment="1">
      <alignment horizontal="center" vertical="top"/>
    </xf>
    <xf numFmtId="49" fontId="1" fillId="35" borderId="20" xfId="0" applyNumberFormat="1" applyFont="1" applyFill="1" applyBorder="1" applyAlignment="1">
      <alignment horizontal="right" vertical="top"/>
    </xf>
    <xf numFmtId="49" fontId="1" fillId="35" borderId="97" xfId="0" applyNumberFormat="1" applyFont="1" applyFill="1" applyBorder="1" applyAlignment="1">
      <alignment horizontal="right" vertical="top"/>
    </xf>
    <xf numFmtId="0" fontId="3" fillId="0" borderId="46" xfId="0" applyFont="1" applyFill="1" applyBorder="1" applyAlignment="1">
      <alignment vertical="top" wrapText="1"/>
    </xf>
    <xf numFmtId="0" fontId="3" fillId="0" borderId="47" xfId="0" applyFont="1" applyFill="1" applyBorder="1" applyAlignment="1">
      <alignment vertical="top" wrapText="1"/>
    </xf>
    <xf numFmtId="0" fontId="3" fillId="0" borderId="24" xfId="0" applyFont="1" applyFill="1" applyBorder="1" applyAlignment="1">
      <alignment vertical="top" wrapText="1"/>
    </xf>
    <xf numFmtId="164" fontId="1" fillId="0" borderId="51" xfId="0" applyNumberFormat="1" applyFont="1" applyFill="1" applyBorder="1" applyAlignment="1">
      <alignment horizontal="center" vertical="top"/>
    </xf>
    <xf numFmtId="164" fontId="1" fillId="0" borderId="10" xfId="0" applyNumberFormat="1" applyFont="1" applyFill="1" applyBorder="1" applyAlignment="1">
      <alignment horizontal="center" vertical="top"/>
    </xf>
    <xf numFmtId="164" fontId="1" fillId="0" borderId="35" xfId="0" applyNumberFormat="1" applyFont="1" applyFill="1" applyBorder="1" applyAlignment="1">
      <alignment horizontal="center" vertical="top"/>
    </xf>
    <xf numFmtId="0" fontId="6" fillId="0" borderId="60" xfId="0" applyFont="1" applyFill="1" applyBorder="1" applyAlignment="1">
      <alignment horizontal="left" vertical="top" wrapText="1"/>
    </xf>
    <xf numFmtId="0" fontId="0" fillId="0" borderId="42" xfId="0" applyFont="1" applyBorder="1" applyAlignment="1">
      <alignment horizontal="center" vertical="top"/>
    </xf>
    <xf numFmtId="0" fontId="0" fillId="0" borderId="100" xfId="0" applyFont="1" applyBorder="1" applyAlignment="1">
      <alignment horizontal="center" vertical="top"/>
    </xf>
    <xf numFmtId="0" fontId="1" fillId="35" borderId="109" xfId="0" applyFont="1" applyFill="1" applyBorder="1" applyAlignment="1">
      <alignment horizontal="left" vertical="top" wrapText="1"/>
    </xf>
    <xf numFmtId="49" fontId="6" fillId="0" borderId="20" xfId="0" applyNumberFormat="1" applyFont="1" applyFill="1" applyBorder="1" applyAlignment="1">
      <alignment horizontal="center" vertical="top"/>
    </xf>
    <xf numFmtId="49" fontId="5" fillId="0" borderId="94" xfId="0" applyNumberFormat="1" applyFont="1" applyBorder="1" applyAlignment="1">
      <alignment horizontal="center" vertical="top"/>
    </xf>
    <xf numFmtId="0" fontId="0" fillId="0" borderId="44" xfId="0" applyFont="1" applyBorder="1" applyAlignment="1">
      <alignment horizontal="center" vertical="top"/>
    </xf>
    <xf numFmtId="0" fontId="0" fillId="0" borderId="101" xfId="0" applyFont="1" applyBorder="1" applyAlignment="1">
      <alignment horizontal="center" vertical="top"/>
    </xf>
    <xf numFmtId="49" fontId="6" fillId="0" borderId="61" xfId="0" applyNumberFormat="1" applyFont="1" applyFill="1" applyBorder="1" applyAlignment="1">
      <alignment horizontal="center" vertical="top"/>
    </xf>
    <xf numFmtId="49" fontId="6" fillId="0" borderId="62" xfId="0" applyNumberFormat="1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top"/>
    </xf>
    <xf numFmtId="0" fontId="3" fillId="0" borderId="108" xfId="0" applyFont="1" applyFill="1" applyBorder="1" applyAlignment="1">
      <alignment vertical="top" wrapText="1"/>
    </xf>
    <xf numFmtId="49" fontId="5" fillId="0" borderId="53" xfId="0" applyNumberFormat="1" applyFont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0" fontId="5" fillId="0" borderId="138" xfId="0" applyNumberFormat="1" applyFont="1" applyBorder="1" applyAlignment="1">
      <alignment horizontal="center" vertical="top"/>
    </xf>
    <xf numFmtId="0" fontId="6" fillId="0" borderId="35" xfId="0" applyNumberFormat="1" applyFont="1" applyFill="1" applyBorder="1" applyAlignment="1">
      <alignment horizontal="center" vertical="top"/>
    </xf>
    <xf numFmtId="49" fontId="6" fillId="0" borderId="110" xfId="0" applyNumberFormat="1" applyFont="1" applyFill="1" applyBorder="1" applyAlignment="1">
      <alignment horizontal="center" vertical="top"/>
    </xf>
    <xf numFmtId="49" fontId="6" fillId="0" borderId="63" xfId="0" applyNumberFormat="1" applyFont="1" applyFill="1" applyBorder="1" applyAlignment="1">
      <alignment horizontal="center" vertical="top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49" fontId="6" fillId="0" borderId="137" xfId="0" applyNumberFormat="1" applyFont="1" applyBorder="1" applyAlignment="1">
      <alignment horizontal="center" vertical="top" wrapText="1"/>
    </xf>
    <xf numFmtId="0" fontId="5" fillId="0" borderId="128" xfId="0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164" fontId="6" fillId="0" borderId="36" xfId="0" applyNumberFormat="1" applyFont="1" applyFill="1" applyBorder="1" applyAlignment="1">
      <alignment horizontal="center" vertical="top"/>
    </xf>
    <xf numFmtId="0" fontId="6" fillId="0" borderId="35" xfId="0" applyFont="1" applyFill="1" applyBorder="1" applyAlignment="1">
      <alignment horizontal="center" vertical="top"/>
    </xf>
    <xf numFmtId="0" fontId="17" fillId="0" borderId="128" xfId="0" applyFont="1" applyBorder="1" applyAlignment="1">
      <alignment vertical="top"/>
    </xf>
    <xf numFmtId="0" fontId="6" fillId="0" borderId="36" xfId="0" applyFont="1" applyFill="1" applyBorder="1" applyAlignment="1">
      <alignment horizontal="center" vertical="top"/>
    </xf>
    <xf numFmtId="0" fontId="17" fillId="0" borderId="167" xfId="0" applyFont="1" applyBorder="1" applyAlignment="1">
      <alignment vertical="top"/>
    </xf>
    <xf numFmtId="0" fontId="6" fillId="36" borderId="14" xfId="0" applyFont="1" applyFill="1" applyBorder="1" applyAlignment="1">
      <alignment horizontal="left" vertical="top" wrapText="1"/>
    </xf>
    <xf numFmtId="49" fontId="1" fillId="35" borderId="20" xfId="0" applyNumberFormat="1" applyFont="1" applyFill="1" applyBorder="1" applyAlignment="1">
      <alignment horizontal="center" vertical="top"/>
    </xf>
    <xf numFmtId="49" fontId="1" fillId="35" borderId="15" xfId="0" applyNumberFormat="1" applyFont="1" applyFill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5" fillId="0" borderId="139" xfId="0" applyNumberFormat="1" applyFont="1" applyBorder="1" applyAlignment="1">
      <alignment horizontal="center" vertical="top"/>
    </xf>
    <xf numFmtId="49" fontId="1" fillId="34" borderId="86" xfId="0" applyNumberFormat="1" applyFont="1" applyFill="1" applyBorder="1" applyAlignment="1">
      <alignment horizontal="center" vertical="top"/>
    </xf>
    <xf numFmtId="49" fontId="1" fillId="34" borderId="127" xfId="0" applyNumberFormat="1" applyFont="1" applyFill="1" applyBorder="1" applyAlignment="1">
      <alignment horizontal="center" vertical="top"/>
    </xf>
    <xf numFmtId="49" fontId="1" fillId="35" borderId="128" xfId="0" applyNumberFormat="1" applyFont="1" applyFill="1" applyBorder="1" applyAlignment="1">
      <alignment horizontal="center" vertical="top"/>
    </xf>
    <xf numFmtId="49" fontId="1" fillId="0" borderId="128" xfId="0" applyNumberFormat="1" applyFont="1" applyBorder="1" applyAlignment="1">
      <alignment horizontal="center" vertical="top"/>
    </xf>
    <xf numFmtId="0" fontId="3" fillId="0" borderId="137" xfId="0" applyFont="1" applyFill="1" applyBorder="1" applyAlignment="1">
      <alignment horizontal="left" vertical="top" wrapText="1"/>
    </xf>
    <xf numFmtId="49" fontId="3" fillId="0" borderId="57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left" vertical="top" wrapText="1"/>
    </xf>
    <xf numFmtId="49" fontId="6" fillId="0" borderId="93" xfId="0" applyNumberFormat="1" applyFont="1" applyBorder="1" applyAlignment="1">
      <alignment horizontal="center" vertical="top" wrapText="1"/>
    </xf>
    <xf numFmtId="49" fontId="6" fillId="0" borderId="40" xfId="0" applyNumberFormat="1" applyFont="1" applyBorder="1" applyAlignment="1">
      <alignment horizontal="center" vertical="top" wrapText="1"/>
    </xf>
    <xf numFmtId="49" fontId="6" fillId="0" borderId="99" xfId="0" applyNumberFormat="1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 vertical="top"/>
    </xf>
    <xf numFmtId="49" fontId="1" fillId="35" borderId="48" xfId="0" applyNumberFormat="1" applyFont="1" applyFill="1" applyBorder="1" applyAlignment="1">
      <alignment horizontal="right" vertical="top"/>
    </xf>
    <xf numFmtId="49" fontId="1" fillId="34" borderId="136" xfId="0" applyNumberFormat="1" applyFont="1" applyFill="1" applyBorder="1" applyAlignment="1">
      <alignment horizontal="right" vertical="top"/>
    </xf>
    <xf numFmtId="49" fontId="1" fillId="34" borderId="90" xfId="0" applyNumberFormat="1" applyFont="1" applyFill="1" applyBorder="1" applyAlignment="1">
      <alignment horizontal="right" vertical="top"/>
    </xf>
    <xf numFmtId="49" fontId="1" fillId="34" borderId="92" xfId="0" applyNumberFormat="1" applyFont="1" applyFill="1" applyBorder="1" applyAlignment="1">
      <alignment horizontal="right" vertical="top"/>
    </xf>
    <xf numFmtId="0" fontId="1" fillId="34" borderId="105" xfId="0" applyFont="1" applyFill="1" applyBorder="1" applyAlignment="1">
      <alignment horizontal="left" vertical="top"/>
    </xf>
    <xf numFmtId="0" fontId="1" fillId="34" borderId="103" xfId="0" applyFont="1" applyFill="1" applyBorder="1" applyAlignment="1">
      <alignment horizontal="left" vertical="top"/>
    </xf>
    <xf numFmtId="0" fontId="1" fillId="34" borderId="104" xfId="0" applyFont="1" applyFill="1" applyBorder="1" applyAlignment="1">
      <alignment horizontal="left"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0" fontId="3" fillId="0" borderId="94" xfId="0" applyFont="1" applyFill="1" applyBorder="1" applyAlignment="1">
      <alignment horizontal="left" vertical="top" wrapText="1"/>
    </xf>
    <xf numFmtId="0" fontId="3" fillId="0" borderId="44" xfId="0" applyFont="1" applyFill="1" applyBorder="1" applyAlignment="1">
      <alignment horizontal="left" vertical="top" wrapText="1"/>
    </xf>
    <xf numFmtId="0" fontId="2" fillId="0" borderId="101" xfId="0" applyFont="1" applyFill="1" applyBorder="1" applyAlignment="1">
      <alignment horizontal="left" vertical="top" wrapText="1"/>
    </xf>
    <xf numFmtId="49" fontId="6" fillId="0" borderId="101" xfId="0" applyNumberFormat="1" applyFont="1" applyBorder="1" applyAlignment="1">
      <alignment horizontal="center" vertical="top"/>
    </xf>
    <xf numFmtId="0" fontId="26" fillId="0" borderId="94" xfId="0" applyFont="1" applyFill="1" applyBorder="1" applyAlignment="1">
      <alignment horizontal="left" vertical="top" wrapText="1"/>
    </xf>
    <xf numFmtId="0" fontId="26" fillId="0" borderId="44" xfId="0" applyFont="1" applyFill="1" applyBorder="1" applyAlignment="1">
      <alignment horizontal="left" vertical="top" wrapText="1"/>
    </xf>
    <xf numFmtId="0" fontId="26" fillId="0" borderId="101" xfId="0" applyFont="1" applyFill="1" applyBorder="1" applyAlignment="1">
      <alignment horizontal="left" vertical="top" wrapText="1"/>
    </xf>
    <xf numFmtId="0" fontId="2" fillId="0" borderId="94" xfId="0" applyFont="1" applyFill="1" applyBorder="1" applyAlignment="1">
      <alignment horizontal="left" vertical="top" wrapText="1"/>
    </xf>
    <xf numFmtId="0" fontId="2" fillId="0" borderId="44" xfId="0" applyFont="1" applyFill="1" applyBorder="1" applyAlignment="1">
      <alignment horizontal="left" vertical="top" wrapText="1"/>
    </xf>
    <xf numFmtId="0" fontId="6" fillId="0" borderId="85" xfId="0" applyNumberFormat="1" applyFont="1" applyBorder="1" applyAlignment="1">
      <alignment horizontal="center" vertical="top"/>
    </xf>
    <xf numFmtId="0" fontId="6" fillId="0" borderId="42" xfId="0" applyNumberFormat="1" applyFont="1" applyBorder="1" applyAlignment="1">
      <alignment horizontal="center" vertical="top"/>
    </xf>
    <xf numFmtId="0" fontId="6" fillId="0" borderId="100" xfId="0" applyNumberFormat="1" applyFont="1" applyBorder="1" applyAlignment="1">
      <alignment horizontal="center" vertical="top"/>
    </xf>
    <xf numFmtId="49" fontId="1" fillId="35" borderId="96" xfId="0" applyNumberFormat="1" applyFont="1" applyFill="1" applyBorder="1" applyAlignment="1">
      <alignment horizontal="right" vertical="top"/>
    </xf>
    <xf numFmtId="49" fontId="5" fillId="0" borderId="60" xfId="0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1" fillId="35" borderId="109" xfId="0" applyFont="1" applyFill="1" applyBorder="1" applyAlignment="1">
      <alignment horizontal="left" vertical="top" wrapText="1"/>
    </xf>
    <xf numFmtId="0" fontId="1" fillId="35" borderId="45" xfId="0" applyFont="1" applyFill="1" applyBorder="1" applyAlignment="1">
      <alignment horizontal="left" vertical="top" wrapText="1"/>
    </xf>
    <xf numFmtId="0" fontId="1" fillId="35" borderId="78" xfId="0" applyFont="1" applyFill="1" applyBorder="1" applyAlignment="1">
      <alignment horizontal="left" vertical="top" wrapText="1"/>
    </xf>
    <xf numFmtId="0" fontId="19" fillId="0" borderId="40" xfId="0" applyFont="1" applyFill="1" applyBorder="1" applyAlignment="1">
      <alignment horizontal="center" vertical="top" wrapText="1"/>
    </xf>
    <xf numFmtId="0" fontId="19" fillId="0" borderId="99" xfId="0" applyFont="1" applyFill="1" applyBorder="1" applyAlignment="1">
      <alignment horizontal="center" vertical="top" wrapText="1"/>
    </xf>
    <xf numFmtId="0" fontId="3" fillId="0" borderId="128" xfId="0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center" vertical="top"/>
    </xf>
    <xf numFmtId="49" fontId="6" fillId="0" borderId="15" xfId="0" applyNumberFormat="1" applyFont="1" applyFill="1" applyBorder="1" applyAlignment="1">
      <alignment horizontal="center" vertical="top"/>
    </xf>
    <xf numFmtId="49" fontId="1" fillId="34" borderId="109" xfId="0" applyNumberFormat="1" applyFont="1" applyFill="1" applyBorder="1" applyAlignment="1">
      <alignment horizontal="right" vertical="top"/>
    </xf>
    <xf numFmtId="49" fontId="1" fillId="34" borderId="45" xfId="0" applyNumberFormat="1" applyFont="1" applyFill="1" applyBorder="1" applyAlignment="1">
      <alignment horizontal="right" vertical="top"/>
    </xf>
    <xf numFmtId="49" fontId="1" fillId="34" borderId="78" xfId="0" applyNumberFormat="1" applyFont="1" applyFill="1" applyBorder="1" applyAlignment="1">
      <alignment horizontal="right" vertical="top"/>
    </xf>
    <xf numFmtId="49" fontId="1" fillId="35" borderId="46" xfId="0" applyNumberFormat="1" applyFont="1" applyFill="1" applyBorder="1" applyAlignment="1">
      <alignment horizontal="right" vertical="top"/>
    </xf>
    <xf numFmtId="49" fontId="1" fillId="35" borderId="34" xfId="0" applyNumberFormat="1" applyFont="1" applyFill="1" applyBorder="1" applyAlignment="1">
      <alignment horizontal="right" vertical="top"/>
    </xf>
    <xf numFmtId="0" fontId="5" fillId="0" borderId="51" xfId="0" applyFont="1" applyFill="1" applyBorder="1" applyAlignment="1">
      <alignment horizontal="center" vertical="top" wrapText="1"/>
    </xf>
    <xf numFmtId="49" fontId="1" fillId="35" borderId="109" xfId="0" applyNumberFormat="1" applyFont="1" applyFill="1" applyBorder="1" applyAlignment="1">
      <alignment horizontal="right" vertical="top"/>
    </xf>
    <xf numFmtId="49" fontId="1" fillId="35" borderId="45" xfId="0" applyNumberFormat="1" applyFont="1" applyFill="1" applyBorder="1" applyAlignment="1">
      <alignment horizontal="right" vertical="top"/>
    </xf>
    <xf numFmtId="49" fontId="1" fillId="35" borderId="78" xfId="0" applyNumberFormat="1" applyFont="1" applyFill="1" applyBorder="1" applyAlignment="1">
      <alignment horizontal="left" vertical="top"/>
    </xf>
    <xf numFmtId="0" fontId="6" fillId="0" borderId="138" xfId="0" applyNumberFormat="1" applyFont="1" applyBorder="1" applyAlignment="1">
      <alignment horizontal="center" vertical="top"/>
    </xf>
    <xf numFmtId="0" fontId="6" fillId="0" borderId="47" xfId="0" applyFont="1" applyFill="1" applyBorder="1" applyAlignment="1">
      <alignment horizontal="left" vertical="top" wrapText="1"/>
    </xf>
    <xf numFmtId="0" fontId="6" fillId="0" borderId="57" xfId="0" applyFont="1" applyFill="1" applyBorder="1" applyAlignment="1">
      <alignment horizontal="left" vertical="top" wrapText="1"/>
    </xf>
    <xf numFmtId="0" fontId="6" fillId="0" borderId="53" xfId="0" applyNumberFormat="1" applyFont="1" applyBorder="1" applyAlignment="1">
      <alignment horizontal="center" vertical="top"/>
    </xf>
    <xf numFmtId="49" fontId="5" fillId="0" borderId="56" xfId="0" applyNumberFormat="1" applyFont="1" applyBorder="1" applyAlignment="1">
      <alignment horizontal="center" vertical="top"/>
    </xf>
    <xf numFmtId="0" fontId="19" fillId="0" borderId="41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49" fontId="6" fillId="0" borderId="86" xfId="0" applyNumberFormat="1" applyFont="1" applyFill="1" applyBorder="1" applyAlignment="1">
      <alignment vertical="top" wrapText="1"/>
    </xf>
    <xf numFmtId="0" fontId="0" fillId="0" borderId="41" xfId="0" applyBorder="1" applyAlignment="1">
      <alignment vertical="top" wrapText="1"/>
    </xf>
    <xf numFmtId="49" fontId="5" fillId="0" borderId="55" xfId="0" applyNumberFormat="1" applyFont="1" applyFill="1" applyBorder="1" applyAlignment="1">
      <alignment horizontal="center" vertical="top"/>
    </xf>
    <xf numFmtId="49" fontId="6" fillId="0" borderId="139" xfId="0" applyNumberFormat="1" applyFont="1" applyBorder="1" applyAlignment="1">
      <alignment horizontal="center" vertical="top"/>
    </xf>
    <xf numFmtId="49" fontId="26" fillId="0" borderId="20" xfId="0" applyNumberFormat="1" applyFont="1" applyFill="1" applyBorder="1" applyAlignment="1">
      <alignment vertical="top" wrapText="1"/>
    </xf>
    <xf numFmtId="49" fontId="26" fillId="0" borderId="13" xfId="0" applyNumberFormat="1" applyFont="1" applyFill="1" applyBorder="1" applyAlignment="1">
      <alignment vertical="top" wrapText="1"/>
    </xf>
    <xf numFmtId="49" fontId="26" fillId="0" borderId="15" xfId="0" applyNumberFormat="1" applyFont="1" applyFill="1" applyBorder="1" applyAlignment="1">
      <alignment vertical="top" wrapText="1"/>
    </xf>
    <xf numFmtId="164" fontId="1" fillId="0" borderId="16" xfId="0" applyNumberFormat="1" applyFont="1" applyFill="1" applyBorder="1" applyAlignment="1">
      <alignment horizontal="center" vertical="top"/>
    </xf>
    <xf numFmtId="164" fontId="1" fillId="0" borderId="10" xfId="0" applyNumberFormat="1" applyFont="1" applyFill="1" applyBorder="1" applyAlignment="1">
      <alignment horizontal="center" vertical="top"/>
    </xf>
    <xf numFmtId="164" fontId="1" fillId="0" borderId="19" xfId="0" applyNumberFormat="1" applyFont="1" applyFill="1" applyBorder="1" applyAlignment="1">
      <alignment horizontal="center" vertical="top"/>
    </xf>
    <xf numFmtId="49" fontId="6" fillId="0" borderId="46" xfId="0" applyNumberFormat="1" applyFont="1" applyFill="1" applyBorder="1" applyAlignment="1">
      <alignment horizontal="center" vertical="top"/>
    </xf>
    <xf numFmtId="0" fontId="3" fillId="0" borderId="106" xfId="0" applyFont="1" applyBorder="1" applyAlignment="1">
      <alignment/>
    </xf>
    <xf numFmtId="0" fontId="3" fillId="0" borderId="24" xfId="0" applyFont="1" applyBorder="1" applyAlignment="1">
      <alignment/>
    </xf>
    <xf numFmtId="49" fontId="6" fillId="0" borderId="41" xfId="0" applyNumberFormat="1" applyFont="1" applyBorder="1" applyAlignment="1">
      <alignment horizontal="center" vertical="top"/>
    </xf>
    <xf numFmtId="49" fontId="6" fillId="0" borderId="40" xfId="0" applyNumberFormat="1" applyFont="1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49" fontId="6" fillId="0" borderId="42" xfId="0" applyNumberFormat="1" applyFont="1" applyBorder="1" applyAlignment="1">
      <alignment horizontal="center" vertical="top"/>
    </xf>
    <xf numFmtId="49" fontId="1" fillId="35" borderId="78" xfId="0" applyNumberFormat="1" applyFont="1" applyFill="1" applyBorder="1" applyAlignment="1">
      <alignment horizontal="right" vertical="top"/>
    </xf>
    <xf numFmtId="1" fontId="20" fillId="0" borderId="93" xfId="0" applyNumberFormat="1" applyFont="1" applyFill="1" applyBorder="1" applyAlignment="1">
      <alignment horizontal="center" vertical="top"/>
    </xf>
    <xf numFmtId="49" fontId="1" fillId="35" borderId="136" xfId="0" applyNumberFormat="1" applyFont="1" applyFill="1" applyBorder="1" applyAlignment="1">
      <alignment horizontal="right" vertical="top"/>
    </xf>
    <xf numFmtId="49" fontId="1" fillId="35" borderId="90" xfId="0" applyNumberFormat="1" applyFont="1" applyFill="1" applyBorder="1" applyAlignment="1">
      <alignment horizontal="right" vertical="top"/>
    </xf>
    <xf numFmtId="49" fontId="1" fillId="35" borderId="47" xfId="0" applyNumberFormat="1" applyFont="1" applyFill="1" applyBorder="1" applyAlignment="1">
      <alignment horizontal="left" vertical="top"/>
    </xf>
    <xf numFmtId="49" fontId="1" fillId="35" borderId="0" xfId="0" applyNumberFormat="1" applyFont="1" applyFill="1" applyBorder="1" applyAlignment="1">
      <alignment horizontal="left" vertical="top"/>
    </xf>
    <xf numFmtId="49" fontId="1" fillId="35" borderId="58" xfId="0" applyNumberFormat="1" applyFont="1" applyFill="1" applyBorder="1" applyAlignment="1">
      <alignment horizontal="left" vertical="top"/>
    </xf>
    <xf numFmtId="0" fontId="3" fillId="0" borderId="2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49" fontId="6" fillId="0" borderId="35" xfId="0" applyNumberFormat="1" applyFont="1" applyBorder="1" applyAlignment="1">
      <alignment horizontal="center" vertical="top"/>
    </xf>
    <xf numFmtId="0" fontId="3" fillId="0" borderId="60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6" fillId="0" borderId="93" xfId="0" applyFont="1" applyFill="1" applyBorder="1" applyAlignment="1">
      <alignment horizontal="center" vertical="top"/>
    </xf>
    <xf numFmtId="0" fontId="6" fillId="0" borderId="40" xfId="0" applyFont="1" applyFill="1" applyBorder="1" applyAlignment="1">
      <alignment horizontal="center" vertical="top"/>
    </xf>
    <xf numFmtId="0" fontId="6" fillId="0" borderId="99" xfId="0" applyFont="1" applyFill="1" applyBorder="1" applyAlignment="1">
      <alignment horizontal="center" vertical="top"/>
    </xf>
    <xf numFmtId="0" fontId="6" fillId="0" borderId="60" xfId="0" applyFont="1" applyFill="1" applyBorder="1" applyAlignment="1">
      <alignment vertical="top" wrapText="1"/>
    </xf>
    <xf numFmtId="0" fontId="6" fillId="0" borderId="41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0" fillId="0" borderId="127" xfId="0" applyBorder="1" applyAlignment="1">
      <alignment vertical="top" wrapText="1"/>
    </xf>
    <xf numFmtId="0" fontId="0" fillId="0" borderId="50" xfId="0" applyBorder="1" applyAlignment="1">
      <alignment horizontal="left" vertical="top" wrapText="1"/>
    </xf>
    <xf numFmtId="0" fontId="0" fillId="0" borderId="52" xfId="0" applyBorder="1" applyAlignment="1">
      <alignment horizontal="center" vertical="top"/>
    </xf>
    <xf numFmtId="49" fontId="6" fillId="0" borderId="86" xfId="0" applyNumberFormat="1" applyFont="1" applyBorder="1" applyAlignment="1">
      <alignment horizontal="center" vertical="top"/>
    </xf>
    <xf numFmtId="0" fontId="6" fillId="0" borderId="37" xfId="0" applyFont="1" applyFill="1" applyBorder="1" applyAlignment="1">
      <alignment horizontal="left" vertical="top" wrapText="1"/>
    </xf>
    <xf numFmtId="0" fontId="6" fillId="0" borderId="44" xfId="0" applyFont="1" applyFill="1" applyBorder="1" applyAlignment="1">
      <alignment horizontal="left" vertical="top" wrapText="1"/>
    </xf>
    <xf numFmtId="0" fontId="6" fillId="0" borderId="101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19" fillId="0" borderId="13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5" fillId="0" borderId="93" xfId="0" applyNumberFormat="1" applyFont="1" applyFill="1" applyBorder="1" applyAlignment="1">
      <alignment horizontal="center" vertical="top"/>
    </xf>
    <xf numFmtId="0" fontId="5" fillId="0" borderId="93" xfId="0" applyFont="1" applyFill="1" applyBorder="1" applyAlignment="1">
      <alignment horizontal="center" vertical="top"/>
    </xf>
    <xf numFmtId="49" fontId="0" fillId="0" borderId="13" xfId="0" applyNumberFormat="1" applyBorder="1" applyAlignment="1">
      <alignment vertical="top"/>
    </xf>
    <xf numFmtId="0" fontId="0" fillId="0" borderId="15" xfId="0" applyBorder="1" applyAlignment="1">
      <alignment vertical="top"/>
    </xf>
    <xf numFmtId="49" fontId="1" fillId="34" borderId="50" xfId="0" applyNumberFormat="1" applyFont="1" applyFill="1" applyBorder="1" applyAlignment="1">
      <alignment horizontal="center" vertical="top"/>
    </xf>
    <xf numFmtId="49" fontId="1" fillId="34" borderId="59" xfId="0" applyNumberFormat="1" applyFont="1" applyFill="1" applyBorder="1" applyAlignment="1">
      <alignment horizontal="center" vertical="top"/>
    </xf>
    <xf numFmtId="49" fontId="1" fillId="34" borderId="60" xfId="0" applyNumberFormat="1" applyFont="1" applyFill="1" applyBorder="1" applyAlignment="1">
      <alignment horizontal="center" vertical="top"/>
    </xf>
    <xf numFmtId="49" fontId="1" fillId="35" borderId="51" xfId="0" applyNumberFormat="1" applyFont="1" applyFill="1" applyBorder="1" applyAlignment="1">
      <alignment horizontal="center" vertical="top"/>
    </xf>
    <xf numFmtId="49" fontId="1" fillId="35" borderId="10" xfId="0" applyNumberFormat="1" applyFont="1" applyFill="1" applyBorder="1" applyAlignment="1">
      <alignment horizontal="center" vertical="top"/>
    </xf>
    <xf numFmtId="49" fontId="1" fillId="35" borderId="35" xfId="0" applyNumberFormat="1" applyFont="1" applyFill="1" applyBorder="1" applyAlignment="1">
      <alignment horizontal="center" vertical="top"/>
    </xf>
    <xf numFmtId="49" fontId="1" fillId="0" borderId="51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35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vertical="top" wrapText="1"/>
    </xf>
    <xf numFmtId="0" fontId="6" fillId="0" borderId="59" xfId="0" applyFont="1" applyFill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49" fontId="5" fillId="0" borderId="86" xfId="0" applyNumberFormat="1" applyFont="1" applyBorder="1" applyAlignment="1">
      <alignment horizontal="center" vertical="top"/>
    </xf>
    <xf numFmtId="49" fontId="5" fillId="0" borderId="41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0" fontId="6" fillId="36" borderId="86" xfId="0" applyFont="1" applyFill="1" applyBorder="1" applyAlignment="1">
      <alignment vertical="top" wrapText="1"/>
    </xf>
    <xf numFmtId="0" fontId="6" fillId="36" borderId="20" xfId="0" applyFont="1" applyFill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49" fontId="6" fillId="0" borderId="121" xfId="0" applyNumberFormat="1" applyFont="1" applyFill="1" applyBorder="1" applyAlignment="1">
      <alignment horizontal="left" vertical="top" wrapText="1"/>
    </xf>
    <xf numFmtId="49" fontId="6" fillId="0" borderId="50" xfId="0" applyNumberFormat="1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49" fontId="6" fillId="0" borderId="153" xfId="0" applyNumberFormat="1" applyFont="1" applyFill="1" applyBorder="1" applyAlignment="1">
      <alignment horizontal="center" vertical="top"/>
    </xf>
    <xf numFmtId="0" fontId="17" fillId="0" borderId="51" xfId="0" applyFont="1" applyBorder="1" applyAlignment="1">
      <alignment horizontal="center" vertical="top"/>
    </xf>
    <xf numFmtId="0" fontId="6" fillId="0" borderId="94" xfId="0" applyFont="1" applyFill="1" applyBorder="1" applyAlignment="1">
      <alignment horizontal="left" vertical="top" wrapText="1"/>
    </xf>
    <xf numFmtId="1" fontId="6" fillId="0" borderId="20" xfId="0" applyNumberFormat="1" applyFont="1" applyFill="1" applyBorder="1" applyAlignment="1">
      <alignment horizontal="center" vertical="top"/>
    </xf>
    <xf numFmtId="1" fontId="6" fillId="0" borderId="35" xfId="0" applyNumberFormat="1" applyFont="1" applyBorder="1" applyAlignment="1">
      <alignment horizontal="center" vertical="top"/>
    </xf>
    <xf numFmtId="0" fontId="5" fillId="0" borderId="20" xfId="0" applyNumberFormat="1" applyFont="1" applyFill="1" applyBorder="1" applyAlignment="1">
      <alignment horizontal="center" vertical="top"/>
    </xf>
    <xf numFmtId="0" fontId="6" fillId="0" borderId="60" xfId="0" applyFont="1" applyBorder="1" applyAlignment="1">
      <alignment vertical="top" wrapText="1"/>
    </xf>
    <xf numFmtId="49" fontId="6" fillId="0" borderId="35" xfId="0" applyNumberFormat="1" applyFont="1" applyFill="1" applyBorder="1" applyAlignment="1">
      <alignment horizontal="center" vertical="top"/>
    </xf>
    <xf numFmtId="49" fontId="6" fillId="0" borderId="15" xfId="0" applyNumberFormat="1" applyFont="1" applyFill="1" applyBorder="1" applyAlignment="1">
      <alignment horizontal="center" vertical="top"/>
    </xf>
    <xf numFmtId="0" fontId="6" fillId="36" borderId="93" xfId="0" applyFont="1" applyFill="1" applyBorder="1" applyAlignment="1">
      <alignment horizontal="center" vertical="top"/>
    </xf>
    <xf numFmtId="0" fontId="19" fillId="0" borderId="47" xfId="0" applyFont="1" applyFill="1" applyBorder="1" applyAlignment="1">
      <alignment horizontal="center" vertical="top" wrapText="1"/>
    </xf>
    <xf numFmtId="0" fontId="24" fillId="0" borderId="105" xfId="0" applyFont="1" applyBorder="1" applyAlignment="1">
      <alignment horizontal="center" vertical="top" wrapText="1"/>
    </xf>
    <xf numFmtId="0" fontId="19" fillId="0" borderId="20" xfId="0" applyFont="1" applyFill="1" applyBorder="1" applyAlignment="1">
      <alignment horizontal="center" vertical="top" wrapText="1"/>
    </xf>
    <xf numFmtId="49" fontId="6" fillId="0" borderId="152" xfId="0" applyNumberFormat="1" applyFont="1" applyFill="1" applyBorder="1" applyAlignment="1">
      <alignment horizontal="center" vertical="top"/>
    </xf>
    <xf numFmtId="0" fontId="0" fillId="0" borderId="51" xfId="0" applyBorder="1" applyAlignment="1">
      <alignment horizontal="center" vertical="top"/>
    </xf>
    <xf numFmtId="49" fontId="6" fillId="0" borderId="36" xfId="0" applyNumberFormat="1" applyFont="1" applyFill="1" applyBorder="1" applyAlignment="1">
      <alignment horizontal="center" vertical="top"/>
    </xf>
    <xf numFmtId="49" fontId="6" fillId="0" borderId="99" xfId="0" applyNumberFormat="1" applyFont="1" applyFill="1" applyBorder="1" applyAlignment="1">
      <alignment horizontal="center" vertical="top"/>
    </xf>
    <xf numFmtId="49" fontId="1" fillId="0" borderId="93" xfId="0" applyNumberFormat="1" applyFont="1" applyFill="1" applyBorder="1" applyAlignment="1">
      <alignment horizontal="center" vertical="top"/>
    </xf>
    <xf numFmtId="49" fontId="0" fillId="0" borderId="40" xfId="0" applyNumberFormat="1" applyBorder="1" applyAlignment="1">
      <alignment vertical="top"/>
    </xf>
    <xf numFmtId="0" fontId="5" fillId="0" borderId="36" xfId="0" applyFont="1" applyFill="1" applyBorder="1" applyAlignment="1">
      <alignment horizontal="center" vertical="top" wrapText="1"/>
    </xf>
    <xf numFmtId="49" fontId="6" fillId="0" borderId="36" xfId="0" applyNumberFormat="1" applyFont="1" applyBorder="1" applyAlignment="1">
      <alignment horizontal="center" vertical="top"/>
    </xf>
    <xf numFmtId="0" fontId="0" fillId="0" borderId="167" xfId="0" applyBorder="1" applyAlignment="1">
      <alignment horizontal="center" vertical="top"/>
    </xf>
    <xf numFmtId="0" fontId="9" fillId="0" borderId="93" xfId="0" applyFont="1" applyFill="1" applyBorder="1" applyAlignment="1">
      <alignment horizontal="center" vertical="top"/>
    </xf>
    <xf numFmtId="49" fontId="6" fillId="0" borderId="40" xfId="0" applyNumberFormat="1" applyFont="1" applyFill="1" applyBorder="1" applyAlignment="1">
      <alignment horizontal="center" vertical="top"/>
    </xf>
    <xf numFmtId="49" fontId="6" fillId="0" borderId="99" xfId="0" applyNumberFormat="1" applyFont="1" applyFill="1" applyBorder="1" applyAlignment="1">
      <alignment horizontal="center" vertical="top"/>
    </xf>
    <xf numFmtId="49" fontId="0" fillId="0" borderId="40" xfId="0" applyNumberFormat="1" applyBorder="1" applyAlignment="1">
      <alignment horizontal="center" vertical="top"/>
    </xf>
    <xf numFmtId="49" fontId="0" fillId="0" borderId="167" xfId="0" applyNumberFormat="1" applyBorder="1" applyAlignment="1">
      <alignment horizontal="center" vertical="top"/>
    </xf>
    <xf numFmtId="0" fontId="0" fillId="0" borderId="41" xfId="0" applyBorder="1" applyAlignment="1">
      <alignment vertical="top"/>
    </xf>
    <xf numFmtId="0" fontId="0" fillId="0" borderId="50" xfId="0" applyBorder="1" applyAlignment="1">
      <alignment vertical="top"/>
    </xf>
    <xf numFmtId="0" fontId="5" fillId="0" borderId="40" xfId="0" applyFont="1" applyFill="1" applyBorder="1" applyAlignment="1">
      <alignment horizontal="center" vertical="top"/>
    </xf>
    <xf numFmtId="0" fontId="0" fillId="0" borderId="127" xfId="0" applyBorder="1" applyAlignment="1">
      <alignment horizontal="left" vertical="top" wrapText="1"/>
    </xf>
    <xf numFmtId="0" fontId="4" fillId="36" borderId="35" xfId="0" applyFont="1" applyFill="1" applyBorder="1" applyAlignment="1">
      <alignment horizontal="left" vertical="top" wrapText="1"/>
    </xf>
    <xf numFmtId="0" fontId="4" fillId="36" borderId="13" xfId="0" applyFont="1" applyFill="1" applyBorder="1" applyAlignment="1">
      <alignment horizontal="left" vertical="top" wrapText="1"/>
    </xf>
    <xf numFmtId="0" fontId="4" fillId="36" borderId="128" xfId="0" applyFont="1" applyFill="1" applyBorder="1" applyAlignment="1">
      <alignment horizontal="left" vertical="top" wrapText="1"/>
    </xf>
    <xf numFmtId="0" fontId="1" fillId="36" borderId="36" xfId="0" applyFont="1" applyFill="1" applyBorder="1" applyAlignment="1">
      <alignment horizontal="center" vertical="top" wrapText="1"/>
    </xf>
    <xf numFmtId="0" fontId="1" fillId="36" borderId="40" xfId="0" applyFont="1" applyFill="1" applyBorder="1" applyAlignment="1">
      <alignment horizontal="center" vertical="top" wrapText="1"/>
    </xf>
    <xf numFmtId="0" fontId="1" fillId="36" borderId="167" xfId="0" applyFont="1" applyFill="1" applyBorder="1" applyAlignment="1">
      <alignment horizontal="center" vertical="top" wrapText="1"/>
    </xf>
    <xf numFmtId="0" fontId="3" fillId="0" borderId="48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36" borderId="165" xfId="0" applyFont="1" applyFill="1" applyBorder="1" applyAlignment="1">
      <alignment horizontal="center" vertical="top" wrapText="1"/>
    </xf>
    <xf numFmtId="0" fontId="1" fillId="36" borderId="73" xfId="0" applyFont="1" applyFill="1" applyBorder="1" applyAlignment="1">
      <alignment horizontal="center" vertical="top" wrapText="1"/>
    </xf>
    <xf numFmtId="0" fontId="1" fillId="36" borderId="69" xfId="0" applyFont="1" applyFill="1" applyBorder="1" applyAlignment="1">
      <alignment horizontal="center" vertical="top" wrapText="1"/>
    </xf>
    <xf numFmtId="0" fontId="1" fillId="36" borderId="85" xfId="0" applyFont="1" applyFill="1" applyBorder="1" applyAlignment="1">
      <alignment horizontal="center" vertical="top" wrapText="1"/>
    </xf>
    <xf numFmtId="0" fontId="1" fillId="36" borderId="42" xfId="0" applyFont="1" applyFill="1" applyBorder="1" applyAlignment="1">
      <alignment horizontal="center" vertical="top" wrapText="1"/>
    </xf>
    <xf numFmtId="0" fontId="1" fillId="36" borderId="138" xfId="0" applyFont="1" applyFill="1" applyBorder="1" applyAlignment="1">
      <alignment horizontal="center" vertical="top" wrapText="1"/>
    </xf>
    <xf numFmtId="0" fontId="1" fillId="36" borderId="95" xfId="0" applyFont="1" applyFill="1" applyBorder="1" applyAlignment="1">
      <alignment horizontal="center" vertical="top" wrapText="1"/>
    </xf>
    <xf numFmtId="0" fontId="1" fillId="36" borderId="48" xfId="0" applyFont="1" applyFill="1" applyBorder="1" applyAlignment="1">
      <alignment horizontal="center" vertical="top" wrapText="1"/>
    </xf>
    <xf numFmtId="0" fontId="1" fillId="36" borderId="96" xfId="0" applyFont="1" applyFill="1" applyBorder="1" applyAlignment="1">
      <alignment horizontal="center" vertical="top" wrapText="1"/>
    </xf>
    <xf numFmtId="0" fontId="4" fillId="36" borderId="85" xfId="0" applyFont="1" applyFill="1" applyBorder="1" applyAlignment="1">
      <alignment horizontal="center" vertical="top" wrapText="1"/>
    </xf>
    <xf numFmtId="0" fontId="4" fillId="36" borderId="42" xfId="0" applyFont="1" applyFill="1" applyBorder="1" applyAlignment="1">
      <alignment horizontal="center" vertical="top" wrapText="1"/>
    </xf>
    <xf numFmtId="0" fontId="4" fillId="36" borderId="138" xfId="0" applyFont="1" applyFill="1" applyBorder="1" applyAlignment="1">
      <alignment horizontal="center" vertical="top" wrapText="1"/>
    </xf>
    <xf numFmtId="0" fontId="4" fillId="36" borderId="168" xfId="0" applyFont="1" applyFill="1" applyBorder="1" applyAlignment="1">
      <alignment horizontal="center" vertical="top" wrapText="1"/>
    </xf>
    <xf numFmtId="0" fontId="4" fillId="36" borderId="161" xfId="0" applyFont="1" applyFill="1" applyBorder="1" applyAlignment="1">
      <alignment horizontal="center" vertical="top" wrapText="1"/>
    </xf>
    <xf numFmtId="0" fontId="4" fillId="36" borderId="169" xfId="0" applyFont="1" applyFill="1" applyBorder="1" applyAlignment="1">
      <alignment horizontal="center" vertical="top" wrapText="1"/>
    </xf>
    <xf numFmtId="0" fontId="1" fillId="36" borderId="113" xfId="0" applyFont="1" applyFill="1" applyBorder="1" applyAlignment="1">
      <alignment horizontal="center" vertical="top" wrapText="1"/>
    </xf>
    <xf numFmtId="0" fontId="1" fillId="36" borderId="61" xfId="0" applyFont="1" applyFill="1" applyBorder="1" applyAlignment="1">
      <alignment horizontal="center" vertical="top" wrapText="1"/>
    </xf>
    <xf numFmtId="0" fontId="1" fillId="36" borderId="66" xfId="0" applyFont="1" applyFill="1" applyBorder="1" applyAlignment="1">
      <alignment horizontal="center" vertical="top" wrapText="1"/>
    </xf>
    <xf numFmtId="0" fontId="1" fillId="36" borderId="60" xfId="0" applyFont="1" applyFill="1" applyBorder="1" applyAlignment="1">
      <alignment horizontal="center" vertical="top" wrapText="1"/>
    </xf>
    <xf numFmtId="0" fontId="1" fillId="36" borderId="41" xfId="0" applyFont="1" applyFill="1" applyBorder="1" applyAlignment="1">
      <alignment horizontal="center" vertical="top" wrapText="1"/>
    </xf>
    <xf numFmtId="0" fontId="1" fillId="36" borderId="127" xfId="0" applyFont="1" applyFill="1" applyBorder="1" applyAlignment="1">
      <alignment horizontal="center" vertical="top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2.57421875" style="1" customWidth="1"/>
    <col min="3" max="3" width="2.8515625" style="1" customWidth="1"/>
    <col min="4" max="4" width="25.28125" style="1" customWidth="1"/>
    <col min="5" max="5" width="3.00390625" style="1" customWidth="1"/>
    <col min="6" max="6" width="4.421875" style="1" customWidth="1"/>
    <col min="7" max="7" width="8.7109375" style="16" customWidth="1"/>
    <col min="8" max="8" width="3.8515625" style="1" customWidth="1"/>
    <col min="9" max="9" width="6.57421875" style="13" customWidth="1"/>
    <col min="10" max="10" width="6.421875" style="1" customWidth="1"/>
    <col min="11" max="11" width="5.57421875" style="1" customWidth="1"/>
    <col min="12" max="12" width="5.421875" style="1" customWidth="1"/>
    <col min="13" max="13" width="5.7109375" style="1" customWidth="1"/>
    <col min="14" max="14" width="6.421875" style="1" customWidth="1"/>
    <col min="15" max="15" width="6.28125" style="1" customWidth="1"/>
    <col min="16" max="16" width="5.57421875" style="1" customWidth="1"/>
    <col min="17" max="17" width="5.421875" style="1" customWidth="1"/>
    <col min="18" max="18" width="6.421875" style="1" customWidth="1"/>
    <col min="19" max="19" width="5.7109375" style="1" customWidth="1"/>
    <col min="20" max="20" width="5.57421875" style="1" customWidth="1"/>
    <col min="21" max="21" width="6.140625" style="1" customWidth="1"/>
    <col min="22" max="22" width="6.28125" style="1" customWidth="1"/>
    <col min="23" max="23" width="6.421875" style="1" customWidth="1"/>
    <col min="24" max="24" width="24.140625" style="1" customWidth="1"/>
    <col min="25" max="25" width="4.8515625" style="14" customWidth="1"/>
    <col min="26" max="26" width="4.8515625" style="1" customWidth="1"/>
    <col min="27" max="27" width="4.7109375" style="1" customWidth="1"/>
    <col min="28" max="16384" width="9.140625" style="5" customWidth="1"/>
  </cols>
  <sheetData>
    <row r="1" spans="1:25" ht="11.25">
      <c r="A1" s="1">
        <v>1</v>
      </c>
      <c r="Y1" s="1" t="s">
        <v>20</v>
      </c>
    </row>
    <row r="2" spans="1:27" ht="41.25" customHeight="1">
      <c r="A2" s="1017" t="s">
        <v>257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8"/>
      <c r="S2" s="1018"/>
      <c r="T2" s="1018"/>
      <c r="U2" s="1018"/>
      <c r="V2" s="1018"/>
      <c r="W2" s="1018"/>
      <c r="X2" s="1018"/>
      <c r="Y2" s="1018"/>
      <c r="Z2" s="1018"/>
      <c r="AA2" s="1018"/>
    </row>
    <row r="3" spans="1:27" ht="15" customHeight="1">
      <c r="A3" s="1017" t="s">
        <v>44</v>
      </c>
      <c r="B3" s="1017"/>
      <c r="C3" s="1017"/>
      <c r="D3" s="1017"/>
      <c r="E3" s="1017"/>
      <c r="F3" s="1017"/>
      <c r="G3" s="1017"/>
      <c r="H3" s="1017"/>
      <c r="I3" s="1017"/>
      <c r="J3" s="1017"/>
      <c r="K3" s="1017"/>
      <c r="L3" s="1017"/>
      <c r="M3" s="1017"/>
      <c r="N3" s="1017"/>
      <c r="O3" s="1017"/>
      <c r="P3" s="1017"/>
      <c r="Q3" s="1017"/>
      <c r="R3" s="1017"/>
      <c r="S3" s="1017"/>
      <c r="T3" s="1017"/>
      <c r="U3" s="1017"/>
      <c r="V3" s="1017"/>
      <c r="W3" s="1017"/>
      <c r="X3" s="1017"/>
      <c r="Y3" s="1017"/>
      <c r="Z3" s="1017"/>
      <c r="AA3" s="1017"/>
    </row>
    <row r="4" ht="12" customHeight="1" thickBot="1">
      <c r="Y4" s="1" t="s">
        <v>0</v>
      </c>
    </row>
    <row r="5" spans="1:27" ht="22.5" customHeight="1" thickTop="1">
      <c r="A5" s="1019" t="s">
        <v>1</v>
      </c>
      <c r="B5" s="1022" t="s">
        <v>2</v>
      </c>
      <c r="C5" s="1022" t="s">
        <v>3</v>
      </c>
      <c r="D5" s="1025" t="s">
        <v>4</v>
      </c>
      <c r="E5" s="1028" t="s">
        <v>5</v>
      </c>
      <c r="F5" s="1097" t="s">
        <v>6</v>
      </c>
      <c r="G5" s="1030" t="s">
        <v>7</v>
      </c>
      <c r="H5" s="1094" t="s">
        <v>259</v>
      </c>
      <c r="I5" s="1089" t="s">
        <v>8</v>
      </c>
      <c r="J5" s="1092" t="s">
        <v>67</v>
      </c>
      <c r="K5" s="1037"/>
      <c r="L5" s="1037"/>
      <c r="M5" s="1093"/>
      <c r="N5" s="1036" t="s">
        <v>68</v>
      </c>
      <c r="O5" s="1037"/>
      <c r="P5" s="1037"/>
      <c r="Q5" s="1038"/>
      <c r="R5" s="1036" t="s">
        <v>69</v>
      </c>
      <c r="S5" s="1037"/>
      <c r="T5" s="1037"/>
      <c r="U5" s="1038"/>
      <c r="V5" s="1043" t="s">
        <v>46</v>
      </c>
      <c r="W5" s="1043" t="s">
        <v>70</v>
      </c>
      <c r="X5" s="1032" t="s">
        <v>9</v>
      </c>
      <c r="Y5" s="1032"/>
      <c r="Z5" s="1032"/>
      <c r="AA5" s="1033"/>
    </row>
    <row r="6" spans="1:27" ht="15" customHeight="1">
      <c r="A6" s="1020"/>
      <c r="B6" s="1023"/>
      <c r="C6" s="1023"/>
      <c r="D6" s="1026"/>
      <c r="E6" s="1029"/>
      <c r="F6" s="1098"/>
      <c r="G6" s="1031"/>
      <c r="H6" s="1095"/>
      <c r="I6" s="1090"/>
      <c r="J6" s="1034" t="s">
        <v>10</v>
      </c>
      <c r="K6" s="1091" t="s">
        <v>11</v>
      </c>
      <c r="L6" s="1091"/>
      <c r="M6" s="1046" t="s">
        <v>12</v>
      </c>
      <c r="N6" s="1048" t="s">
        <v>10</v>
      </c>
      <c r="O6" s="1091" t="s">
        <v>11</v>
      </c>
      <c r="P6" s="1091"/>
      <c r="Q6" s="1046" t="s">
        <v>12</v>
      </c>
      <c r="R6" s="1048" t="s">
        <v>10</v>
      </c>
      <c r="S6" s="1091" t="s">
        <v>11</v>
      </c>
      <c r="T6" s="1091"/>
      <c r="U6" s="1046" t="s">
        <v>12</v>
      </c>
      <c r="V6" s="1044"/>
      <c r="W6" s="1044"/>
      <c r="X6" s="1041" t="s">
        <v>13</v>
      </c>
      <c r="Y6" s="1039" t="s">
        <v>14</v>
      </c>
      <c r="Z6" s="1039"/>
      <c r="AA6" s="1040"/>
    </row>
    <row r="7" spans="1:27" ht="95.25" customHeight="1" thickBot="1">
      <c r="A7" s="1021"/>
      <c r="B7" s="1024"/>
      <c r="C7" s="1024"/>
      <c r="D7" s="1027"/>
      <c r="E7" s="1029"/>
      <c r="F7" s="1099"/>
      <c r="G7" s="1031"/>
      <c r="H7" s="1096"/>
      <c r="I7" s="1090"/>
      <c r="J7" s="1035"/>
      <c r="K7" s="250" t="s">
        <v>10</v>
      </c>
      <c r="L7" s="251" t="s">
        <v>15</v>
      </c>
      <c r="M7" s="1047"/>
      <c r="N7" s="1049"/>
      <c r="O7" s="249" t="s">
        <v>10</v>
      </c>
      <c r="P7" s="252" t="s">
        <v>15</v>
      </c>
      <c r="Q7" s="1047"/>
      <c r="R7" s="1049"/>
      <c r="S7" s="249" t="s">
        <v>10</v>
      </c>
      <c r="T7" s="253" t="s">
        <v>15</v>
      </c>
      <c r="U7" s="1047"/>
      <c r="V7" s="1045"/>
      <c r="W7" s="1045"/>
      <c r="X7" s="1042"/>
      <c r="Y7" s="254" t="s">
        <v>19</v>
      </c>
      <c r="Z7" s="254" t="s">
        <v>47</v>
      </c>
      <c r="AA7" s="255" t="s">
        <v>71</v>
      </c>
    </row>
    <row r="8" spans="1:27" ht="14.25" customHeight="1" thickTop="1">
      <c r="A8" s="1062" t="s">
        <v>189</v>
      </c>
      <c r="B8" s="1063"/>
      <c r="C8" s="1063"/>
      <c r="D8" s="1063"/>
      <c r="E8" s="1063"/>
      <c r="F8" s="1063"/>
      <c r="G8" s="1063"/>
      <c r="H8" s="1063"/>
      <c r="I8" s="1063"/>
      <c r="J8" s="1063"/>
      <c r="K8" s="1063"/>
      <c r="L8" s="1063"/>
      <c r="M8" s="1063"/>
      <c r="N8" s="1063"/>
      <c r="O8" s="1063"/>
      <c r="P8" s="1063"/>
      <c r="Q8" s="1063"/>
      <c r="R8" s="1063"/>
      <c r="S8" s="1063"/>
      <c r="T8" s="1063"/>
      <c r="U8" s="1063"/>
      <c r="V8" s="1063"/>
      <c r="W8" s="1063"/>
      <c r="X8" s="1063"/>
      <c r="Y8" s="1063"/>
      <c r="Z8" s="1063"/>
      <c r="AA8" s="1064"/>
    </row>
    <row r="9" spans="1:27" ht="16.5" customHeight="1">
      <c r="A9" s="1065" t="s">
        <v>162</v>
      </c>
      <c r="B9" s="1066"/>
      <c r="C9" s="1066"/>
      <c r="D9" s="1066"/>
      <c r="E9" s="1066"/>
      <c r="F9" s="1066"/>
      <c r="G9" s="1066"/>
      <c r="H9" s="1066"/>
      <c r="I9" s="1066"/>
      <c r="J9" s="1066"/>
      <c r="K9" s="1066"/>
      <c r="L9" s="1066"/>
      <c r="M9" s="1066"/>
      <c r="N9" s="1066"/>
      <c r="O9" s="1066"/>
      <c r="P9" s="1066"/>
      <c r="Q9" s="1066"/>
      <c r="R9" s="1066"/>
      <c r="S9" s="1066"/>
      <c r="T9" s="1066"/>
      <c r="U9" s="1066"/>
      <c r="V9" s="1066"/>
      <c r="W9" s="1066"/>
      <c r="X9" s="1066"/>
      <c r="Y9" s="1066"/>
      <c r="Z9" s="1066"/>
      <c r="AA9" s="1067"/>
    </row>
    <row r="10" spans="1:27" ht="14.25" customHeight="1">
      <c r="A10" s="219" t="s">
        <v>16</v>
      </c>
      <c r="B10" s="1077" t="s">
        <v>178</v>
      </c>
      <c r="C10" s="1077"/>
      <c r="D10" s="1077"/>
      <c r="E10" s="1077"/>
      <c r="F10" s="1077"/>
      <c r="G10" s="1077"/>
      <c r="H10" s="1077"/>
      <c r="I10" s="1077"/>
      <c r="J10" s="1077"/>
      <c r="K10" s="1077"/>
      <c r="L10" s="1077"/>
      <c r="M10" s="1077"/>
      <c r="N10" s="1077"/>
      <c r="O10" s="1077"/>
      <c r="P10" s="1077"/>
      <c r="Q10" s="1077"/>
      <c r="R10" s="1077"/>
      <c r="S10" s="1077"/>
      <c r="T10" s="1077"/>
      <c r="U10" s="1077"/>
      <c r="V10" s="1077"/>
      <c r="W10" s="1077"/>
      <c r="X10" s="1077"/>
      <c r="Y10" s="1077"/>
      <c r="Z10" s="1077"/>
      <c r="AA10" s="1078"/>
    </row>
    <row r="11" spans="1:27" ht="17.25" customHeight="1" thickBot="1">
      <c r="A11" s="201" t="s">
        <v>16</v>
      </c>
      <c r="B11" s="96" t="s">
        <v>16</v>
      </c>
      <c r="C11" s="1079" t="s">
        <v>179</v>
      </c>
      <c r="D11" s="1079"/>
      <c r="E11" s="1079"/>
      <c r="F11" s="1079"/>
      <c r="G11" s="1079"/>
      <c r="H11" s="1079"/>
      <c r="I11" s="1079"/>
      <c r="J11" s="1079"/>
      <c r="K11" s="1079"/>
      <c r="L11" s="1079"/>
      <c r="M11" s="1079"/>
      <c r="N11" s="1079"/>
      <c r="O11" s="1079"/>
      <c r="P11" s="1079"/>
      <c r="Q11" s="1079"/>
      <c r="R11" s="1079"/>
      <c r="S11" s="1079"/>
      <c r="T11" s="1079"/>
      <c r="U11" s="1079"/>
      <c r="V11" s="1079"/>
      <c r="W11" s="1079"/>
      <c r="X11" s="1079"/>
      <c r="Y11" s="1079"/>
      <c r="Z11" s="1079"/>
      <c r="AA11" s="1080"/>
    </row>
    <row r="12" spans="1:27" ht="16.5" customHeight="1">
      <c r="A12" s="1068" t="s">
        <v>16</v>
      </c>
      <c r="B12" s="1071" t="s">
        <v>16</v>
      </c>
      <c r="C12" s="1074" t="s">
        <v>16</v>
      </c>
      <c r="D12" s="1082" t="s">
        <v>141</v>
      </c>
      <c r="E12" s="1053"/>
      <c r="F12" s="1056" t="s">
        <v>23</v>
      </c>
      <c r="G12" s="1059" t="s">
        <v>33</v>
      </c>
      <c r="H12" s="1014" t="s">
        <v>258</v>
      </c>
      <c r="I12" s="65" t="s">
        <v>21</v>
      </c>
      <c r="J12" s="272">
        <v>0</v>
      </c>
      <c r="K12" s="273">
        <v>0</v>
      </c>
      <c r="L12" s="12"/>
      <c r="M12" s="49"/>
      <c r="N12" s="473">
        <v>550</v>
      </c>
      <c r="O12" s="474">
        <v>550</v>
      </c>
      <c r="P12" s="12"/>
      <c r="Q12" s="49"/>
      <c r="R12" s="22">
        <v>400</v>
      </c>
      <c r="S12" s="23">
        <v>400</v>
      </c>
      <c r="T12" s="23"/>
      <c r="U12" s="24"/>
      <c r="V12" s="39">
        <v>700</v>
      </c>
      <c r="W12" s="39">
        <v>1200</v>
      </c>
      <c r="X12" s="1050" t="s">
        <v>51</v>
      </c>
      <c r="Y12" s="1081">
        <v>6</v>
      </c>
      <c r="Z12" s="1081">
        <v>8</v>
      </c>
      <c r="AA12" s="1379">
        <v>8</v>
      </c>
    </row>
    <row r="13" spans="1:27" ht="15.75" customHeight="1">
      <c r="A13" s="1069"/>
      <c r="B13" s="1072"/>
      <c r="C13" s="1075"/>
      <c r="D13" s="1083"/>
      <c r="E13" s="1054"/>
      <c r="F13" s="1057"/>
      <c r="G13" s="1060"/>
      <c r="H13" s="1085"/>
      <c r="I13" s="135"/>
      <c r="J13" s="301"/>
      <c r="K13" s="302"/>
      <c r="L13" s="4"/>
      <c r="M13" s="17"/>
      <c r="N13" s="454"/>
      <c r="O13" s="4"/>
      <c r="P13" s="18"/>
      <c r="Q13" s="17"/>
      <c r="R13" s="95"/>
      <c r="S13" s="75"/>
      <c r="T13" s="75"/>
      <c r="U13" s="76"/>
      <c r="V13" s="571"/>
      <c r="W13" s="571"/>
      <c r="X13" s="1051"/>
      <c r="Y13" s="1001"/>
      <c r="Z13" s="1001"/>
      <c r="AA13" s="1004"/>
    </row>
    <row r="14" spans="1:28" ht="15.75" customHeight="1" thickBot="1">
      <c r="A14" s="1070"/>
      <c r="B14" s="1073"/>
      <c r="C14" s="1076"/>
      <c r="D14" s="1084"/>
      <c r="E14" s="1055"/>
      <c r="F14" s="1058"/>
      <c r="G14" s="1061"/>
      <c r="H14" s="1016"/>
      <c r="I14" s="570" t="s">
        <v>29</v>
      </c>
      <c r="J14" s="41">
        <f>J13+J12</f>
        <v>0</v>
      </c>
      <c r="K14" s="40">
        <f>K13+K12</f>
        <v>0</v>
      </c>
      <c r="L14" s="40"/>
      <c r="M14" s="42"/>
      <c r="N14" s="41">
        <f>N13+N12</f>
        <v>550</v>
      </c>
      <c r="O14" s="40">
        <f>O13+O12</f>
        <v>550</v>
      </c>
      <c r="P14" s="40"/>
      <c r="Q14" s="42"/>
      <c r="R14" s="52">
        <f>SUM(R12:R13)</f>
        <v>400</v>
      </c>
      <c r="S14" s="40">
        <f>SUM(S12:S13)</f>
        <v>400</v>
      </c>
      <c r="T14" s="40"/>
      <c r="U14" s="42"/>
      <c r="V14" s="44">
        <v>700</v>
      </c>
      <c r="W14" s="44">
        <v>1200</v>
      </c>
      <c r="X14" s="1052"/>
      <c r="Y14" s="1002"/>
      <c r="Z14" s="1002"/>
      <c r="AA14" s="1005"/>
      <c r="AB14" s="9"/>
    </row>
    <row r="15" spans="1:27" ht="15.75" customHeight="1">
      <c r="A15" s="1068" t="s">
        <v>16</v>
      </c>
      <c r="B15" s="1071" t="s">
        <v>16</v>
      </c>
      <c r="C15" s="1074" t="s">
        <v>17</v>
      </c>
      <c r="D15" s="1103" t="s">
        <v>60</v>
      </c>
      <c r="E15" s="1053"/>
      <c r="F15" s="1086" t="s">
        <v>23</v>
      </c>
      <c r="G15" s="1059" t="s">
        <v>33</v>
      </c>
      <c r="H15" s="1014" t="s">
        <v>258</v>
      </c>
      <c r="I15" s="65" t="s">
        <v>21</v>
      </c>
      <c r="J15" s="272">
        <v>45</v>
      </c>
      <c r="K15" s="273">
        <v>45</v>
      </c>
      <c r="L15" s="12"/>
      <c r="M15" s="49"/>
      <c r="N15" s="475">
        <v>90</v>
      </c>
      <c r="O15" s="476">
        <v>90</v>
      </c>
      <c r="P15" s="12"/>
      <c r="Q15" s="49"/>
      <c r="R15" s="22">
        <v>40</v>
      </c>
      <c r="S15" s="23">
        <v>40</v>
      </c>
      <c r="T15" s="23"/>
      <c r="U15" s="24"/>
      <c r="V15" s="464">
        <v>100</v>
      </c>
      <c r="W15" s="464">
        <v>110</v>
      </c>
      <c r="X15" s="528" t="s">
        <v>160</v>
      </c>
      <c r="Y15" s="524">
        <v>4</v>
      </c>
      <c r="Z15" s="524">
        <v>4</v>
      </c>
      <c r="AA15" s="525">
        <v>5</v>
      </c>
    </row>
    <row r="16" spans="1:27" ht="24.75" customHeight="1">
      <c r="A16" s="1100"/>
      <c r="B16" s="1101"/>
      <c r="C16" s="1102"/>
      <c r="D16" s="1083"/>
      <c r="E16" s="878"/>
      <c r="F16" s="1057"/>
      <c r="G16" s="1088"/>
      <c r="H16" s="1015"/>
      <c r="I16" s="519"/>
      <c r="J16" s="275"/>
      <c r="K16" s="276"/>
      <c r="L16" s="4"/>
      <c r="M16" s="17"/>
      <c r="N16" s="520"/>
      <c r="O16" s="521"/>
      <c r="P16" s="4"/>
      <c r="Q16" s="17"/>
      <c r="R16" s="95"/>
      <c r="S16" s="75"/>
      <c r="T16" s="75"/>
      <c r="U16" s="76"/>
      <c r="V16" s="522"/>
      <c r="W16" s="523"/>
      <c r="X16" s="312" t="s">
        <v>282</v>
      </c>
      <c r="Y16" s="526">
        <v>6</v>
      </c>
      <c r="Z16" s="526">
        <v>6</v>
      </c>
      <c r="AA16" s="527">
        <v>7</v>
      </c>
    </row>
    <row r="17" spans="1:27" ht="18" customHeight="1" thickBot="1">
      <c r="A17" s="1070"/>
      <c r="B17" s="1073"/>
      <c r="C17" s="1076"/>
      <c r="D17" s="1104"/>
      <c r="E17" s="1055"/>
      <c r="F17" s="1087"/>
      <c r="G17" s="1061"/>
      <c r="H17" s="1016"/>
      <c r="I17" s="134" t="s">
        <v>29</v>
      </c>
      <c r="J17" s="41">
        <f>SUM(J15:J16)</f>
        <v>45</v>
      </c>
      <c r="K17" s="40">
        <f>SUM(K15:K16)</f>
        <v>45</v>
      </c>
      <c r="L17" s="107"/>
      <c r="M17" s="111"/>
      <c r="N17" s="479">
        <f>SUM(N15:N16)</f>
        <v>90</v>
      </c>
      <c r="O17" s="480">
        <f>SUM(O15:O16)</f>
        <v>90</v>
      </c>
      <c r="P17" s="40"/>
      <c r="Q17" s="42"/>
      <c r="R17" s="52">
        <f>SUM(R15:R16)</f>
        <v>40</v>
      </c>
      <c r="S17" s="40">
        <f>SUM(S15:S16)</f>
        <v>40</v>
      </c>
      <c r="T17" s="40"/>
      <c r="U17" s="42"/>
      <c r="V17" s="466">
        <f>SUM(V15:V16)</f>
        <v>100</v>
      </c>
      <c r="W17" s="466">
        <v>110</v>
      </c>
      <c r="X17" s="529" t="s">
        <v>161</v>
      </c>
      <c r="Y17" s="511">
        <v>1</v>
      </c>
      <c r="Z17" s="511">
        <v>1</v>
      </c>
      <c r="AA17" s="512">
        <v>1</v>
      </c>
    </row>
    <row r="18" spans="1:27" ht="14.25" customHeight="1">
      <c r="A18" s="1068" t="s">
        <v>16</v>
      </c>
      <c r="B18" s="1071" t="s">
        <v>16</v>
      </c>
      <c r="C18" s="1074" t="s">
        <v>18</v>
      </c>
      <c r="D18" s="1103" t="s">
        <v>58</v>
      </c>
      <c r="E18" s="1053"/>
      <c r="F18" s="1086" t="s">
        <v>23</v>
      </c>
      <c r="G18" s="1059" t="s">
        <v>33</v>
      </c>
      <c r="H18" s="1014" t="s">
        <v>258</v>
      </c>
      <c r="I18" s="65" t="s">
        <v>21</v>
      </c>
      <c r="J18" s="272">
        <v>83.2</v>
      </c>
      <c r="K18" s="273">
        <v>83.2</v>
      </c>
      <c r="L18" s="12"/>
      <c r="M18" s="49"/>
      <c r="N18" s="475">
        <v>100</v>
      </c>
      <c r="O18" s="476"/>
      <c r="P18" s="12"/>
      <c r="Q18" s="49">
        <v>100</v>
      </c>
      <c r="R18" s="22">
        <v>35</v>
      </c>
      <c r="S18" s="23"/>
      <c r="T18" s="23"/>
      <c r="U18" s="24">
        <v>35</v>
      </c>
      <c r="V18" s="464">
        <v>120</v>
      </c>
      <c r="W18" s="464">
        <v>130</v>
      </c>
      <c r="X18" s="1362" t="s">
        <v>163</v>
      </c>
      <c r="Y18" s="1363">
        <v>2</v>
      </c>
      <c r="Z18" s="1363">
        <v>3</v>
      </c>
      <c r="AA18" s="994">
        <v>3</v>
      </c>
    </row>
    <row r="19" spans="1:27" ht="18.75" customHeight="1">
      <c r="A19" s="1100"/>
      <c r="B19" s="1101"/>
      <c r="C19" s="1102"/>
      <c r="D19" s="1083"/>
      <c r="E19" s="878"/>
      <c r="F19" s="1057"/>
      <c r="G19" s="1088"/>
      <c r="H19" s="1015"/>
      <c r="I19" s="61"/>
      <c r="J19" s="278"/>
      <c r="K19" s="279"/>
      <c r="L19" s="34"/>
      <c r="M19" s="70"/>
      <c r="N19" s="477"/>
      <c r="O19" s="478"/>
      <c r="P19" s="34"/>
      <c r="Q19" s="70"/>
      <c r="R19" s="83"/>
      <c r="S19" s="72"/>
      <c r="T19" s="72"/>
      <c r="U19" s="73"/>
      <c r="V19" s="465"/>
      <c r="W19" s="465"/>
      <c r="X19" s="1168"/>
      <c r="Y19" s="1364"/>
      <c r="Z19" s="1364"/>
      <c r="AA19" s="995"/>
    </row>
    <row r="20" spans="1:27" ht="14.25" customHeight="1" thickBot="1">
      <c r="A20" s="1070"/>
      <c r="B20" s="1073"/>
      <c r="C20" s="1076"/>
      <c r="D20" s="1104"/>
      <c r="E20" s="1055"/>
      <c r="F20" s="1087"/>
      <c r="G20" s="1061"/>
      <c r="H20" s="1016"/>
      <c r="I20" s="134" t="s">
        <v>29</v>
      </c>
      <c r="J20" s="41">
        <f>J19+J18</f>
        <v>83.2</v>
      </c>
      <c r="K20" s="40">
        <f>K19+K18</f>
        <v>83.2</v>
      </c>
      <c r="L20" s="40"/>
      <c r="M20" s="42"/>
      <c r="N20" s="479">
        <f>N19+N18</f>
        <v>100</v>
      </c>
      <c r="O20" s="480"/>
      <c r="P20" s="25"/>
      <c r="Q20" s="42">
        <f>SUM(Q18:Q19)</f>
        <v>100</v>
      </c>
      <c r="R20" s="52">
        <f>SUM(R18:R19)</f>
        <v>35</v>
      </c>
      <c r="S20" s="40"/>
      <c r="T20" s="40"/>
      <c r="U20" s="42">
        <f>SUM(U18:U19)</f>
        <v>35</v>
      </c>
      <c r="V20" s="466">
        <f>V19+V18</f>
        <v>120</v>
      </c>
      <c r="W20" s="466">
        <v>130</v>
      </c>
      <c r="X20" s="1168"/>
      <c r="Y20" s="1364"/>
      <c r="Z20" s="1364"/>
      <c r="AA20" s="995"/>
    </row>
    <row r="21" spans="1:27" ht="16.5" customHeight="1">
      <c r="A21" s="202" t="s">
        <v>16</v>
      </c>
      <c r="B21" s="99" t="s">
        <v>16</v>
      </c>
      <c r="C21" s="1111" t="s">
        <v>22</v>
      </c>
      <c r="D21" s="891" t="s">
        <v>134</v>
      </c>
      <c r="E21" s="877"/>
      <c r="F21" s="1056" t="s">
        <v>23</v>
      </c>
      <c r="G21" s="1105" t="s">
        <v>33</v>
      </c>
      <c r="H21" s="1108" t="s">
        <v>258</v>
      </c>
      <c r="I21" s="66" t="s">
        <v>21</v>
      </c>
      <c r="J21" s="272">
        <v>351.2</v>
      </c>
      <c r="K21" s="273">
        <v>351.2</v>
      </c>
      <c r="L21" s="30"/>
      <c r="M21" s="50"/>
      <c r="N21" s="481">
        <v>420</v>
      </c>
      <c r="O21" s="482">
        <v>420</v>
      </c>
      <c r="P21" s="30"/>
      <c r="Q21" s="50"/>
      <c r="R21" s="22">
        <v>381.2</v>
      </c>
      <c r="S21" s="23">
        <v>381.2</v>
      </c>
      <c r="T21" s="23"/>
      <c r="U21" s="24"/>
      <c r="V21" s="458">
        <v>430</v>
      </c>
      <c r="W21" s="458">
        <v>450</v>
      </c>
      <c r="X21" s="573" t="s">
        <v>190</v>
      </c>
      <c r="Y21" s="472">
        <v>15</v>
      </c>
      <c r="Z21" s="472">
        <v>16</v>
      </c>
      <c r="AA21" s="508">
        <v>20</v>
      </c>
    </row>
    <row r="22" spans="1:27" ht="27.75" customHeight="1">
      <c r="A22" s="148"/>
      <c r="B22" s="97"/>
      <c r="C22" s="867"/>
      <c r="D22" s="892"/>
      <c r="E22" s="1112"/>
      <c r="F22" s="1114"/>
      <c r="G22" s="1106"/>
      <c r="H22" s="1109"/>
      <c r="I22" s="85"/>
      <c r="J22" s="278"/>
      <c r="K22" s="279"/>
      <c r="L22" s="80"/>
      <c r="M22" s="84"/>
      <c r="N22" s="483"/>
      <c r="O22" s="484"/>
      <c r="P22" s="80"/>
      <c r="Q22" s="84"/>
      <c r="R22" s="83"/>
      <c r="S22" s="72"/>
      <c r="T22" s="72"/>
      <c r="U22" s="73"/>
      <c r="V22" s="467"/>
      <c r="W22" s="467"/>
      <c r="X22" s="581" t="s">
        <v>191</v>
      </c>
      <c r="Y22" s="509">
        <v>13</v>
      </c>
      <c r="Z22" s="754">
        <v>13</v>
      </c>
      <c r="AA22" s="755">
        <v>14</v>
      </c>
    </row>
    <row r="23" spans="1:27" ht="28.5" customHeight="1" thickBot="1">
      <c r="A23" s="206"/>
      <c r="B23" s="64"/>
      <c r="C23" s="868"/>
      <c r="D23" s="893"/>
      <c r="E23" s="1113"/>
      <c r="F23" s="1115"/>
      <c r="G23" s="1107"/>
      <c r="H23" s="1110"/>
      <c r="I23" s="134" t="s">
        <v>29</v>
      </c>
      <c r="J23" s="41">
        <f>SUM(J21:J22)</f>
        <v>351.2</v>
      </c>
      <c r="K23" s="40">
        <f>SUM(K21:K22)</f>
        <v>351.2</v>
      </c>
      <c r="L23" s="40"/>
      <c r="M23" s="42"/>
      <c r="N23" s="479">
        <v>420</v>
      </c>
      <c r="O23" s="480">
        <v>420</v>
      </c>
      <c r="P23" s="40"/>
      <c r="Q23" s="42"/>
      <c r="R23" s="52">
        <f>SUM(R21:R22)</f>
        <v>381.2</v>
      </c>
      <c r="S23" s="40">
        <f>SUM(S21:S22)</f>
        <v>381.2</v>
      </c>
      <c r="T23" s="40"/>
      <c r="U23" s="42"/>
      <c r="V23" s="455">
        <v>430</v>
      </c>
      <c r="W23" s="455">
        <v>450</v>
      </c>
      <c r="X23" s="582" t="s">
        <v>281</v>
      </c>
      <c r="Y23" s="756">
        <v>5</v>
      </c>
      <c r="Z23" s="756">
        <v>5</v>
      </c>
      <c r="AA23" s="757">
        <v>5</v>
      </c>
    </row>
    <row r="24" spans="1:27" ht="16.5" customHeight="1">
      <c r="A24" s="202" t="s">
        <v>16</v>
      </c>
      <c r="B24" s="99" t="s">
        <v>16</v>
      </c>
      <c r="C24" s="1111" t="s">
        <v>25</v>
      </c>
      <c r="D24" s="891" t="s">
        <v>78</v>
      </c>
      <c r="E24" s="877"/>
      <c r="F24" s="1056" t="s">
        <v>23</v>
      </c>
      <c r="G24" s="1105" t="s">
        <v>33</v>
      </c>
      <c r="H24" s="1108" t="s">
        <v>258</v>
      </c>
      <c r="I24" s="66" t="s">
        <v>21</v>
      </c>
      <c r="J24" s="272" t="s">
        <v>49</v>
      </c>
      <c r="K24" s="273" t="s">
        <v>49</v>
      </c>
      <c r="L24" s="30"/>
      <c r="M24" s="50"/>
      <c r="N24" s="272" t="s">
        <v>49</v>
      </c>
      <c r="O24" s="273" t="s">
        <v>49</v>
      </c>
      <c r="P24" s="30"/>
      <c r="Q24" s="50"/>
      <c r="R24" s="22" t="s">
        <v>49</v>
      </c>
      <c r="S24" s="23" t="s">
        <v>49</v>
      </c>
      <c r="T24" s="23"/>
      <c r="U24" s="24"/>
      <c r="V24" s="458" t="s">
        <v>49</v>
      </c>
      <c r="W24" s="458">
        <v>100</v>
      </c>
      <c r="X24" s="1130"/>
      <c r="Y24" s="1367"/>
      <c r="Z24" s="1380"/>
      <c r="AA24" s="1125"/>
    </row>
    <row r="25" spans="1:27" ht="20.25" customHeight="1">
      <c r="A25" s="148"/>
      <c r="B25" s="97"/>
      <c r="C25" s="867"/>
      <c r="D25" s="892"/>
      <c r="E25" s="1112"/>
      <c r="F25" s="1114"/>
      <c r="G25" s="1106"/>
      <c r="H25" s="1109"/>
      <c r="I25" s="85"/>
      <c r="J25" s="278"/>
      <c r="K25" s="279"/>
      <c r="L25" s="80"/>
      <c r="M25" s="84"/>
      <c r="N25" s="278"/>
      <c r="O25" s="279"/>
      <c r="P25" s="80"/>
      <c r="Q25" s="84"/>
      <c r="R25" s="83"/>
      <c r="S25" s="72"/>
      <c r="T25" s="72"/>
      <c r="U25" s="73"/>
      <c r="V25" s="467"/>
      <c r="W25" s="467"/>
      <c r="X25" s="1130"/>
      <c r="Y25" s="1368"/>
      <c r="Z25" s="999"/>
      <c r="AA25" s="1125"/>
    </row>
    <row r="26" spans="1:27" ht="20.25" customHeight="1" thickBot="1">
      <c r="A26" s="206"/>
      <c r="B26" s="64"/>
      <c r="C26" s="868"/>
      <c r="D26" s="893"/>
      <c r="E26" s="1113"/>
      <c r="F26" s="1115"/>
      <c r="G26" s="1107"/>
      <c r="H26" s="1110"/>
      <c r="I26" s="134" t="s">
        <v>29</v>
      </c>
      <c r="J26" s="41" t="s">
        <v>49</v>
      </c>
      <c r="K26" s="40" t="s">
        <v>49</v>
      </c>
      <c r="L26" s="40"/>
      <c r="M26" s="42"/>
      <c r="N26" s="41" t="s">
        <v>49</v>
      </c>
      <c r="O26" s="40" t="s">
        <v>49</v>
      </c>
      <c r="P26" s="40"/>
      <c r="Q26" s="42"/>
      <c r="R26" s="52"/>
      <c r="S26" s="40"/>
      <c r="T26" s="40"/>
      <c r="U26" s="42"/>
      <c r="V26" s="455" t="s">
        <v>49</v>
      </c>
      <c r="W26" s="455">
        <v>100</v>
      </c>
      <c r="X26" s="1131"/>
      <c r="Y26" s="1369"/>
      <c r="Z26" s="1381"/>
      <c r="AA26" s="1126"/>
    </row>
    <row r="27" spans="1:27" ht="16.5" customHeight="1">
      <c r="A27" s="202" t="s">
        <v>16</v>
      </c>
      <c r="B27" s="99" t="s">
        <v>16</v>
      </c>
      <c r="C27" s="1111" t="s">
        <v>26</v>
      </c>
      <c r="D27" s="891" t="s">
        <v>77</v>
      </c>
      <c r="E27" s="877"/>
      <c r="F27" s="1056" t="s">
        <v>23</v>
      </c>
      <c r="G27" s="1105" t="s">
        <v>33</v>
      </c>
      <c r="H27" s="1108" t="s">
        <v>258</v>
      </c>
      <c r="I27" s="66" t="s">
        <v>21</v>
      </c>
      <c r="J27" s="272" t="s">
        <v>49</v>
      </c>
      <c r="K27" s="273" t="s">
        <v>49</v>
      </c>
      <c r="L27" s="30"/>
      <c r="M27" s="50"/>
      <c r="N27" s="272" t="s">
        <v>49</v>
      </c>
      <c r="O27" s="273" t="s">
        <v>49</v>
      </c>
      <c r="P27" s="30"/>
      <c r="Q27" s="50"/>
      <c r="R27" s="22" t="s">
        <v>49</v>
      </c>
      <c r="S27" s="23" t="s">
        <v>49</v>
      </c>
      <c r="T27" s="23"/>
      <c r="U27" s="24"/>
      <c r="V27" s="318" t="s">
        <v>49</v>
      </c>
      <c r="W27" s="47">
        <v>120</v>
      </c>
      <c r="X27" s="982"/>
      <c r="Y27" s="1382"/>
      <c r="Z27" s="998"/>
      <c r="AA27" s="1132"/>
    </row>
    <row r="28" spans="1:27" ht="21" customHeight="1">
      <c r="A28" s="148"/>
      <c r="B28" s="97"/>
      <c r="C28" s="867"/>
      <c r="D28" s="892"/>
      <c r="E28" s="1112"/>
      <c r="F28" s="1114"/>
      <c r="G28" s="1106"/>
      <c r="H28" s="1109"/>
      <c r="I28" s="85"/>
      <c r="J28" s="278"/>
      <c r="K28" s="279"/>
      <c r="L28" s="80"/>
      <c r="M28" s="84"/>
      <c r="N28" s="278"/>
      <c r="O28" s="279"/>
      <c r="P28" s="80"/>
      <c r="Q28" s="84"/>
      <c r="R28" s="83"/>
      <c r="S28" s="72"/>
      <c r="T28" s="72"/>
      <c r="U28" s="73"/>
      <c r="V28" s="319"/>
      <c r="W28" s="81"/>
      <c r="X28" s="1130"/>
      <c r="Y28" s="1368"/>
      <c r="Z28" s="999"/>
      <c r="AA28" s="1125"/>
    </row>
    <row r="29" spans="1:27" ht="19.5" customHeight="1" thickBot="1">
      <c r="A29" s="206"/>
      <c r="B29" s="64"/>
      <c r="C29" s="868"/>
      <c r="D29" s="893"/>
      <c r="E29" s="1113"/>
      <c r="F29" s="1115"/>
      <c r="G29" s="1107"/>
      <c r="H29" s="1110"/>
      <c r="I29" s="134" t="s">
        <v>29</v>
      </c>
      <c r="J29" s="41" t="s">
        <v>49</v>
      </c>
      <c r="K29" s="40" t="s">
        <v>49</v>
      </c>
      <c r="L29" s="40"/>
      <c r="M29" s="42"/>
      <c r="N29" s="41" t="s">
        <v>49</v>
      </c>
      <c r="O29" s="40" t="s">
        <v>49</v>
      </c>
      <c r="P29" s="40"/>
      <c r="Q29" s="42"/>
      <c r="R29" s="52"/>
      <c r="S29" s="40"/>
      <c r="T29" s="40"/>
      <c r="U29" s="42"/>
      <c r="V29" s="317" t="s">
        <v>49</v>
      </c>
      <c r="W29" s="43">
        <v>120</v>
      </c>
      <c r="X29" s="1130"/>
      <c r="Y29" s="1368"/>
      <c r="Z29" s="999"/>
      <c r="AA29" s="1125"/>
    </row>
    <row r="30" spans="1:28" ht="21" customHeight="1" thickTop="1">
      <c r="A30" s="1068" t="s">
        <v>16</v>
      </c>
      <c r="B30" s="1071" t="s">
        <v>16</v>
      </c>
      <c r="C30" s="1074" t="s">
        <v>45</v>
      </c>
      <c r="D30" s="1121" t="s">
        <v>290</v>
      </c>
      <c r="E30" s="1159"/>
      <c r="F30" s="1173" t="s">
        <v>23</v>
      </c>
      <c r="G30" s="718" t="s">
        <v>33</v>
      </c>
      <c r="H30" s="728" t="s">
        <v>258</v>
      </c>
      <c r="I30" s="347" t="s">
        <v>21</v>
      </c>
      <c r="J30" s="272"/>
      <c r="K30" s="273"/>
      <c r="L30" s="30"/>
      <c r="M30" s="50"/>
      <c r="N30" s="335">
        <v>271</v>
      </c>
      <c r="O30" s="30">
        <v>271</v>
      </c>
      <c r="P30" s="30"/>
      <c r="Q30" s="50"/>
      <c r="R30" s="62">
        <v>195.7</v>
      </c>
      <c r="S30" s="23">
        <v>195.7</v>
      </c>
      <c r="T30" s="23"/>
      <c r="U30" s="24"/>
      <c r="V30" s="47">
        <v>300</v>
      </c>
      <c r="W30" s="47">
        <v>310</v>
      </c>
      <c r="X30" s="1365" t="s">
        <v>84</v>
      </c>
      <c r="Y30" s="1370" t="s">
        <v>224</v>
      </c>
      <c r="Z30" s="1383" t="s">
        <v>225</v>
      </c>
      <c r="AA30" s="996" t="s">
        <v>226</v>
      </c>
      <c r="AB30" s="9"/>
    </row>
    <row r="31" spans="1:28" ht="18.75" customHeight="1">
      <c r="A31" s="1157"/>
      <c r="B31" s="1158"/>
      <c r="C31" s="1120"/>
      <c r="D31" s="1122"/>
      <c r="E31" s="1160"/>
      <c r="F31" s="1174"/>
      <c r="G31" s="1117" t="s">
        <v>85</v>
      </c>
      <c r="H31" s="1177" t="s">
        <v>80</v>
      </c>
      <c r="I31" s="349" t="s">
        <v>21</v>
      </c>
      <c r="J31" s="275">
        <v>160</v>
      </c>
      <c r="K31" s="276">
        <v>160</v>
      </c>
      <c r="L31" s="338"/>
      <c r="M31" s="339"/>
      <c r="N31" s="337">
        <v>38.1</v>
      </c>
      <c r="O31" s="338">
        <v>38.1</v>
      </c>
      <c r="P31" s="338"/>
      <c r="Q31" s="339"/>
      <c r="R31" s="112">
        <v>38.1</v>
      </c>
      <c r="S31" s="113">
        <v>38.1</v>
      </c>
      <c r="T31" s="113"/>
      <c r="U31" s="114"/>
      <c r="V31" s="115">
        <v>38.3</v>
      </c>
      <c r="W31" s="115">
        <v>38.3</v>
      </c>
      <c r="X31" s="1366"/>
      <c r="Y31" s="1371"/>
      <c r="Z31" s="1221"/>
      <c r="AA31" s="997"/>
      <c r="AB31" s="9"/>
    </row>
    <row r="32" spans="1:28" ht="17.25" customHeight="1">
      <c r="A32" s="1069"/>
      <c r="B32" s="1072"/>
      <c r="C32" s="1075"/>
      <c r="D32" s="1123"/>
      <c r="E32" s="1161"/>
      <c r="F32" s="1175"/>
      <c r="G32" s="1118"/>
      <c r="H32" s="1178"/>
      <c r="I32" s="133" t="s">
        <v>82</v>
      </c>
      <c r="J32" s="341">
        <v>30</v>
      </c>
      <c r="K32" s="18">
        <v>30</v>
      </c>
      <c r="L32" s="18"/>
      <c r="M32" s="342"/>
      <c r="N32" s="341">
        <v>40</v>
      </c>
      <c r="O32" s="18">
        <v>40</v>
      </c>
      <c r="P32" s="18"/>
      <c r="Q32" s="342"/>
      <c r="R32" s="344">
        <v>40</v>
      </c>
      <c r="S32" s="75">
        <v>40</v>
      </c>
      <c r="T32" s="75"/>
      <c r="U32" s="76"/>
      <c r="V32" s="116">
        <v>40</v>
      </c>
      <c r="W32" s="117">
        <v>40</v>
      </c>
      <c r="X32" s="572" t="s">
        <v>185</v>
      </c>
      <c r="Y32" s="363">
        <v>3</v>
      </c>
      <c r="Z32" s="363">
        <v>3</v>
      </c>
      <c r="AA32" s="364">
        <v>3</v>
      </c>
      <c r="AB32" s="9"/>
    </row>
    <row r="33" spans="1:28" ht="20.25" customHeight="1" thickBot="1">
      <c r="A33" s="1070"/>
      <c r="B33" s="1073"/>
      <c r="C33" s="1076"/>
      <c r="D33" s="1124"/>
      <c r="E33" s="1162"/>
      <c r="F33" s="1176"/>
      <c r="G33" s="1119"/>
      <c r="H33" s="1179"/>
      <c r="I33" s="67" t="s">
        <v>29</v>
      </c>
      <c r="J33" s="41">
        <f>SUM(J30:J32)</f>
        <v>190</v>
      </c>
      <c r="K33" s="40">
        <f>SUM(K30:K32)</f>
        <v>190</v>
      </c>
      <c r="L33" s="40"/>
      <c r="M33" s="42"/>
      <c r="N33" s="41">
        <f>N32+N30+N31</f>
        <v>349.1</v>
      </c>
      <c r="O33" s="40">
        <f>O32+O30+O31</f>
        <v>349.1</v>
      </c>
      <c r="P33" s="40"/>
      <c r="Q33" s="42"/>
      <c r="R33" s="41">
        <f>SUM(R30:R32)</f>
        <v>273.79999999999995</v>
      </c>
      <c r="S33" s="40">
        <f>SUM(S30:S32)</f>
        <v>273.79999999999995</v>
      </c>
      <c r="T33" s="40"/>
      <c r="U33" s="42"/>
      <c r="V33" s="43">
        <f>V32+V30+V31</f>
        <v>378.3</v>
      </c>
      <c r="W33" s="43">
        <v>310</v>
      </c>
      <c r="X33" s="569" t="s">
        <v>184</v>
      </c>
      <c r="Y33" s="236">
        <v>6</v>
      </c>
      <c r="Z33" s="236">
        <v>6</v>
      </c>
      <c r="AA33" s="237">
        <v>6</v>
      </c>
      <c r="AB33" s="9"/>
    </row>
    <row r="34" spans="1:28" ht="15.75" customHeight="1" thickBot="1">
      <c r="A34" s="193" t="s">
        <v>16</v>
      </c>
      <c r="B34" s="102" t="s">
        <v>16</v>
      </c>
      <c r="C34" s="1116" t="s">
        <v>28</v>
      </c>
      <c r="D34" s="1116"/>
      <c r="E34" s="1116"/>
      <c r="F34" s="1116"/>
      <c r="G34" s="1116"/>
      <c r="H34" s="1116"/>
      <c r="I34" s="1116"/>
      <c r="J34" s="800">
        <f>J14+J17+J20+J23+J33</f>
        <v>669.4</v>
      </c>
      <c r="K34" s="801">
        <f>K23+K20+K17+K14+K33</f>
        <v>669.4</v>
      </c>
      <c r="L34" s="801"/>
      <c r="M34" s="802"/>
      <c r="N34" s="803">
        <f>N33+N23+N20+N17+N14</f>
        <v>1509.1</v>
      </c>
      <c r="O34" s="804">
        <f>O33+O23+O20+O17+O14</f>
        <v>1409.1</v>
      </c>
      <c r="P34" s="801"/>
      <c r="Q34" s="802">
        <f>Q20</f>
        <v>100</v>
      </c>
      <c r="R34" s="805">
        <f>R33+R23+R20+R17+R14</f>
        <v>1130</v>
      </c>
      <c r="S34" s="801">
        <f>S33+S23+S20+S17+S14</f>
        <v>1095</v>
      </c>
      <c r="T34" s="801"/>
      <c r="U34" s="802">
        <f>U33+U23+U20+U17+U14</f>
        <v>35</v>
      </c>
      <c r="V34" s="806">
        <f>V33+V23+V20+V17+V14</f>
        <v>1728.3</v>
      </c>
      <c r="W34" s="806">
        <f>W33+W29+W26+W23+W20+W17+W14</f>
        <v>2420</v>
      </c>
      <c r="X34" s="807"/>
      <c r="Y34" s="808"/>
      <c r="Z34" s="808"/>
      <c r="AA34" s="809"/>
      <c r="AB34" s="9"/>
    </row>
    <row r="35" spans="1:27" ht="18" customHeight="1" thickBot="1">
      <c r="A35" s="193" t="s">
        <v>16</v>
      </c>
      <c r="B35" s="102" t="s">
        <v>17</v>
      </c>
      <c r="C35" s="874" t="s">
        <v>74</v>
      </c>
      <c r="D35" s="875"/>
      <c r="E35" s="875"/>
      <c r="F35" s="875"/>
      <c r="G35" s="875"/>
      <c r="H35" s="875"/>
      <c r="I35" s="875"/>
      <c r="J35" s="875"/>
      <c r="K35" s="875"/>
      <c r="L35" s="875"/>
      <c r="M35" s="875"/>
      <c r="N35" s="875"/>
      <c r="O35" s="875"/>
      <c r="P35" s="875"/>
      <c r="Q35" s="875"/>
      <c r="R35" s="875"/>
      <c r="S35" s="875"/>
      <c r="T35" s="875"/>
      <c r="U35" s="875"/>
      <c r="V35" s="875"/>
      <c r="W35" s="875"/>
      <c r="X35" s="875"/>
      <c r="Y35" s="875"/>
      <c r="Z35" s="875"/>
      <c r="AA35" s="876"/>
    </row>
    <row r="36" spans="1:27" ht="26.25" customHeight="1">
      <c r="A36" s="1068" t="s">
        <v>16</v>
      </c>
      <c r="B36" s="1071" t="s">
        <v>17</v>
      </c>
      <c r="C36" s="1074" t="s">
        <v>16</v>
      </c>
      <c r="D36" s="1163" t="s">
        <v>73</v>
      </c>
      <c r="E36" s="1053"/>
      <c r="F36" s="1086" t="s">
        <v>23</v>
      </c>
      <c r="G36" s="1059" t="s">
        <v>33</v>
      </c>
      <c r="H36" s="1014" t="s">
        <v>258</v>
      </c>
      <c r="I36" s="66" t="s">
        <v>21</v>
      </c>
      <c r="J36" s="272">
        <v>45.4</v>
      </c>
      <c r="K36" s="273">
        <v>45.4</v>
      </c>
      <c r="L36" s="106"/>
      <c r="M36" s="108"/>
      <c r="N36" s="335">
        <v>60</v>
      </c>
      <c r="O36" s="30">
        <v>60</v>
      </c>
      <c r="P36" s="45"/>
      <c r="Q36" s="46"/>
      <c r="R36" s="62">
        <v>40</v>
      </c>
      <c r="S36" s="23">
        <v>40</v>
      </c>
      <c r="T36" s="23"/>
      <c r="U36" s="24"/>
      <c r="V36" s="47">
        <v>65</v>
      </c>
      <c r="W36" s="47">
        <v>70</v>
      </c>
      <c r="X36" s="573" t="s">
        <v>187</v>
      </c>
      <c r="Y36" s="576">
        <v>40</v>
      </c>
      <c r="Z36" s="576">
        <v>40</v>
      </c>
      <c r="AA36" s="577">
        <v>40</v>
      </c>
    </row>
    <row r="37" spans="1:27" ht="28.5" customHeight="1">
      <c r="A37" s="1100"/>
      <c r="B37" s="1101"/>
      <c r="C37" s="1102"/>
      <c r="D37" s="892"/>
      <c r="E37" s="878"/>
      <c r="F37" s="1057"/>
      <c r="G37" s="1088"/>
      <c r="H37" s="1015"/>
      <c r="I37" s="85"/>
      <c r="J37" s="278"/>
      <c r="K37" s="279"/>
      <c r="L37" s="109"/>
      <c r="M37" s="110"/>
      <c r="N37" s="360"/>
      <c r="O37" s="80"/>
      <c r="P37" s="77"/>
      <c r="Q37" s="78"/>
      <c r="R37" s="71"/>
      <c r="S37" s="72"/>
      <c r="T37" s="72"/>
      <c r="U37" s="73"/>
      <c r="V37" s="81"/>
      <c r="W37" s="81"/>
      <c r="X37" s="574" t="s">
        <v>186</v>
      </c>
      <c r="Y37" s="578">
        <v>15</v>
      </c>
      <c r="Z37" s="579">
        <v>14</v>
      </c>
      <c r="AA37" s="580">
        <v>17</v>
      </c>
    </row>
    <row r="38" spans="1:27" ht="26.25" customHeight="1" thickBot="1">
      <c r="A38" s="1070"/>
      <c r="B38" s="1073"/>
      <c r="C38" s="1076"/>
      <c r="D38" s="1164"/>
      <c r="E38" s="1055"/>
      <c r="F38" s="1087"/>
      <c r="G38" s="1061"/>
      <c r="H38" s="1016"/>
      <c r="I38" s="67" t="s">
        <v>29</v>
      </c>
      <c r="J38" s="41">
        <f>SUM(J36:J37)</f>
        <v>45.4</v>
      </c>
      <c r="K38" s="40">
        <f>SUM(K36:K37)</f>
        <v>45.4</v>
      </c>
      <c r="L38" s="40"/>
      <c r="M38" s="42"/>
      <c r="N38" s="41">
        <f>SUM(N36:N37)</f>
        <v>60</v>
      </c>
      <c r="O38" s="40">
        <f>SUM(O36:O37)</f>
        <v>60</v>
      </c>
      <c r="P38" s="40"/>
      <c r="Q38" s="42"/>
      <c r="R38" s="41">
        <f>SUM(R36:R37)</f>
        <v>40</v>
      </c>
      <c r="S38" s="40">
        <f>SUM(S36:S37)</f>
        <v>40</v>
      </c>
      <c r="T38" s="40"/>
      <c r="U38" s="42"/>
      <c r="V38" s="43">
        <v>65</v>
      </c>
      <c r="W38" s="43">
        <v>70</v>
      </c>
      <c r="X38" s="575" t="s">
        <v>188</v>
      </c>
      <c r="Y38" s="420">
        <v>25</v>
      </c>
      <c r="Z38" s="753">
        <v>26</v>
      </c>
      <c r="AA38" s="421">
        <v>23</v>
      </c>
    </row>
    <row r="39" spans="1:27" s="566" customFormat="1" ht="15" customHeight="1">
      <c r="A39" s="1068" t="s">
        <v>16</v>
      </c>
      <c r="B39" s="1071" t="s">
        <v>17</v>
      </c>
      <c r="C39" s="1074" t="s">
        <v>17</v>
      </c>
      <c r="D39" s="1190" t="s">
        <v>142</v>
      </c>
      <c r="E39" s="1053"/>
      <c r="F39" s="1086" t="s">
        <v>23</v>
      </c>
      <c r="G39" s="1059" t="s">
        <v>33</v>
      </c>
      <c r="H39" s="1014" t="s">
        <v>258</v>
      </c>
      <c r="I39" s="66" t="s">
        <v>21</v>
      </c>
      <c r="J39" s="272" t="s">
        <v>49</v>
      </c>
      <c r="K39" s="273" t="s">
        <v>49</v>
      </c>
      <c r="L39" s="106"/>
      <c r="M39" s="108"/>
      <c r="N39" s="335">
        <v>35</v>
      </c>
      <c r="O39" s="30">
        <v>35</v>
      </c>
      <c r="P39" s="45"/>
      <c r="Q39" s="46"/>
      <c r="R39" s="22">
        <v>20</v>
      </c>
      <c r="S39" s="23">
        <v>20</v>
      </c>
      <c r="T39" s="23"/>
      <c r="U39" s="24"/>
      <c r="V39" s="47" t="s">
        <v>49</v>
      </c>
      <c r="W39" s="443">
        <v>50</v>
      </c>
      <c r="X39" s="982" t="s">
        <v>75</v>
      </c>
      <c r="Y39" s="1200" t="s">
        <v>48</v>
      </c>
      <c r="Z39" s="218" t="s">
        <v>49</v>
      </c>
      <c r="AA39" s="233" t="s">
        <v>48</v>
      </c>
    </row>
    <row r="40" spans="1:27" s="566" customFormat="1" ht="13.5" customHeight="1">
      <c r="A40" s="1100"/>
      <c r="B40" s="1101"/>
      <c r="C40" s="1102"/>
      <c r="D40" s="1191"/>
      <c r="E40" s="878"/>
      <c r="F40" s="1057"/>
      <c r="G40" s="1088"/>
      <c r="H40" s="1015"/>
      <c r="I40" s="85"/>
      <c r="J40" s="278"/>
      <c r="K40" s="279"/>
      <c r="L40" s="109"/>
      <c r="M40" s="110"/>
      <c r="N40" s="360"/>
      <c r="O40" s="80"/>
      <c r="P40" s="77"/>
      <c r="Q40" s="78"/>
      <c r="R40" s="83"/>
      <c r="S40" s="72"/>
      <c r="T40" s="72"/>
      <c r="U40" s="73"/>
      <c r="V40" s="81"/>
      <c r="W40" s="294"/>
      <c r="X40" s="1165"/>
      <c r="Y40" s="1001"/>
      <c r="Z40" s="246"/>
      <c r="AA40" s="247"/>
    </row>
    <row r="41" spans="1:28" s="566" customFormat="1" ht="15.75" customHeight="1" thickBot="1">
      <c r="A41" s="1070"/>
      <c r="B41" s="1073"/>
      <c r="C41" s="1076"/>
      <c r="D41" s="1192"/>
      <c r="E41" s="1055"/>
      <c r="F41" s="1087"/>
      <c r="G41" s="1061"/>
      <c r="H41" s="1016"/>
      <c r="I41" s="67" t="s">
        <v>29</v>
      </c>
      <c r="J41" s="41" t="s">
        <v>49</v>
      </c>
      <c r="K41" s="40" t="s">
        <v>49</v>
      </c>
      <c r="L41" s="40"/>
      <c r="M41" s="42"/>
      <c r="N41" s="41">
        <f>N40+N39</f>
        <v>35</v>
      </c>
      <c r="O41" s="40">
        <f>O40+O39</f>
        <v>35</v>
      </c>
      <c r="P41" s="40"/>
      <c r="Q41" s="42"/>
      <c r="R41" s="52">
        <f>SUM(R39:R40)</f>
        <v>20</v>
      </c>
      <c r="S41" s="40">
        <f>SUM(S39:S40)</f>
        <v>20</v>
      </c>
      <c r="T41" s="40"/>
      <c r="U41" s="42"/>
      <c r="V41" s="43" t="s">
        <v>49</v>
      </c>
      <c r="W41" s="442">
        <v>50</v>
      </c>
      <c r="X41" s="1166"/>
      <c r="Y41" s="1002"/>
      <c r="Z41" s="633"/>
      <c r="AA41" s="634"/>
      <c r="AB41" s="567"/>
    </row>
    <row r="42" spans="1:28" s="566" customFormat="1" ht="13.5" customHeight="1" thickBot="1">
      <c r="A42" s="202" t="s">
        <v>16</v>
      </c>
      <c r="B42" s="99" t="s">
        <v>17</v>
      </c>
      <c r="C42" s="1188" t="s">
        <v>28</v>
      </c>
      <c r="D42" s="1188"/>
      <c r="E42" s="1188"/>
      <c r="F42" s="1188"/>
      <c r="G42" s="1188"/>
      <c r="H42" s="1188"/>
      <c r="I42" s="1189"/>
      <c r="J42" s="31">
        <f>J38</f>
        <v>45.4</v>
      </c>
      <c r="K42" s="32">
        <f>K38</f>
        <v>45.4</v>
      </c>
      <c r="L42" s="221"/>
      <c r="M42" s="222"/>
      <c r="N42" s="31">
        <f>N41+N38</f>
        <v>95</v>
      </c>
      <c r="O42" s="32">
        <f>O41+O38</f>
        <v>95</v>
      </c>
      <c r="P42" s="32"/>
      <c r="Q42" s="33"/>
      <c r="R42" s="223">
        <f>R41+R38</f>
        <v>60</v>
      </c>
      <c r="S42" s="221">
        <f>S41+S38</f>
        <v>60</v>
      </c>
      <c r="T42" s="221"/>
      <c r="U42" s="222"/>
      <c r="V42" s="68">
        <f>V38</f>
        <v>65</v>
      </c>
      <c r="W42" s="366">
        <f>W41+W38</f>
        <v>120</v>
      </c>
      <c r="X42" s="225"/>
      <c r="Y42" s="226"/>
      <c r="Z42" s="226"/>
      <c r="AA42" s="227"/>
      <c r="AB42" s="567"/>
    </row>
    <row r="43" spans="1:27" s="566" customFormat="1" ht="13.5" customHeight="1" thickBot="1">
      <c r="A43" s="193" t="s">
        <v>16</v>
      </c>
      <c r="B43" s="102" t="s">
        <v>18</v>
      </c>
      <c r="C43" s="1006" t="s">
        <v>182</v>
      </c>
      <c r="D43" s="1007"/>
      <c r="E43" s="1007"/>
      <c r="F43" s="1007"/>
      <c r="G43" s="1007"/>
      <c r="H43" s="1007"/>
      <c r="I43" s="1007"/>
      <c r="J43" s="1007"/>
      <c r="K43" s="1007"/>
      <c r="L43" s="1007"/>
      <c r="M43" s="1007"/>
      <c r="N43" s="1007"/>
      <c r="O43" s="1007"/>
      <c r="P43" s="1007"/>
      <c r="Q43" s="1007"/>
      <c r="R43" s="1007"/>
      <c r="S43" s="1007"/>
      <c r="T43" s="1007"/>
      <c r="U43" s="1007"/>
      <c r="V43" s="1007"/>
      <c r="W43" s="1008"/>
      <c r="X43" s="1008"/>
      <c r="Y43" s="1008"/>
      <c r="Z43" s="1008"/>
      <c r="AA43" s="1009"/>
    </row>
    <row r="44" spans="1:27" s="566" customFormat="1" ht="18" customHeight="1">
      <c r="A44" s="1068" t="s">
        <v>16</v>
      </c>
      <c r="B44" s="1071" t="s">
        <v>18</v>
      </c>
      <c r="C44" s="1074" t="s">
        <v>16</v>
      </c>
      <c r="D44" s="891" t="s">
        <v>72</v>
      </c>
      <c r="E44" s="1053"/>
      <c r="F44" s="1086" t="s">
        <v>23</v>
      </c>
      <c r="G44" s="1059" t="s">
        <v>33</v>
      </c>
      <c r="H44" s="1014" t="s">
        <v>258</v>
      </c>
      <c r="I44" s="606" t="s">
        <v>21</v>
      </c>
      <c r="J44" s="272">
        <v>20</v>
      </c>
      <c r="K44" s="273">
        <v>20</v>
      </c>
      <c r="L44" s="12"/>
      <c r="M44" s="49"/>
      <c r="N44" s="473">
        <v>220</v>
      </c>
      <c r="O44" s="474">
        <v>220</v>
      </c>
      <c r="P44" s="12"/>
      <c r="Q44" s="49"/>
      <c r="R44" s="22">
        <v>65.7</v>
      </c>
      <c r="S44" s="23">
        <v>65.7</v>
      </c>
      <c r="T44" s="23"/>
      <c r="U44" s="24"/>
      <c r="V44" s="607">
        <v>110</v>
      </c>
      <c r="W44" s="607">
        <v>120</v>
      </c>
      <c r="X44" s="1170" t="s">
        <v>309</v>
      </c>
      <c r="Y44" s="608">
        <v>30</v>
      </c>
      <c r="Z44" s="608">
        <v>30</v>
      </c>
      <c r="AA44" s="609">
        <v>30</v>
      </c>
    </row>
    <row r="45" spans="1:27" s="566" customFormat="1" ht="16.5" customHeight="1">
      <c r="A45" s="1127"/>
      <c r="B45" s="1128"/>
      <c r="C45" s="1129"/>
      <c r="D45" s="1083"/>
      <c r="E45" s="1155"/>
      <c r="F45" s="1156"/>
      <c r="G45" s="1117"/>
      <c r="H45" s="1187"/>
      <c r="I45" s="136"/>
      <c r="J45" s="610"/>
      <c r="K45" s="611"/>
      <c r="L45" s="612"/>
      <c r="M45" s="79"/>
      <c r="N45" s="613"/>
      <c r="O45" s="614"/>
      <c r="P45" s="612"/>
      <c r="Q45" s="79"/>
      <c r="R45" s="60"/>
      <c r="S45" s="55"/>
      <c r="T45" s="55"/>
      <c r="U45" s="56"/>
      <c r="V45" s="615"/>
      <c r="W45" s="616"/>
      <c r="X45" s="1171"/>
      <c r="Y45" s="557">
        <v>4</v>
      </c>
      <c r="Z45" s="557">
        <v>4</v>
      </c>
      <c r="AA45" s="548">
        <v>4</v>
      </c>
    </row>
    <row r="46" spans="1:28" s="566" customFormat="1" ht="13.5" customHeight="1" thickBot="1">
      <c r="A46" s="1070"/>
      <c r="B46" s="1073"/>
      <c r="C46" s="1076"/>
      <c r="D46" s="1084"/>
      <c r="E46" s="1055"/>
      <c r="F46" s="1087"/>
      <c r="G46" s="1061"/>
      <c r="H46" s="1016"/>
      <c r="I46" s="67" t="s">
        <v>29</v>
      </c>
      <c r="J46" s="41">
        <f>SUM(J44:J45)</f>
        <v>20</v>
      </c>
      <c r="K46" s="40">
        <f>SUM(K44:K45)</f>
        <v>20</v>
      </c>
      <c r="L46" s="40"/>
      <c r="M46" s="42"/>
      <c r="N46" s="41">
        <f>SUM(N44:N45)</f>
        <v>220</v>
      </c>
      <c r="O46" s="40">
        <f>SUM(O44:O45)</f>
        <v>220</v>
      </c>
      <c r="P46" s="40"/>
      <c r="Q46" s="42"/>
      <c r="R46" s="52">
        <f>SUM(R44:R45)</f>
        <v>65.7</v>
      </c>
      <c r="S46" s="40">
        <f>SUM(S44:S45)</f>
        <v>65.7</v>
      </c>
      <c r="T46" s="40"/>
      <c r="U46" s="42"/>
      <c r="V46" s="455">
        <v>110</v>
      </c>
      <c r="W46" s="617">
        <v>120</v>
      </c>
      <c r="X46" s="1172"/>
      <c r="Y46" s="618"/>
      <c r="Z46" s="618"/>
      <c r="AA46" s="546"/>
      <c r="AB46" s="567"/>
    </row>
    <row r="47" spans="1:28" s="566" customFormat="1" ht="17.25" customHeight="1">
      <c r="A47" s="1068" t="s">
        <v>16</v>
      </c>
      <c r="B47" s="1071" t="s">
        <v>18</v>
      </c>
      <c r="C47" s="1074" t="s">
        <v>17</v>
      </c>
      <c r="D47" s="1190" t="s">
        <v>56</v>
      </c>
      <c r="E47" s="1053"/>
      <c r="F47" s="1086" t="s">
        <v>23</v>
      </c>
      <c r="G47" s="1059" t="s">
        <v>33</v>
      </c>
      <c r="H47" s="1014" t="s">
        <v>258</v>
      </c>
      <c r="I47" s="65" t="s">
        <v>21</v>
      </c>
      <c r="J47" s="272">
        <v>15.2</v>
      </c>
      <c r="K47" s="273">
        <v>15.2</v>
      </c>
      <c r="L47" s="12"/>
      <c r="M47" s="49"/>
      <c r="N47" s="335">
        <v>20</v>
      </c>
      <c r="O47" s="30">
        <v>20</v>
      </c>
      <c r="P47" s="12"/>
      <c r="Q47" s="619"/>
      <c r="R47" s="620">
        <v>10</v>
      </c>
      <c r="S47" s="36">
        <v>10</v>
      </c>
      <c r="T47" s="36"/>
      <c r="U47" s="37"/>
      <c r="V47" s="458">
        <v>40</v>
      </c>
      <c r="W47" s="545">
        <v>45</v>
      </c>
      <c r="X47" s="1051"/>
      <c r="Y47" s="621"/>
      <c r="Z47" s="621"/>
      <c r="AA47" s="622"/>
      <c r="AB47" s="567"/>
    </row>
    <row r="48" spans="1:28" s="566" customFormat="1" ht="16.5" customHeight="1">
      <c r="A48" s="1100"/>
      <c r="B48" s="1101"/>
      <c r="C48" s="1102"/>
      <c r="D48" s="1207"/>
      <c r="E48" s="878"/>
      <c r="F48" s="1057"/>
      <c r="G48" s="1088"/>
      <c r="H48" s="1015"/>
      <c r="I48" s="61"/>
      <c r="J48" s="610"/>
      <c r="K48" s="611"/>
      <c r="L48" s="34"/>
      <c r="M48" s="70"/>
      <c r="N48" s="360"/>
      <c r="O48" s="80"/>
      <c r="P48" s="34"/>
      <c r="Q48" s="623"/>
      <c r="R48" s="624"/>
      <c r="S48" s="625"/>
      <c r="T48" s="625"/>
      <c r="U48" s="626"/>
      <c r="V48" s="467"/>
      <c r="W48" s="467"/>
      <c r="X48" s="1051"/>
      <c r="Y48" s="627"/>
      <c r="Z48" s="627"/>
      <c r="AA48" s="628"/>
      <c r="AB48" s="567"/>
    </row>
    <row r="49" spans="1:27" ht="15" customHeight="1" thickBot="1">
      <c r="A49" s="1070"/>
      <c r="B49" s="1073"/>
      <c r="C49" s="1076"/>
      <c r="D49" s="1192"/>
      <c r="E49" s="1055"/>
      <c r="F49" s="1087"/>
      <c r="G49" s="1061"/>
      <c r="H49" s="1016"/>
      <c r="I49" s="67" t="s">
        <v>29</v>
      </c>
      <c r="J49" s="41">
        <f>SUM(J47:J48)</f>
        <v>15.2</v>
      </c>
      <c r="K49" s="40">
        <f>SUM(K47:K48)</f>
        <v>15.2</v>
      </c>
      <c r="L49" s="107"/>
      <c r="M49" s="111"/>
      <c r="N49" s="41">
        <f>SUM(N47:N48)</f>
        <v>20</v>
      </c>
      <c r="O49" s="40">
        <f>SUM(O47:O48)</f>
        <v>20</v>
      </c>
      <c r="P49" s="25"/>
      <c r="Q49" s="629"/>
      <c r="R49" s="630">
        <f>SUM(R47:R48)</f>
        <v>10</v>
      </c>
      <c r="S49" s="631">
        <f>SUM(S47:S48)</f>
        <v>10</v>
      </c>
      <c r="T49" s="631"/>
      <c r="U49" s="632"/>
      <c r="V49" s="455">
        <v>40</v>
      </c>
      <c r="W49" s="455">
        <v>45</v>
      </c>
      <c r="X49" s="1227"/>
      <c r="Y49" s="241"/>
      <c r="Z49" s="241"/>
      <c r="AA49" s="242"/>
    </row>
    <row r="50" spans="1:27" ht="15" customHeight="1">
      <c r="A50" s="1068" t="s">
        <v>16</v>
      </c>
      <c r="B50" s="1071" t="s">
        <v>18</v>
      </c>
      <c r="C50" s="1074" t="s">
        <v>18</v>
      </c>
      <c r="D50" s="891" t="s">
        <v>181</v>
      </c>
      <c r="E50" s="1053"/>
      <c r="F50" s="1086" t="s">
        <v>23</v>
      </c>
      <c r="G50" s="1059" t="s">
        <v>33</v>
      </c>
      <c r="H50" s="1014" t="s">
        <v>258</v>
      </c>
      <c r="I50" s="66" t="s">
        <v>21</v>
      </c>
      <c r="J50" s="272" t="s">
        <v>49</v>
      </c>
      <c r="K50" s="273" t="s">
        <v>49</v>
      </c>
      <c r="L50" s="106"/>
      <c r="M50" s="108"/>
      <c r="N50" s="473">
        <v>10</v>
      </c>
      <c r="O50" s="474">
        <v>10</v>
      </c>
      <c r="P50" s="45"/>
      <c r="Q50" s="46"/>
      <c r="R50" s="620">
        <v>0</v>
      </c>
      <c r="S50" s="36">
        <v>0</v>
      </c>
      <c r="T50" s="36"/>
      <c r="U50" s="37"/>
      <c r="V50" s="47" t="s">
        <v>49</v>
      </c>
      <c r="W50" s="47" t="s">
        <v>49</v>
      </c>
      <c r="X50" s="888" t="s">
        <v>135</v>
      </c>
      <c r="Y50" s="218" t="s">
        <v>48</v>
      </c>
      <c r="Z50" s="218"/>
      <c r="AA50" s="233"/>
    </row>
    <row r="51" spans="1:27" ht="14.25" customHeight="1">
      <c r="A51" s="1100"/>
      <c r="B51" s="1101"/>
      <c r="C51" s="1102"/>
      <c r="D51" s="1083"/>
      <c r="E51" s="878"/>
      <c r="F51" s="1057"/>
      <c r="G51" s="1088"/>
      <c r="H51" s="1015"/>
      <c r="I51" s="85"/>
      <c r="J51" s="610"/>
      <c r="K51" s="611"/>
      <c r="L51" s="109"/>
      <c r="M51" s="110"/>
      <c r="N51" s="613"/>
      <c r="O51" s="614"/>
      <c r="P51" s="77"/>
      <c r="Q51" s="78"/>
      <c r="R51" s="624"/>
      <c r="S51" s="625"/>
      <c r="T51" s="625"/>
      <c r="U51" s="626"/>
      <c r="V51" s="81"/>
      <c r="W51" s="81"/>
      <c r="X51" s="889"/>
      <c r="Y51" s="246"/>
      <c r="Z51" s="246"/>
      <c r="AA51" s="247"/>
    </row>
    <row r="52" spans="1:27" ht="15" customHeight="1" thickBot="1">
      <c r="A52" s="1070"/>
      <c r="B52" s="1073"/>
      <c r="C52" s="1076"/>
      <c r="D52" s="1084"/>
      <c r="E52" s="1055"/>
      <c r="F52" s="1087"/>
      <c r="G52" s="1061"/>
      <c r="H52" s="1016"/>
      <c r="I52" s="67" t="s">
        <v>29</v>
      </c>
      <c r="J52" s="41" t="s">
        <v>49</v>
      </c>
      <c r="K52" s="40" t="s">
        <v>49</v>
      </c>
      <c r="L52" s="40"/>
      <c r="M52" s="42"/>
      <c r="N52" s="41">
        <v>10</v>
      </c>
      <c r="O52" s="40">
        <v>10</v>
      </c>
      <c r="P52" s="40"/>
      <c r="Q52" s="42"/>
      <c r="R52" s="630">
        <f>SUM(R50:R51)</f>
        <v>0</v>
      </c>
      <c r="S52" s="631">
        <f>SUM(S50:S51)</f>
        <v>0</v>
      </c>
      <c r="T52" s="631"/>
      <c r="U52" s="632"/>
      <c r="V52" s="43" t="s">
        <v>49</v>
      </c>
      <c r="W52" s="43" t="s">
        <v>49</v>
      </c>
      <c r="X52" s="890"/>
      <c r="Y52" s="633"/>
      <c r="Z52" s="633"/>
      <c r="AA52" s="634"/>
    </row>
    <row r="53" spans="1:27" s="566" customFormat="1" ht="13.5" customHeight="1">
      <c r="A53" s="1347" t="s">
        <v>16</v>
      </c>
      <c r="B53" s="1350" t="s">
        <v>18</v>
      </c>
      <c r="C53" s="1353" t="s">
        <v>22</v>
      </c>
      <c r="D53" s="1356" t="s">
        <v>209</v>
      </c>
      <c r="E53" s="1193" t="s">
        <v>65</v>
      </c>
      <c r="F53" s="1180" t="s">
        <v>23</v>
      </c>
      <c r="G53" s="1184" t="s">
        <v>33</v>
      </c>
      <c r="H53" s="1204" t="s">
        <v>258</v>
      </c>
      <c r="I53" s="666" t="s">
        <v>57</v>
      </c>
      <c r="J53" s="636"/>
      <c r="K53" s="637"/>
      <c r="L53" s="637"/>
      <c r="M53" s="638"/>
      <c r="N53" s="639"/>
      <c r="O53" s="640"/>
      <c r="P53" s="635"/>
      <c r="Q53" s="641"/>
      <c r="R53" s="642"/>
      <c r="S53" s="643"/>
      <c r="T53" s="643"/>
      <c r="U53" s="642"/>
      <c r="V53" s="467"/>
      <c r="W53" s="467"/>
      <c r="X53" s="644" t="s">
        <v>170</v>
      </c>
      <c r="Y53" s="645" t="s">
        <v>48</v>
      </c>
      <c r="Z53" s="646"/>
      <c r="AA53" s="647"/>
    </row>
    <row r="54" spans="1:28" s="566" customFormat="1" ht="20.25" customHeight="1">
      <c r="A54" s="1348"/>
      <c r="B54" s="1351"/>
      <c r="C54" s="1354"/>
      <c r="D54" s="1356"/>
      <c r="E54" s="1194"/>
      <c r="F54" s="1181"/>
      <c r="G54" s="1185"/>
      <c r="H54" s="1205"/>
      <c r="I54" s="667" t="s">
        <v>21</v>
      </c>
      <c r="J54" s="648">
        <v>0</v>
      </c>
      <c r="K54" s="649"/>
      <c r="L54" s="650"/>
      <c r="M54" s="605">
        <v>0</v>
      </c>
      <c r="N54" s="648">
        <v>44.3</v>
      </c>
      <c r="O54" s="654">
        <v>3.2</v>
      </c>
      <c r="P54" s="650"/>
      <c r="Q54" s="605">
        <v>41.1</v>
      </c>
      <c r="R54" s="194">
        <v>44.3</v>
      </c>
      <c r="S54" s="195">
        <v>3.2</v>
      </c>
      <c r="T54" s="195"/>
      <c r="U54" s="194">
        <v>41.1</v>
      </c>
      <c r="V54" s="652">
        <v>18.9</v>
      </c>
      <c r="W54" s="652">
        <v>1781.2</v>
      </c>
      <c r="X54" s="1167" t="s">
        <v>171</v>
      </c>
      <c r="Y54" s="1147" t="s">
        <v>48</v>
      </c>
      <c r="Z54" s="1147"/>
      <c r="AA54" s="1150"/>
      <c r="AB54" s="567"/>
    </row>
    <row r="55" spans="1:28" s="566" customFormat="1" ht="19.5" customHeight="1">
      <c r="A55" s="1348"/>
      <c r="B55" s="1351"/>
      <c r="C55" s="1354"/>
      <c r="D55" s="1356"/>
      <c r="E55" s="1194"/>
      <c r="F55" s="1182"/>
      <c r="G55" s="1185"/>
      <c r="H55" s="1205"/>
      <c r="I55" s="667" t="s">
        <v>50</v>
      </c>
      <c r="J55" s="653"/>
      <c r="K55" s="654"/>
      <c r="L55" s="650"/>
      <c r="M55" s="655"/>
      <c r="N55" s="653">
        <v>324.3</v>
      </c>
      <c r="O55" s="654"/>
      <c r="P55" s="650"/>
      <c r="Q55" s="655">
        <v>324.3</v>
      </c>
      <c r="R55" s="194">
        <v>324.3</v>
      </c>
      <c r="S55" s="195"/>
      <c r="T55" s="195"/>
      <c r="U55" s="194">
        <v>324.3</v>
      </c>
      <c r="V55" s="656">
        <v>351.3</v>
      </c>
      <c r="W55" s="656">
        <v>5343.75</v>
      </c>
      <c r="X55" s="1168"/>
      <c r="Y55" s="1148"/>
      <c r="Z55" s="1148"/>
      <c r="AA55" s="1151"/>
      <c r="AB55" s="567"/>
    </row>
    <row r="56" spans="1:27" ht="14.25" customHeight="1" thickBot="1">
      <c r="A56" s="1349"/>
      <c r="B56" s="1352"/>
      <c r="C56" s="1355"/>
      <c r="D56" s="1356"/>
      <c r="E56" s="1195"/>
      <c r="F56" s="1183"/>
      <c r="G56" s="1186"/>
      <c r="H56" s="1206"/>
      <c r="I56" s="657" t="s">
        <v>29</v>
      </c>
      <c r="J56" s="658">
        <f>SUM(J53:J55)</f>
        <v>0</v>
      </c>
      <c r="K56" s="549"/>
      <c r="L56" s="549"/>
      <c r="M56" s="658">
        <f>SUM(M53:M55)</f>
        <v>0</v>
      </c>
      <c r="N56" s="553">
        <f>SUM(N53:N55)</f>
        <v>368.6</v>
      </c>
      <c r="O56" s="549">
        <f>SUM(O53:O55)</f>
        <v>3.2</v>
      </c>
      <c r="P56" s="549"/>
      <c r="Q56" s="658">
        <f>SUM(Q53:Q55)</f>
        <v>365.40000000000003</v>
      </c>
      <c r="R56" s="550">
        <f>SUM(R53:R55)</f>
        <v>368.6</v>
      </c>
      <c r="S56" s="549">
        <f>SUM(S53:S55)</f>
        <v>3.2</v>
      </c>
      <c r="T56" s="549"/>
      <c r="U56" s="658">
        <f>SUM(U53:U55)</f>
        <v>365.40000000000003</v>
      </c>
      <c r="V56" s="659">
        <v>370.2</v>
      </c>
      <c r="W56" s="455">
        <v>7125</v>
      </c>
      <c r="X56" s="1169"/>
      <c r="Y56" s="1149"/>
      <c r="Z56" s="1149"/>
      <c r="AA56" s="1152"/>
    </row>
    <row r="57" spans="1:27" ht="15" customHeight="1">
      <c r="A57" s="1068" t="s">
        <v>16</v>
      </c>
      <c r="B57" s="1071" t="s">
        <v>18</v>
      </c>
      <c r="C57" s="1074" t="s">
        <v>25</v>
      </c>
      <c r="D57" s="891" t="s">
        <v>183</v>
      </c>
      <c r="E57" s="1053"/>
      <c r="F57" s="1086" t="s">
        <v>23</v>
      </c>
      <c r="G57" s="1059" t="s">
        <v>33</v>
      </c>
      <c r="H57" s="1014" t="s">
        <v>258</v>
      </c>
      <c r="I57" s="606" t="s">
        <v>21</v>
      </c>
      <c r="J57" s="272" t="s">
        <v>49</v>
      </c>
      <c r="K57" s="273" t="s">
        <v>49</v>
      </c>
      <c r="L57" s="12"/>
      <c r="M57" s="49"/>
      <c r="N57" s="272" t="s">
        <v>49</v>
      </c>
      <c r="O57" s="273" t="s">
        <v>49</v>
      </c>
      <c r="P57" s="12"/>
      <c r="Q57" s="49"/>
      <c r="R57" s="22" t="s">
        <v>49</v>
      </c>
      <c r="S57" s="23" t="s">
        <v>49</v>
      </c>
      <c r="T57" s="23"/>
      <c r="U57" s="24"/>
      <c r="V57" s="607">
        <v>250</v>
      </c>
      <c r="W57" s="660">
        <v>1500</v>
      </c>
      <c r="X57" s="1170" t="s">
        <v>231</v>
      </c>
      <c r="Y57" s="608"/>
      <c r="Z57" s="608">
        <v>1</v>
      </c>
      <c r="AA57" s="661"/>
    </row>
    <row r="58" spans="1:27" ht="15" customHeight="1">
      <c r="A58" s="1127"/>
      <c r="B58" s="1128"/>
      <c r="C58" s="1129"/>
      <c r="D58" s="1083"/>
      <c r="E58" s="1155"/>
      <c r="F58" s="1156"/>
      <c r="G58" s="1117"/>
      <c r="H58" s="1187"/>
      <c r="I58" s="136" t="s">
        <v>50</v>
      </c>
      <c r="J58" s="610"/>
      <c r="K58" s="611"/>
      <c r="L58" s="612"/>
      <c r="M58" s="79"/>
      <c r="N58" s="610"/>
      <c r="O58" s="611"/>
      <c r="P58" s="612"/>
      <c r="Q58" s="79"/>
      <c r="R58" s="60"/>
      <c r="S58" s="55"/>
      <c r="T58" s="55"/>
      <c r="U58" s="56"/>
      <c r="V58" s="615"/>
      <c r="W58" s="616"/>
      <c r="X58" s="1171"/>
      <c r="Y58" s="557"/>
      <c r="Z58" s="557"/>
      <c r="AA58" s="662"/>
    </row>
    <row r="59" spans="1:27" ht="14.25" customHeight="1" thickBot="1">
      <c r="A59" s="1070"/>
      <c r="B59" s="1073"/>
      <c r="C59" s="1076"/>
      <c r="D59" s="1084"/>
      <c r="E59" s="1055"/>
      <c r="F59" s="1087"/>
      <c r="G59" s="1061"/>
      <c r="H59" s="1016"/>
      <c r="I59" s="67" t="s">
        <v>29</v>
      </c>
      <c r="J59" s="41" t="s">
        <v>49</v>
      </c>
      <c r="K59" s="40" t="s">
        <v>49</v>
      </c>
      <c r="L59" s="40"/>
      <c r="M59" s="42"/>
      <c r="N59" s="41" t="s">
        <v>49</v>
      </c>
      <c r="O59" s="40" t="s">
        <v>49</v>
      </c>
      <c r="P59" s="40"/>
      <c r="Q59" s="42"/>
      <c r="R59" s="52"/>
      <c r="S59" s="40"/>
      <c r="T59" s="40"/>
      <c r="U59" s="42"/>
      <c r="V59" s="455">
        <v>250</v>
      </c>
      <c r="W59" s="663">
        <v>1500</v>
      </c>
      <c r="X59" s="1172"/>
      <c r="Y59" s="618"/>
      <c r="Z59" s="618"/>
      <c r="AA59" s="242"/>
    </row>
    <row r="60" spans="1:28" ht="12.75" customHeight="1" thickBot="1">
      <c r="A60" s="202" t="s">
        <v>16</v>
      </c>
      <c r="B60" s="99" t="s">
        <v>18</v>
      </c>
      <c r="C60" s="1188" t="s">
        <v>28</v>
      </c>
      <c r="D60" s="1188"/>
      <c r="E60" s="1188"/>
      <c r="F60" s="1188"/>
      <c r="G60" s="1188"/>
      <c r="H60" s="1188"/>
      <c r="I60" s="1189"/>
      <c r="J60" s="31">
        <f>J56+J49+J46</f>
        <v>35.2</v>
      </c>
      <c r="K60" s="32">
        <f>K56+K49+K46</f>
        <v>35.2</v>
      </c>
      <c r="L60" s="221"/>
      <c r="M60" s="222">
        <f>M56</f>
        <v>0</v>
      </c>
      <c r="N60" s="485">
        <f>N56+N52+N49+N46</f>
        <v>618.6</v>
      </c>
      <c r="O60" s="486">
        <f>O52+O49+O46+O56</f>
        <v>253.2</v>
      </c>
      <c r="P60" s="32"/>
      <c r="Q60" s="470">
        <f>Q56</f>
        <v>365.40000000000003</v>
      </c>
      <c r="R60" s="223">
        <f>R56+R52+R49+R46</f>
        <v>444.3</v>
      </c>
      <c r="S60" s="221">
        <f>S56+S52+S49+S46</f>
        <v>78.9</v>
      </c>
      <c r="T60" s="221"/>
      <c r="U60" s="222">
        <f>U56+U52+U49+U46</f>
        <v>365.40000000000003</v>
      </c>
      <c r="V60" s="664">
        <f>V59+V56+V49+V46</f>
        <v>770.2</v>
      </c>
      <c r="W60" s="665">
        <f>W59+W56+W49+W46</f>
        <v>8790</v>
      </c>
      <c r="X60" s="225"/>
      <c r="Y60" s="226"/>
      <c r="Z60" s="226"/>
      <c r="AA60" s="227"/>
      <c r="AB60" s="9"/>
    </row>
    <row r="61" spans="1:27" ht="14.25" customHeight="1" thickBot="1">
      <c r="A61" s="193" t="s">
        <v>16</v>
      </c>
      <c r="B61" s="102" t="s">
        <v>22</v>
      </c>
      <c r="C61" s="1199" t="s">
        <v>291</v>
      </c>
      <c r="D61" s="886"/>
      <c r="E61" s="886"/>
      <c r="F61" s="886"/>
      <c r="G61" s="886"/>
      <c r="H61" s="886"/>
      <c r="I61" s="886"/>
      <c r="J61" s="886"/>
      <c r="K61" s="886"/>
      <c r="L61" s="886"/>
      <c r="M61" s="886"/>
      <c r="N61" s="886"/>
      <c r="O61" s="886"/>
      <c r="P61" s="886"/>
      <c r="Q61" s="886"/>
      <c r="R61" s="886"/>
      <c r="S61" s="886"/>
      <c r="T61" s="886"/>
      <c r="U61" s="886"/>
      <c r="V61" s="886"/>
      <c r="W61" s="886"/>
      <c r="X61" s="886"/>
      <c r="Y61" s="886"/>
      <c r="Z61" s="886"/>
      <c r="AA61" s="887"/>
    </row>
    <row r="62" spans="1:28" ht="15" customHeight="1">
      <c r="A62" s="202" t="s">
        <v>16</v>
      </c>
      <c r="B62" s="99" t="s">
        <v>22</v>
      </c>
      <c r="C62" s="1111" t="s">
        <v>16</v>
      </c>
      <c r="D62" s="1082" t="s">
        <v>232</v>
      </c>
      <c r="E62" s="877"/>
      <c r="F62" s="1056" t="s">
        <v>23</v>
      </c>
      <c r="G62" s="883">
        <v>300101454</v>
      </c>
      <c r="H62" s="1201" t="s">
        <v>80</v>
      </c>
      <c r="I62" s="66" t="s">
        <v>21</v>
      </c>
      <c r="J62" s="272">
        <v>611.8</v>
      </c>
      <c r="K62" s="273">
        <v>611.8</v>
      </c>
      <c r="L62" s="273">
        <v>408.8</v>
      </c>
      <c r="M62" s="50"/>
      <c r="N62" s="668">
        <v>1102</v>
      </c>
      <c r="O62" s="450">
        <v>1102</v>
      </c>
      <c r="P62" s="288">
        <v>502.1</v>
      </c>
      <c r="Q62" s="108"/>
      <c r="R62" s="62">
        <v>755.1</v>
      </c>
      <c r="S62" s="23">
        <v>755.1</v>
      </c>
      <c r="T62" s="23">
        <v>457.2</v>
      </c>
      <c r="U62" s="24"/>
      <c r="V62" s="47">
        <v>1538.3</v>
      </c>
      <c r="W62" s="30">
        <v>1362.1</v>
      </c>
      <c r="X62" s="506" t="s">
        <v>81</v>
      </c>
      <c r="Y62" s="576">
        <v>39</v>
      </c>
      <c r="Z62" s="576">
        <v>39</v>
      </c>
      <c r="AA62" s="587">
        <v>39</v>
      </c>
      <c r="AB62" s="9"/>
    </row>
    <row r="63" spans="1:28" ht="15.75" customHeight="1">
      <c r="A63" s="148"/>
      <c r="B63" s="97"/>
      <c r="C63" s="867"/>
      <c r="D63" s="1083"/>
      <c r="E63" s="1216"/>
      <c r="F63" s="1114"/>
      <c r="G63" s="1197"/>
      <c r="H63" s="1202"/>
      <c r="I63" s="132" t="s">
        <v>82</v>
      </c>
      <c r="J63" s="281">
        <v>200</v>
      </c>
      <c r="K63" s="282">
        <v>200</v>
      </c>
      <c r="L63" s="282"/>
      <c r="M63" s="339"/>
      <c r="N63" s="669">
        <v>75.5</v>
      </c>
      <c r="O63" s="670">
        <v>75.5</v>
      </c>
      <c r="P63" s="122"/>
      <c r="Q63" s="123"/>
      <c r="R63" s="112">
        <v>75.5</v>
      </c>
      <c r="S63" s="113">
        <v>75.5</v>
      </c>
      <c r="T63" s="113"/>
      <c r="U63" s="114"/>
      <c r="V63" s="115"/>
      <c r="W63" s="338"/>
      <c r="X63" s="312" t="s">
        <v>194</v>
      </c>
      <c r="Y63" s="578">
        <v>550</v>
      </c>
      <c r="Z63" s="578"/>
      <c r="AA63" s="342"/>
      <c r="AB63" s="9"/>
    </row>
    <row r="64" spans="1:28" ht="15" customHeight="1">
      <c r="A64" s="148"/>
      <c r="B64" s="97"/>
      <c r="C64" s="867"/>
      <c r="D64" s="1083"/>
      <c r="E64" s="1216"/>
      <c r="F64" s="1114"/>
      <c r="G64" s="1197"/>
      <c r="H64" s="1202"/>
      <c r="I64" s="749" t="s">
        <v>172</v>
      </c>
      <c r="J64" s="301"/>
      <c r="K64" s="302"/>
      <c r="L64" s="276"/>
      <c r="M64" s="342"/>
      <c r="N64" s="671">
        <v>46.5</v>
      </c>
      <c r="O64" s="672">
        <v>46.5</v>
      </c>
      <c r="P64" s="673"/>
      <c r="Q64" s="655"/>
      <c r="R64" s="344">
        <v>46.5</v>
      </c>
      <c r="S64" s="75">
        <v>46.5</v>
      </c>
      <c r="T64" s="75"/>
      <c r="U64" s="76"/>
      <c r="V64" s="116"/>
      <c r="W64" s="18"/>
      <c r="X64" s="1196" t="s">
        <v>195</v>
      </c>
      <c r="Y64" s="1213">
        <v>1</v>
      </c>
      <c r="Z64" s="1213"/>
      <c r="AA64" s="1222"/>
      <c r="AB64" s="9"/>
    </row>
    <row r="65" spans="1:28" ht="15" customHeight="1" thickBot="1">
      <c r="A65" s="206"/>
      <c r="B65" s="64"/>
      <c r="C65" s="868"/>
      <c r="D65" s="1084"/>
      <c r="E65" s="1217"/>
      <c r="F65" s="1115"/>
      <c r="G65" s="1198"/>
      <c r="H65" s="1203"/>
      <c r="I65" s="67" t="s">
        <v>29</v>
      </c>
      <c r="J65" s="41">
        <f>SUM(J62:J64)</f>
        <v>811.8</v>
      </c>
      <c r="K65" s="40">
        <f>SUM(K62:K64)</f>
        <v>811.8</v>
      </c>
      <c r="L65" s="40">
        <v>408.8</v>
      </c>
      <c r="M65" s="42"/>
      <c r="N65" s="466">
        <f>N62+N63+N64</f>
        <v>1224</v>
      </c>
      <c r="O65" s="674">
        <f>O62+O63+O64</f>
        <v>1224</v>
      </c>
      <c r="P65" s="107">
        <v>502.1</v>
      </c>
      <c r="Q65" s="111"/>
      <c r="R65" s="41">
        <f>SUM(R62:R64)</f>
        <v>877.1</v>
      </c>
      <c r="S65" s="40">
        <f>SUM(S62:S64)</f>
        <v>877.1</v>
      </c>
      <c r="T65" s="40">
        <f>SUM(T62:T64)</f>
        <v>457.2</v>
      </c>
      <c r="U65" s="42"/>
      <c r="V65" s="43">
        <f>V62+V63+V64</f>
        <v>1538.3</v>
      </c>
      <c r="W65" s="40">
        <v>1362.1</v>
      </c>
      <c r="X65" s="987"/>
      <c r="Y65" s="1002"/>
      <c r="Z65" s="1002"/>
      <c r="AA65" s="1005"/>
      <c r="AB65" s="9"/>
    </row>
    <row r="66" spans="1:27" ht="15" customHeight="1">
      <c r="A66" s="1232" t="s">
        <v>16</v>
      </c>
      <c r="B66" s="1228" t="s">
        <v>22</v>
      </c>
      <c r="C66" s="1111" t="s">
        <v>17</v>
      </c>
      <c r="D66" s="1082" t="s">
        <v>86</v>
      </c>
      <c r="E66" s="877"/>
      <c r="F66" s="880" t="s">
        <v>23</v>
      </c>
      <c r="G66" s="883">
        <v>300101454</v>
      </c>
      <c r="H66" s="1201" t="s">
        <v>80</v>
      </c>
      <c r="I66" s="66" t="s">
        <v>21</v>
      </c>
      <c r="J66" s="335"/>
      <c r="K66" s="30"/>
      <c r="L66" s="30"/>
      <c r="M66" s="50"/>
      <c r="N66" s="668">
        <v>100</v>
      </c>
      <c r="O66" s="450">
        <v>100</v>
      </c>
      <c r="P66" s="106"/>
      <c r="Q66" s="675"/>
      <c r="R66" s="62">
        <v>100</v>
      </c>
      <c r="S66" s="23">
        <v>100</v>
      </c>
      <c r="T66" s="23"/>
      <c r="U66" s="24"/>
      <c r="V66" s="48">
        <v>70</v>
      </c>
      <c r="W66" s="47">
        <v>170</v>
      </c>
      <c r="X66" s="1153" t="s">
        <v>84</v>
      </c>
      <c r="Y66" s="1220" t="s">
        <v>145</v>
      </c>
      <c r="Z66" s="1220" t="s">
        <v>146</v>
      </c>
      <c r="AA66" s="1214" t="s">
        <v>87</v>
      </c>
    </row>
    <row r="67" spans="1:27" ht="13.5" customHeight="1">
      <c r="A67" s="1100"/>
      <c r="B67" s="1101"/>
      <c r="C67" s="1102"/>
      <c r="D67" s="1083"/>
      <c r="E67" s="878"/>
      <c r="F67" s="881"/>
      <c r="G67" s="884"/>
      <c r="H67" s="1010"/>
      <c r="I67" s="782" t="s">
        <v>172</v>
      </c>
      <c r="J67" s="765">
        <v>50</v>
      </c>
      <c r="K67" s="766">
        <v>50</v>
      </c>
      <c r="L67" s="18"/>
      <c r="M67" s="342"/>
      <c r="N67" s="671"/>
      <c r="O67" s="673"/>
      <c r="P67" s="654"/>
      <c r="Q67" s="650"/>
      <c r="R67" s="344"/>
      <c r="S67" s="75"/>
      <c r="T67" s="75"/>
      <c r="U67" s="76"/>
      <c r="V67" s="357"/>
      <c r="W67" s="115"/>
      <c r="X67" s="1154"/>
      <c r="Y67" s="1221"/>
      <c r="Z67" s="1221"/>
      <c r="AA67" s="1215"/>
    </row>
    <row r="68" spans="1:27" ht="15.75" customHeight="1">
      <c r="A68" s="1100"/>
      <c r="B68" s="1101"/>
      <c r="C68" s="1102"/>
      <c r="D68" s="1083"/>
      <c r="E68" s="878"/>
      <c r="F68" s="881"/>
      <c r="G68" s="884"/>
      <c r="H68" s="1010"/>
      <c r="I68" s="85" t="s">
        <v>83</v>
      </c>
      <c r="J68" s="360"/>
      <c r="K68" s="80"/>
      <c r="L68" s="80"/>
      <c r="M68" s="84"/>
      <c r="N68" s="676">
        <v>10</v>
      </c>
      <c r="O68" s="109">
        <v>10</v>
      </c>
      <c r="P68" s="677"/>
      <c r="Q68" s="678"/>
      <c r="R68" s="71">
        <v>10</v>
      </c>
      <c r="S68" s="72">
        <v>10</v>
      </c>
      <c r="T68" s="72"/>
      <c r="U68" s="73"/>
      <c r="V68" s="82">
        <v>4</v>
      </c>
      <c r="W68" s="116">
        <v>24</v>
      </c>
      <c r="X68" s="1328" t="s">
        <v>192</v>
      </c>
      <c r="Y68" s="1223">
        <v>1</v>
      </c>
      <c r="Z68" s="1223">
        <v>3</v>
      </c>
      <c r="AA68" s="1225">
        <v>4</v>
      </c>
    </row>
    <row r="69" spans="1:27" ht="15" customHeight="1" thickBot="1">
      <c r="A69" s="1233"/>
      <c r="B69" s="1234"/>
      <c r="C69" s="1235"/>
      <c r="D69" s="1236"/>
      <c r="E69" s="1219"/>
      <c r="F69" s="1218"/>
      <c r="G69" s="1212"/>
      <c r="H69" s="1231"/>
      <c r="I69" s="814" t="s">
        <v>29</v>
      </c>
      <c r="J69" s="815">
        <v>50</v>
      </c>
      <c r="K69" s="816">
        <v>50</v>
      </c>
      <c r="L69" s="816"/>
      <c r="M69" s="817"/>
      <c r="N69" s="818">
        <f>N68+N66</f>
        <v>110</v>
      </c>
      <c r="O69" s="819">
        <f>O68+O66</f>
        <v>110</v>
      </c>
      <c r="P69" s="820"/>
      <c r="Q69" s="821"/>
      <c r="R69" s="815">
        <f>SUM(R66:R68)</f>
        <v>110</v>
      </c>
      <c r="S69" s="816">
        <f>SUM(S66:S68)</f>
        <v>110</v>
      </c>
      <c r="T69" s="816"/>
      <c r="U69" s="822"/>
      <c r="V69" s="823">
        <f>V68+V66</f>
        <v>74</v>
      </c>
      <c r="W69" s="824">
        <v>194</v>
      </c>
      <c r="X69" s="1331"/>
      <c r="Y69" s="1224"/>
      <c r="Z69" s="1224"/>
      <c r="AA69" s="1226"/>
    </row>
    <row r="70" spans="1:27" ht="15.75" customHeight="1" thickTop="1">
      <c r="A70" s="1157" t="s">
        <v>16</v>
      </c>
      <c r="B70" s="1158" t="s">
        <v>22</v>
      </c>
      <c r="C70" s="1120" t="s">
        <v>18</v>
      </c>
      <c r="D70" s="1237" t="s">
        <v>143</v>
      </c>
      <c r="E70" s="1160"/>
      <c r="F70" s="1174" t="s">
        <v>23</v>
      </c>
      <c r="G70" s="1208" t="s">
        <v>85</v>
      </c>
      <c r="H70" s="1010" t="s">
        <v>80</v>
      </c>
      <c r="I70" s="349" t="s">
        <v>21</v>
      </c>
      <c r="J70" s="337"/>
      <c r="K70" s="338"/>
      <c r="L70" s="338"/>
      <c r="M70" s="339"/>
      <c r="N70" s="669">
        <v>100</v>
      </c>
      <c r="O70" s="122">
        <v>100</v>
      </c>
      <c r="P70" s="680"/>
      <c r="Q70" s="670"/>
      <c r="R70" s="112">
        <v>100</v>
      </c>
      <c r="S70" s="113">
        <v>100</v>
      </c>
      <c r="T70" s="113"/>
      <c r="U70" s="114"/>
      <c r="V70" s="115">
        <v>102</v>
      </c>
      <c r="W70" s="115">
        <v>102</v>
      </c>
      <c r="X70" s="1012" t="s">
        <v>84</v>
      </c>
      <c r="Y70" s="1000" t="s">
        <v>147</v>
      </c>
      <c r="Z70" s="1000" t="s">
        <v>148</v>
      </c>
      <c r="AA70" s="1003" t="s">
        <v>149</v>
      </c>
    </row>
    <row r="71" spans="1:27" ht="11.25" customHeight="1">
      <c r="A71" s="1157"/>
      <c r="B71" s="1158"/>
      <c r="C71" s="1120"/>
      <c r="D71" s="1237"/>
      <c r="E71" s="1160"/>
      <c r="F71" s="1174"/>
      <c r="G71" s="1208"/>
      <c r="H71" s="1010"/>
      <c r="I71" s="349" t="s">
        <v>82</v>
      </c>
      <c r="J71" s="763">
        <v>100</v>
      </c>
      <c r="K71" s="764">
        <v>100</v>
      </c>
      <c r="L71" s="338"/>
      <c r="M71" s="339"/>
      <c r="N71" s="669">
        <v>74.5</v>
      </c>
      <c r="O71" s="673">
        <v>74.5</v>
      </c>
      <c r="P71" s="680"/>
      <c r="Q71" s="670"/>
      <c r="R71" s="112">
        <v>74.5</v>
      </c>
      <c r="S71" s="113">
        <v>74.5</v>
      </c>
      <c r="T71" s="113"/>
      <c r="U71" s="114"/>
      <c r="V71" s="115">
        <v>60</v>
      </c>
      <c r="W71" s="115">
        <v>60</v>
      </c>
      <c r="X71" s="1012"/>
      <c r="Y71" s="1001"/>
      <c r="Z71" s="1001"/>
      <c r="AA71" s="1004"/>
    </row>
    <row r="72" spans="1:27" ht="12" customHeight="1">
      <c r="A72" s="1157"/>
      <c r="B72" s="1158"/>
      <c r="C72" s="1120"/>
      <c r="D72" s="1237"/>
      <c r="E72" s="1160"/>
      <c r="F72" s="1174"/>
      <c r="G72" s="1208"/>
      <c r="H72" s="1010"/>
      <c r="I72" s="349" t="s">
        <v>83</v>
      </c>
      <c r="J72" s="337"/>
      <c r="K72" s="338"/>
      <c r="L72" s="338"/>
      <c r="M72" s="339"/>
      <c r="N72" s="669"/>
      <c r="O72" s="122"/>
      <c r="P72" s="680"/>
      <c r="Q72" s="670"/>
      <c r="R72" s="112"/>
      <c r="S72" s="113"/>
      <c r="T72" s="113"/>
      <c r="U72" s="114"/>
      <c r="V72" s="115"/>
      <c r="W72" s="116"/>
      <c r="X72" s="1012"/>
      <c r="Y72" s="1001"/>
      <c r="Z72" s="1001"/>
      <c r="AA72" s="1004"/>
    </row>
    <row r="73" spans="1:27" ht="13.5" customHeight="1" thickBot="1">
      <c r="A73" s="1070"/>
      <c r="B73" s="1073"/>
      <c r="C73" s="1076"/>
      <c r="D73" s="1238"/>
      <c r="E73" s="1162"/>
      <c r="F73" s="1176"/>
      <c r="G73" s="1061"/>
      <c r="H73" s="1011"/>
      <c r="I73" s="67" t="s">
        <v>29</v>
      </c>
      <c r="J73" s="41">
        <v>100</v>
      </c>
      <c r="K73" s="40">
        <v>100</v>
      </c>
      <c r="L73" s="40"/>
      <c r="M73" s="42"/>
      <c r="N73" s="466">
        <v>174.5</v>
      </c>
      <c r="O73" s="107">
        <v>174.5</v>
      </c>
      <c r="P73" s="679"/>
      <c r="Q73" s="674"/>
      <c r="R73" s="41">
        <f>SUM(R70:R72)</f>
        <v>174.5</v>
      </c>
      <c r="S73" s="40">
        <f>SUM(S70:S72)</f>
        <v>174.5</v>
      </c>
      <c r="T73" s="40"/>
      <c r="U73" s="42"/>
      <c r="V73" s="43">
        <v>162</v>
      </c>
      <c r="W73" s="43">
        <v>162</v>
      </c>
      <c r="X73" s="1013"/>
      <c r="Y73" s="1002"/>
      <c r="Z73" s="1002"/>
      <c r="AA73" s="1005"/>
    </row>
    <row r="74" spans="1:28" ht="25.5" customHeight="1">
      <c r="A74" s="148" t="s">
        <v>16</v>
      </c>
      <c r="B74" s="97" t="s">
        <v>22</v>
      </c>
      <c r="C74" s="1209" t="s">
        <v>22</v>
      </c>
      <c r="D74" s="1083" t="s">
        <v>292</v>
      </c>
      <c r="E74" s="137"/>
      <c r="F74" s="435" t="s">
        <v>23</v>
      </c>
      <c r="G74" s="412">
        <v>300101454</v>
      </c>
      <c r="H74" s="413" t="s">
        <v>80</v>
      </c>
      <c r="I74" s="515" t="s">
        <v>82</v>
      </c>
      <c r="J74" s="767"/>
      <c r="K74" s="768"/>
      <c r="L74" s="30"/>
      <c r="M74" s="443"/>
      <c r="N74" s="272">
        <v>54.1</v>
      </c>
      <c r="O74" s="338">
        <v>54.1</v>
      </c>
      <c r="P74" s="338"/>
      <c r="Q74" s="397"/>
      <c r="R74" s="436">
        <v>0</v>
      </c>
      <c r="S74" s="437">
        <v>0</v>
      </c>
      <c r="T74" s="437"/>
      <c r="U74" s="438"/>
      <c r="V74" s="397">
        <v>60</v>
      </c>
      <c r="W74" s="115">
        <v>220</v>
      </c>
      <c r="X74" s="506" t="s">
        <v>201</v>
      </c>
      <c r="Y74" s="395">
        <v>1</v>
      </c>
      <c r="Z74" s="395"/>
      <c r="AA74" s="396"/>
      <c r="AB74" s="9"/>
    </row>
    <row r="75" spans="1:28" ht="24.75" customHeight="1">
      <c r="A75" s="148"/>
      <c r="B75" s="97"/>
      <c r="C75" s="1210"/>
      <c r="D75" s="1083"/>
      <c r="E75" s="137"/>
      <c r="F75" s="435"/>
      <c r="G75" s="412"/>
      <c r="H75" s="413"/>
      <c r="I75" s="546" t="s">
        <v>172</v>
      </c>
      <c r="J75" s="340">
        <v>86.8</v>
      </c>
      <c r="K75" s="338">
        <v>86.8</v>
      </c>
      <c r="L75" s="338"/>
      <c r="M75" s="397"/>
      <c r="N75" s="281">
        <v>205.5</v>
      </c>
      <c r="O75" s="338">
        <v>205.5</v>
      </c>
      <c r="P75" s="338"/>
      <c r="Q75" s="397"/>
      <c r="R75" s="436">
        <v>205.5</v>
      </c>
      <c r="S75" s="437">
        <v>205.5</v>
      </c>
      <c r="T75" s="437"/>
      <c r="U75" s="438"/>
      <c r="V75" s="397">
        <v>220</v>
      </c>
      <c r="W75" s="115"/>
      <c r="X75" s="584" t="s">
        <v>233</v>
      </c>
      <c r="Y75" s="618">
        <v>20</v>
      </c>
      <c r="Z75" s="618">
        <v>20</v>
      </c>
      <c r="AA75" s="546">
        <v>40</v>
      </c>
      <c r="AB75" s="9"/>
    </row>
    <row r="76" spans="1:28" ht="16.5" customHeight="1">
      <c r="A76" s="148"/>
      <c r="B76" s="97"/>
      <c r="C76" s="1210"/>
      <c r="D76" s="1083"/>
      <c r="E76" s="137"/>
      <c r="F76" s="435"/>
      <c r="G76" s="412"/>
      <c r="H76" s="413"/>
      <c r="I76" s="546"/>
      <c r="J76" s="340"/>
      <c r="K76" s="338"/>
      <c r="L76" s="338"/>
      <c r="M76" s="397"/>
      <c r="N76" s="281"/>
      <c r="O76" s="338"/>
      <c r="P76" s="19"/>
      <c r="Q76" s="424"/>
      <c r="R76" s="439"/>
      <c r="S76" s="440"/>
      <c r="T76" s="440"/>
      <c r="U76" s="441"/>
      <c r="V76" s="374"/>
      <c r="W76" s="425"/>
      <c r="X76" s="588" t="s">
        <v>193</v>
      </c>
      <c r="Y76" s="363">
        <v>50</v>
      </c>
      <c r="Z76" s="363">
        <v>50</v>
      </c>
      <c r="AA76" s="364"/>
      <c r="AB76" s="9"/>
    </row>
    <row r="77" spans="1:28" s="15" customFormat="1" ht="15.75" customHeight="1" thickBot="1">
      <c r="A77" s="207"/>
      <c r="B77" s="64"/>
      <c r="C77" s="1211"/>
      <c r="D77" s="1084"/>
      <c r="E77" s="27"/>
      <c r="F77" s="365"/>
      <c r="G77" s="256"/>
      <c r="H77" s="257"/>
      <c r="I77" s="514" t="s">
        <v>29</v>
      </c>
      <c r="J77" s="52">
        <f>SUM(J74:J76)</f>
        <v>86.8</v>
      </c>
      <c r="K77" s="40">
        <f>SUM(K74:K76)</f>
        <v>86.8</v>
      </c>
      <c r="L77" s="40"/>
      <c r="M77" s="38"/>
      <c r="N77" s="41">
        <f>SUM(N74:N76)</f>
        <v>259.6</v>
      </c>
      <c r="O77" s="40">
        <f>SUM(O74:O76)</f>
        <v>259.6</v>
      </c>
      <c r="P77" s="40"/>
      <c r="Q77" s="38"/>
      <c r="R77" s="41">
        <f>SUM(R74:R76)</f>
        <v>205.5</v>
      </c>
      <c r="S77" s="40">
        <f>SUM(S74:S76)</f>
        <v>205.5</v>
      </c>
      <c r="T77" s="40"/>
      <c r="U77" s="42"/>
      <c r="V77" s="53">
        <f>SUM(V74:V76)</f>
        <v>280</v>
      </c>
      <c r="W77" s="43">
        <f>SUM(W74:W76)</f>
        <v>220</v>
      </c>
      <c r="X77" s="69" t="s">
        <v>115</v>
      </c>
      <c r="Y77" s="420">
        <v>70</v>
      </c>
      <c r="Z77" s="420">
        <v>70</v>
      </c>
      <c r="AA77" s="421"/>
      <c r="AB77" s="20"/>
    </row>
    <row r="78" spans="1:28" s="15" customFormat="1" ht="13.5" customHeight="1" thickBot="1">
      <c r="A78" s="202" t="s">
        <v>16</v>
      </c>
      <c r="B78" s="99" t="s">
        <v>22</v>
      </c>
      <c r="C78" s="1189" t="s">
        <v>28</v>
      </c>
      <c r="D78" s="1246"/>
      <c r="E78" s="1246"/>
      <c r="F78" s="1246"/>
      <c r="G78" s="1246"/>
      <c r="H78" s="1246"/>
      <c r="I78" s="1268"/>
      <c r="J78" s="220">
        <f>J73+J69+J65+J77</f>
        <v>1048.6</v>
      </c>
      <c r="K78" s="221">
        <f>K73+K69+K65+K77</f>
        <v>1048.6</v>
      </c>
      <c r="L78" s="221">
        <f>L65</f>
        <v>408.8</v>
      </c>
      <c r="M78" s="222"/>
      <c r="N78" s="223">
        <f>N73+N69+N65+N77</f>
        <v>1768.1</v>
      </c>
      <c r="O78" s="221">
        <f>O73+O69+O65+O77</f>
        <v>1768.1</v>
      </c>
      <c r="P78" s="221">
        <f>P65</f>
        <v>502.1</v>
      </c>
      <c r="Q78" s="222"/>
      <c r="R78" s="223">
        <f aca="true" t="shared" si="0" ref="R78:W78">R73+R69+R65+R77</f>
        <v>1367.1</v>
      </c>
      <c r="S78" s="221">
        <f t="shared" si="0"/>
        <v>1367.1</v>
      </c>
      <c r="T78" s="221">
        <f t="shared" si="0"/>
        <v>457.2</v>
      </c>
      <c r="U78" s="222">
        <f t="shared" si="0"/>
        <v>0</v>
      </c>
      <c r="V78" s="224">
        <f t="shared" si="0"/>
        <v>2054.3</v>
      </c>
      <c r="W78" s="366">
        <f t="shared" si="0"/>
        <v>1938.1</v>
      </c>
      <c r="X78" s="225"/>
      <c r="Y78" s="226"/>
      <c r="Z78" s="226"/>
      <c r="AA78" s="227"/>
      <c r="AB78" s="20"/>
    </row>
    <row r="79" spans="1:28" s="15" customFormat="1" ht="15.75" customHeight="1" thickBot="1">
      <c r="A79" s="193" t="s">
        <v>16</v>
      </c>
      <c r="B79" s="102" t="s">
        <v>25</v>
      </c>
      <c r="C79" s="1006" t="s">
        <v>293</v>
      </c>
      <c r="D79" s="1007"/>
      <c r="E79" s="1007"/>
      <c r="F79" s="1007"/>
      <c r="G79" s="1007"/>
      <c r="H79" s="1007"/>
      <c r="I79" s="1007"/>
      <c r="J79" s="1007"/>
      <c r="K79" s="1007"/>
      <c r="L79" s="1007"/>
      <c r="M79" s="1007"/>
      <c r="N79" s="1007"/>
      <c r="O79" s="1007"/>
      <c r="P79" s="1007"/>
      <c r="Q79" s="1007"/>
      <c r="R79" s="1007"/>
      <c r="S79" s="1007"/>
      <c r="T79" s="1007"/>
      <c r="U79" s="1007"/>
      <c r="V79" s="1007"/>
      <c r="W79" s="1007"/>
      <c r="X79" s="1007"/>
      <c r="Y79" s="1007"/>
      <c r="Z79" s="1007"/>
      <c r="AA79" s="1287"/>
      <c r="AB79" s="20"/>
    </row>
    <row r="80" spans="1:28" s="15" customFormat="1" ht="14.25" customHeight="1">
      <c r="A80" s="1232" t="s">
        <v>16</v>
      </c>
      <c r="B80" s="1228" t="s">
        <v>25</v>
      </c>
      <c r="C80" s="1111" t="s">
        <v>16</v>
      </c>
      <c r="D80" s="1082" t="s">
        <v>232</v>
      </c>
      <c r="E80" s="877"/>
      <c r="F80" s="880" t="s">
        <v>23</v>
      </c>
      <c r="G80" s="883">
        <v>300101372</v>
      </c>
      <c r="H80" s="1201" t="s">
        <v>88</v>
      </c>
      <c r="I80" s="66" t="s">
        <v>21</v>
      </c>
      <c r="J80" s="272">
        <v>1069.6</v>
      </c>
      <c r="K80" s="273">
        <v>1069.6</v>
      </c>
      <c r="L80" s="273">
        <v>743.6</v>
      </c>
      <c r="M80" s="50"/>
      <c r="N80" s="48">
        <v>1389.6</v>
      </c>
      <c r="O80" s="30">
        <v>1374.6</v>
      </c>
      <c r="P80" s="336">
        <v>936.8</v>
      </c>
      <c r="Q80" s="348">
        <v>15</v>
      </c>
      <c r="R80" s="62">
        <v>1243.4</v>
      </c>
      <c r="S80" s="23">
        <v>1243.4</v>
      </c>
      <c r="T80" s="23">
        <v>853.3</v>
      </c>
      <c r="U80" s="24">
        <v>0</v>
      </c>
      <c r="V80" s="47">
        <v>1615</v>
      </c>
      <c r="W80" s="30">
        <v>1820</v>
      </c>
      <c r="X80" s="506" t="s">
        <v>81</v>
      </c>
      <c r="Y80" s="395">
        <v>65</v>
      </c>
      <c r="Z80" s="589">
        <v>67</v>
      </c>
      <c r="AA80" s="590">
        <v>67</v>
      </c>
      <c r="AB80" s="20"/>
    </row>
    <row r="81" spans="1:28" s="15" customFormat="1" ht="16.5" customHeight="1">
      <c r="A81" s="1100"/>
      <c r="B81" s="1101"/>
      <c r="C81" s="1102"/>
      <c r="D81" s="1083"/>
      <c r="E81" s="878"/>
      <c r="F81" s="881"/>
      <c r="G81" s="884"/>
      <c r="H81" s="1010"/>
      <c r="I81" s="133" t="s">
        <v>82</v>
      </c>
      <c r="J81" s="275">
        <v>53</v>
      </c>
      <c r="K81" s="276">
        <v>53</v>
      </c>
      <c r="L81" s="276"/>
      <c r="M81" s="342"/>
      <c r="N81" s="357">
        <v>50</v>
      </c>
      <c r="O81" s="18">
        <v>50</v>
      </c>
      <c r="P81" s="343"/>
      <c r="Q81" s="351"/>
      <c r="R81" s="344">
        <v>71.9</v>
      </c>
      <c r="S81" s="75">
        <v>71.9</v>
      </c>
      <c r="T81" s="75"/>
      <c r="U81" s="76"/>
      <c r="V81" s="116">
        <v>95</v>
      </c>
      <c r="W81" s="338">
        <v>100</v>
      </c>
      <c r="X81" s="312" t="s">
        <v>197</v>
      </c>
      <c r="Y81" s="363">
        <v>1</v>
      </c>
      <c r="Z81" s="591"/>
      <c r="AA81" s="592"/>
      <c r="AB81" s="20"/>
    </row>
    <row r="82" spans="1:28" s="15" customFormat="1" ht="15" customHeight="1">
      <c r="A82" s="1100"/>
      <c r="B82" s="1101"/>
      <c r="C82" s="1102"/>
      <c r="D82" s="1083"/>
      <c r="E82" s="878"/>
      <c r="F82" s="881"/>
      <c r="G82" s="884"/>
      <c r="H82" s="1010"/>
      <c r="I82" s="750" t="s">
        <v>172</v>
      </c>
      <c r="J82" s="275">
        <v>29.5</v>
      </c>
      <c r="K82" s="276">
        <v>29.5</v>
      </c>
      <c r="L82" s="276"/>
      <c r="M82" s="342"/>
      <c r="N82" s="357">
        <v>29.5</v>
      </c>
      <c r="O82" s="18"/>
      <c r="P82" s="343"/>
      <c r="Q82" s="351">
        <v>29.5</v>
      </c>
      <c r="R82" s="344">
        <v>29.5</v>
      </c>
      <c r="S82" s="75"/>
      <c r="T82" s="75"/>
      <c r="U82" s="76">
        <v>29.5</v>
      </c>
      <c r="V82" s="116"/>
      <c r="W82" s="342"/>
      <c r="X82" s="1196" t="s">
        <v>198</v>
      </c>
      <c r="Y82" s="1223">
        <v>4</v>
      </c>
      <c r="Z82" s="1223">
        <v>2</v>
      </c>
      <c r="AA82" s="869">
        <v>2</v>
      </c>
      <c r="AB82" s="20"/>
    </row>
    <row r="83" spans="1:28" s="15" customFormat="1" ht="12.75" customHeight="1">
      <c r="A83" s="1100"/>
      <c r="B83" s="1101"/>
      <c r="C83" s="1102"/>
      <c r="D83" s="1083"/>
      <c r="E83" s="878"/>
      <c r="F83" s="881"/>
      <c r="G83" s="884"/>
      <c r="H83" s="1010"/>
      <c r="I83" s="85" t="s">
        <v>83</v>
      </c>
      <c r="J83" s="278"/>
      <c r="K83" s="279"/>
      <c r="L83" s="279"/>
      <c r="M83" s="84"/>
      <c r="N83" s="82">
        <v>5</v>
      </c>
      <c r="O83" s="80"/>
      <c r="P83" s="361"/>
      <c r="Q83" s="380">
        <v>5</v>
      </c>
      <c r="R83" s="71">
        <v>5</v>
      </c>
      <c r="S83" s="72"/>
      <c r="T83" s="72"/>
      <c r="U83" s="73">
        <v>5</v>
      </c>
      <c r="V83" s="81">
        <v>5</v>
      </c>
      <c r="W83" s="338">
        <v>5</v>
      </c>
      <c r="X83" s="986"/>
      <c r="Y83" s="867"/>
      <c r="Z83" s="867"/>
      <c r="AA83" s="1310"/>
      <c r="AB83" s="20"/>
    </row>
    <row r="84" spans="1:27" ht="14.25" customHeight="1" thickBot="1">
      <c r="A84" s="1100"/>
      <c r="B84" s="1101"/>
      <c r="C84" s="1102"/>
      <c r="D84" s="1083"/>
      <c r="E84" s="879"/>
      <c r="F84" s="882"/>
      <c r="G84" s="885"/>
      <c r="H84" s="1010"/>
      <c r="I84" s="367" t="s">
        <v>29</v>
      </c>
      <c r="J84" s="129">
        <f>J83+J81+J80+J82</f>
        <v>1152.1</v>
      </c>
      <c r="K84" s="55">
        <f>K83+K81+K80+K82</f>
        <v>1152.1</v>
      </c>
      <c r="L84" s="55">
        <f>L83+L81+L80</f>
        <v>743.6</v>
      </c>
      <c r="M84" s="346"/>
      <c r="N84" s="141">
        <f>SUM(N80:N83)</f>
        <v>1474.1</v>
      </c>
      <c r="O84" s="55">
        <f>O83+O81+O80</f>
        <v>1424.6</v>
      </c>
      <c r="P84" s="60">
        <f aca="true" t="shared" si="1" ref="P84:U84">SUM(P80:P83)</f>
        <v>936.8</v>
      </c>
      <c r="Q84" s="368">
        <f t="shared" si="1"/>
        <v>49.5</v>
      </c>
      <c r="R84" s="41">
        <f t="shared" si="1"/>
        <v>1349.8000000000002</v>
      </c>
      <c r="S84" s="40">
        <f t="shared" si="1"/>
        <v>1315.3000000000002</v>
      </c>
      <c r="T84" s="40">
        <f t="shared" si="1"/>
        <v>853.3</v>
      </c>
      <c r="U84" s="42">
        <f t="shared" si="1"/>
        <v>34.5</v>
      </c>
      <c r="V84" s="130">
        <f>V83+V81+V80</f>
        <v>1715</v>
      </c>
      <c r="W84" s="130">
        <f>W83+W81+W80</f>
        <v>1925</v>
      </c>
      <c r="X84" s="987"/>
      <c r="Y84" s="868"/>
      <c r="Z84" s="868"/>
      <c r="AA84" s="870"/>
    </row>
    <row r="85" spans="1:28" s="15" customFormat="1" ht="50.25" customHeight="1">
      <c r="A85" s="1232" t="s">
        <v>16</v>
      </c>
      <c r="B85" s="1228" t="s">
        <v>25</v>
      </c>
      <c r="C85" s="1111" t="s">
        <v>17</v>
      </c>
      <c r="D85" s="1242" t="s">
        <v>228</v>
      </c>
      <c r="E85" s="877"/>
      <c r="F85" s="1239" t="s">
        <v>23</v>
      </c>
      <c r="G85" s="883">
        <v>300101372</v>
      </c>
      <c r="H85" s="1359" t="s">
        <v>88</v>
      </c>
      <c r="I85" s="66" t="s">
        <v>21</v>
      </c>
      <c r="J85" s="272">
        <v>54.6</v>
      </c>
      <c r="K85" s="273">
        <v>54.6</v>
      </c>
      <c r="L85" s="273"/>
      <c r="M85" s="50"/>
      <c r="N85" s="48">
        <v>305</v>
      </c>
      <c r="O85" s="30">
        <v>305</v>
      </c>
      <c r="P85" s="336"/>
      <c r="Q85" s="353"/>
      <c r="R85" s="62">
        <v>196.9</v>
      </c>
      <c r="S85" s="23">
        <v>196.9</v>
      </c>
      <c r="T85" s="23"/>
      <c r="U85" s="24"/>
      <c r="V85" s="47">
        <v>275</v>
      </c>
      <c r="W85" s="30">
        <v>500</v>
      </c>
      <c r="X85" s="506" t="s">
        <v>227</v>
      </c>
      <c r="Y85" s="395">
        <v>33</v>
      </c>
      <c r="Z85" s="395">
        <v>41</v>
      </c>
      <c r="AA85" s="590">
        <v>48</v>
      </c>
      <c r="AB85" s="20"/>
    </row>
    <row r="86" spans="1:28" s="15" customFormat="1" ht="36" customHeight="1">
      <c r="A86" s="1100"/>
      <c r="B86" s="1101"/>
      <c r="C86" s="1102"/>
      <c r="D86" s="1243"/>
      <c r="E86" s="878"/>
      <c r="F86" s="1240"/>
      <c r="G86" s="884"/>
      <c r="H86" s="1360"/>
      <c r="I86" s="133" t="s">
        <v>82</v>
      </c>
      <c r="J86" s="275">
        <v>73</v>
      </c>
      <c r="K86" s="276">
        <v>73</v>
      </c>
      <c r="L86" s="276"/>
      <c r="M86" s="342"/>
      <c r="N86" s="357">
        <v>126</v>
      </c>
      <c r="O86" s="18">
        <v>126</v>
      </c>
      <c r="P86" s="343"/>
      <c r="Q86" s="356"/>
      <c r="R86" s="344">
        <v>104.1</v>
      </c>
      <c r="S86" s="75">
        <v>104.1</v>
      </c>
      <c r="T86" s="75"/>
      <c r="U86" s="76"/>
      <c r="V86" s="116">
        <v>145</v>
      </c>
      <c r="W86" s="338">
        <v>170</v>
      </c>
      <c r="X86" s="312" t="s">
        <v>229</v>
      </c>
      <c r="Y86" s="363">
        <v>30</v>
      </c>
      <c r="Z86" s="363">
        <v>36</v>
      </c>
      <c r="AA86" s="592">
        <v>42</v>
      </c>
      <c r="AB86" s="20"/>
    </row>
    <row r="87" spans="1:27" ht="15" customHeight="1">
      <c r="A87" s="1100"/>
      <c r="B87" s="1101"/>
      <c r="C87" s="1102"/>
      <c r="D87" s="1243"/>
      <c r="E87" s="878"/>
      <c r="F87" s="1240"/>
      <c r="G87" s="884"/>
      <c r="H87" s="1360"/>
      <c r="I87" s="85" t="s">
        <v>83</v>
      </c>
      <c r="J87" s="278"/>
      <c r="K87" s="279"/>
      <c r="L87" s="279"/>
      <c r="M87" s="84"/>
      <c r="N87" s="82">
        <v>65</v>
      </c>
      <c r="O87" s="80">
        <v>65</v>
      </c>
      <c r="P87" s="361"/>
      <c r="Q87" s="362"/>
      <c r="R87" s="71">
        <v>65</v>
      </c>
      <c r="S87" s="72">
        <v>65</v>
      </c>
      <c r="T87" s="72"/>
      <c r="U87" s="73"/>
      <c r="V87" s="81">
        <v>140</v>
      </c>
      <c r="W87" s="18">
        <v>160</v>
      </c>
      <c r="X87" s="1357" t="s">
        <v>230</v>
      </c>
      <c r="Y87" s="1223">
        <v>32</v>
      </c>
      <c r="Z87" s="1223">
        <v>55</v>
      </c>
      <c r="AA87" s="869">
        <v>60</v>
      </c>
    </row>
    <row r="88" spans="1:28" ht="16.5" customHeight="1" thickBot="1">
      <c r="A88" s="1245"/>
      <c r="B88" s="1229"/>
      <c r="C88" s="1230"/>
      <c r="D88" s="1244"/>
      <c r="E88" s="879"/>
      <c r="F88" s="1241"/>
      <c r="G88" s="885"/>
      <c r="H88" s="1361"/>
      <c r="I88" s="367" t="s">
        <v>29</v>
      </c>
      <c r="J88" s="129">
        <f>J87+J86+J85</f>
        <v>127.6</v>
      </c>
      <c r="K88" s="55">
        <f>K87+K86+K85</f>
        <v>127.6</v>
      </c>
      <c r="L88" s="55"/>
      <c r="M88" s="346"/>
      <c r="N88" s="141">
        <f>N87+N86+N85</f>
        <v>496</v>
      </c>
      <c r="O88" s="55">
        <f>O87+O86+O85</f>
        <v>496</v>
      </c>
      <c r="P88" s="60"/>
      <c r="Q88" s="368"/>
      <c r="R88" s="41">
        <f>SUM(R85:R87)</f>
        <v>366</v>
      </c>
      <c r="S88" s="40">
        <f>SUM(S85:S87)</f>
        <v>366</v>
      </c>
      <c r="T88" s="40"/>
      <c r="U88" s="42"/>
      <c r="V88" s="130">
        <f>V87+V86+V85</f>
        <v>560</v>
      </c>
      <c r="W88" s="40">
        <f>SUM(W85:W87)</f>
        <v>830</v>
      </c>
      <c r="X88" s="1358"/>
      <c r="Y88" s="868"/>
      <c r="Z88" s="868"/>
      <c r="AA88" s="870"/>
      <c r="AB88" s="9"/>
    </row>
    <row r="89" spans="1:27" ht="14.25" customHeight="1" thickBot="1">
      <c r="A89" s="193" t="s">
        <v>16</v>
      </c>
      <c r="B89" s="102" t="s">
        <v>25</v>
      </c>
      <c r="C89" s="1285" t="s">
        <v>28</v>
      </c>
      <c r="D89" s="1286"/>
      <c r="E89" s="1286"/>
      <c r="F89" s="1286"/>
      <c r="G89" s="1286"/>
      <c r="H89" s="1286"/>
      <c r="I89" s="1286"/>
      <c r="J89" s="31">
        <f>J88+J84</f>
        <v>1279.6999999999998</v>
      </c>
      <c r="K89" s="32">
        <f>K88+K84</f>
        <v>1279.6999999999998</v>
      </c>
      <c r="L89" s="32">
        <f>L84</f>
        <v>743.6</v>
      </c>
      <c r="M89" s="33"/>
      <c r="N89" s="449">
        <f>N88+N84</f>
        <v>1970.1</v>
      </c>
      <c r="O89" s="32">
        <f>O88+O84</f>
        <v>1920.6</v>
      </c>
      <c r="P89" s="51">
        <f>P84</f>
        <v>936.8</v>
      </c>
      <c r="Q89" s="369">
        <f>Q84</f>
        <v>49.5</v>
      </c>
      <c r="R89" s="31">
        <f aca="true" t="shared" si="2" ref="R89:W89">R88+R84</f>
        <v>1715.8000000000002</v>
      </c>
      <c r="S89" s="32">
        <f t="shared" si="2"/>
        <v>1681.3000000000002</v>
      </c>
      <c r="T89" s="32">
        <f t="shared" si="2"/>
        <v>853.3</v>
      </c>
      <c r="U89" s="33">
        <f t="shared" si="2"/>
        <v>34.5</v>
      </c>
      <c r="V89" s="68">
        <f t="shared" si="2"/>
        <v>2275</v>
      </c>
      <c r="W89" s="68">
        <f t="shared" si="2"/>
        <v>2755</v>
      </c>
      <c r="X89" s="370"/>
      <c r="Y89" s="371"/>
      <c r="Z89" s="371"/>
      <c r="AA89" s="372"/>
    </row>
    <row r="90" spans="1:27" ht="15" customHeight="1" thickBot="1">
      <c r="A90" s="206" t="s">
        <v>16</v>
      </c>
      <c r="B90" s="373" t="s">
        <v>26</v>
      </c>
      <c r="C90" s="874" t="s">
        <v>294</v>
      </c>
      <c r="D90" s="875"/>
      <c r="E90" s="875"/>
      <c r="F90" s="875"/>
      <c r="G90" s="875"/>
      <c r="H90" s="875"/>
      <c r="I90" s="875"/>
      <c r="J90" s="875"/>
      <c r="K90" s="875"/>
      <c r="L90" s="875"/>
      <c r="M90" s="875"/>
      <c r="N90" s="875"/>
      <c r="O90" s="875"/>
      <c r="P90" s="875"/>
      <c r="Q90" s="875"/>
      <c r="R90" s="875"/>
      <c r="S90" s="875"/>
      <c r="T90" s="875"/>
      <c r="U90" s="875"/>
      <c r="V90" s="875"/>
      <c r="W90" s="875"/>
      <c r="X90" s="875"/>
      <c r="Y90" s="875"/>
      <c r="Z90" s="875"/>
      <c r="AA90" s="876"/>
    </row>
    <row r="91" spans="1:27" ht="15" customHeight="1">
      <c r="A91" s="1232" t="s">
        <v>16</v>
      </c>
      <c r="B91" s="1228" t="s">
        <v>26</v>
      </c>
      <c r="C91" s="1111" t="s">
        <v>16</v>
      </c>
      <c r="D91" s="1082" t="s">
        <v>232</v>
      </c>
      <c r="E91" s="877"/>
      <c r="F91" s="880" t="s">
        <v>23</v>
      </c>
      <c r="G91" s="883">
        <v>190464880</v>
      </c>
      <c r="H91" s="1201" t="s">
        <v>89</v>
      </c>
      <c r="I91" s="66" t="s">
        <v>21</v>
      </c>
      <c r="J91" s="272">
        <v>354.1</v>
      </c>
      <c r="K91" s="273">
        <v>354.1</v>
      </c>
      <c r="L91" s="273">
        <v>227.2</v>
      </c>
      <c r="M91" s="50"/>
      <c r="N91" s="48">
        <v>480.4</v>
      </c>
      <c r="O91" s="30">
        <v>459.4</v>
      </c>
      <c r="P91" s="30">
        <v>280.6</v>
      </c>
      <c r="Q91" s="50">
        <v>21</v>
      </c>
      <c r="R91" s="22">
        <f>406+2.6</f>
        <v>408.6</v>
      </c>
      <c r="S91" s="23">
        <f>406+2.6</f>
        <v>408.6</v>
      </c>
      <c r="T91" s="23">
        <f>255.9+2</f>
        <v>257.9</v>
      </c>
      <c r="U91" s="24">
        <v>0</v>
      </c>
      <c r="V91" s="47">
        <v>440.4</v>
      </c>
      <c r="W91" s="47">
        <v>420.4</v>
      </c>
      <c r="X91" s="533" t="s">
        <v>81</v>
      </c>
      <c r="Y91" s="234">
        <v>23</v>
      </c>
      <c r="Z91" s="234">
        <v>23</v>
      </c>
      <c r="AA91" s="235">
        <v>23</v>
      </c>
    </row>
    <row r="92" spans="1:27" ht="16.5" customHeight="1">
      <c r="A92" s="1100"/>
      <c r="B92" s="1101"/>
      <c r="C92" s="1102"/>
      <c r="D92" s="1083"/>
      <c r="E92" s="878"/>
      <c r="F92" s="881"/>
      <c r="G92" s="884"/>
      <c r="H92" s="1010"/>
      <c r="I92" s="133" t="s">
        <v>82</v>
      </c>
      <c r="J92" s="275"/>
      <c r="K92" s="276"/>
      <c r="L92" s="276"/>
      <c r="M92" s="342"/>
      <c r="N92" s="357">
        <v>15.5</v>
      </c>
      <c r="O92" s="18"/>
      <c r="P92" s="18"/>
      <c r="Q92" s="342">
        <v>15.5</v>
      </c>
      <c r="R92" s="95">
        <v>15.5</v>
      </c>
      <c r="S92" s="75"/>
      <c r="T92" s="75"/>
      <c r="U92" s="76">
        <v>15.5</v>
      </c>
      <c r="V92" s="116">
        <v>16</v>
      </c>
      <c r="W92" s="116">
        <v>16.5</v>
      </c>
      <c r="X92" s="312" t="s">
        <v>206</v>
      </c>
      <c r="Y92" s="363">
        <v>1</v>
      </c>
      <c r="Z92" s="363"/>
      <c r="AA92" s="364"/>
    </row>
    <row r="93" spans="1:27" ht="15.75" customHeight="1">
      <c r="A93" s="1100"/>
      <c r="B93" s="1101"/>
      <c r="C93" s="1102"/>
      <c r="D93" s="1083"/>
      <c r="E93" s="878"/>
      <c r="F93" s="881"/>
      <c r="G93" s="884"/>
      <c r="H93" s="1010"/>
      <c r="I93" s="751" t="s">
        <v>172</v>
      </c>
      <c r="J93" s="284">
        <v>18</v>
      </c>
      <c r="K93" s="285">
        <v>1.2</v>
      </c>
      <c r="L93" s="285"/>
      <c r="M93" s="586">
        <v>16.8</v>
      </c>
      <c r="N93" s="681">
        <v>4.5</v>
      </c>
      <c r="O93" s="345"/>
      <c r="P93" s="345"/>
      <c r="Q93" s="586">
        <v>4.5</v>
      </c>
      <c r="R93" s="594">
        <v>4.5</v>
      </c>
      <c r="S93" s="90"/>
      <c r="T93" s="90"/>
      <c r="U93" s="346">
        <v>4.5</v>
      </c>
      <c r="V93" s="117">
        <v>4.5</v>
      </c>
      <c r="W93" s="117">
        <v>4.5</v>
      </c>
      <c r="X93" s="889" t="s">
        <v>208</v>
      </c>
      <c r="Y93" s="872">
        <v>1</v>
      </c>
      <c r="Z93" s="872"/>
      <c r="AA93" s="1326"/>
    </row>
    <row r="94" spans="1:27" ht="14.25" customHeight="1" thickBot="1">
      <c r="A94" s="1245"/>
      <c r="B94" s="1229"/>
      <c r="C94" s="1230"/>
      <c r="D94" s="1084"/>
      <c r="E94" s="879"/>
      <c r="F94" s="882"/>
      <c r="G94" s="885"/>
      <c r="H94" s="1011"/>
      <c r="I94" s="67" t="s">
        <v>29</v>
      </c>
      <c r="J94" s="41">
        <f aca="true" t="shared" si="3" ref="J94:Q94">SUM(J91:J93)</f>
        <v>372.1</v>
      </c>
      <c r="K94" s="40">
        <f t="shared" si="3"/>
        <v>355.3</v>
      </c>
      <c r="L94" s="40">
        <f t="shared" si="3"/>
        <v>227.2</v>
      </c>
      <c r="M94" s="42">
        <f t="shared" si="3"/>
        <v>16.8</v>
      </c>
      <c r="N94" s="44">
        <f t="shared" si="3"/>
        <v>500.4</v>
      </c>
      <c r="O94" s="40">
        <f t="shared" si="3"/>
        <v>459.4</v>
      </c>
      <c r="P94" s="40">
        <f t="shared" si="3"/>
        <v>280.6</v>
      </c>
      <c r="Q94" s="42">
        <f t="shared" si="3"/>
        <v>41</v>
      </c>
      <c r="R94" s="52">
        <f aca="true" t="shared" si="4" ref="R94:W94">SUM(R91:R93)</f>
        <v>428.6</v>
      </c>
      <c r="S94" s="40">
        <f t="shared" si="4"/>
        <v>408.6</v>
      </c>
      <c r="T94" s="40">
        <f t="shared" si="4"/>
        <v>257.9</v>
      </c>
      <c r="U94" s="42">
        <f t="shared" si="4"/>
        <v>20</v>
      </c>
      <c r="V94" s="43">
        <f t="shared" si="4"/>
        <v>460.9</v>
      </c>
      <c r="W94" s="43">
        <f t="shared" si="4"/>
        <v>441.4</v>
      </c>
      <c r="X94" s="987"/>
      <c r="Y94" s="868"/>
      <c r="Z94" s="868"/>
      <c r="AA94" s="870"/>
    </row>
    <row r="95" spans="1:27" ht="15.75" customHeight="1">
      <c r="A95" s="1232" t="s">
        <v>16</v>
      </c>
      <c r="B95" s="1228" t="s">
        <v>26</v>
      </c>
      <c r="C95" s="1111" t="s">
        <v>17</v>
      </c>
      <c r="D95" s="1082" t="s">
        <v>90</v>
      </c>
      <c r="E95" s="877"/>
      <c r="F95" s="880" t="s">
        <v>23</v>
      </c>
      <c r="G95" s="883">
        <v>190464880</v>
      </c>
      <c r="H95" s="1201" t="s">
        <v>89</v>
      </c>
      <c r="I95" s="66" t="s">
        <v>21</v>
      </c>
      <c r="J95" s="272">
        <v>45</v>
      </c>
      <c r="K95" s="273">
        <v>45</v>
      </c>
      <c r="L95" s="273"/>
      <c r="M95" s="50"/>
      <c r="N95" s="48">
        <v>60</v>
      </c>
      <c r="O95" s="30">
        <v>60</v>
      </c>
      <c r="P95" s="30"/>
      <c r="Q95" s="46"/>
      <c r="R95" s="22">
        <v>45</v>
      </c>
      <c r="S95" s="23">
        <v>45</v>
      </c>
      <c r="T95" s="23"/>
      <c r="U95" s="24"/>
      <c r="V95" s="47">
        <v>65</v>
      </c>
      <c r="W95" s="47">
        <v>65</v>
      </c>
      <c r="X95" s="888" t="s">
        <v>283</v>
      </c>
      <c r="Y95" s="871">
        <v>19</v>
      </c>
      <c r="Z95" s="871">
        <v>19</v>
      </c>
      <c r="AA95" s="1325">
        <v>19</v>
      </c>
    </row>
    <row r="96" spans="1:27" ht="12" customHeight="1">
      <c r="A96" s="1100"/>
      <c r="B96" s="1101"/>
      <c r="C96" s="1102"/>
      <c r="D96" s="1083"/>
      <c r="E96" s="878"/>
      <c r="F96" s="881"/>
      <c r="G96" s="884"/>
      <c r="H96" s="1010"/>
      <c r="I96" s="133" t="s">
        <v>82</v>
      </c>
      <c r="J96" s="275"/>
      <c r="K96" s="276"/>
      <c r="L96" s="276"/>
      <c r="M96" s="342"/>
      <c r="N96" s="357"/>
      <c r="O96" s="18"/>
      <c r="P96" s="18"/>
      <c r="Q96" s="315"/>
      <c r="R96" s="95"/>
      <c r="S96" s="75"/>
      <c r="T96" s="75"/>
      <c r="U96" s="76"/>
      <c r="V96" s="116"/>
      <c r="W96" s="116"/>
      <c r="X96" s="889"/>
      <c r="Y96" s="872"/>
      <c r="Z96" s="872"/>
      <c r="AA96" s="1326"/>
    </row>
    <row r="97" spans="1:27" ht="11.25" customHeight="1" thickBot="1">
      <c r="A97" s="1245"/>
      <c r="B97" s="1229"/>
      <c r="C97" s="1230"/>
      <c r="D97" s="1084"/>
      <c r="E97" s="879"/>
      <c r="F97" s="882"/>
      <c r="G97" s="885"/>
      <c r="H97" s="1011"/>
      <c r="I97" s="67" t="s">
        <v>29</v>
      </c>
      <c r="J97" s="41">
        <v>45</v>
      </c>
      <c r="K97" s="40">
        <v>45</v>
      </c>
      <c r="L97" s="40"/>
      <c r="M97" s="131"/>
      <c r="N97" s="44">
        <v>60</v>
      </c>
      <c r="O97" s="40">
        <v>60</v>
      </c>
      <c r="P97" s="40"/>
      <c r="Q97" s="42"/>
      <c r="R97" s="52">
        <f>SUM(R95:R96)</f>
        <v>45</v>
      </c>
      <c r="S97" s="40">
        <f>SUM(S95:S96)</f>
        <v>45</v>
      </c>
      <c r="T97" s="40"/>
      <c r="U97" s="42"/>
      <c r="V97" s="43">
        <f>SUM(V95:V96)</f>
        <v>65</v>
      </c>
      <c r="W97" s="43">
        <f>SUM(W95:W96)</f>
        <v>65</v>
      </c>
      <c r="X97" s="890"/>
      <c r="Y97" s="873"/>
      <c r="Z97" s="873"/>
      <c r="AA97" s="1327"/>
    </row>
    <row r="98" spans="1:27" ht="12.75" customHeight="1">
      <c r="A98" s="202" t="s">
        <v>16</v>
      </c>
      <c r="B98" s="99" t="s">
        <v>26</v>
      </c>
      <c r="C98" s="403" t="s">
        <v>18</v>
      </c>
      <c r="D98" s="1082" t="s">
        <v>295</v>
      </c>
      <c r="E98" s="26"/>
      <c r="F98" s="404" t="s">
        <v>23</v>
      </c>
      <c r="G98" s="405">
        <v>190464880</v>
      </c>
      <c r="H98" s="406" t="s">
        <v>89</v>
      </c>
      <c r="I98" s="407" t="s">
        <v>21</v>
      </c>
      <c r="J98" s="456"/>
      <c r="K98" s="105"/>
      <c r="L98" s="408"/>
      <c r="M98" s="409"/>
      <c r="N98" s="335">
        <v>309.6</v>
      </c>
      <c r="O98" s="30">
        <v>309.6</v>
      </c>
      <c r="P98" s="30"/>
      <c r="Q98" s="50"/>
      <c r="R98" s="35">
        <v>4</v>
      </c>
      <c r="S98" s="36">
        <v>4</v>
      </c>
      <c r="T98" s="36"/>
      <c r="U98" s="37"/>
      <c r="V98" s="47">
        <v>10</v>
      </c>
      <c r="W98" s="443">
        <v>10</v>
      </c>
      <c r="X98" s="888" t="s">
        <v>207</v>
      </c>
      <c r="Y98" s="871">
        <v>100</v>
      </c>
      <c r="Z98" s="871"/>
      <c r="AA98" s="1325"/>
    </row>
    <row r="99" spans="1:27" ht="12.75" customHeight="1">
      <c r="A99" s="148"/>
      <c r="B99" s="97"/>
      <c r="C99" s="410"/>
      <c r="D99" s="1083"/>
      <c r="E99" s="8"/>
      <c r="F99" s="532"/>
      <c r="G99" s="412"/>
      <c r="H99" s="413"/>
      <c r="I99" s="399" t="s">
        <v>172</v>
      </c>
      <c r="J99" s="538"/>
      <c r="K99" s="539"/>
      <c r="L99" s="540"/>
      <c r="M99" s="541"/>
      <c r="N99" s="337"/>
      <c r="O99" s="338"/>
      <c r="P99" s="338"/>
      <c r="Q99" s="339"/>
      <c r="R99" s="542"/>
      <c r="S99" s="543"/>
      <c r="T99" s="543"/>
      <c r="U99" s="544"/>
      <c r="V99" s="115"/>
      <c r="W99" s="682"/>
      <c r="X99" s="986"/>
      <c r="Y99" s="867"/>
      <c r="Z99" s="867"/>
      <c r="AA99" s="1310"/>
    </row>
    <row r="100" spans="1:27" ht="14.25" customHeight="1">
      <c r="A100" s="321"/>
      <c r="B100" s="97"/>
      <c r="C100" s="410"/>
      <c r="D100" s="1083"/>
      <c r="E100" s="8"/>
      <c r="F100" s="411"/>
      <c r="G100" s="412"/>
      <c r="H100" s="413"/>
      <c r="I100" s="762" t="s">
        <v>82</v>
      </c>
      <c r="J100" s="341"/>
      <c r="K100" s="18"/>
      <c r="L100" s="414"/>
      <c r="M100" s="457"/>
      <c r="N100" s="341"/>
      <c r="O100" s="18"/>
      <c r="P100" s="18"/>
      <c r="Q100" s="342"/>
      <c r="R100" s="95"/>
      <c r="S100" s="75"/>
      <c r="T100" s="2"/>
      <c r="U100" s="3"/>
      <c r="V100" s="116"/>
      <c r="W100" s="295"/>
      <c r="X100" s="1332"/>
      <c r="Y100" s="1384"/>
      <c r="Z100" s="1384"/>
      <c r="AA100" s="1333"/>
    </row>
    <row r="101" spans="1:27" ht="24" customHeight="1" thickBot="1">
      <c r="A101" s="207"/>
      <c r="B101" s="64"/>
      <c r="C101" s="415"/>
      <c r="D101" s="1084"/>
      <c r="E101" s="27"/>
      <c r="F101" s="416"/>
      <c r="G101" s="417"/>
      <c r="H101" s="418"/>
      <c r="I101" s="419" t="s">
        <v>29</v>
      </c>
      <c r="J101" s="41">
        <f>SUM(J98:J100)</f>
        <v>0</v>
      </c>
      <c r="K101" s="40">
        <f>SUM(K98:K100)</f>
        <v>0</v>
      </c>
      <c r="L101" s="40"/>
      <c r="M101" s="42">
        <f>SUM(M98:M100)</f>
        <v>0</v>
      </c>
      <c r="N101" s="41">
        <f>SUM(N98:N100)</f>
        <v>309.6</v>
      </c>
      <c r="O101" s="40">
        <f>O98+O100</f>
        <v>309.6</v>
      </c>
      <c r="P101" s="40"/>
      <c r="Q101" s="42">
        <f>SUM(Q98:Q100)</f>
        <v>0</v>
      </c>
      <c r="R101" s="52">
        <f>SUM(R98:R100)</f>
        <v>4</v>
      </c>
      <c r="S101" s="40">
        <f>SUM(S98:S100)</f>
        <v>4</v>
      </c>
      <c r="T101" s="40"/>
      <c r="U101" s="42"/>
      <c r="V101" s="43">
        <f>SUM(V98:V100)</f>
        <v>10</v>
      </c>
      <c r="W101" s="442">
        <f>SUM(W98:W100)</f>
        <v>10</v>
      </c>
      <c r="X101" s="383" t="s">
        <v>128</v>
      </c>
      <c r="Y101" s="420">
        <v>1122</v>
      </c>
      <c r="Z101" s="420">
        <v>500</v>
      </c>
      <c r="AA101" s="421">
        <v>1550</v>
      </c>
    </row>
    <row r="102" spans="1:27" ht="12" customHeight="1" thickBot="1">
      <c r="A102" s="202" t="s">
        <v>16</v>
      </c>
      <c r="B102" s="99" t="s">
        <v>26</v>
      </c>
      <c r="C102" s="1189" t="s">
        <v>28</v>
      </c>
      <c r="D102" s="1246"/>
      <c r="E102" s="1246"/>
      <c r="F102" s="1246"/>
      <c r="G102" s="1246"/>
      <c r="H102" s="1246"/>
      <c r="I102" s="1246"/>
      <c r="J102" s="220">
        <f>J97+J94+J101</f>
        <v>417.1</v>
      </c>
      <c r="K102" s="221">
        <f>K97+K94+K101</f>
        <v>400.3</v>
      </c>
      <c r="L102" s="221">
        <f>L94</f>
        <v>227.2</v>
      </c>
      <c r="M102" s="222">
        <f>M94</f>
        <v>16.8</v>
      </c>
      <c r="N102" s="595">
        <f>N97+N94+N101</f>
        <v>870</v>
      </c>
      <c r="O102" s="32">
        <f>O97+O94+O101</f>
        <v>829</v>
      </c>
      <c r="P102" s="221">
        <f>P94</f>
        <v>280.6</v>
      </c>
      <c r="Q102" s="222">
        <f>Q101+Q94</f>
        <v>41</v>
      </c>
      <c r="R102" s="223">
        <f>R97+R94+R101</f>
        <v>477.6</v>
      </c>
      <c r="S102" s="221">
        <f>S97+S94+S101</f>
        <v>457.6</v>
      </c>
      <c r="T102" s="221">
        <f>T97+T94+T101</f>
        <v>257.9</v>
      </c>
      <c r="U102" s="222">
        <f>U97+U94+U101</f>
        <v>20</v>
      </c>
      <c r="V102" s="224">
        <f>V101+V97+V94</f>
        <v>535.9</v>
      </c>
      <c r="W102" s="224">
        <f>W101+W97+W94</f>
        <v>516.4</v>
      </c>
      <c r="X102" s="375"/>
      <c r="Y102" s="376"/>
      <c r="Z102" s="376"/>
      <c r="AA102" s="377"/>
    </row>
    <row r="103" spans="1:28" ht="12" customHeight="1" thickBot="1">
      <c r="A103" s="825" t="s">
        <v>16</v>
      </c>
      <c r="B103" s="1247" t="s">
        <v>30</v>
      </c>
      <c r="C103" s="1248"/>
      <c r="D103" s="1248"/>
      <c r="E103" s="1248"/>
      <c r="F103" s="1248"/>
      <c r="G103" s="1248"/>
      <c r="H103" s="1248"/>
      <c r="I103" s="1249"/>
      <c r="J103" s="826">
        <f>J102+J89+J78+J42+J34+J60</f>
        <v>3495.3999999999996</v>
      </c>
      <c r="K103" s="827">
        <f>K102+K89+K78+K42+K34+K60</f>
        <v>3478.5999999999995</v>
      </c>
      <c r="L103" s="827">
        <f>L102+L89+L78</f>
        <v>1379.6</v>
      </c>
      <c r="M103" s="828">
        <f>M102+M89+M78+M60+M42+M34</f>
        <v>16.8</v>
      </c>
      <c r="N103" s="826">
        <f>N102+N89+N78+N60+N42+N34</f>
        <v>6830.9</v>
      </c>
      <c r="O103" s="827">
        <f>O102+O89+O78+O60+O42+O34</f>
        <v>6275</v>
      </c>
      <c r="P103" s="827">
        <f>P102+P89+P78+P42</f>
        <v>1719.5</v>
      </c>
      <c r="Q103" s="828">
        <f>Q102+Q89+Q78+Q60+Q34</f>
        <v>555.9000000000001</v>
      </c>
      <c r="R103" s="829">
        <f>R102+R89+R78+R60+R42+R34</f>
        <v>5194.8</v>
      </c>
      <c r="S103" s="827">
        <f>S102+S89+S78+S60+S42+S34</f>
        <v>4739.9</v>
      </c>
      <c r="T103" s="827">
        <f>T102+T89+T78+T60+T42+T34</f>
        <v>1568.3999999999999</v>
      </c>
      <c r="U103" s="828">
        <f>U102+U89+U78+U60+U42+U34</f>
        <v>454.90000000000003</v>
      </c>
      <c r="V103" s="830">
        <v>6728.7</v>
      </c>
      <c r="W103" s="831">
        <v>16092.3</v>
      </c>
      <c r="X103" s="832"/>
      <c r="Y103" s="832"/>
      <c r="Z103" s="832"/>
      <c r="AA103" s="833"/>
      <c r="AB103" s="9"/>
    </row>
    <row r="104" spans="1:28" ht="14.25" customHeight="1" thickBot="1" thickTop="1">
      <c r="A104" s="248" t="s">
        <v>17</v>
      </c>
      <c r="B104" s="1250" t="s">
        <v>180</v>
      </c>
      <c r="C104" s="1251"/>
      <c r="D104" s="1251"/>
      <c r="E104" s="1251"/>
      <c r="F104" s="1251"/>
      <c r="G104" s="1251"/>
      <c r="H104" s="1251"/>
      <c r="I104" s="1251"/>
      <c r="J104" s="1251"/>
      <c r="K104" s="1251"/>
      <c r="L104" s="1251"/>
      <c r="M104" s="1251"/>
      <c r="N104" s="1251"/>
      <c r="O104" s="1251"/>
      <c r="P104" s="1251"/>
      <c r="Q104" s="1251"/>
      <c r="R104" s="1251"/>
      <c r="S104" s="1251"/>
      <c r="T104" s="1251"/>
      <c r="U104" s="1251"/>
      <c r="V104" s="1251"/>
      <c r="W104" s="1251"/>
      <c r="X104" s="1251"/>
      <c r="Y104" s="1251"/>
      <c r="Z104" s="1251"/>
      <c r="AA104" s="1252"/>
      <c r="AB104" s="9"/>
    </row>
    <row r="105" spans="1:28" ht="13.5" customHeight="1" thickBot="1">
      <c r="A105" s="193" t="s">
        <v>17</v>
      </c>
      <c r="B105" s="102" t="s">
        <v>16</v>
      </c>
      <c r="C105" s="886" t="s">
        <v>76</v>
      </c>
      <c r="D105" s="886"/>
      <c r="E105" s="886"/>
      <c r="F105" s="886"/>
      <c r="G105" s="886"/>
      <c r="H105" s="886"/>
      <c r="I105" s="886"/>
      <c r="J105" s="886"/>
      <c r="K105" s="886"/>
      <c r="L105" s="886"/>
      <c r="M105" s="886"/>
      <c r="N105" s="886"/>
      <c r="O105" s="886"/>
      <c r="P105" s="886"/>
      <c r="Q105" s="886"/>
      <c r="R105" s="886"/>
      <c r="S105" s="886"/>
      <c r="T105" s="886"/>
      <c r="U105" s="886"/>
      <c r="V105" s="886"/>
      <c r="W105" s="886"/>
      <c r="X105" s="886"/>
      <c r="Y105" s="886"/>
      <c r="Z105" s="886"/>
      <c r="AA105" s="887"/>
      <c r="AB105" s="9"/>
    </row>
    <row r="106" spans="1:27" ht="16.5" customHeight="1">
      <c r="A106" s="202" t="s">
        <v>17</v>
      </c>
      <c r="B106" s="99" t="s">
        <v>16</v>
      </c>
      <c r="C106" s="100" t="s">
        <v>16</v>
      </c>
      <c r="D106" s="891" t="s">
        <v>177</v>
      </c>
      <c r="E106" s="26"/>
      <c r="F106" s="265" t="s">
        <v>23</v>
      </c>
      <c r="G106" s="258" t="s">
        <v>33</v>
      </c>
      <c r="H106" s="728" t="s">
        <v>258</v>
      </c>
      <c r="I106" s="65" t="s">
        <v>21</v>
      </c>
      <c r="J106" s="272">
        <v>0</v>
      </c>
      <c r="K106" s="273">
        <v>0</v>
      </c>
      <c r="L106" s="12"/>
      <c r="M106" s="49"/>
      <c r="N106" s="473">
        <v>40</v>
      </c>
      <c r="O106" s="474">
        <v>40</v>
      </c>
      <c r="P106" s="12"/>
      <c r="Q106" s="49"/>
      <c r="R106" s="62">
        <v>40</v>
      </c>
      <c r="S106" s="23">
        <v>40</v>
      </c>
      <c r="T106" s="23"/>
      <c r="U106" s="92"/>
      <c r="V106" s="63">
        <v>50</v>
      </c>
      <c r="W106" s="63">
        <v>50</v>
      </c>
      <c r="X106" s="888" t="s">
        <v>109</v>
      </c>
      <c r="Y106" s="238">
        <v>1</v>
      </c>
      <c r="Z106" s="238">
        <v>1</v>
      </c>
      <c r="AA106" s="239">
        <v>1</v>
      </c>
    </row>
    <row r="107" spans="1:29" ht="19.5" customHeight="1">
      <c r="A107" s="148"/>
      <c r="B107" s="97"/>
      <c r="C107" s="98"/>
      <c r="D107" s="892"/>
      <c r="E107" s="8"/>
      <c r="F107" s="266"/>
      <c r="G107" s="259"/>
      <c r="H107" s="727"/>
      <c r="I107" s="61"/>
      <c r="J107" s="278"/>
      <c r="K107" s="279"/>
      <c r="L107" s="34"/>
      <c r="M107" s="70"/>
      <c r="N107" s="490"/>
      <c r="O107" s="491"/>
      <c r="P107" s="34"/>
      <c r="Q107" s="70"/>
      <c r="R107" s="71"/>
      <c r="S107" s="72"/>
      <c r="T107" s="72"/>
      <c r="U107" s="93"/>
      <c r="V107" s="74"/>
      <c r="W107" s="74"/>
      <c r="X107" s="889"/>
      <c r="Y107" s="240"/>
      <c r="Z107" s="137"/>
      <c r="AA107" s="243"/>
      <c r="AC107" s="9"/>
    </row>
    <row r="108" spans="1:28" ht="16.5" customHeight="1" thickBot="1">
      <c r="A108" s="207"/>
      <c r="B108" s="64"/>
      <c r="C108" s="101"/>
      <c r="D108" s="893"/>
      <c r="E108" s="27"/>
      <c r="F108" s="267"/>
      <c r="G108" s="269"/>
      <c r="H108" s="729"/>
      <c r="I108" s="67" t="s">
        <v>29</v>
      </c>
      <c r="J108" s="41">
        <f>J107+J106</f>
        <v>0</v>
      </c>
      <c r="K108" s="40">
        <f>K107+K106</f>
        <v>0</v>
      </c>
      <c r="L108" s="40"/>
      <c r="M108" s="42"/>
      <c r="N108" s="41">
        <f>N106+N107</f>
        <v>40</v>
      </c>
      <c r="O108" s="40">
        <f>O106+O107</f>
        <v>40</v>
      </c>
      <c r="P108" s="40"/>
      <c r="Q108" s="42"/>
      <c r="R108" s="41">
        <f>SUM(R106:R107)</f>
        <v>40</v>
      </c>
      <c r="S108" s="40">
        <f>SUM(S106:S107)</f>
        <v>40</v>
      </c>
      <c r="T108" s="40"/>
      <c r="U108" s="38"/>
      <c r="V108" s="43">
        <f>V106+V107</f>
        <v>50</v>
      </c>
      <c r="W108" s="43">
        <v>50</v>
      </c>
      <c r="X108" s="890"/>
      <c r="Y108" s="244"/>
      <c r="Z108" s="244"/>
      <c r="AA108" s="245"/>
      <c r="AB108" s="9"/>
    </row>
    <row r="109" spans="1:28" ht="14.25" customHeight="1">
      <c r="A109" s="202" t="s">
        <v>17</v>
      </c>
      <c r="B109" s="99" t="s">
        <v>16</v>
      </c>
      <c r="C109" s="100" t="s">
        <v>17</v>
      </c>
      <c r="D109" s="891" t="s">
        <v>27</v>
      </c>
      <c r="E109" s="26"/>
      <c r="F109" s="265" t="s">
        <v>23</v>
      </c>
      <c r="G109" s="258" t="s">
        <v>33</v>
      </c>
      <c r="H109" s="728" t="s">
        <v>258</v>
      </c>
      <c r="I109" s="66" t="s">
        <v>21</v>
      </c>
      <c r="J109" s="287">
        <v>50</v>
      </c>
      <c r="K109" s="288">
        <v>50</v>
      </c>
      <c r="L109" s="45"/>
      <c r="M109" s="50"/>
      <c r="N109" s="335">
        <v>80</v>
      </c>
      <c r="O109" s="30">
        <v>80</v>
      </c>
      <c r="P109" s="45"/>
      <c r="Q109" s="46"/>
      <c r="R109" s="143">
        <v>60</v>
      </c>
      <c r="S109" s="142">
        <v>60</v>
      </c>
      <c r="T109" s="142"/>
      <c r="U109" s="144"/>
      <c r="V109" s="47">
        <v>100</v>
      </c>
      <c r="W109" s="47">
        <v>110</v>
      </c>
      <c r="X109" s="982" t="s">
        <v>24</v>
      </c>
      <c r="Y109" s="556">
        <v>20</v>
      </c>
      <c r="Z109" s="556">
        <v>22</v>
      </c>
      <c r="AA109" s="547">
        <v>22</v>
      </c>
      <c r="AB109" s="9"/>
    </row>
    <row r="110" spans="1:27" ht="15" customHeight="1">
      <c r="A110" s="148"/>
      <c r="B110" s="97"/>
      <c r="C110" s="98"/>
      <c r="D110" s="892"/>
      <c r="E110" s="8"/>
      <c r="F110" s="266"/>
      <c r="G110" s="259"/>
      <c r="H110" s="727"/>
      <c r="I110" s="85"/>
      <c r="J110" s="290"/>
      <c r="K110" s="291"/>
      <c r="L110" s="77"/>
      <c r="M110" s="84"/>
      <c r="N110" s="360"/>
      <c r="O110" s="80"/>
      <c r="P110" s="77"/>
      <c r="Q110" s="78"/>
      <c r="R110" s="145"/>
      <c r="S110" s="146"/>
      <c r="T110" s="146"/>
      <c r="U110" s="147"/>
      <c r="V110" s="81"/>
      <c r="W110" s="81"/>
      <c r="X110" s="1130"/>
      <c r="Y110" s="557"/>
      <c r="Z110" s="557"/>
      <c r="AA110" s="548"/>
    </row>
    <row r="111" spans="1:28" ht="15.75" customHeight="1" thickBot="1">
      <c r="A111" s="207"/>
      <c r="B111" s="64"/>
      <c r="C111" s="101"/>
      <c r="D111" s="893"/>
      <c r="E111" s="27"/>
      <c r="F111" s="267"/>
      <c r="G111" s="269"/>
      <c r="H111" s="729"/>
      <c r="I111" s="67" t="s">
        <v>29</v>
      </c>
      <c r="J111" s="41">
        <f>SUM(J109:J110)</f>
        <v>50</v>
      </c>
      <c r="K111" s="40">
        <f>SUM(K109:K110)</f>
        <v>50</v>
      </c>
      <c r="L111" s="40"/>
      <c r="M111" s="42"/>
      <c r="N111" s="41">
        <v>80</v>
      </c>
      <c r="O111" s="40">
        <v>80</v>
      </c>
      <c r="P111" s="40"/>
      <c r="Q111" s="42"/>
      <c r="R111" s="41">
        <f>SUM(R109:R110)</f>
        <v>60</v>
      </c>
      <c r="S111" s="40">
        <f>SUM(S109:S110)</f>
        <v>60</v>
      </c>
      <c r="T111" s="40"/>
      <c r="U111" s="38"/>
      <c r="V111" s="43">
        <v>100</v>
      </c>
      <c r="W111" s="43">
        <v>110</v>
      </c>
      <c r="X111" s="1131"/>
      <c r="Y111" s="558"/>
      <c r="Z111" s="558"/>
      <c r="AA111" s="559"/>
      <c r="AB111" s="9"/>
    </row>
    <row r="112" spans="1:28" ht="14.25" customHeight="1" thickBot="1">
      <c r="A112" s="202" t="s">
        <v>17</v>
      </c>
      <c r="B112" s="99" t="s">
        <v>16</v>
      </c>
      <c r="C112" s="1189" t="s">
        <v>28</v>
      </c>
      <c r="D112" s="1246"/>
      <c r="E112" s="1246"/>
      <c r="F112" s="1246"/>
      <c r="G112" s="1246"/>
      <c r="H112" s="1246"/>
      <c r="I112" s="1268"/>
      <c r="J112" s="31">
        <f>J111+J108</f>
        <v>50</v>
      </c>
      <c r="K112" s="32">
        <f>K111+K108</f>
        <v>50</v>
      </c>
      <c r="L112" s="221"/>
      <c r="M112" s="222"/>
      <c r="N112" s="31">
        <f>N111+N108</f>
        <v>120</v>
      </c>
      <c r="O112" s="32">
        <f>O111+O108</f>
        <v>120</v>
      </c>
      <c r="P112" s="32"/>
      <c r="Q112" s="33"/>
      <c r="R112" s="220">
        <f>R111+R108</f>
        <v>100</v>
      </c>
      <c r="S112" s="221">
        <f>S111+S108</f>
        <v>100</v>
      </c>
      <c r="T112" s="221"/>
      <c r="U112" s="229"/>
      <c r="V112" s="224">
        <f>V111+V108</f>
        <v>150</v>
      </c>
      <c r="W112" s="224">
        <f>W111+W108</f>
        <v>160</v>
      </c>
      <c r="X112" s="226"/>
      <c r="Y112" s="226"/>
      <c r="Z112" s="226"/>
      <c r="AA112" s="227"/>
      <c r="AB112" s="9"/>
    </row>
    <row r="113" spans="1:28" ht="16.5" customHeight="1" thickBot="1">
      <c r="A113" s="193" t="s">
        <v>17</v>
      </c>
      <c r="B113" s="228" t="s">
        <v>17</v>
      </c>
      <c r="C113" s="1006" t="s">
        <v>296</v>
      </c>
      <c r="D113" s="1007"/>
      <c r="E113" s="1007"/>
      <c r="F113" s="1007"/>
      <c r="G113" s="1007"/>
      <c r="H113" s="1007"/>
      <c r="I113" s="1007"/>
      <c r="J113" s="1007"/>
      <c r="K113" s="1007"/>
      <c r="L113" s="1007"/>
      <c r="M113" s="1007"/>
      <c r="N113" s="1007"/>
      <c r="O113" s="1007"/>
      <c r="P113" s="1007"/>
      <c r="Q113" s="1007"/>
      <c r="R113" s="1007"/>
      <c r="S113" s="1007"/>
      <c r="T113" s="1007"/>
      <c r="U113" s="1007"/>
      <c r="V113" s="1007"/>
      <c r="W113" s="1007"/>
      <c r="X113" s="1007"/>
      <c r="Y113" s="1007"/>
      <c r="Z113" s="1007"/>
      <c r="AA113" s="1287"/>
      <c r="AB113" s="9"/>
    </row>
    <row r="114" spans="1:27" ht="14.25" customHeight="1">
      <c r="A114" s="1232" t="s">
        <v>17</v>
      </c>
      <c r="B114" s="1228" t="s">
        <v>17</v>
      </c>
      <c r="C114" s="1111" t="s">
        <v>16</v>
      </c>
      <c r="D114" s="1082" t="s">
        <v>234</v>
      </c>
      <c r="E114" s="877"/>
      <c r="F114" s="880" t="s">
        <v>23</v>
      </c>
      <c r="G114" s="883">
        <v>9046492</v>
      </c>
      <c r="H114" s="1201" t="s">
        <v>91</v>
      </c>
      <c r="I114" s="66" t="s">
        <v>21</v>
      </c>
      <c r="J114" s="272">
        <v>1407.9</v>
      </c>
      <c r="K114" s="273">
        <v>1407.9</v>
      </c>
      <c r="L114" s="273">
        <v>928.4</v>
      </c>
      <c r="M114" s="274"/>
      <c r="N114" s="54">
        <v>1676.8</v>
      </c>
      <c r="O114" s="30">
        <v>1676.8</v>
      </c>
      <c r="P114" s="30">
        <v>1098.5</v>
      </c>
      <c r="Q114" s="348"/>
      <c r="R114" s="62">
        <v>1504.1</v>
      </c>
      <c r="S114" s="23">
        <v>1504.1</v>
      </c>
      <c r="T114" s="23">
        <v>973.5</v>
      </c>
      <c r="U114" s="24"/>
      <c r="V114" s="47">
        <v>1662.8</v>
      </c>
      <c r="W114" s="47">
        <v>1621.6</v>
      </c>
      <c r="X114" s="378" t="s">
        <v>81</v>
      </c>
      <c r="Y114" s="218" t="s">
        <v>92</v>
      </c>
      <c r="Z114" s="218" t="s">
        <v>92</v>
      </c>
      <c r="AA114" s="233" t="s">
        <v>92</v>
      </c>
    </row>
    <row r="115" spans="1:27" ht="14.25" customHeight="1">
      <c r="A115" s="1100"/>
      <c r="B115" s="1101"/>
      <c r="C115" s="1102"/>
      <c r="D115" s="1083"/>
      <c r="E115" s="878"/>
      <c r="F115" s="881"/>
      <c r="G115" s="884"/>
      <c r="H115" s="1010"/>
      <c r="I115" s="133" t="s">
        <v>82</v>
      </c>
      <c r="J115" s="275">
        <v>80</v>
      </c>
      <c r="K115" s="276">
        <v>71.9</v>
      </c>
      <c r="L115" s="276"/>
      <c r="M115" s="277">
        <v>8.1</v>
      </c>
      <c r="N115" s="374">
        <v>60</v>
      </c>
      <c r="O115" s="18">
        <v>35</v>
      </c>
      <c r="P115" s="18"/>
      <c r="Q115" s="351">
        <v>25</v>
      </c>
      <c r="R115" s="344">
        <v>59</v>
      </c>
      <c r="S115" s="75">
        <v>34</v>
      </c>
      <c r="T115" s="75"/>
      <c r="U115" s="76">
        <v>25</v>
      </c>
      <c r="V115" s="116">
        <v>40</v>
      </c>
      <c r="W115" s="116">
        <v>40</v>
      </c>
      <c r="X115" s="379" t="s">
        <v>136</v>
      </c>
      <c r="Y115" s="358" t="s">
        <v>137</v>
      </c>
      <c r="Z115" s="358" t="s">
        <v>137</v>
      </c>
      <c r="AA115" s="359" t="s">
        <v>137</v>
      </c>
    </row>
    <row r="116" spans="1:27" ht="15" customHeight="1">
      <c r="A116" s="1100"/>
      <c r="B116" s="1101"/>
      <c r="C116" s="1102"/>
      <c r="D116" s="1083"/>
      <c r="E116" s="878"/>
      <c r="F116" s="881"/>
      <c r="G116" s="884"/>
      <c r="H116" s="1010"/>
      <c r="I116" s="591" t="s">
        <v>172</v>
      </c>
      <c r="J116" s="275">
        <v>2</v>
      </c>
      <c r="K116" s="276">
        <v>2</v>
      </c>
      <c r="L116" s="276"/>
      <c r="M116" s="277"/>
      <c r="N116" s="374">
        <v>2</v>
      </c>
      <c r="O116" s="18">
        <v>2</v>
      </c>
      <c r="P116" s="18"/>
      <c r="Q116" s="356"/>
      <c r="R116" s="344">
        <v>2</v>
      </c>
      <c r="S116" s="75">
        <v>2</v>
      </c>
      <c r="T116" s="75"/>
      <c r="U116" s="76"/>
      <c r="V116" s="116">
        <v>2</v>
      </c>
      <c r="W116" s="116">
        <v>2</v>
      </c>
      <c r="X116" s="596" t="s">
        <v>94</v>
      </c>
      <c r="Y116" s="744" t="s">
        <v>133</v>
      </c>
      <c r="Z116" s="744" t="s">
        <v>95</v>
      </c>
      <c r="AA116" s="745" t="s">
        <v>96</v>
      </c>
    </row>
    <row r="117" spans="1:27" ht="15.75" customHeight="1">
      <c r="A117" s="1100"/>
      <c r="B117" s="1101"/>
      <c r="C117" s="1102"/>
      <c r="D117" s="1083"/>
      <c r="E117" s="878"/>
      <c r="F117" s="881"/>
      <c r="G117" s="884"/>
      <c r="H117" s="1010"/>
      <c r="I117" s="597" t="s">
        <v>57</v>
      </c>
      <c r="J117" s="275"/>
      <c r="K117" s="276"/>
      <c r="L117" s="276"/>
      <c r="M117" s="277"/>
      <c r="N117" s="374">
        <v>110</v>
      </c>
      <c r="O117" s="18"/>
      <c r="P117" s="18"/>
      <c r="Q117" s="351">
        <v>110</v>
      </c>
      <c r="R117" s="344">
        <v>0</v>
      </c>
      <c r="S117" s="75"/>
      <c r="T117" s="75"/>
      <c r="U117" s="76">
        <v>0</v>
      </c>
      <c r="V117" s="116"/>
      <c r="W117" s="116"/>
      <c r="X117" s="312" t="s">
        <v>216</v>
      </c>
      <c r="Y117" s="358" t="s">
        <v>48</v>
      </c>
      <c r="Z117" s="358"/>
      <c r="AA117" s="359"/>
    </row>
    <row r="118" spans="1:27" ht="26.25" customHeight="1">
      <c r="A118" s="1100"/>
      <c r="B118" s="1101"/>
      <c r="C118" s="1102"/>
      <c r="D118" s="1083"/>
      <c r="E118" s="878"/>
      <c r="F118" s="881"/>
      <c r="G118" s="884"/>
      <c r="H118" s="1010"/>
      <c r="I118" s="468"/>
      <c r="J118" s="284"/>
      <c r="K118" s="285"/>
      <c r="L118" s="285"/>
      <c r="M118" s="286"/>
      <c r="N118" s="583"/>
      <c r="O118" s="345"/>
      <c r="P118" s="345"/>
      <c r="Q118" s="593"/>
      <c r="R118" s="469"/>
      <c r="S118" s="90"/>
      <c r="T118" s="90"/>
      <c r="U118" s="346"/>
      <c r="V118" s="117"/>
      <c r="W118" s="117"/>
      <c r="X118" s="312" t="s">
        <v>213</v>
      </c>
      <c r="Y118" s="358" t="s">
        <v>214</v>
      </c>
      <c r="Z118" s="358"/>
      <c r="AA118" s="359"/>
    </row>
    <row r="119" spans="1:28" ht="27.75" customHeight="1" thickBot="1">
      <c r="A119" s="1245"/>
      <c r="B119" s="1229"/>
      <c r="C119" s="1230"/>
      <c r="D119" s="1084"/>
      <c r="E119" s="879"/>
      <c r="F119" s="882"/>
      <c r="G119" s="885"/>
      <c r="H119" s="1011"/>
      <c r="I119" s="67" t="s">
        <v>29</v>
      </c>
      <c r="J119" s="41">
        <f>SUM(J114:J118)</f>
        <v>1489.9</v>
      </c>
      <c r="K119" s="40">
        <f aca="true" t="shared" si="5" ref="K119:Q119">SUM(K114:K118)</f>
        <v>1481.8000000000002</v>
      </c>
      <c r="L119" s="40">
        <f t="shared" si="5"/>
        <v>928.4</v>
      </c>
      <c r="M119" s="42">
        <f t="shared" si="5"/>
        <v>8.1</v>
      </c>
      <c r="N119" s="53">
        <f t="shared" si="5"/>
        <v>1848.8</v>
      </c>
      <c r="O119" s="40">
        <f t="shared" si="5"/>
        <v>1713.8</v>
      </c>
      <c r="P119" s="40">
        <f t="shared" si="5"/>
        <v>1098.5</v>
      </c>
      <c r="Q119" s="38">
        <f t="shared" si="5"/>
        <v>135</v>
      </c>
      <c r="R119" s="41">
        <f aca="true" t="shared" si="6" ref="R119:W119">SUM(R114:R118)</f>
        <v>1565.1</v>
      </c>
      <c r="S119" s="40">
        <f>SUM(S114:S118)</f>
        <v>1540.1</v>
      </c>
      <c r="T119" s="40">
        <f t="shared" si="6"/>
        <v>973.5</v>
      </c>
      <c r="U119" s="42">
        <f t="shared" si="6"/>
        <v>25</v>
      </c>
      <c r="V119" s="43">
        <f t="shared" si="6"/>
        <v>1704.8</v>
      </c>
      <c r="W119" s="43">
        <f t="shared" si="6"/>
        <v>1663.6</v>
      </c>
      <c r="X119" s="28" t="s">
        <v>215</v>
      </c>
      <c r="Y119" s="741" t="s">
        <v>210</v>
      </c>
      <c r="Z119" s="741" t="s">
        <v>211</v>
      </c>
      <c r="AA119" s="746" t="s">
        <v>212</v>
      </c>
      <c r="AB119" s="9"/>
    </row>
    <row r="120" spans="1:28" ht="15" customHeight="1">
      <c r="A120" s="1232" t="s">
        <v>17</v>
      </c>
      <c r="B120" s="1228" t="s">
        <v>17</v>
      </c>
      <c r="C120" s="1111" t="s">
        <v>17</v>
      </c>
      <c r="D120" s="1082" t="s">
        <v>297</v>
      </c>
      <c r="E120" s="877"/>
      <c r="F120" s="880" t="s">
        <v>23</v>
      </c>
      <c r="G120" s="883">
        <v>9046492</v>
      </c>
      <c r="H120" s="1201" t="s">
        <v>91</v>
      </c>
      <c r="I120" s="66" t="s">
        <v>21</v>
      </c>
      <c r="J120" s="272">
        <v>135.5</v>
      </c>
      <c r="K120" s="273">
        <v>135.5</v>
      </c>
      <c r="L120" s="273"/>
      <c r="M120" s="274"/>
      <c r="N120" s="54">
        <v>256.5</v>
      </c>
      <c r="O120" s="30">
        <v>226.5</v>
      </c>
      <c r="P120" s="30"/>
      <c r="Q120" s="450">
        <v>30</v>
      </c>
      <c r="R120" s="62">
        <v>200.5</v>
      </c>
      <c r="S120" s="23">
        <v>200.5</v>
      </c>
      <c r="T120" s="23"/>
      <c r="U120" s="24">
        <v>0</v>
      </c>
      <c r="V120" s="47">
        <v>290.5</v>
      </c>
      <c r="W120" s="47">
        <v>302.5</v>
      </c>
      <c r="X120" s="379" t="s">
        <v>93</v>
      </c>
      <c r="Y120" s="358" t="s">
        <v>119</v>
      </c>
      <c r="Z120" s="358" t="s">
        <v>120</v>
      </c>
      <c r="AA120" s="359" t="s">
        <v>121</v>
      </c>
      <c r="AB120" s="9"/>
    </row>
    <row r="121" spans="1:28" ht="13.5" customHeight="1">
      <c r="A121" s="1100"/>
      <c r="B121" s="1101"/>
      <c r="C121" s="1102"/>
      <c r="D121" s="1083"/>
      <c r="E121" s="878"/>
      <c r="F121" s="881"/>
      <c r="G121" s="884"/>
      <c r="H121" s="1010"/>
      <c r="I121" s="133" t="s">
        <v>82</v>
      </c>
      <c r="J121" s="275"/>
      <c r="K121" s="276"/>
      <c r="L121" s="276"/>
      <c r="M121" s="277"/>
      <c r="N121" s="374"/>
      <c r="O121" s="18"/>
      <c r="P121" s="18"/>
      <c r="Q121" s="356"/>
      <c r="R121" s="344"/>
      <c r="S121" s="75"/>
      <c r="T121" s="75"/>
      <c r="U121" s="76"/>
      <c r="V121" s="116"/>
      <c r="W121" s="116"/>
      <c r="X121" s="1328" t="s">
        <v>122</v>
      </c>
      <c r="Y121" s="1377" t="s">
        <v>123</v>
      </c>
      <c r="Z121" s="1377" t="s">
        <v>124</v>
      </c>
      <c r="AA121" s="1385"/>
      <c r="AB121" s="9"/>
    </row>
    <row r="122" spans="1:28" ht="12.75" customHeight="1">
      <c r="A122" s="1100"/>
      <c r="B122" s="1101"/>
      <c r="C122" s="1102"/>
      <c r="D122" s="1083"/>
      <c r="E122" s="878"/>
      <c r="F122" s="881"/>
      <c r="G122" s="884"/>
      <c r="H122" s="1010"/>
      <c r="I122" s="85" t="s">
        <v>83</v>
      </c>
      <c r="J122" s="278">
        <v>100</v>
      </c>
      <c r="K122" s="279">
        <v>100</v>
      </c>
      <c r="L122" s="279"/>
      <c r="M122" s="280"/>
      <c r="N122" s="86">
        <v>100</v>
      </c>
      <c r="O122" s="80">
        <v>100</v>
      </c>
      <c r="P122" s="80"/>
      <c r="Q122" s="362"/>
      <c r="R122" s="71">
        <v>100</v>
      </c>
      <c r="S122" s="72">
        <v>100</v>
      </c>
      <c r="T122" s="72"/>
      <c r="U122" s="73"/>
      <c r="V122" s="81">
        <v>100</v>
      </c>
      <c r="W122" s="81">
        <v>100</v>
      </c>
      <c r="X122" s="1329"/>
      <c r="Y122" s="1000"/>
      <c r="Z122" s="1000"/>
      <c r="AA122" s="1003"/>
      <c r="AB122" s="9"/>
    </row>
    <row r="123" spans="1:27" ht="26.25" customHeight="1" thickBot="1">
      <c r="A123" s="1100"/>
      <c r="B123" s="1101"/>
      <c r="C123" s="1102"/>
      <c r="D123" s="1083"/>
      <c r="E123" s="879"/>
      <c r="F123" s="882"/>
      <c r="G123" s="885"/>
      <c r="H123" s="1011"/>
      <c r="I123" s="367" t="s">
        <v>29</v>
      </c>
      <c r="J123" s="129">
        <f>J122+J121+J120</f>
        <v>235.5</v>
      </c>
      <c r="K123" s="55">
        <f>K122+K121+K120</f>
        <v>235.5</v>
      </c>
      <c r="L123" s="55"/>
      <c r="M123" s="56"/>
      <c r="N123" s="138">
        <f>N122+N120</f>
        <v>356.5</v>
      </c>
      <c r="O123" s="55">
        <f>O122+O120</f>
        <v>326.5</v>
      </c>
      <c r="P123" s="55"/>
      <c r="Q123" s="368">
        <v>30</v>
      </c>
      <c r="R123" s="41">
        <f>SUM(R120:R122)</f>
        <v>300.5</v>
      </c>
      <c r="S123" s="40">
        <f>SUM(S120:S122)</f>
        <v>300.5</v>
      </c>
      <c r="T123" s="40"/>
      <c r="U123" s="42"/>
      <c r="V123" s="130">
        <f>V122+V120</f>
        <v>390.5</v>
      </c>
      <c r="W123" s="130">
        <v>402.5</v>
      </c>
      <c r="X123" s="1330"/>
      <c r="Y123" s="1378"/>
      <c r="Z123" s="1378"/>
      <c r="AA123" s="1386"/>
    </row>
    <row r="124" spans="1:28" ht="18" customHeight="1">
      <c r="A124" s="1232" t="s">
        <v>17</v>
      </c>
      <c r="B124" s="1228" t="s">
        <v>17</v>
      </c>
      <c r="C124" s="1111" t="s">
        <v>18</v>
      </c>
      <c r="D124" s="1082" t="s">
        <v>97</v>
      </c>
      <c r="E124" s="877"/>
      <c r="F124" s="880" t="s">
        <v>23</v>
      </c>
      <c r="G124" s="883">
        <v>9046492</v>
      </c>
      <c r="H124" s="1201" t="s">
        <v>91</v>
      </c>
      <c r="I124" s="66" t="s">
        <v>21</v>
      </c>
      <c r="J124" s="272">
        <v>0</v>
      </c>
      <c r="K124" s="273">
        <v>0</v>
      </c>
      <c r="L124" s="273"/>
      <c r="M124" s="274"/>
      <c r="N124" s="54">
        <v>6</v>
      </c>
      <c r="O124" s="30">
        <v>6</v>
      </c>
      <c r="P124" s="30"/>
      <c r="Q124" s="353"/>
      <c r="R124" s="62">
        <v>3</v>
      </c>
      <c r="S124" s="23">
        <v>3</v>
      </c>
      <c r="T124" s="23"/>
      <c r="U124" s="24"/>
      <c r="V124" s="47">
        <v>6</v>
      </c>
      <c r="W124" s="47">
        <v>6</v>
      </c>
      <c r="X124" s="888" t="s">
        <v>98</v>
      </c>
      <c r="Y124" s="871">
        <v>300</v>
      </c>
      <c r="Z124" s="871">
        <v>300</v>
      </c>
      <c r="AA124" s="1325">
        <v>300</v>
      </c>
      <c r="AB124" s="9"/>
    </row>
    <row r="125" spans="1:28" ht="20.25" customHeight="1">
      <c r="A125" s="1100"/>
      <c r="B125" s="1101"/>
      <c r="C125" s="1102"/>
      <c r="D125" s="1083"/>
      <c r="E125" s="878"/>
      <c r="F125" s="881"/>
      <c r="G125" s="884"/>
      <c r="H125" s="1010"/>
      <c r="I125" s="133" t="s">
        <v>82</v>
      </c>
      <c r="J125" s="275"/>
      <c r="K125" s="276"/>
      <c r="L125" s="276"/>
      <c r="M125" s="277"/>
      <c r="N125" s="374">
        <v>1</v>
      </c>
      <c r="O125" s="18">
        <v>1</v>
      </c>
      <c r="P125" s="18"/>
      <c r="Q125" s="356"/>
      <c r="R125" s="344">
        <v>1</v>
      </c>
      <c r="S125" s="75">
        <v>1</v>
      </c>
      <c r="T125" s="75"/>
      <c r="U125" s="76"/>
      <c r="V125" s="116"/>
      <c r="W125" s="116"/>
      <c r="X125" s="889"/>
      <c r="Y125" s="872"/>
      <c r="Z125" s="872"/>
      <c r="AA125" s="1326"/>
      <c r="AB125" s="9"/>
    </row>
    <row r="126" spans="1:28" ht="15.75" customHeight="1">
      <c r="A126" s="1100"/>
      <c r="B126" s="1101"/>
      <c r="C126" s="1102"/>
      <c r="D126" s="1083"/>
      <c r="E126" s="878"/>
      <c r="F126" s="881"/>
      <c r="G126" s="884"/>
      <c r="H126" s="1010"/>
      <c r="I126" s="85" t="s">
        <v>83</v>
      </c>
      <c r="J126" s="278"/>
      <c r="K126" s="279"/>
      <c r="L126" s="279"/>
      <c r="M126" s="280"/>
      <c r="N126" s="86"/>
      <c r="O126" s="80"/>
      <c r="P126" s="80"/>
      <c r="Q126" s="362"/>
      <c r="R126" s="71"/>
      <c r="S126" s="72"/>
      <c r="T126" s="72"/>
      <c r="U126" s="73"/>
      <c r="V126" s="81"/>
      <c r="W126" s="81"/>
      <c r="X126" s="889"/>
      <c r="Y126" s="872"/>
      <c r="Z126" s="872"/>
      <c r="AA126" s="1326"/>
      <c r="AB126" s="9"/>
    </row>
    <row r="127" spans="1:27" ht="23.25" customHeight="1" thickBot="1">
      <c r="A127" s="1100"/>
      <c r="B127" s="1101"/>
      <c r="C127" s="1102"/>
      <c r="D127" s="1083"/>
      <c r="E127" s="879"/>
      <c r="F127" s="882"/>
      <c r="G127" s="885"/>
      <c r="H127" s="1011"/>
      <c r="I127" s="367" t="s">
        <v>29</v>
      </c>
      <c r="J127" s="129">
        <f>J126+J125+J124</f>
        <v>0</v>
      </c>
      <c r="K127" s="55">
        <f>K126+K125+K124</f>
        <v>0</v>
      </c>
      <c r="L127" s="55">
        <f>L126+L125+L124</f>
        <v>0</v>
      </c>
      <c r="M127" s="56"/>
      <c r="N127" s="138">
        <f>N126+N124</f>
        <v>6</v>
      </c>
      <c r="O127" s="55">
        <f>O126+O124</f>
        <v>6</v>
      </c>
      <c r="P127" s="55"/>
      <c r="Q127" s="368"/>
      <c r="R127" s="41">
        <f>SUM(R124:R126)</f>
        <v>4</v>
      </c>
      <c r="S127" s="40">
        <f>SUM(S124:S126)</f>
        <v>4</v>
      </c>
      <c r="T127" s="40"/>
      <c r="U127" s="42"/>
      <c r="V127" s="130">
        <f>V126+V124</f>
        <v>6</v>
      </c>
      <c r="W127" s="130">
        <v>6</v>
      </c>
      <c r="X127" s="890"/>
      <c r="Y127" s="873"/>
      <c r="Z127" s="873"/>
      <c r="AA127" s="1327"/>
    </row>
    <row r="128" spans="1:28" ht="23.25" customHeight="1">
      <c r="A128" s="202" t="s">
        <v>17</v>
      </c>
      <c r="B128" s="99" t="s">
        <v>17</v>
      </c>
      <c r="C128" s="1111" t="s">
        <v>22</v>
      </c>
      <c r="D128" s="1319" t="s">
        <v>202</v>
      </c>
      <c r="E128" s="877"/>
      <c r="F128" s="880" t="s">
        <v>23</v>
      </c>
      <c r="G128" s="883">
        <v>9048692</v>
      </c>
      <c r="H128" s="1201" t="s">
        <v>91</v>
      </c>
      <c r="I128" s="66" t="s">
        <v>57</v>
      </c>
      <c r="J128" s="335" t="s">
        <v>49</v>
      </c>
      <c r="K128" s="30"/>
      <c r="L128" s="30"/>
      <c r="M128" s="50" t="s">
        <v>49</v>
      </c>
      <c r="N128" s="335">
        <v>102</v>
      </c>
      <c r="O128" s="30"/>
      <c r="P128" s="30"/>
      <c r="Q128" s="50">
        <v>102</v>
      </c>
      <c r="R128" s="62">
        <v>0</v>
      </c>
      <c r="S128" s="23"/>
      <c r="T128" s="23"/>
      <c r="U128" s="24">
        <v>0</v>
      </c>
      <c r="V128" s="47">
        <v>200</v>
      </c>
      <c r="W128" s="47">
        <v>375</v>
      </c>
      <c r="X128" s="506" t="s">
        <v>203</v>
      </c>
      <c r="Y128" s="598">
        <v>12</v>
      </c>
      <c r="Z128" s="598"/>
      <c r="AA128" s="599"/>
      <c r="AB128" s="9"/>
    </row>
    <row r="129" spans="1:28" ht="24" customHeight="1">
      <c r="A129" s="321"/>
      <c r="B129" s="97"/>
      <c r="C129" s="1102"/>
      <c r="D129" s="1320"/>
      <c r="E129" s="878"/>
      <c r="F129" s="881"/>
      <c r="G129" s="884"/>
      <c r="H129" s="1010"/>
      <c r="I129" s="133"/>
      <c r="J129" s="341"/>
      <c r="K129" s="18"/>
      <c r="L129" s="18"/>
      <c r="M129" s="342"/>
      <c r="N129" s="341"/>
      <c r="O129" s="18"/>
      <c r="P129" s="18"/>
      <c r="Q129" s="342"/>
      <c r="R129" s="344"/>
      <c r="S129" s="75"/>
      <c r="T129" s="75"/>
      <c r="U129" s="76"/>
      <c r="V129" s="116"/>
      <c r="W129" s="116"/>
      <c r="X129" s="312" t="s">
        <v>307</v>
      </c>
      <c r="Y129" s="327">
        <v>1</v>
      </c>
      <c r="Z129" s="327"/>
      <c r="AA129" s="328"/>
      <c r="AB129" s="9"/>
    </row>
    <row r="130" spans="1:28" ht="24" customHeight="1">
      <c r="A130" s="321"/>
      <c r="B130" s="97"/>
      <c r="C130" s="1102"/>
      <c r="D130" s="1320"/>
      <c r="E130" s="878"/>
      <c r="F130" s="881"/>
      <c r="G130" s="884"/>
      <c r="H130" s="1010"/>
      <c r="I130" s="468"/>
      <c r="J130" s="585"/>
      <c r="K130" s="345"/>
      <c r="L130" s="345"/>
      <c r="M130" s="586"/>
      <c r="N130" s="585"/>
      <c r="O130" s="345"/>
      <c r="P130" s="345"/>
      <c r="Q130" s="586"/>
      <c r="R130" s="469"/>
      <c r="S130" s="90"/>
      <c r="T130" s="90"/>
      <c r="U130" s="346"/>
      <c r="V130" s="117"/>
      <c r="W130" s="117"/>
      <c r="X130" s="312" t="s">
        <v>308</v>
      </c>
      <c r="Y130" s="327"/>
      <c r="Z130" s="327">
        <v>100</v>
      </c>
      <c r="AA130" s="328"/>
      <c r="AB130" s="9"/>
    </row>
    <row r="131" spans="1:28" ht="24" customHeight="1">
      <c r="A131" s="321"/>
      <c r="B131" s="97"/>
      <c r="C131" s="1102"/>
      <c r="D131" s="1320"/>
      <c r="E131" s="878"/>
      <c r="F131" s="881"/>
      <c r="G131" s="884"/>
      <c r="H131" s="1010"/>
      <c r="I131" s="468"/>
      <c r="J131" s="585"/>
      <c r="K131" s="345"/>
      <c r="L131" s="345"/>
      <c r="M131" s="714"/>
      <c r="N131" s="585"/>
      <c r="O131" s="345"/>
      <c r="P131" s="345"/>
      <c r="Q131" s="586"/>
      <c r="R131" s="469"/>
      <c r="S131" s="90"/>
      <c r="T131" s="90"/>
      <c r="U131" s="346"/>
      <c r="V131" s="117"/>
      <c r="W131" s="117"/>
      <c r="X131" s="312" t="s">
        <v>204</v>
      </c>
      <c r="Y131" s="327"/>
      <c r="Z131" s="327"/>
      <c r="AA131" s="328">
        <v>1</v>
      </c>
      <c r="AB131" s="9"/>
    </row>
    <row r="132" spans="1:28" ht="17.25" customHeight="1">
      <c r="A132" s="321"/>
      <c r="B132" s="97"/>
      <c r="C132" s="1102"/>
      <c r="D132" s="1320"/>
      <c r="E132" s="878"/>
      <c r="F132" s="881"/>
      <c r="G132" s="884"/>
      <c r="H132" s="1010"/>
      <c r="I132" s="468"/>
      <c r="J132" s="585"/>
      <c r="K132" s="345"/>
      <c r="L132" s="345"/>
      <c r="M132" s="714"/>
      <c r="N132" s="585"/>
      <c r="O132" s="345"/>
      <c r="P132" s="345"/>
      <c r="Q132" s="586"/>
      <c r="R132" s="469"/>
      <c r="S132" s="90"/>
      <c r="T132" s="90"/>
      <c r="U132" s="346"/>
      <c r="V132" s="117"/>
      <c r="W132" s="117"/>
      <c r="X132" s="783" t="s">
        <v>284</v>
      </c>
      <c r="Y132" s="784"/>
      <c r="Z132" s="784"/>
      <c r="AA132" s="785"/>
      <c r="AB132" s="9"/>
    </row>
    <row r="133" spans="1:28" ht="25.5" customHeight="1" thickBot="1">
      <c r="A133" s="207"/>
      <c r="B133" s="64"/>
      <c r="C133" s="1230"/>
      <c r="D133" s="1321"/>
      <c r="E133" s="879"/>
      <c r="F133" s="882"/>
      <c r="G133" s="885"/>
      <c r="H133" s="1011"/>
      <c r="I133" s="134" t="s">
        <v>29</v>
      </c>
      <c r="J133" s="41" t="s">
        <v>49</v>
      </c>
      <c r="K133" s="40"/>
      <c r="L133" s="40"/>
      <c r="M133" s="42" t="s">
        <v>49</v>
      </c>
      <c r="N133" s="41">
        <f>N129+N128</f>
        <v>102</v>
      </c>
      <c r="O133" s="40"/>
      <c r="P133" s="40"/>
      <c r="Q133" s="42">
        <f>Q129+Q128</f>
        <v>102</v>
      </c>
      <c r="R133" s="41">
        <f>SUM(R128:R131)</f>
        <v>0</v>
      </c>
      <c r="S133" s="40"/>
      <c r="T133" s="40"/>
      <c r="U133" s="42">
        <f>SUM(U128:U131)</f>
        <v>0</v>
      </c>
      <c r="V133" s="43">
        <f>SUM(V128:V129)</f>
        <v>200</v>
      </c>
      <c r="W133" s="43">
        <f>SUM(W128:W129)</f>
        <v>375</v>
      </c>
      <c r="X133" s="69" t="s">
        <v>205</v>
      </c>
      <c r="Y133" s="433"/>
      <c r="Z133" s="433"/>
      <c r="AA133" s="434">
        <v>2</v>
      </c>
      <c r="AB133" s="9"/>
    </row>
    <row r="134" spans="1:27" ht="19.5" customHeight="1" thickBot="1">
      <c r="A134" s="825" t="s">
        <v>17</v>
      </c>
      <c r="B134" s="834" t="s">
        <v>17</v>
      </c>
      <c r="C134" s="1314" t="s">
        <v>28</v>
      </c>
      <c r="D134" s="1315"/>
      <c r="E134" s="1315"/>
      <c r="F134" s="1315"/>
      <c r="G134" s="1315"/>
      <c r="H134" s="1315"/>
      <c r="I134" s="1315"/>
      <c r="J134" s="800">
        <f>J127+J123+J119</f>
        <v>1725.4</v>
      </c>
      <c r="K134" s="801">
        <f>K127+K123+K119</f>
        <v>1717.3000000000002</v>
      </c>
      <c r="L134" s="801">
        <f>L127+L123+L119</f>
        <v>928.4</v>
      </c>
      <c r="M134" s="802">
        <f>M119</f>
        <v>8.1</v>
      </c>
      <c r="N134" s="835">
        <f>N127+N123+N119+N133</f>
        <v>2313.3</v>
      </c>
      <c r="O134" s="801">
        <f>O127+O123+O119+O133</f>
        <v>2046.3</v>
      </c>
      <c r="P134" s="801">
        <f>P127+P123+P119</f>
        <v>1098.5</v>
      </c>
      <c r="Q134" s="836">
        <f aca="true" t="shared" si="7" ref="Q134:W134">Q127+Q123+Q119+Q133</f>
        <v>267</v>
      </c>
      <c r="R134" s="800">
        <f t="shared" si="7"/>
        <v>1869.6</v>
      </c>
      <c r="S134" s="801">
        <f>S127+S123+S119+S133</f>
        <v>1844.6</v>
      </c>
      <c r="T134" s="801">
        <f t="shared" si="7"/>
        <v>973.5</v>
      </c>
      <c r="U134" s="802">
        <f t="shared" si="7"/>
        <v>25</v>
      </c>
      <c r="V134" s="837">
        <f t="shared" si="7"/>
        <v>2301.3</v>
      </c>
      <c r="W134" s="837">
        <f t="shared" si="7"/>
        <v>2447.1</v>
      </c>
      <c r="X134" s="838"/>
      <c r="Y134" s="839"/>
      <c r="Z134" s="839"/>
      <c r="AA134" s="840"/>
    </row>
    <row r="135" spans="1:27" ht="17.25" customHeight="1" thickBot="1" thickTop="1">
      <c r="A135" s="148" t="s">
        <v>17</v>
      </c>
      <c r="B135" s="97" t="s">
        <v>18</v>
      </c>
      <c r="C135" s="1316" t="s">
        <v>299</v>
      </c>
      <c r="D135" s="1317"/>
      <c r="E135" s="1317"/>
      <c r="F135" s="1317"/>
      <c r="G135" s="1317"/>
      <c r="H135" s="1317"/>
      <c r="I135" s="1317"/>
      <c r="J135" s="1317"/>
      <c r="K135" s="1317"/>
      <c r="L135" s="1317"/>
      <c r="M135" s="1317"/>
      <c r="N135" s="1317"/>
      <c r="O135" s="1317"/>
      <c r="P135" s="1317"/>
      <c r="Q135" s="1317"/>
      <c r="R135" s="1317"/>
      <c r="S135" s="1317"/>
      <c r="T135" s="1317"/>
      <c r="U135" s="1317"/>
      <c r="V135" s="1317"/>
      <c r="W135" s="1317"/>
      <c r="X135" s="1317"/>
      <c r="Y135" s="1317"/>
      <c r="Z135" s="1317"/>
      <c r="AA135" s="1318"/>
    </row>
    <row r="136" spans="1:27" ht="15.75" customHeight="1">
      <c r="A136" s="1232" t="s">
        <v>17</v>
      </c>
      <c r="B136" s="1228" t="s">
        <v>18</v>
      </c>
      <c r="C136" s="1111" t="s">
        <v>16</v>
      </c>
      <c r="D136" s="1082" t="s">
        <v>235</v>
      </c>
      <c r="E136" s="877"/>
      <c r="F136" s="880" t="s">
        <v>23</v>
      </c>
      <c r="G136" s="883">
        <v>8820481</v>
      </c>
      <c r="H136" s="1201" t="s">
        <v>99</v>
      </c>
      <c r="I136" s="66" t="s">
        <v>21</v>
      </c>
      <c r="J136" s="272">
        <v>184.3</v>
      </c>
      <c r="K136" s="273">
        <v>184.3</v>
      </c>
      <c r="L136" s="273">
        <v>116.2</v>
      </c>
      <c r="M136" s="274"/>
      <c r="N136" s="54">
        <v>267.6</v>
      </c>
      <c r="O136" s="30">
        <v>242.6</v>
      </c>
      <c r="P136" s="30">
        <v>153.4</v>
      </c>
      <c r="Q136" s="348">
        <v>25</v>
      </c>
      <c r="R136" s="62">
        <f>225.1+16.5</f>
        <v>241.6</v>
      </c>
      <c r="S136" s="23">
        <f>225.1+14.5</f>
        <v>239.6</v>
      </c>
      <c r="T136" s="23">
        <v>139.5</v>
      </c>
      <c r="U136" s="24">
        <v>2</v>
      </c>
      <c r="V136" s="47">
        <v>255</v>
      </c>
      <c r="W136" s="47">
        <v>274</v>
      </c>
      <c r="X136" s="530" t="s">
        <v>125</v>
      </c>
      <c r="Y136" s="395">
        <v>11</v>
      </c>
      <c r="Z136" s="395">
        <v>11</v>
      </c>
      <c r="AA136" s="396">
        <v>11</v>
      </c>
    </row>
    <row r="137" spans="1:27" ht="26.25" customHeight="1">
      <c r="A137" s="1100"/>
      <c r="B137" s="1101"/>
      <c r="C137" s="1102"/>
      <c r="D137" s="1083"/>
      <c r="E137" s="878"/>
      <c r="F137" s="881"/>
      <c r="G137" s="884"/>
      <c r="H137" s="1010"/>
      <c r="I137" s="133" t="s">
        <v>82</v>
      </c>
      <c r="J137" s="275"/>
      <c r="K137" s="276"/>
      <c r="L137" s="276"/>
      <c r="M137" s="277"/>
      <c r="N137" s="374"/>
      <c r="O137" s="18"/>
      <c r="P137" s="18"/>
      <c r="Q137" s="356"/>
      <c r="R137" s="344"/>
      <c r="S137" s="75"/>
      <c r="T137" s="75"/>
      <c r="U137" s="76"/>
      <c r="V137" s="116"/>
      <c r="W137" s="116"/>
      <c r="X137" s="799" t="s">
        <v>285</v>
      </c>
      <c r="Y137" s="509">
        <v>7</v>
      </c>
      <c r="Z137" s="236"/>
      <c r="AA137" s="531"/>
    </row>
    <row r="138" spans="1:27" ht="14.25" customHeight="1">
      <c r="A138" s="1100"/>
      <c r="B138" s="1101"/>
      <c r="C138" s="1102"/>
      <c r="D138" s="1083"/>
      <c r="E138" s="878"/>
      <c r="F138" s="881"/>
      <c r="G138" s="884"/>
      <c r="H138" s="1010"/>
      <c r="I138" s="85" t="s">
        <v>57</v>
      </c>
      <c r="J138" s="278"/>
      <c r="K138" s="279"/>
      <c r="L138" s="279"/>
      <c r="M138" s="280"/>
      <c r="N138" s="86"/>
      <c r="O138" s="80"/>
      <c r="P138" s="80"/>
      <c r="Q138" s="362"/>
      <c r="R138" s="71"/>
      <c r="S138" s="72"/>
      <c r="T138" s="72"/>
      <c r="U138" s="73"/>
      <c r="V138" s="81"/>
      <c r="W138" s="116"/>
      <c r="X138" s="1323" t="s">
        <v>286</v>
      </c>
      <c r="Y138" s="1223">
        <v>1</v>
      </c>
      <c r="Z138" s="1223"/>
      <c r="AA138" s="1225"/>
    </row>
    <row r="139" spans="1:27" ht="18.75" customHeight="1" thickBot="1">
      <c r="A139" s="1245"/>
      <c r="B139" s="1229"/>
      <c r="C139" s="1230"/>
      <c r="D139" s="1084"/>
      <c r="E139" s="879"/>
      <c r="F139" s="882"/>
      <c r="G139" s="885"/>
      <c r="H139" s="1011"/>
      <c r="I139" s="67" t="s">
        <v>29</v>
      </c>
      <c r="J139" s="41">
        <f>J138+J137+J136</f>
        <v>184.3</v>
      </c>
      <c r="K139" s="40">
        <v>184.3</v>
      </c>
      <c r="L139" s="40">
        <f>L138+L137+L136</f>
        <v>116.2</v>
      </c>
      <c r="M139" s="42"/>
      <c r="N139" s="53">
        <f>N138+N137+N136</f>
        <v>267.6</v>
      </c>
      <c r="O139" s="40">
        <f>SUM(O136:O138)</f>
        <v>242.6</v>
      </c>
      <c r="P139" s="40">
        <v>153.4</v>
      </c>
      <c r="Q139" s="38">
        <v>25</v>
      </c>
      <c r="R139" s="41">
        <f>SUM(R136:R138)</f>
        <v>241.6</v>
      </c>
      <c r="S139" s="40">
        <f>SUM(S136:S138)</f>
        <v>239.6</v>
      </c>
      <c r="T139" s="40">
        <f>SUM(T136:T138)</f>
        <v>139.5</v>
      </c>
      <c r="U139" s="42">
        <f>SUM(U136:U138)</f>
        <v>2</v>
      </c>
      <c r="V139" s="43">
        <f>V138+V137+V136</f>
        <v>255</v>
      </c>
      <c r="W139" s="43">
        <v>274</v>
      </c>
      <c r="X139" s="1324"/>
      <c r="Y139" s="868"/>
      <c r="Z139" s="868"/>
      <c r="AA139" s="870"/>
    </row>
    <row r="140" spans="1:27" ht="15.75" customHeight="1">
      <c r="A140" s="1232" t="s">
        <v>17</v>
      </c>
      <c r="B140" s="1228" t="s">
        <v>18</v>
      </c>
      <c r="C140" s="1111" t="s">
        <v>17</v>
      </c>
      <c r="D140" s="1082" t="s">
        <v>248</v>
      </c>
      <c r="E140" s="877"/>
      <c r="F140" s="880" t="s">
        <v>23</v>
      </c>
      <c r="G140" s="883">
        <v>8820481</v>
      </c>
      <c r="H140" s="1201" t="s">
        <v>99</v>
      </c>
      <c r="I140" s="66" t="s">
        <v>21</v>
      </c>
      <c r="J140" s="272"/>
      <c r="K140" s="273"/>
      <c r="L140" s="273"/>
      <c r="M140" s="274"/>
      <c r="N140" s="335">
        <v>118.6</v>
      </c>
      <c r="O140" s="30">
        <v>118.6</v>
      </c>
      <c r="P140" s="30"/>
      <c r="Q140" s="353"/>
      <c r="R140" s="62">
        <v>118.6</v>
      </c>
      <c r="S140" s="23">
        <v>118.6</v>
      </c>
      <c r="T140" s="23"/>
      <c r="U140" s="24"/>
      <c r="V140" s="47">
        <v>116</v>
      </c>
      <c r="W140" s="47">
        <v>137</v>
      </c>
      <c r="X140" s="713" t="s">
        <v>249</v>
      </c>
      <c r="Y140" s="715">
        <v>8</v>
      </c>
      <c r="Z140" s="715">
        <v>10</v>
      </c>
      <c r="AA140" s="716">
        <v>12</v>
      </c>
    </row>
    <row r="141" spans="1:27" ht="36.75" customHeight="1">
      <c r="A141" s="1100"/>
      <c r="B141" s="1101"/>
      <c r="C141" s="1102"/>
      <c r="D141" s="1083"/>
      <c r="E141" s="878"/>
      <c r="F141" s="881"/>
      <c r="G141" s="884"/>
      <c r="H141" s="1010"/>
      <c r="I141" s="133" t="s">
        <v>256</v>
      </c>
      <c r="J141" s="275"/>
      <c r="K141" s="276"/>
      <c r="L141" s="276"/>
      <c r="M141" s="277"/>
      <c r="N141" s="341">
        <v>355.6</v>
      </c>
      <c r="O141" s="18">
        <v>355.6</v>
      </c>
      <c r="P141" s="18"/>
      <c r="Q141" s="356"/>
      <c r="R141" s="344">
        <v>355.6</v>
      </c>
      <c r="S141" s="75">
        <v>355.6</v>
      </c>
      <c r="T141" s="737"/>
      <c r="U141" s="76"/>
      <c r="V141" s="116">
        <v>310.8</v>
      </c>
      <c r="W141" s="116"/>
      <c r="X141" s="312" t="s">
        <v>306</v>
      </c>
      <c r="Y141" s="363">
        <v>12</v>
      </c>
      <c r="Z141" s="363">
        <v>15</v>
      </c>
      <c r="AA141" s="364">
        <v>17</v>
      </c>
    </row>
    <row r="142" spans="1:27" ht="15.75" customHeight="1">
      <c r="A142" s="1100"/>
      <c r="B142" s="1101"/>
      <c r="C142" s="1102"/>
      <c r="D142" s="1083"/>
      <c r="E142" s="878"/>
      <c r="F142" s="881"/>
      <c r="G142" s="884"/>
      <c r="H142" s="1010"/>
      <c r="I142" s="85"/>
      <c r="J142" s="278"/>
      <c r="K142" s="279"/>
      <c r="L142" s="279"/>
      <c r="M142" s="280"/>
      <c r="N142" s="360"/>
      <c r="O142" s="80"/>
      <c r="P142" s="80"/>
      <c r="Q142" s="362"/>
      <c r="R142" s="734"/>
      <c r="S142" s="735"/>
      <c r="T142" s="735"/>
      <c r="U142" s="73"/>
      <c r="V142" s="81"/>
      <c r="W142" s="81"/>
      <c r="X142" s="1376" t="s">
        <v>250</v>
      </c>
      <c r="Y142" s="1374">
        <v>1000</v>
      </c>
      <c r="Z142" s="1322" t="s">
        <v>251</v>
      </c>
      <c r="AA142" s="1390" t="s">
        <v>252</v>
      </c>
    </row>
    <row r="143" spans="1:27" ht="15.75" customHeight="1" thickBot="1">
      <c r="A143" s="1100"/>
      <c r="B143" s="1101"/>
      <c r="C143" s="1102"/>
      <c r="D143" s="1083"/>
      <c r="E143" s="879"/>
      <c r="F143" s="882"/>
      <c r="G143" s="885"/>
      <c r="H143" s="1010"/>
      <c r="I143" s="367" t="s">
        <v>29</v>
      </c>
      <c r="J143" s="129"/>
      <c r="K143" s="55"/>
      <c r="L143" s="55"/>
      <c r="M143" s="56"/>
      <c r="N143" s="41">
        <f>SUM(N140:N142)</f>
        <v>474.20000000000005</v>
      </c>
      <c r="O143" s="40">
        <f>SUM(O140:O142)</f>
        <v>474.20000000000005</v>
      </c>
      <c r="P143" s="55"/>
      <c r="Q143" s="368"/>
      <c r="R143" s="41">
        <f>SUM(R140:R142)</f>
        <v>474.20000000000005</v>
      </c>
      <c r="S143" s="40">
        <f>SUM(S140:S142)</f>
        <v>474.20000000000005</v>
      </c>
      <c r="T143" s="738"/>
      <c r="U143" s="42"/>
      <c r="V143" s="130">
        <v>426.8</v>
      </c>
      <c r="W143" s="43">
        <v>137</v>
      </c>
      <c r="X143" s="1331"/>
      <c r="Y143" s="993"/>
      <c r="Z143" s="993"/>
      <c r="AA143" s="1391"/>
    </row>
    <row r="144" spans="1:27" ht="15" customHeight="1">
      <c r="A144" s="1232" t="s">
        <v>17</v>
      </c>
      <c r="B144" s="1228" t="s">
        <v>18</v>
      </c>
      <c r="C144" s="1111" t="s">
        <v>18</v>
      </c>
      <c r="D144" s="1082" t="s">
        <v>253</v>
      </c>
      <c r="E144" s="877"/>
      <c r="F144" s="880" t="s">
        <v>23</v>
      </c>
      <c r="G144" s="883">
        <v>8820481</v>
      </c>
      <c r="H144" s="1201" t="s">
        <v>99</v>
      </c>
      <c r="I144" s="66" t="s">
        <v>21</v>
      </c>
      <c r="J144" s="683">
        <v>40</v>
      </c>
      <c r="K144" s="684">
        <v>40</v>
      </c>
      <c r="L144" s="273"/>
      <c r="M144" s="274"/>
      <c r="N144" s="54">
        <v>176.5</v>
      </c>
      <c r="O144" s="30">
        <v>176.5</v>
      </c>
      <c r="P144" s="30"/>
      <c r="Q144" s="353"/>
      <c r="R144" s="62">
        <v>107</v>
      </c>
      <c r="S144" s="23">
        <v>107</v>
      </c>
      <c r="T144" s="733"/>
      <c r="U144" s="24"/>
      <c r="V144" s="47">
        <v>95</v>
      </c>
      <c r="W144" s="47">
        <v>120</v>
      </c>
      <c r="X144" s="398" t="s">
        <v>100</v>
      </c>
      <c r="Y144" s="236">
        <v>9</v>
      </c>
      <c r="Z144" s="236">
        <v>9</v>
      </c>
      <c r="AA144" s="237">
        <v>9</v>
      </c>
    </row>
    <row r="145" spans="1:27" ht="15" customHeight="1">
      <c r="A145" s="1100"/>
      <c r="B145" s="1101"/>
      <c r="C145" s="1102"/>
      <c r="D145" s="1083"/>
      <c r="E145" s="878"/>
      <c r="F145" s="881"/>
      <c r="G145" s="884"/>
      <c r="H145" s="1010"/>
      <c r="I145" s="133" t="s">
        <v>82</v>
      </c>
      <c r="J145" s="685"/>
      <c r="K145" s="686"/>
      <c r="L145" s="276"/>
      <c r="M145" s="277"/>
      <c r="N145" s="374"/>
      <c r="O145" s="18"/>
      <c r="P145" s="18"/>
      <c r="Q145" s="356"/>
      <c r="R145" s="736"/>
      <c r="S145" s="737"/>
      <c r="T145" s="737"/>
      <c r="U145" s="76"/>
      <c r="V145" s="116"/>
      <c r="W145" s="116"/>
      <c r="X145" s="379" t="s">
        <v>167</v>
      </c>
      <c r="Y145" s="363">
        <v>3</v>
      </c>
      <c r="Z145" s="363">
        <v>8</v>
      </c>
      <c r="AA145" s="364">
        <v>10</v>
      </c>
    </row>
    <row r="146" spans="1:27" ht="13.5" customHeight="1">
      <c r="A146" s="1100"/>
      <c r="B146" s="1101"/>
      <c r="C146" s="1102"/>
      <c r="D146" s="1083"/>
      <c r="E146" s="878"/>
      <c r="F146" s="881"/>
      <c r="G146" s="884"/>
      <c r="H146" s="1010"/>
      <c r="I146" s="85" t="s">
        <v>83</v>
      </c>
      <c r="J146" s="687"/>
      <c r="K146" s="688"/>
      <c r="L146" s="279"/>
      <c r="M146" s="280"/>
      <c r="N146" s="86"/>
      <c r="O146" s="80"/>
      <c r="P146" s="80"/>
      <c r="Q146" s="362"/>
      <c r="R146" s="71"/>
      <c r="S146" s="72"/>
      <c r="T146" s="72"/>
      <c r="U146" s="73"/>
      <c r="V146" s="81"/>
      <c r="W146" s="81"/>
      <c r="X146" s="596" t="s">
        <v>168</v>
      </c>
      <c r="Y146" s="705">
        <v>5</v>
      </c>
      <c r="Z146" s="705">
        <v>8</v>
      </c>
      <c r="AA146" s="531">
        <v>10</v>
      </c>
    </row>
    <row r="147" spans="1:27" ht="14.25" customHeight="1">
      <c r="A147" s="1100"/>
      <c r="B147" s="1101"/>
      <c r="C147" s="1102"/>
      <c r="D147" s="1083"/>
      <c r="E147" s="878"/>
      <c r="F147" s="881"/>
      <c r="G147" s="884"/>
      <c r="H147" s="1010"/>
      <c r="I147" s="597"/>
      <c r="J147" s="685"/>
      <c r="K147" s="686"/>
      <c r="L147" s="276"/>
      <c r="M147" s="277"/>
      <c r="N147" s="374"/>
      <c r="O147" s="18"/>
      <c r="P147" s="18"/>
      <c r="Q147" s="356"/>
      <c r="R147" s="344"/>
      <c r="S147" s="75"/>
      <c r="T147" s="75"/>
      <c r="U147" s="76"/>
      <c r="V147" s="116"/>
      <c r="W147" s="116"/>
      <c r="X147" s="596" t="s">
        <v>287</v>
      </c>
      <c r="Y147" s="705" t="s">
        <v>164</v>
      </c>
      <c r="Z147" s="705" t="s">
        <v>165</v>
      </c>
      <c r="AA147" s="531" t="s">
        <v>166</v>
      </c>
    </row>
    <row r="148" spans="1:27" ht="13.5" customHeight="1">
      <c r="A148" s="1100"/>
      <c r="B148" s="1101"/>
      <c r="C148" s="1102"/>
      <c r="D148" s="1083"/>
      <c r="E148" s="878"/>
      <c r="F148" s="881"/>
      <c r="G148" s="884"/>
      <c r="H148" s="1010"/>
      <c r="I148" s="706"/>
      <c r="J148" s="707"/>
      <c r="K148" s="708"/>
      <c r="L148" s="282"/>
      <c r="M148" s="283"/>
      <c r="N148" s="397"/>
      <c r="O148" s="338"/>
      <c r="P148" s="338"/>
      <c r="Q148" s="709"/>
      <c r="R148" s="112"/>
      <c r="S148" s="113"/>
      <c r="T148" s="113"/>
      <c r="U148" s="114"/>
      <c r="V148" s="115"/>
      <c r="W148" s="115"/>
      <c r="X148" s="128" t="s">
        <v>169</v>
      </c>
      <c r="Y148" s="363">
        <v>200</v>
      </c>
      <c r="Z148" s="363">
        <v>300</v>
      </c>
      <c r="AA148" s="364">
        <v>400</v>
      </c>
    </row>
    <row r="149" spans="1:27" ht="24" customHeight="1" thickBot="1">
      <c r="A149" s="1100"/>
      <c r="B149" s="1101"/>
      <c r="C149" s="1102"/>
      <c r="D149" s="1083"/>
      <c r="E149" s="879"/>
      <c r="F149" s="882"/>
      <c r="G149" s="885"/>
      <c r="H149" s="1010"/>
      <c r="I149" s="710" t="s">
        <v>29</v>
      </c>
      <c r="J149" s="711">
        <f>J146+J145+J144</f>
        <v>40</v>
      </c>
      <c r="K149" s="712">
        <f>K146+K145+K144</f>
        <v>40</v>
      </c>
      <c r="L149" s="40"/>
      <c r="M149" s="42"/>
      <c r="N149" s="53">
        <f>N146+N144</f>
        <v>176.5</v>
      </c>
      <c r="O149" s="40">
        <f>O146+O144</f>
        <v>176.5</v>
      </c>
      <c r="P149" s="40"/>
      <c r="Q149" s="38"/>
      <c r="R149" s="41">
        <f>SUM(R144:R148)</f>
        <v>107</v>
      </c>
      <c r="S149" s="40">
        <f>SUM(S144:S148)</f>
        <v>107</v>
      </c>
      <c r="T149" s="40"/>
      <c r="U149" s="42"/>
      <c r="V149" s="43">
        <f>V146+V144</f>
        <v>95</v>
      </c>
      <c r="W149" s="43">
        <v>120</v>
      </c>
      <c r="X149" s="69" t="s">
        <v>101</v>
      </c>
      <c r="Y149" s="384">
        <v>6</v>
      </c>
      <c r="Z149" s="384">
        <v>9</v>
      </c>
      <c r="AA149" s="385">
        <v>12</v>
      </c>
    </row>
    <row r="150" spans="1:27" ht="19.5" customHeight="1">
      <c r="A150" s="202" t="s">
        <v>17</v>
      </c>
      <c r="B150" s="99" t="s">
        <v>18</v>
      </c>
      <c r="C150" s="1111" t="s">
        <v>22</v>
      </c>
      <c r="D150" s="1242" t="s">
        <v>298</v>
      </c>
      <c r="E150" s="26"/>
      <c r="F150" s="880" t="s">
        <v>23</v>
      </c>
      <c r="G150" s="1105" t="s">
        <v>116</v>
      </c>
      <c r="H150" s="260" t="s">
        <v>117</v>
      </c>
      <c r="I150" s="516" t="s">
        <v>82</v>
      </c>
      <c r="J150" s="335">
        <v>5</v>
      </c>
      <c r="K150" s="30">
        <v>5</v>
      </c>
      <c r="L150" s="45"/>
      <c r="M150" s="46"/>
      <c r="N150" s="336"/>
      <c r="O150" s="30"/>
      <c r="P150" s="45"/>
      <c r="Q150" s="353"/>
      <c r="R150" s="62"/>
      <c r="S150" s="23"/>
      <c r="T150" s="23"/>
      <c r="U150" s="24"/>
      <c r="V150" s="54"/>
      <c r="W150" s="47"/>
      <c r="X150" s="1372" t="s">
        <v>247</v>
      </c>
      <c r="Y150" s="1373">
        <v>100</v>
      </c>
      <c r="Z150" s="866"/>
      <c r="AA150" s="1313"/>
    </row>
    <row r="151" spans="1:27" ht="18.75" customHeight="1">
      <c r="A151" s="148"/>
      <c r="B151" s="97"/>
      <c r="C151" s="1102"/>
      <c r="D151" s="1243"/>
      <c r="E151" s="8"/>
      <c r="F151" s="881"/>
      <c r="G151" s="1088"/>
      <c r="H151" s="431"/>
      <c r="I151" s="517" t="s">
        <v>21</v>
      </c>
      <c r="J151" s="341"/>
      <c r="K151" s="18"/>
      <c r="L151" s="120"/>
      <c r="M151" s="121"/>
      <c r="N151" s="343">
        <v>200</v>
      </c>
      <c r="O151" s="18">
        <v>200</v>
      </c>
      <c r="P151" s="19"/>
      <c r="Q151" s="356"/>
      <c r="R151" s="344">
        <v>0</v>
      </c>
      <c r="S151" s="75">
        <v>0</v>
      </c>
      <c r="T151" s="75"/>
      <c r="U151" s="76"/>
      <c r="V151" s="397"/>
      <c r="W151" s="115"/>
      <c r="X151" s="1336"/>
      <c r="Y151" s="867"/>
      <c r="Z151" s="867"/>
      <c r="AA151" s="1310"/>
    </row>
    <row r="152" spans="1:27" ht="15" customHeight="1" thickBot="1">
      <c r="A152" s="321"/>
      <c r="B152" s="64"/>
      <c r="C152" s="1230"/>
      <c r="D152" s="1244"/>
      <c r="E152" s="27"/>
      <c r="F152" s="882"/>
      <c r="G152" s="256"/>
      <c r="H152" s="432"/>
      <c r="I152" s="518" t="s">
        <v>29</v>
      </c>
      <c r="J152" s="41">
        <f>J151+J150</f>
        <v>5</v>
      </c>
      <c r="K152" s="40">
        <f>K151+K150</f>
        <v>5</v>
      </c>
      <c r="L152" s="40"/>
      <c r="M152" s="42"/>
      <c r="N152" s="52">
        <f>SUM(N150:N151)</f>
        <v>200</v>
      </c>
      <c r="O152" s="40">
        <f>SUM(O150:O151)</f>
        <v>200</v>
      </c>
      <c r="P152" s="40"/>
      <c r="Q152" s="38"/>
      <c r="R152" s="41">
        <f>SUM(R150:R151)</f>
        <v>0</v>
      </c>
      <c r="S152" s="40">
        <f>SUM(S150:S151)</f>
        <v>0</v>
      </c>
      <c r="T152" s="40"/>
      <c r="U152" s="42"/>
      <c r="V152" s="53"/>
      <c r="W152" s="43"/>
      <c r="X152" s="1337"/>
      <c r="Y152" s="868"/>
      <c r="Z152" s="868"/>
      <c r="AA152" s="870"/>
    </row>
    <row r="153" spans="1:27" ht="13.5" customHeight="1" thickBot="1">
      <c r="A153" s="305" t="s">
        <v>17</v>
      </c>
      <c r="B153" s="304" t="s">
        <v>18</v>
      </c>
      <c r="C153" s="1285" t="s">
        <v>28</v>
      </c>
      <c r="D153" s="1286"/>
      <c r="E153" s="1286"/>
      <c r="F153" s="1286"/>
      <c r="G153" s="1286"/>
      <c r="H153" s="1286"/>
      <c r="I153" s="1312"/>
      <c r="J153" s="487">
        <f>J149+J143+J139+J152</f>
        <v>229.3</v>
      </c>
      <c r="K153" s="32">
        <f>K149+K143+K139+K152</f>
        <v>229.3</v>
      </c>
      <c r="L153" s="387">
        <f>L149+L143+L139</f>
        <v>116.2</v>
      </c>
      <c r="M153" s="388"/>
      <c r="N153" s="390">
        <f>N149+N143+N139+N152</f>
        <v>1118.3000000000002</v>
      </c>
      <c r="O153" s="32">
        <f>O149+O143+O139+O152</f>
        <v>1093.3000000000002</v>
      </c>
      <c r="P153" s="387">
        <f>P149+P139</f>
        <v>153.4</v>
      </c>
      <c r="Q153" s="389">
        <f>Q149+Q143+Q139</f>
        <v>25</v>
      </c>
      <c r="R153" s="386">
        <f>R149+R143+R139+R152</f>
        <v>822.8000000000001</v>
      </c>
      <c r="S153" s="387">
        <f>S149+S143+S139+S152</f>
        <v>820.8000000000001</v>
      </c>
      <c r="T153" s="387">
        <f>T149+T143+T139+T152</f>
        <v>139.5</v>
      </c>
      <c r="U153" s="388">
        <f>U149+U143+U139+U152</f>
        <v>2</v>
      </c>
      <c r="V153" s="391">
        <f>V149+V143+V139</f>
        <v>776.8</v>
      </c>
      <c r="W153" s="391">
        <f>W149+W143+W139</f>
        <v>531</v>
      </c>
      <c r="X153" s="392"/>
      <c r="Y153" s="393"/>
      <c r="Z153" s="393"/>
      <c r="AA153" s="394"/>
    </row>
    <row r="154" spans="1:27" ht="16.5" customHeight="1" thickBot="1">
      <c r="A154" s="562" t="s">
        <v>17</v>
      </c>
      <c r="B154" s="563" t="s">
        <v>22</v>
      </c>
      <c r="C154" s="1272" t="s">
        <v>236</v>
      </c>
      <c r="D154" s="1272"/>
      <c r="E154" s="1272"/>
      <c r="F154" s="1272"/>
      <c r="G154" s="1272"/>
      <c r="H154" s="1272"/>
      <c r="I154" s="1272"/>
      <c r="J154" s="1272"/>
      <c r="K154" s="1272"/>
      <c r="L154" s="1272"/>
      <c r="M154" s="1272"/>
      <c r="N154" s="1272"/>
      <c r="O154" s="1272"/>
      <c r="P154" s="1272"/>
      <c r="Q154" s="1272"/>
      <c r="R154" s="1272"/>
      <c r="S154" s="1272"/>
      <c r="T154" s="1272"/>
      <c r="U154" s="1272"/>
      <c r="V154" s="1272"/>
      <c r="W154" s="1272"/>
      <c r="X154" s="1272"/>
      <c r="Y154" s="1272"/>
      <c r="Z154" s="1272"/>
      <c r="AA154" s="1273"/>
    </row>
    <row r="155" spans="1:27" ht="14.25" customHeight="1">
      <c r="A155" s="564" t="s">
        <v>17</v>
      </c>
      <c r="B155" s="97" t="s">
        <v>22</v>
      </c>
      <c r="C155" s="98" t="s">
        <v>16</v>
      </c>
      <c r="D155" s="1338" t="s">
        <v>31</v>
      </c>
      <c r="E155" s="8"/>
      <c r="F155" s="265" t="s">
        <v>23</v>
      </c>
      <c r="G155" s="258" t="s">
        <v>33</v>
      </c>
      <c r="H155" s="728" t="s">
        <v>258</v>
      </c>
      <c r="I155" s="488"/>
      <c r="J155" s="313" t="s">
        <v>49</v>
      </c>
      <c r="K155" s="77" t="s">
        <v>49</v>
      </c>
      <c r="L155" s="77"/>
      <c r="M155" s="78"/>
      <c r="N155" s="492">
        <v>0</v>
      </c>
      <c r="O155" s="493">
        <v>0</v>
      </c>
      <c r="P155" s="494"/>
      <c r="Q155" s="495"/>
      <c r="R155" s="145">
        <v>0</v>
      </c>
      <c r="S155" s="146">
        <v>0</v>
      </c>
      <c r="T155" s="91"/>
      <c r="U155" s="322"/>
      <c r="V155" s="323">
        <v>0</v>
      </c>
      <c r="W155" s="323">
        <v>0</v>
      </c>
      <c r="X155" s="888" t="s">
        <v>217</v>
      </c>
      <c r="Y155" s="1375">
        <v>1</v>
      </c>
      <c r="Z155" s="1375">
        <v>1</v>
      </c>
      <c r="AA155" s="1343">
        <v>1</v>
      </c>
    </row>
    <row r="156" spans="1:27" ht="15" customHeight="1">
      <c r="A156" s="321"/>
      <c r="B156" s="97"/>
      <c r="C156" s="98"/>
      <c r="D156" s="1339"/>
      <c r="E156" s="8"/>
      <c r="F156" s="266"/>
      <c r="G156" s="259"/>
      <c r="H156" s="727"/>
      <c r="I156" s="489"/>
      <c r="J156" s="314"/>
      <c r="K156" s="19"/>
      <c r="L156" s="19"/>
      <c r="M156" s="315"/>
      <c r="N156" s="496"/>
      <c r="O156" s="497"/>
      <c r="P156" s="19"/>
      <c r="Q156" s="315"/>
      <c r="R156" s="311"/>
      <c r="S156" s="310"/>
      <c r="T156" s="310"/>
      <c r="U156" s="326"/>
      <c r="V156" s="325"/>
      <c r="W156" s="325"/>
      <c r="X156" s="986"/>
      <c r="Y156" s="867"/>
      <c r="Z156" s="867"/>
      <c r="AA156" s="1310"/>
    </row>
    <row r="157" spans="1:27" ht="15" customHeight="1" thickBot="1">
      <c r="A157" s="321"/>
      <c r="B157" s="97"/>
      <c r="C157" s="98"/>
      <c r="D157" s="1340"/>
      <c r="E157" s="8"/>
      <c r="F157" s="266"/>
      <c r="G157" s="259"/>
      <c r="H157" s="727"/>
      <c r="I157" s="320" t="s">
        <v>29</v>
      </c>
      <c r="J157" s="307" t="s">
        <v>49</v>
      </c>
      <c r="K157" s="91" t="s">
        <v>49</v>
      </c>
      <c r="L157" s="91"/>
      <c r="M157" s="308"/>
      <c r="N157" s="498">
        <v>0</v>
      </c>
      <c r="O157" s="499">
        <v>0</v>
      </c>
      <c r="P157" s="91"/>
      <c r="Q157" s="308"/>
      <c r="R157" s="309">
        <f>SUM(R155:R156)</f>
        <v>0</v>
      </c>
      <c r="S157" s="91">
        <f>SUM(S155:S156)</f>
        <v>0</v>
      </c>
      <c r="T157" s="91"/>
      <c r="U157" s="322"/>
      <c r="V157" s="324">
        <v>0</v>
      </c>
      <c r="W157" s="324">
        <v>0</v>
      </c>
      <c r="X157" s="987"/>
      <c r="Y157" s="868"/>
      <c r="Z157" s="868"/>
      <c r="AA157" s="870"/>
    </row>
    <row r="158" spans="1:27" ht="13.5" customHeight="1">
      <c r="A158" s="202" t="s">
        <v>17</v>
      </c>
      <c r="B158" s="99" t="s">
        <v>22</v>
      </c>
      <c r="C158" s="100" t="s">
        <v>17</v>
      </c>
      <c r="D158" s="891" t="s">
        <v>79</v>
      </c>
      <c r="E158" s="26"/>
      <c r="F158" s="265" t="s">
        <v>23</v>
      </c>
      <c r="G158" s="258" t="s">
        <v>33</v>
      </c>
      <c r="H158" s="728" t="s">
        <v>258</v>
      </c>
      <c r="I158" s="66" t="s">
        <v>21</v>
      </c>
      <c r="J158" s="272" t="s">
        <v>49</v>
      </c>
      <c r="K158" s="273" t="s">
        <v>49</v>
      </c>
      <c r="L158" s="106"/>
      <c r="M158" s="108"/>
      <c r="N158" s="335">
        <v>0</v>
      </c>
      <c r="O158" s="30">
        <v>0</v>
      </c>
      <c r="P158" s="45"/>
      <c r="Q158" s="46"/>
      <c r="R158" s="22">
        <v>0</v>
      </c>
      <c r="S158" s="23">
        <v>0</v>
      </c>
      <c r="T158" s="23"/>
      <c r="U158" s="92"/>
      <c r="V158" s="47" t="s">
        <v>49</v>
      </c>
      <c r="W158" s="47" t="s">
        <v>49</v>
      </c>
      <c r="X158" s="982" t="s">
        <v>118</v>
      </c>
      <c r="Y158" s="988">
        <v>1</v>
      </c>
      <c r="Z158" s="988"/>
      <c r="AA158" s="1344"/>
    </row>
    <row r="159" spans="1:27" ht="30" customHeight="1">
      <c r="A159" s="148"/>
      <c r="B159" s="97"/>
      <c r="C159" s="98"/>
      <c r="D159" s="892"/>
      <c r="E159" s="8"/>
      <c r="F159" s="266"/>
      <c r="G159" s="270"/>
      <c r="H159" s="727"/>
      <c r="I159" s="85"/>
      <c r="J159" s="278"/>
      <c r="K159" s="279"/>
      <c r="L159" s="109"/>
      <c r="M159" s="110"/>
      <c r="N159" s="360"/>
      <c r="O159" s="80"/>
      <c r="P159" s="77"/>
      <c r="Q159" s="78"/>
      <c r="R159" s="83"/>
      <c r="S159" s="72"/>
      <c r="T159" s="72"/>
      <c r="U159" s="93"/>
      <c r="V159" s="81"/>
      <c r="W159" s="81"/>
      <c r="X159" s="986"/>
      <c r="Y159" s="867"/>
      <c r="Z159" s="867"/>
      <c r="AA159" s="1310"/>
    </row>
    <row r="160" spans="1:27" ht="15" customHeight="1" thickBot="1">
      <c r="A160" s="207"/>
      <c r="B160" s="64"/>
      <c r="C160" s="101"/>
      <c r="D160" s="893"/>
      <c r="E160" s="27"/>
      <c r="F160" s="268"/>
      <c r="G160" s="271"/>
      <c r="H160" s="257"/>
      <c r="I160" s="67" t="s">
        <v>29</v>
      </c>
      <c r="J160" s="41" t="s">
        <v>49</v>
      </c>
      <c r="K160" s="40" t="s">
        <v>49</v>
      </c>
      <c r="L160" s="40"/>
      <c r="M160" s="42"/>
      <c r="N160" s="41">
        <v>0</v>
      </c>
      <c r="O160" s="40">
        <v>0</v>
      </c>
      <c r="P160" s="40"/>
      <c r="Q160" s="42"/>
      <c r="R160" s="41">
        <f>SUM(R158:R159)</f>
        <v>0</v>
      </c>
      <c r="S160" s="40">
        <f>SUM(S158:S159)</f>
        <v>0</v>
      </c>
      <c r="T160" s="40"/>
      <c r="U160" s="38"/>
      <c r="V160" s="43" t="s">
        <v>49</v>
      </c>
      <c r="W160" s="43" t="s">
        <v>49</v>
      </c>
      <c r="X160" s="987"/>
      <c r="Y160" s="868"/>
      <c r="Z160" s="868"/>
      <c r="AA160" s="870"/>
    </row>
    <row r="161" spans="1:27" ht="15" customHeight="1" thickBot="1">
      <c r="A161" s="202" t="s">
        <v>17</v>
      </c>
      <c r="B161" s="99" t="s">
        <v>22</v>
      </c>
      <c r="C161" s="1189" t="s">
        <v>28</v>
      </c>
      <c r="D161" s="1246"/>
      <c r="E161" s="1246"/>
      <c r="F161" s="1246"/>
      <c r="G161" s="1246"/>
      <c r="H161" s="1246"/>
      <c r="I161" s="1268"/>
      <c r="J161" s="31">
        <v>0</v>
      </c>
      <c r="K161" s="32">
        <v>0</v>
      </c>
      <c r="L161" s="221"/>
      <c r="M161" s="222"/>
      <c r="N161" s="220">
        <v>0</v>
      </c>
      <c r="O161" s="221">
        <v>0</v>
      </c>
      <c r="P161" s="221"/>
      <c r="Q161" s="222"/>
      <c r="R161" s="220">
        <v>0</v>
      </c>
      <c r="S161" s="221">
        <v>0</v>
      </c>
      <c r="T161" s="221"/>
      <c r="U161" s="229"/>
      <c r="V161" s="224">
        <v>0</v>
      </c>
      <c r="W161" s="224">
        <v>0</v>
      </c>
      <c r="X161" s="226"/>
      <c r="Y161" s="226"/>
      <c r="Z161" s="226"/>
      <c r="AA161" s="227"/>
    </row>
    <row r="162" spans="1:27" ht="12.75" customHeight="1" thickBot="1">
      <c r="A162" s="202" t="s">
        <v>17</v>
      </c>
      <c r="B162" s="1279" t="s">
        <v>30</v>
      </c>
      <c r="C162" s="1280"/>
      <c r="D162" s="1280"/>
      <c r="E162" s="1280"/>
      <c r="F162" s="1280"/>
      <c r="G162" s="1280"/>
      <c r="H162" s="1280"/>
      <c r="I162" s="1281"/>
      <c r="J162" s="57">
        <f aca="true" t="shared" si="8" ref="J162:P162">J161+J153+J134+J112</f>
        <v>2004.7</v>
      </c>
      <c r="K162" s="58">
        <f t="shared" si="8"/>
        <v>1996.6000000000001</v>
      </c>
      <c r="L162" s="58">
        <f t="shared" si="8"/>
        <v>1044.6</v>
      </c>
      <c r="M162" s="59">
        <f t="shared" si="8"/>
        <v>8.1</v>
      </c>
      <c r="N162" s="57">
        <f t="shared" si="8"/>
        <v>3551.6000000000004</v>
      </c>
      <c r="O162" s="58">
        <f t="shared" si="8"/>
        <v>3259.6000000000004</v>
      </c>
      <c r="P162" s="58">
        <f t="shared" si="8"/>
        <v>1251.9</v>
      </c>
      <c r="Q162" s="59">
        <f>Q161+Q153+Q134</f>
        <v>292</v>
      </c>
      <c r="R162" s="57">
        <f aca="true" t="shared" si="9" ref="R162:W162">R161+R153+R134+R112</f>
        <v>2792.4</v>
      </c>
      <c r="S162" s="58">
        <f>S161+S153+S134+S112</f>
        <v>2765.4</v>
      </c>
      <c r="T162" s="58">
        <f t="shared" si="9"/>
        <v>1113</v>
      </c>
      <c r="U162" s="59">
        <f>U161+U153+U134+U112</f>
        <v>27</v>
      </c>
      <c r="V162" s="139">
        <f t="shared" si="9"/>
        <v>3228.1000000000004</v>
      </c>
      <c r="W162" s="140">
        <f t="shared" si="9"/>
        <v>3138.1</v>
      </c>
      <c r="X162" s="87"/>
      <c r="Y162" s="87"/>
      <c r="Z162" s="87"/>
      <c r="AA162" s="208"/>
    </row>
    <row r="163" spans="1:27" ht="14.25" customHeight="1" thickBot="1">
      <c r="A163" s="453" t="s">
        <v>18</v>
      </c>
      <c r="B163" s="560" t="s">
        <v>154</v>
      </c>
      <c r="C163" s="561"/>
      <c r="D163" s="561"/>
      <c r="E163" s="94"/>
      <c r="F163" s="94"/>
      <c r="G163" s="94"/>
      <c r="H163" s="94"/>
      <c r="I163" s="94"/>
      <c r="J163" s="94"/>
      <c r="K163" s="94"/>
      <c r="L163" s="94"/>
      <c r="M163" s="94"/>
      <c r="N163" s="7"/>
      <c r="O163" s="7"/>
      <c r="P163" s="7"/>
      <c r="Q163" s="7"/>
      <c r="R163" s="7"/>
      <c r="S163" s="7"/>
      <c r="T163" s="7"/>
      <c r="U163" s="7"/>
      <c r="V163" s="7"/>
      <c r="W163" s="89"/>
      <c r="X163" s="88"/>
      <c r="Y163" s="88"/>
      <c r="Z163" s="88"/>
      <c r="AA163" s="209"/>
    </row>
    <row r="164" spans="1:29" ht="15" customHeight="1" thickBot="1">
      <c r="A164" s="193" t="s">
        <v>18</v>
      </c>
      <c r="B164" s="102" t="s">
        <v>16</v>
      </c>
      <c r="C164" s="1271" t="s">
        <v>155</v>
      </c>
      <c r="D164" s="1272"/>
      <c r="E164" s="1272"/>
      <c r="F164" s="1272"/>
      <c r="G164" s="1272"/>
      <c r="H164" s="1272"/>
      <c r="I164" s="1272"/>
      <c r="J164" s="1272"/>
      <c r="K164" s="1272"/>
      <c r="L164" s="1272"/>
      <c r="M164" s="1272"/>
      <c r="N164" s="1272"/>
      <c r="O164" s="1272"/>
      <c r="P164" s="1272"/>
      <c r="Q164" s="1272"/>
      <c r="R164" s="1272"/>
      <c r="S164" s="1272"/>
      <c r="T164" s="1272"/>
      <c r="U164" s="1272"/>
      <c r="V164" s="1272"/>
      <c r="W164" s="1272"/>
      <c r="X164" s="1272"/>
      <c r="Y164" s="1272"/>
      <c r="Z164" s="1272"/>
      <c r="AA164" s="1273"/>
      <c r="AB164" s="537"/>
      <c r="AC164" s="537"/>
    </row>
    <row r="165" spans="1:27" ht="16.5" customHeight="1">
      <c r="A165" s="202" t="s">
        <v>18</v>
      </c>
      <c r="B165" s="99" t="s">
        <v>16</v>
      </c>
      <c r="C165" s="100" t="s">
        <v>16</v>
      </c>
      <c r="D165" s="1242" t="s">
        <v>52</v>
      </c>
      <c r="E165" s="26"/>
      <c r="F165" s="265" t="s">
        <v>23</v>
      </c>
      <c r="G165" s="258" t="s">
        <v>33</v>
      </c>
      <c r="H165" s="728" t="s">
        <v>258</v>
      </c>
      <c r="I165" s="66" t="s">
        <v>21</v>
      </c>
      <c r="J165" s="272">
        <v>60</v>
      </c>
      <c r="K165" s="273">
        <v>60</v>
      </c>
      <c r="L165" s="106"/>
      <c r="M165" s="108"/>
      <c r="N165" s="48">
        <v>70</v>
      </c>
      <c r="O165" s="348">
        <v>70</v>
      </c>
      <c r="P165" s="45"/>
      <c r="Q165" s="46"/>
      <c r="R165" s="22">
        <v>50</v>
      </c>
      <c r="S165" s="23">
        <v>50</v>
      </c>
      <c r="T165" s="92"/>
      <c r="U165" s="771"/>
      <c r="V165" s="47">
        <v>80</v>
      </c>
      <c r="W165" s="47">
        <v>90</v>
      </c>
      <c r="X165" s="841" t="s">
        <v>53</v>
      </c>
      <c r="Y165" s="842">
        <v>10</v>
      </c>
      <c r="Z165" s="842">
        <v>15</v>
      </c>
      <c r="AA165" s="843">
        <v>17</v>
      </c>
    </row>
    <row r="166" spans="1:27" ht="14.25" customHeight="1">
      <c r="A166" s="148"/>
      <c r="B166" s="97"/>
      <c r="C166" s="98"/>
      <c r="D166" s="1243"/>
      <c r="E166" s="8"/>
      <c r="F166" s="266"/>
      <c r="G166" s="259"/>
      <c r="H166" s="727"/>
      <c r="I166" s="133"/>
      <c r="J166" s="278"/>
      <c r="K166" s="279"/>
      <c r="L166" s="109"/>
      <c r="M166" s="110"/>
      <c r="N166" s="82"/>
      <c r="O166" s="380"/>
      <c r="P166" s="77"/>
      <c r="Q166" s="78"/>
      <c r="R166" s="83"/>
      <c r="S166" s="72"/>
      <c r="T166" s="93"/>
      <c r="U166" s="73"/>
      <c r="V166" s="81"/>
      <c r="W166" s="81"/>
      <c r="X166" s="128" t="s">
        <v>54</v>
      </c>
      <c r="Y166" s="329">
        <v>10</v>
      </c>
      <c r="Z166" s="329">
        <v>12</v>
      </c>
      <c r="AA166" s="330">
        <v>15</v>
      </c>
    </row>
    <row r="167" spans="1:27" ht="17.25" customHeight="1" thickBot="1">
      <c r="A167" s="810"/>
      <c r="B167" s="811"/>
      <c r="C167" s="812"/>
      <c r="D167" s="1276"/>
      <c r="E167" s="813"/>
      <c r="F167" s="844"/>
      <c r="G167" s="845"/>
      <c r="H167" s="846"/>
      <c r="I167" s="814" t="s">
        <v>29</v>
      </c>
      <c r="J167" s="815">
        <f>J166+J165</f>
        <v>60</v>
      </c>
      <c r="K167" s="816">
        <f>K166+K165</f>
        <v>60</v>
      </c>
      <c r="L167" s="816"/>
      <c r="M167" s="822"/>
      <c r="N167" s="823">
        <f>N166+N165</f>
        <v>70</v>
      </c>
      <c r="O167" s="847">
        <f>O166+O165</f>
        <v>70</v>
      </c>
      <c r="P167" s="816"/>
      <c r="Q167" s="822"/>
      <c r="R167" s="815">
        <f>SUM(R165:R166)</f>
        <v>50</v>
      </c>
      <c r="S167" s="816">
        <f>SUM(S165:S166)</f>
        <v>50</v>
      </c>
      <c r="T167" s="816"/>
      <c r="U167" s="822"/>
      <c r="V167" s="824">
        <f>V166+V165</f>
        <v>80</v>
      </c>
      <c r="W167" s="824">
        <v>90</v>
      </c>
      <c r="X167" s="848" t="s">
        <v>288</v>
      </c>
      <c r="Y167" s="849">
        <v>6</v>
      </c>
      <c r="Z167" s="849">
        <v>6</v>
      </c>
      <c r="AA167" s="850">
        <v>6</v>
      </c>
    </row>
    <row r="168" spans="1:27" ht="13.5" customHeight="1" thickTop="1">
      <c r="A168" s="148" t="s">
        <v>18</v>
      </c>
      <c r="B168" s="97" t="s">
        <v>16</v>
      </c>
      <c r="C168" s="98" t="s">
        <v>17</v>
      </c>
      <c r="D168" s="1083" t="s">
        <v>153</v>
      </c>
      <c r="E168" s="8"/>
      <c r="F168" s="266" t="s">
        <v>23</v>
      </c>
      <c r="G168" s="259" t="s">
        <v>33</v>
      </c>
      <c r="H168" s="727" t="s">
        <v>258</v>
      </c>
      <c r="I168" s="203" t="s">
        <v>21</v>
      </c>
      <c r="J168" s="281">
        <v>10</v>
      </c>
      <c r="K168" s="282">
        <v>10</v>
      </c>
      <c r="L168" s="204"/>
      <c r="M168" s="205"/>
      <c r="N168" s="459" t="s">
        <v>49</v>
      </c>
      <c r="O168" s="461" t="s">
        <v>49</v>
      </c>
      <c r="P168" s="204"/>
      <c r="Q168" s="205"/>
      <c r="R168" s="112" t="s">
        <v>49</v>
      </c>
      <c r="S168" s="113" t="s">
        <v>49</v>
      </c>
      <c r="T168" s="113"/>
      <c r="U168" s="114"/>
      <c r="V168" s="500"/>
      <c r="W168" s="500"/>
      <c r="X168" s="1293"/>
      <c r="Y168" s="1341"/>
      <c r="Z168" s="1341"/>
      <c r="AA168" s="1274"/>
    </row>
    <row r="169" spans="1:27" ht="13.5" customHeight="1">
      <c r="A169" s="148"/>
      <c r="B169" s="97"/>
      <c r="C169" s="98"/>
      <c r="D169" s="1083"/>
      <c r="E169" s="8"/>
      <c r="F169" s="266"/>
      <c r="G169" s="259"/>
      <c r="H169" s="727"/>
      <c r="I169" s="61"/>
      <c r="J169" s="278"/>
      <c r="K169" s="279"/>
      <c r="L169" s="34"/>
      <c r="M169" s="70"/>
      <c r="N169" s="316"/>
      <c r="O169" s="462"/>
      <c r="P169" s="34"/>
      <c r="Q169" s="70"/>
      <c r="R169" s="71"/>
      <c r="S169" s="72"/>
      <c r="T169" s="72"/>
      <c r="U169" s="73"/>
      <c r="V169" s="74"/>
      <c r="W169" s="74"/>
      <c r="X169" s="1293"/>
      <c r="Y169" s="1341"/>
      <c r="Z169" s="1341"/>
      <c r="AA169" s="1274"/>
    </row>
    <row r="170" spans="1:27" ht="13.5" customHeight="1" thickBot="1">
      <c r="A170" s="206"/>
      <c r="B170" s="64"/>
      <c r="C170" s="101"/>
      <c r="D170" s="1084"/>
      <c r="E170" s="27"/>
      <c r="F170" s="267"/>
      <c r="G170" s="256"/>
      <c r="H170" s="729"/>
      <c r="I170" s="67" t="s">
        <v>29</v>
      </c>
      <c r="J170" s="41">
        <v>10</v>
      </c>
      <c r="K170" s="40">
        <v>10</v>
      </c>
      <c r="L170" s="40"/>
      <c r="M170" s="42"/>
      <c r="N170" s="306" t="str">
        <f>N168</f>
        <v>_</v>
      </c>
      <c r="O170" s="463" t="str">
        <f>O168</f>
        <v>_</v>
      </c>
      <c r="P170" s="40"/>
      <c r="Q170" s="42"/>
      <c r="R170" s="41"/>
      <c r="S170" s="40"/>
      <c r="T170" s="40"/>
      <c r="U170" s="42"/>
      <c r="V170" s="43"/>
      <c r="W170" s="43"/>
      <c r="X170" s="1294"/>
      <c r="Y170" s="1342"/>
      <c r="Z170" s="1342"/>
      <c r="AA170" s="1275"/>
    </row>
    <row r="171" spans="1:27" ht="17.25" customHeight="1">
      <c r="A171" s="148" t="s">
        <v>18</v>
      </c>
      <c r="B171" s="97" t="s">
        <v>16</v>
      </c>
      <c r="C171" s="98" t="s">
        <v>18</v>
      </c>
      <c r="D171" s="1083" t="s">
        <v>55</v>
      </c>
      <c r="E171" s="8"/>
      <c r="F171" s="266" t="s">
        <v>23</v>
      </c>
      <c r="G171" s="259" t="s">
        <v>33</v>
      </c>
      <c r="H171" s="727" t="s">
        <v>258</v>
      </c>
      <c r="I171" s="203" t="s">
        <v>21</v>
      </c>
      <c r="J171" s="739">
        <v>0</v>
      </c>
      <c r="K171" s="740">
        <v>0</v>
      </c>
      <c r="L171" s="204"/>
      <c r="M171" s="205"/>
      <c r="N171" s="501">
        <v>90</v>
      </c>
      <c r="O171" s="502">
        <v>90</v>
      </c>
      <c r="P171" s="204"/>
      <c r="Q171" s="205"/>
      <c r="R171" s="112">
        <v>18.1</v>
      </c>
      <c r="S171" s="113">
        <v>18.1</v>
      </c>
      <c r="T171" s="113"/>
      <c r="U171" s="114"/>
      <c r="V171" s="500">
        <v>110</v>
      </c>
      <c r="W171" s="500">
        <v>120</v>
      </c>
      <c r="X171" s="889" t="s">
        <v>24</v>
      </c>
      <c r="Y171" s="1341">
        <v>15</v>
      </c>
      <c r="Z171" s="1341">
        <v>17</v>
      </c>
      <c r="AA171" s="1274">
        <v>19</v>
      </c>
    </row>
    <row r="172" spans="1:27" ht="16.5" customHeight="1">
      <c r="A172" s="148"/>
      <c r="B172" s="97"/>
      <c r="C172" s="98"/>
      <c r="D172" s="1083"/>
      <c r="E172" s="8"/>
      <c r="F172" s="266"/>
      <c r="G172" s="259"/>
      <c r="H172" s="727"/>
      <c r="I172" s="61"/>
      <c r="J172" s="278"/>
      <c r="K172" s="279"/>
      <c r="L172" s="34"/>
      <c r="M172" s="70"/>
      <c r="N172" s="503"/>
      <c r="O172" s="504"/>
      <c r="P172" s="34"/>
      <c r="Q172" s="70"/>
      <c r="R172" s="71"/>
      <c r="S172" s="72"/>
      <c r="T172" s="72"/>
      <c r="U172" s="73"/>
      <c r="V172" s="74"/>
      <c r="W172" s="74"/>
      <c r="X172" s="889"/>
      <c r="Y172" s="1341"/>
      <c r="Z172" s="1341"/>
      <c r="AA172" s="1274"/>
    </row>
    <row r="173" spans="1:27" ht="15.75" customHeight="1" thickBot="1">
      <c r="A173" s="206"/>
      <c r="B173" s="64"/>
      <c r="C173" s="101"/>
      <c r="D173" s="1084"/>
      <c r="E173" s="27"/>
      <c r="F173" s="267"/>
      <c r="G173" s="256"/>
      <c r="H173" s="729"/>
      <c r="I173" s="67" t="s">
        <v>29</v>
      </c>
      <c r="J173" s="41" t="s">
        <v>49</v>
      </c>
      <c r="K173" s="40" t="s">
        <v>49</v>
      </c>
      <c r="L173" s="40"/>
      <c r="M173" s="42"/>
      <c r="N173" s="44">
        <f>N171</f>
        <v>90</v>
      </c>
      <c r="O173" s="38">
        <f>O171</f>
        <v>90</v>
      </c>
      <c r="P173" s="40"/>
      <c r="Q173" s="42"/>
      <c r="R173" s="41">
        <f>SUM(R171:R172)</f>
        <v>18.1</v>
      </c>
      <c r="S173" s="40">
        <f>SUM(S171:S172)</f>
        <v>18.1</v>
      </c>
      <c r="T173" s="40"/>
      <c r="U173" s="42"/>
      <c r="V173" s="43">
        <f>V171</f>
        <v>110</v>
      </c>
      <c r="W173" s="43">
        <v>120</v>
      </c>
      <c r="X173" s="890"/>
      <c r="Y173" s="1342"/>
      <c r="Z173" s="1342"/>
      <c r="AA173" s="1275"/>
    </row>
    <row r="174" spans="1:27" ht="16.5" customHeight="1">
      <c r="A174" s="202" t="s">
        <v>18</v>
      </c>
      <c r="B174" s="99" t="s">
        <v>16</v>
      </c>
      <c r="C174" s="100" t="s">
        <v>22</v>
      </c>
      <c r="D174" s="891" t="s">
        <v>138</v>
      </c>
      <c r="E174" s="26"/>
      <c r="F174" s="265" t="s">
        <v>23</v>
      </c>
      <c r="G174" s="258" t="s">
        <v>33</v>
      </c>
      <c r="H174" s="728" t="s">
        <v>258</v>
      </c>
      <c r="I174" s="65" t="s">
        <v>21</v>
      </c>
      <c r="J174" s="272" t="s">
        <v>49</v>
      </c>
      <c r="K174" s="273" t="s">
        <v>49</v>
      </c>
      <c r="L174" s="12"/>
      <c r="M174" s="125"/>
      <c r="N174" s="39">
        <v>50</v>
      </c>
      <c r="O174" s="505">
        <v>50</v>
      </c>
      <c r="P174" s="12"/>
      <c r="Q174" s="49"/>
      <c r="R174" s="62">
        <v>0</v>
      </c>
      <c r="S174" s="23">
        <v>0</v>
      </c>
      <c r="T174" s="23"/>
      <c r="U174" s="24"/>
      <c r="V174" s="63">
        <v>20</v>
      </c>
      <c r="W174" s="63">
        <v>20</v>
      </c>
      <c r="X174" s="506" t="s">
        <v>139</v>
      </c>
      <c r="Y174" s="471"/>
      <c r="Z174" s="471">
        <v>1</v>
      </c>
      <c r="AA174" s="507">
        <v>1</v>
      </c>
    </row>
    <row r="175" spans="1:27" ht="16.5" customHeight="1">
      <c r="A175" s="148"/>
      <c r="B175" s="97"/>
      <c r="C175" s="98"/>
      <c r="D175" s="892"/>
      <c r="E175" s="8"/>
      <c r="F175" s="266"/>
      <c r="G175" s="259"/>
      <c r="H175" s="727"/>
      <c r="I175" s="61"/>
      <c r="J175" s="278"/>
      <c r="K175" s="279"/>
      <c r="L175" s="34"/>
      <c r="M175" s="17"/>
      <c r="N175" s="503"/>
      <c r="O175" s="504"/>
      <c r="P175" s="34"/>
      <c r="Q175" s="70"/>
      <c r="R175" s="71"/>
      <c r="S175" s="72"/>
      <c r="T175" s="72"/>
      <c r="U175" s="73"/>
      <c r="V175" s="74"/>
      <c r="W175" s="74"/>
      <c r="X175" s="1196" t="s">
        <v>140</v>
      </c>
      <c r="Y175" s="1155">
        <v>1</v>
      </c>
      <c r="Z175" s="1155"/>
      <c r="AA175" s="1389"/>
    </row>
    <row r="176" spans="1:27" ht="13.5" customHeight="1" thickBot="1">
      <c r="A176" s="206"/>
      <c r="B176" s="64"/>
      <c r="C176" s="101"/>
      <c r="D176" s="893"/>
      <c r="E176" s="27"/>
      <c r="F176" s="268"/>
      <c r="G176" s="271"/>
      <c r="H176" s="729"/>
      <c r="I176" s="67" t="s">
        <v>29</v>
      </c>
      <c r="J176" s="41" t="s">
        <v>49</v>
      </c>
      <c r="K176" s="40" t="s">
        <v>49</v>
      </c>
      <c r="L176" s="40"/>
      <c r="M176" s="42"/>
      <c r="N176" s="44">
        <v>50</v>
      </c>
      <c r="O176" s="38">
        <v>50</v>
      </c>
      <c r="P176" s="40"/>
      <c r="Q176" s="42"/>
      <c r="R176" s="41">
        <f>SUM(R174:R175)</f>
        <v>0</v>
      </c>
      <c r="S176" s="40">
        <f>SUM(S174:S175)</f>
        <v>0</v>
      </c>
      <c r="T176" s="40"/>
      <c r="U176" s="42"/>
      <c r="V176" s="43">
        <v>20</v>
      </c>
      <c r="W176" s="43">
        <v>20</v>
      </c>
      <c r="X176" s="987"/>
      <c r="Y176" s="868"/>
      <c r="Z176" s="868"/>
      <c r="AA176" s="870"/>
    </row>
    <row r="177" spans="1:27" ht="19.5" customHeight="1">
      <c r="A177" s="1068" t="s">
        <v>18</v>
      </c>
      <c r="B177" s="1071" t="s">
        <v>16</v>
      </c>
      <c r="C177" s="1253" t="s">
        <v>25</v>
      </c>
      <c r="D177" s="1299" t="s">
        <v>300</v>
      </c>
      <c r="E177" s="1302" t="s">
        <v>65</v>
      </c>
      <c r="F177" s="1305" t="s">
        <v>23</v>
      </c>
      <c r="G177" s="568" t="s">
        <v>33</v>
      </c>
      <c r="H177" s="731" t="s">
        <v>258</v>
      </c>
      <c r="I177" s="587" t="s">
        <v>57</v>
      </c>
      <c r="J177" s="287">
        <v>500</v>
      </c>
      <c r="K177" s="288"/>
      <c r="L177" s="288"/>
      <c r="M177" s="289">
        <v>500</v>
      </c>
      <c r="N177" s="689"/>
      <c r="O177" s="45"/>
      <c r="P177" s="45"/>
      <c r="Q177" s="690"/>
      <c r="R177" s="196">
        <v>0</v>
      </c>
      <c r="S177" s="197">
        <v>0</v>
      </c>
      <c r="T177" s="197"/>
      <c r="U177" s="196"/>
      <c r="V177" s="198"/>
      <c r="W177" s="198"/>
      <c r="X177" s="1295" t="s">
        <v>176</v>
      </c>
      <c r="Y177" s="1200" t="s">
        <v>48</v>
      </c>
      <c r="Z177" s="1200"/>
      <c r="AA177" s="1387"/>
    </row>
    <row r="178" spans="1:27" ht="12.75" customHeight="1">
      <c r="A178" s="1069"/>
      <c r="B178" s="1072"/>
      <c r="C178" s="1254"/>
      <c r="D178" s="1300"/>
      <c r="E178" s="1303"/>
      <c r="F178" s="1306"/>
      <c r="G178" s="1297" t="s">
        <v>196</v>
      </c>
      <c r="H178" s="1269" t="s">
        <v>88</v>
      </c>
      <c r="I178" s="730" t="s">
        <v>57</v>
      </c>
      <c r="J178" s="298">
        <v>500</v>
      </c>
      <c r="K178" s="299"/>
      <c r="L178" s="299"/>
      <c r="M178" s="300">
        <v>500</v>
      </c>
      <c r="N178" s="374"/>
      <c r="O178" s="18"/>
      <c r="P178" s="19"/>
      <c r="Q178" s="295"/>
      <c r="R178" s="194"/>
      <c r="S178" s="195"/>
      <c r="T178" s="195"/>
      <c r="U178" s="194"/>
      <c r="V178" s="116"/>
      <c r="W178" s="116"/>
      <c r="X178" s="1296"/>
      <c r="Y178" s="1345"/>
      <c r="Z178" s="1345"/>
      <c r="AA178" s="1388"/>
    </row>
    <row r="179" spans="1:27" ht="12.75" customHeight="1" thickBot="1">
      <c r="A179" s="1070"/>
      <c r="B179" s="1073"/>
      <c r="C179" s="1255"/>
      <c r="D179" s="1301"/>
      <c r="E179" s="1304"/>
      <c r="F179" s="1307"/>
      <c r="G179" s="1119"/>
      <c r="H179" s="1270"/>
      <c r="I179" s="513" t="s">
        <v>29</v>
      </c>
      <c r="J179" s="553">
        <f>SUM(J177:J178)</f>
        <v>1000</v>
      </c>
      <c r="K179" s="107"/>
      <c r="L179" s="107"/>
      <c r="M179" s="111">
        <f>SUM(M177:M178)</f>
        <v>1000</v>
      </c>
      <c r="N179" s="53"/>
      <c r="O179" s="40"/>
      <c r="P179" s="40"/>
      <c r="Q179" s="53"/>
      <c r="R179" s="44">
        <f>SUM(R177:R178)</f>
        <v>0</v>
      </c>
      <c r="S179" s="40">
        <f>SUM(S177:S178)</f>
        <v>0</v>
      </c>
      <c r="T179" s="40"/>
      <c r="U179" s="53"/>
      <c r="V179" s="43" t="s">
        <v>49</v>
      </c>
      <c r="W179" s="43"/>
      <c r="X179" s="1052"/>
      <c r="Y179" s="1346"/>
      <c r="Z179" s="1346"/>
      <c r="AA179" s="974"/>
    </row>
    <row r="180" spans="1:27" ht="14.25" customHeight="1">
      <c r="A180" s="202" t="s">
        <v>18</v>
      </c>
      <c r="B180" s="99" t="s">
        <v>16</v>
      </c>
      <c r="C180" s="100" t="s">
        <v>26</v>
      </c>
      <c r="D180" s="1256" t="s">
        <v>129</v>
      </c>
      <c r="E180" s="26"/>
      <c r="F180" s="352" t="s">
        <v>23</v>
      </c>
      <c r="G180" s="334">
        <v>9046473</v>
      </c>
      <c r="H180" s="260" t="s">
        <v>103</v>
      </c>
      <c r="I180" s="407" t="s">
        <v>21</v>
      </c>
      <c r="J180" s="335" t="s">
        <v>49</v>
      </c>
      <c r="K180" s="30"/>
      <c r="L180" s="30"/>
      <c r="M180" s="50" t="s">
        <v>49</v>
      </c>
      <c r="N180" s="335">
        <v>0</v>
      </c>
      <c r="O180" s="30"/>
      <c r="P180" s="30"/>
      <c r="Q180" s="50">
        <v>0</v>
      </c>
      <c r="R180" s="62">
        <v>0</v>
      </c>
      <c r="S180" s="23">
        <v>0</v>
      </c>
      <c r="T180" s="23"/>
      <c r="U180" s="24"/>
      <c r="V180" s="47">
        <v>30</v>
      </c>
      <c r="W180" s="47" t="s">
        <v>49</v>
      </c>
      <c r="X180" s="982" t="s">
        <v>130</v>
      </c>
      <c r="Y180" s="29"/>
      <c r="Z180" s="29">
        <v>1</v>
      </c>
      <c r="AA180" s="426"/>
    </row>
    <row r="181" spans="1:27" ht="15" customHeight="1">
      <c r="A181" s="148"/>
      <c r="B181" s="97"/>
      <c r="C181" s="98"/>
      <c r="D181" s="1264"/>
      <c r="E181" s="8"/>
      <c r="F181" s="354"/>
      <c r="G181" s="355"/>
      <c r="H181" s="261"/>
      <c r="I181" s="423"/>
      <c r="J181" s="314"/>
      <c r="K181" s="19"/>
      <c r="L181" s="19"/>
      <c r="M181" s="315"/>
      <c r="N181" s="314"/>
      <c r="O181" s="19"/>
      <c r="P181" s="19"/>
      <c r="Q181" s="315"/>
      <c r="R181" s="344"/>
      <c r="S181" s="75"/>
      <c r="T181" s="75"/>
      <c r="U181" s="76"/>
      <c r="V181" s="425"/>
      <c r="W181" s="425"/>
      <c r="X181" s="983"/>
      <c r="Y181" s="427"/>
      <c r="Z181" s="427"/>
      <c r="AA181" s="428"/>
    </row>
    <row r="182" spans="1:27" ht="18" customHeight="1" thickBot="1">
      <c r="A182" s="206"/>
      <c r="B182" s="64"/>
      <c r="C182" s="101"/>
      <c r="D182" s="1258"/>
      <c r="E182" s="27"/>
      <c r="F182" s="365"/>
      <c r="G182" s="256"/>
      <c r="H182" s="257"/>
      <c r="I182" s="419" t="s">
        <v>29</v>
      </c>
      <c r="J182" s="41" t="s">
        <v>49</v>
      </c>
      <c r="K182" s="40"/>
      <c r="L182" s="40"/>
      <c r="M182" s="42" t="s">
        <v>49</v>
      </c>
      <c r="N182" s="41">
        <f>SUM(N180:N181)</f>
        <v>0</v>
      </c>
      <c r="O182" s="40"/>
      <c r="P182" s="40"/>
      <c r="Q182" s="42">
        <f>SUM(Q180:Q181)</f>
        <v>0</v>
      </c>
      <c r="R182" s="41">
        <f>SUM(R180:R181)</f>
        <v>0</v>
      </c>
      <c r="S182" s="40">
        <f>SUM(S180:S181)</f>
        <v>0</v>
      </c>
      <c r="T182" s="40"/>
      <c r="U182" s="42"/>
      <c r="V182" s="43">
        <v>30</v>
      </c>
      <c r="W182" s="43" t="s">
        <v>49</v>
      </c>
      <c r="X182" s="984"/>
      <c r="Y182" s="429"/>
      <c r="Z182" s="429"/>
      <c r="AA182" s="430"/>
    </row>
    <row r="183" spans="1:27" ht="14.25" customHeight="1">
      <c r="A183" s="202" t="s">
        <v>18</v>
      </c>
      <c r="B183" s="99" t="s">
        <v>16</v>
      </c>
      <c r="C183" s="100" t="s">
        <v>45</v>
      </c>
      <c r="D183" s="1256" t="s">
        <v>131</v>
      </c>
      <c r="E183" s="26"/>
      <c r="F183" s="352" t="s">
        <v>23</v>
      </c>
      <c r="G183" s="334">
        <v>9046473</v>
      </c>
      <c r="H183" s="260" t="s">
        <v>103</v>
      </c>
      <c r="I183" s="407" t="s">
        <v>21</v>
      </c>
      <c r="J183" s="335" t="s">
        <v>49</v>
      </c>
      <c r="K183" s="30"/>
      <c r="L183" s="30"/>
      <c r="M183" s="50" t="s">
        <v>49</v>
      </c>
      <c r="N183" s="335">
        <v>0</v>
      </c>
      <c r="O183" s="30"/>
      <c r="P183" s="30"/>
      <c r="Q183" s="50">
        <v>0</v>
      </c>
      <c r="R183" s="62">
        <v>0</v>
      </c>
      <c r="S183" s="23">
        <v>0</v>
      </c>
      <c r="T183" s="23"/>
      <c r="U183" s="24"/>
      <c r="V183" s="47">
        <v>160</v>
      </c>
      <c r="W183" s="47" t="s">
        <v>49</v>
      </c>
      <c r="X183" s="982" t="s">
        <v>132</v>
      </c>
      <c r="Y183" s="29"/>
      <c r="Z183" s="29">
        <v>1</v>
      </c>
      <c r="AA183" s="426"/>
    </row>
    <row r="184" spans="1:27" ht="14.25" customHeight="1">
      <c r="A184" s="148"/>
      <c r="B184" s="97"/>
      <c r="C184" s="98"/>
      <c r="D184" s="1264"/>
      <c r="E184" s="8"/>
      <c r="F184" s="354"/>
      <c r="G184" s="355"/>
      <c r="H184" s="261"/>
      <c r="I184" s="423"/>
      <c r="J184" s="314"/>
      <c r="K184" s="19"/>
      <c r="L184" s="19"/>
      <c r="M184" s="315"/>
      <c r="N184" s="314"/>
      <c r="O184" s="19"/>
      <c r="P184" s="19"/>
      <c r="Q184" s="315"/>
      <c r="R184" s="344"/>
      <c r="S184" s="75"/>
      <c r="T184" s="75"/>
      <c r="U184" s="76"/>
      <c r="V184" s="425"/>
      <c r="W184" s="425"/>
      <c r="X184" s="983"/>
      <c r="Y184" s="427"/>
      <c r="Z184" s="427"/>
      <c r="AA184" s="428"/>
    </row>
    <row r="185" spans="1:27" ht="14.25" customHeight="1" thickBot="1">
      <c r="A185" s="206"/>
      <c r="B185" s="64"/>
      <c r="C185" s="101"/>
      <c r="D185" s="1258"/>
      <c r="E185" s="27"/>
      <c r="F185" s="365"/>
      <c r="G185" s="256"/>
      <c r="H185" s="257"/>
      <c r="I185" s="419" t="s">
        <v>29</v>
      </c>
      <c r="J185" s="41" t="s">
        <v>49</v>
      </c>
      <c r="K185" s="40"/>
      <c r="L185" s="40"/>
      <c r="M185" s="42" t="s">
        <v>49</v>
      </c>
      <c r="N185" s="41">
        <f>SUM(N183:N184)</f>
        <v>0</v>
      </c>
      <c r="O185" s="40"/>
      <c r="P185" s="40"/>
      <c r="Q185" s="42">
        <f>SUM(Q183:Q184)</f>
        <v>0</v>
      </c>
      <c r="R185" s="41">
        <f>SUM(R183:R184)</f>
        <v>0</v>
      </c>
      <c r="S185" s="40">
        <f>SUM(S183:S184)</f>
        <v>0</v>
      </c>
      <c r="T185" s="40"/>
      <c r="U185" s="42"/>
      <c r="V185" s="43">
        <v>160</v>
      </c>
      <c r="W185" s="43" t="s">
        <v>49</v>
      </c>
      <c r="X185" s="984"/>
      <c r="Y185" s="429"/>
      <c r="Z185" s="429"/>
      <c r="AA185" s="430"/>
    </row>
    <row r="186" spans="1:27" ht="15" customHeight="1">
      <c r="A186" s="202" t="s">
        <v>18</v>
      </c>
      <c r="B186" s="99" t="s">
        <v>16</v>
      </c>
      <c r="C186" s="100" t="s">
        <v>23</v>
      </c>
      <c r="D186" s="1263" t="s">
        <v>254</v>
      </c>
      <c r="E186" s="719" t="s">
        <v>65</v>
      </c>
      <c r="F186" s="352" t="s">
        <v>23</v>
      </c>
      <c r="G186" s="334">
        <v>188710823</v>
      </c>
      <c r="H186" s="1334" t="s">
        <v>258</v>
      </c>
      <c r="I186" s="407" t="s">
        <v>21</v>
      </c>
      <c r="J186" s="335">
        <v>0</v>
      </c>
      <c r="K186" s="30"/>
      <c r="L186" s="30"/>
      <c r="M186" s="50">
        <v>0</v>
      </c>
      <c r="N186" s="767">
        <v>324.4</v>
      </c>
      <c r="O186" s="768">
        <v>4.7</v>
      </c>
      <c r="P186" s="768"/>
      <c r="Q186" s="769">
        <v>319.7</v>
      </c>
      <c r="R186" s="770">
        <v>909.6</v>
      </c>
      <c r="S186" s="733">
        <v>4.8</v>
      </c>
      <c r="T186" s="733"/>
      <c r="U186" s="771">
        <v>904.8</v>
      </c>
      <c r="V186" s="47" t="s">
        <v>49</v>
      </c>
      <c r="W186" s="47"/>
      <c r="X186" s="982" t="s">
        <v>255</v>
      </c>
      <c r="Y186" s="29"/>
      <c r="Z186" s="29">
        <v>1</v>
      </c>
      <c r="AA186" s="426"/>
    </row>
    <row r="187" spans="1:27" ht="15" customHeight="1">
      <c r="A187" s="148"/>
      <c r="B187" s="97"/>
      <c r="C187" s="98"/>
      <c r="D187" s="1264"/>
      <c r="E187" s="720"/>
      <c r="F187" s="354"/>
      <c r="G187" s="355"/>
      <c r="H187" s="1178"/>
      <c r="I187" s="422" t="s">
        <v>256</v>
      </c>
      <c r="J187" s="337"/>
      <c r="K187" s="338"/>
      <c r="L187" s="338"/>
      <c r="M187" s="339"/>
      <c r="N187" s="337">
        <v>973.2</v>
      </c>
      <c r="O187" s="338">
        <v>14.2</v>
      </c>
      <c r="P187" s="338"/>
      <c r="Q187" s="339">
        <v>959</v>
      </c>
      <c r="R187" s="112">
        <v>973.2</v>
      </c>
      <c r="S187" s="113">
        <v>14.2</v>
      </c>
      <c r="T187" s="113"/>
      <c r="U187" s="114">
        <v>959</v>
      </c>
      <c r="V187" s="115"/>
      <c r="W187" s="115"/>
      <c r="X187" s="1130"/>
      <c r="Y187" s="21"/>
      <c r="Z187" s="21"/>
      <c r="AA187" s="428"/>
    </row>
    <row r="188" spans="1:27" ht="15" customHeight="1">
      <c r="A188" s="148"/>
      <c r="B188" s="97"/>
      <c r="C188" s="98"/>
      <c r="D188" s="1264"/>
      <c r="E188" s="720"/>
      <c r="F188" s="354"/>
      <c r="G188" s="355"/>
      <c r="H188" s="1178"/>
      <c r="I188" s="422" t="s">
        <v>57</v>
      </c>
      <c r="J188" s="337">
        <v>25.1</v>
      </c>
      <c r="K188" s="338"/>
      <c r="L188" s="338"/>
      <c r="M188" s="339">
        <v>25.1</v>
      </c>
      <c r="N188" s="337"/>
      <c r="O188" s="338"/>
      <c r="P188" s="338"/>
      <c r="Q188" s="339"/>
      <c r="R188" s="112"/>
      <c r="S188" s="113"/>
      <c r="T188" s="113"/>
      <c r="U188" s="114"/>
      <c r="V188" s="115"/>
      <c r="W188" s="115"/>
      <c r="X188" s="1130"/>
      <c r="Y188" s="21"/>
      <c r="Z188" s="21"/>
      <c r="AA188" s="428"/>
    </row>
    <row r="189" spans="1:27" ht="15" customHeight="1" thickBot="1">
      <c r="A189" s="206"/>
      <c r="B189" s="64"/>
      <c r="C189" s="101"/>
      <c r="D189" s="1258"/>
      <c r="E189" s="27"/>
      <c r="F189" s="365"/>
      <c r="G189" s="256"/>
      <c r="H189" s="1179"/>
      <c r="I189" s="419" t="s">
        <v>29</v>
      </c>
      <c r="J189" s="41">
        <f>SUM(J186:J188)</f>
        <v>25.1</v>
      </c>
      <c r="K189" s="40"/>
      <c r="L189" s="40"/>
      <c r="M189" s="42">
        <f>SUM(M186:M188)</f>
        <v>25.1</v>
      </c>
      <c r="N189" s="41">
        <f>SUM(N186:N188)</f>
        <v>1297.6</v>
      </c>
      <c r="O189" s="40">
        <f>SUM(O186:O188)</f>
        <v>18.9</v>
      </c>
      <c r="P189" s="40"/>
      <c r="Q189" s="42">
        <f>SUM(Q186:Q188)</f>
        <v>1278.7</v>
      </c>
      <c r="R189" s="41">
        <f>SUM(R186:R188)</f>
        <v>1882.8000000000002</v>
      </c>
      <c r="S189" s="40">
        <f>SUM(S186:S188)</f>
        <v>19</v>
      </c>
      <c r="T189" s="40"/>
      <c r="U189" s="42">
        <f>SUM(U186:U188)</f>
        <v>1863.8</v>
      </c>
      <c r="V189" s="43">
        <v>0</v>
      </c>
      <c r="W189" s="43" t="s">
        <v>49</v>
      </c>
      <c r="X189" s="984"/>
      <c r="Y189" s="429"/>
      <c r="Z189" s="429"/>
      <c r="AA189" s="430"/>
    </row>
    <row r="190" spans="1:27" ht="12.75" customHeight="1" thickBot="1">
      <c r="A190" s="148" t="s">
        <v>18</v>
      </c>
      <c r="B190" s="97" t="s">
        <v>16</v>
      </c>
      <c r="C190" s="1189" t="s">
        <v>28</v>
      </c>
      <c r="D190" s="1246"/>
      <c r="E190" s="1246"/>
      <c r="F190" s="1246"/>
      <c r="G190" s="1246"/>
      <c r="H190" s="1246"/>
      <c r="I190" s="1268"/>
      <c r="J190" s="10">
        <f>J179+J170+J167+J189</f>
        <v>1095.1</v>
      </c>
      <c r="K190" s="11">
        <f>K179+K170+K167</f>
        <v>70</v>
      </c>
      <c r="L190" s="200"/>
      <c r="M190" s="230">
        <f>M179+M189</f>
        <v>1025.1</v>
      </c>
      <c r="N190" s="460">
        <f>N179+N176+N173+N167+N189</f>
        <v>1507.6</v>
      </c>
      <c r="O190" s="32">
        <f>O179+O176+O173+O167+O189</f>
        <v>228.9</v>
      </c>
      <c r="P190" s="32"/>
      <c r="Q190" s="230">
        <f>Q179+Q189</f>
        <v>1278.7</v>
      </c>
      <c r="R190" s="199">
        <f>R179+R176+R173+R167+R189</f>
        <v>1950.9</v>
      </c>
      <c r="S190" s="200">
        <f>S179+S176+S173+S167+S189</f>
        <v>87.1</v>
      </c>
      <c r="T190" s="200"/>
      <c r="U190" s="230">
        <f>U179+U176+U173+U167+U189</f>
        <v>1863.8</v>
      </c>
      <c r="V190" s="224">
        <f>V176+V173+V167+V182+V185+V189</f>
        <v>400</v>
      </c>
      <c r="W190" s="224">
        <f>W176+W173+W167+W170</f>
        <v>230</v>
      </c>
      <c r="X190" s="231"/>
      <c r="Y190" s="231"/>
      <c r="Z190" s="231"/>
      <c r="AA190" s="232"/>
    </row>
    <row r="191" spans="1:27" ht="13.5" customHeight="1" thickBot="1">
      <c r="A191" s="193" t="s">
        <v>18</v>
      </c>
      <c r="B191" s="102" t="s">
        <v>17</v>
      </c>
      <c r="C191" s="1006" t="s">
        <v>301</v>
      </c>
      <c r="D191" s="1007"/>
      <c r="E191" s="1007"/>
      <c r="F191" s="1007"/>
      <c r="G191" s="1007"/>
      <c r="H191" s="1007"/>
      <c r="I191" s="1007"/>
      <c r="J191" s="1007"/>
      <c r="K191" s="1007"/>
      <c r="L191" s="1007"/>
      <c r="M191" s="1007"/>
      <c r="N191" s="1007"/>
      <c r="O191" s="1007"/>
      <c r="P191" s="1007"/>
      <c r="Q191" s="1007"/>
      <c r="R191" s="1007"/>
      <c r="S191" s="1007"/>
      <c r="T191" s="1007"/>
      <c r="U191" s="1007"/>
      <c r="V191" s="1007"/>
      <c r="W191" s="1007"/>
      <c r="X191" s="1007"/>
      <c r="Y191" s="1007"/>
      <c r="Z191" s="1007"/>
      <c r="AA191" s="1287"/>
    </row>
    <row r="192" spans="1:27" ht="18.75" customHeight="1">
      <c r="A192" s="1232" t="s">
        <v>18</v>
      </c>
      <c r="B192" s="1228" t="s">
        <v>17</v>
      </c>
      <c r="C192" s="1111" t="s">
        <v>16</v>
      </c>
      <c r="D192" s="1082" t="s">
        <v>235</v>
      </c>
      <c r="E192" s="877"/>
      <c r="F192" s="880" t="s">
        <v>23</v>
      </c>
      <c r="G192" s="1265">
        <v>190464738</v>
      </c>
      <c r="H192" s="1108" t="s">
        <v>103</v>
      </c>
      <c r="I192" s="66" t="s">
        <v>21</v>
      </c>
      <c r="J192" s="552">
        <v>896.1</v>
      </c>
      <c r="K192" s="551">
        <v>896.1</v>
      </c>
      <c r="L192" s="551">
        <v>517</v>
      </c>
      <c r="M192" s="289"/>
      <c r="N192" s="691">
        <v>1074</v>
      </c>
      <c r="O192" s="551">
        <v>1074</v>
      </c>
      <c r="P192" s="692">
        <v>624</v>
      </c>
      <c r="Q192" s="675"/>
      <c r="R192" s="693">
        <v>1002.3</v>
      </c>
      <c r="S192" s="142">
        <v>1002.3</v>
      </c>
      <c r="T192" s="142">
        <v>567.9</v>
      </c>
      <c r="U192" s="24"/>
      <c r="V192" s="600">
        <v>1123</v>
      </c>
      <c r="W192" s="63">
        <v>1132</v>
      </c>
      <c r="X192" s="378" t="s">
        <v>81</v>
      </c>
      <c r="Y192" s="760" t="s">
        <v>104</v>
      </c>
      <c r="Z192" s="760" t="s">
        <v>126</v>
      </c>
      <c r="AA192" s="761" t="s">
        <v>126</v>
      </c>
    </row>
    <row r="193" spans="1:27" ht="21.75" customHeight="1">
      <c r="A193" s="1100"/>
      <c r="B193" s="1101"/>
      <c r="C193" s="1102"/>
      <c r="D193" s="1083"/>
      <c r="E193" s="878"/>
      <c r="F193" s="881"/>
      <c r="G193" s="1266"/>
      <c r="H193" s="1015"/>
      <c r="I193" s="133" t="s">
        <v>82</v>
      </c>
      <c r="J193" s="298">
        <v>40</v>
      </c>
      <c r="K193" s="299">
        <v>27</v>
      </c>
      <c r="L193" s="299"/>
      <c r="M193" s="300">
        <v>13</v>
      </c>
      <c r="N193" s="694">
        <v>47</v>
      </c>
      <c r="O193" s="673">
        <v>35</v>
      </c>
      <c r="P193" s="673"/>
      <c r="Q193" s="672">
        <v>12</v>
      </c>
      <c r="R193" s="439">
        <v>47</v>
      </c>
      <c r="S193" s="440">
        <v>35</v>
      </c>
      <c r="T193" s="440"/>
      <c r="U193" s="76">
        <v>12</v>
      </c>
      <c r="V193" s="116">
        <v>44</v>
      </c>
      <c r="W193" s="116">
        <v>46</v>
      </c>
      <c r="X193" s="1335" t="s">
        <v>105</v>
      </c>
      <c r="Y193" s="1147" t="s">
        <v>106</v>
      </c>
      <c r="Z193" s="1147" t="s">
        <v>133</v>
      </c>
      <c r="AA193" s="1150" t="s">
        <v>96</v>
      </c>
    </row>
    <row r="194" spans="1:27" ht="14.25" customHeight="1">
      <c r="A194" s="1100"/>
      <c r="B194" s="1101"/>
      <c r="C194" s="1102"/>
      <c r="D194" s="1083"/>
      <c r="E194" s="878"/>
      <c r="F194" s="881"/>
      <c r="G194" s="1266"/>
      <c r="H194" s="1015"/>
      <c r="I194" s="85" t="s">
        <v>83</v>
      </c>
      <c r="J194" s="290"/>
      <c r="K194" s="291"/>
      <c r="L194" s="291"/>
      <c r="M194" s="292"/>
      <c r="N194" s="639"/>
      <c r="O194" s="109"/>
      <c r="P194" s="109"/>
      <c r="Q194" s="678"/>
      <c r="R194" s="695"/>
      <c r="S194" s="146"/>
      <c r="T194" s="146"/>
      <c r="U194" s="73"/>
      <c r="V194" s="81"/>
      <c r="W194" s="81"/>
      <c r="X194" s="1336"/>
      <c r="Y194" s="1277"/>
      <c r="Z194" s="1277"/>
      <c r="AA194" s="1393"/>
    </row>
    <row r="195" spans="1:27" ht="27.75" customHeight="1" thickBot="1">
      <c r="A195" s="1245"/>
      <c r="B195" s="1229"/>
      <c r="C195" s="1230"/>
      <c r="D195" s="1084"/>
      <c r="E195" s="879"/>
      <c r="F195" s="882"/>
      <c r="G195" s="1267"/>
      <c r="H195" s="1259"/>
      <c r="I195" s="67" t="s">
        <v>29</v>
      </c>
      <c r="J195" s="553">
        <f>SUM(J192:J194)</f>
        <v>936.1</v>
      </c>
      <c r="K195" s="107">
        <f>SUM(K192:K194)</f>
        <v>923.1</v>
      </c>
      <c r="L195" s="107">
        <v>517</v>
      </c>
      <c r="M195" s="111">
        <v>13</v>
      </c>
      <c r="N195" s="696">
        <f aca="true" t="shared" si="10" ref="N195:W195">SUM(N192:N194)</f>
        <v>1121</v>
      </c>
      <c r="O195" s="107">
        <f t="shared" si="10"/>
        <v>1109</v>
      </c>
      <c r="P195" s="107">
        <f t="shared" si="10"/>
        <v>624</v>
      </c>
      <c r="Q195" s="674">
        <f t="shared" si="10"/>
        <v>12</v>
      </c>
      <c r="R195" s="553">
        <f t="shared" si="10"/>
        <v>1049.3</v>
      </c>
      <c r="S195" s="107">
        <f t="shared" si="10"/>
        <v>1037.3</v>
      </c>
      <c r="T195" s="107">
        <f t="shared" si="10"/>
        <v>567.9</v>
      </c>
      <c r="U195" s="42">
        <f t="shared" si="10"/>
        <v>12</v>
      </c>
      <c r="V195" s="43">
        <f t="shared" si="10"/>
        <v>1167</v>
      </c>
      <c r="W195" s="43">
        <f t="shared" si="10"/>
        <v>1178</v>
      </c>
      <c r="X195" s="1337"/>
      <c r="Y195" s="1278"/>
      <c r="Z195" s="1278"/>
      <c r="AA195" s="1394"/>
    </row>
    <row r="196" spans="1:27" ht="27" customHeight="1">
      <c r="A196" s="1232" t="s">
        <v>18</v>
      </c>
      <c r="B196" s="1228" t="s">
        <v>17</v>
      </c>
      <c r="C196" s="1111" t="s">
        <v>17</v>
      </c>
      <c r="D196" s="1082" t="s">
        <v>302</v>
      </c>
      <c r="E196" s="877"/>
      <c r="F196" s="880" t="s">
        <v>23</v>
      </c>
      <c r="G196" s="1265">
        <v>190464738</v>
      </c>
      <c r="H196" s="1108" t="s">
        <v>103</v>
      </c>
      <c r="I196" s="66" t="s">
        <v>21</v>
      </c>
      <c r="J196" s="287">
        <v>44</v>
      </c>
      <c r="K196" s="288">
        <v>44</v>
      </c>
      <c r="L196" s="288"/>
      <c r="M196" s="289"/>
      <c r="N196" s="697">
        <v>77</v>
      </c>
      <c r="O196" s="106">
        <v>77</v>
      </c>
      <c r="P196" s="106"/>
      <c r="Q196" s="675"/>
      <c r="R196" s="693">
        <v>49</v>
      </c>
      <c r="S196" s="142">
        <v>49</v>
      </c>
      <c r="T196" s="142"/>
      <c r="U196" s="24"/>
      <c r="V196" s="47">
        <v>65</v>
      </c>
      <c r="W196" s="47">
        <v>84</v>
      </c>
      <c r="X196" s="378" t="s">
        <v>107</v>
      </c>
      <c r="Y196" s="234">
        <v>30</v>
      </c>
      <c r="Z196" s="234">
        <v>31</v>
      </c>
      <c r="AA196" s="235">
        <v>34</v>
      </c>
    </row>
    <row r="197" spans="1:27" ht="20.25" customHeight="1">
      <c r="A197" s="1100"/>
      <c r="B197" s="1101"/>
      <c r="C197" s="1102"/>
      <c r="D197" s="1083"/>
      <c r="E197" s="878"/>
      <c r="F197" s="881"/>
      <c r="G197" s="1266"/>
      <c r="H197" s="1015"/>
      <c r="I197" s="133" t="s">
        <v>82</v>
      </c>
      <c r="J197" s="298"/>
      <c r="K197" s="299"/>
      <c r="L197" s="299"/>
      <c r="M197" s="300"/>
      <c r="N197" s="694"/>
      <c r="O197" s="673"/>
      <c r="P197" s="673"/>
      <c r="Q197" s="650"/>
      <c r="R197" s="439"/>
      <c r="S197" s="440"/>
      <c r="T197" s="440"/>
      <c r="U197" s="76"/>
      <c r="V197" s="116"/>
      <c r="W197" s="116"/>
      <c r="X197" s="379" t="s">
        <v>108</v>
      </c>
      <c r="Y197" s="363">
        <v>65</v>
      </c>
      <c r="Z197" s="363">
        <v>75</v>
      </c>
      <c r="AA197" s="364">
        <v>80</v>
      </c>
    </row>
    <row r="198" spans="1:27" ht="21" customHeight="1">
      <c r="A198" s="1100"/>
      <c r="B198" s="1101"/>
      <c r="C198" s="1102"/>
      <c r="D198" s="1083"/>
      <c r="E198" s="878"/>
      <c r="F198" s="881"/>
      <c r="G198" s="1266"/>
      <c r="H198" s="1015"/>
      <c r="I198" s="85" t="s">
        <v>83</v>
      </c>
      <c r="J198" s="290"/>
      <c r="K198" s="291"/>
      <c r="L198" s="291"/>
      <c r="M198" s="292"/>
      <c r="N198" s="639"/>
      <c r="O198" s="109"/>
      <c r="P198" s="109"/>
      <c r="Q198" s="678"/>
      <c r="R198" s="695"/>
      <c r="S198" s="146"/>
      <c r="T198" s="146"/>
      <c r="U198" s="73"/>
      <c r="V198" s="81"/>
      <c r="W198" s="81"/>
      <c r="X198" s="379" t="s">
        <v>289</v>
      </c>
      <c r="Y198" s="363">
        <v>1</v>
      </c>
      <c r="Z198" s="363">
        <v>1</v>
      </c>
      <c r="AA198" s="364">
        <v>1</v>
      </c>
    </row>
    <row r="199" spans="1:27" ht="27" customHeight="1">
      <c r="A199" s="1100"/>
      <c r="B199" s="1101"/>
      <c r="C199" s="1102"/>
      <c r="D199" s="1083"/>
      <c r="E199" s="878"/>
      <c r="F199" s="881"/>
      <c r="G199" s="1266"/>
      <c r="H199" s="1015"/>
      <c r="I199" s="133" t="s">
        <v>50</v>
      </c>
      <c r="J199" s="298"/>
      <c r="K199" s="299"/>
      <c r="L199" s="299"/>
      <c r="M199" s="300"/>
      <c r="N199" s="694">
        <v>42.7</v>
      </c>
      <c r="O199" s="673">
        <v>42.7</v>
      </c>
      <c r="P199" s="673"/>
      <c r="Q199" s="650"/>
      <c r="R199" s="439">
        <v>42.7</v>
      </c>
      <c r="S199" s="440">
        <v>42.7</v>
      </c>
      <c r="T199" s="440"/>
      <c r="U199" s="76"/>
      <c r="V199" s="116">
        <v>10.7</v>
      </c>
      <c r="W199" s="116">
        <v>10.7</v>
      </c>
      <c r="X199" s="379" t="s">
        <v>102</v>
      </c>
      <c r="Y199" s="363">
        <v>14</v>
      </c>
      <c r="Z199" s="451"/>
      <c r="AA199" s="452"/>
    </row>
    <row r="200" spans="1:27" ht="29.25" customHeight="1" thickBot="1">
      <c r="A200" s="1233"/>
      <c r="B200" s="1234"/>
      <c r="C200" s="1235"/>
      <c r="D200" s="1236"/>
      <c r="E200" s="1219"/>
      <c r="F200" s="1218"/>
      <c r="G200" s="1288"/>
      <c r="H200" s="1298"/>
      <c r="I200" s="814" t="s">
        <v>29</v>
      </c>
      <c r="J200" s="859">
        <v>44</v>
      </c>
      <c r="K200" s="819">
        <v>44</v>
      </c>
      <c r="L200" s="819"/>
      <c r="M200" s="860"/>
      <c r="N200" s="861">
        <v>119.7</v>
      </c>
      <c r="O200" s="819">
        <v>119.7</v>
      </c>
      <c r="P200" s="819"/>
      <c r="Q200" s="821"/>
      <c r="R200" s="859">
        <f>SUM(R196:R199)</f>
        <v>91.7</v>
      </c>
      <c r="S200" s="819">
        <f>SUM(S196:S199)</f>
        <v>91.7</v>
      </c>
      <c r="T200" s="819"/>
      <c r="U200" s="822"/>
      <c r="V200" s="824">
        <f>V199+V196</f>
        <v>75.7</v>
      </c>
      <c r="W200" s="824">
        <v>94.7</v>
      </c>
      <c r="X200" s="862" t="s">
        <v>110</v>
      </c>
      <c r="Y200" s="863">
        <v>2</v>
      </c>
      <c r="Z200" s="863">
        <v>2</v>
      </c>
      <c r="AA200" s="864">
        <v>4</v>
      </c>
    </row>
    <row r="201" spans="1:27" ht="16.5" customHeight="1" thickTop="1">
      <c r="A201" s="148" t="s">
        <v>18</v>
      </c>
      <c r="B201" s="97" t="s">
        <v>17</v>
      </c>
      <c r="C201" s="1102" t="s">
        <v>18</v>
      </c>
      <c r="D201" s="892" t="s">
        <v>144</v>
      </c>
      <c r="E201" s="878"/>
      <c r="F201" s="1309" t="s">
        <v>23</v>
      </c>
      <c r="G201" s="1311" t="s">
        <v>127</v>
      </c>
      <c r="H201" s="1308" t="s">
        <v>103</v>
      </c>
      <c r="I201" s="203" t="s">
        <v>21</v>
      </c>
      <c r="J201" s="851">
        <v>25</v>
      </c>
      <c r="K201" s="852">
        <v>25</v>
      </c>
      <c r="L201" s="853"/>
      <c r="M201" s="854"/>
      <c r="N201" s="855">
        <v>30</v>
      </c>
      <c r="O201" s="856">
        <v>30</v>
      </c>
      <c r="P201" s="853"/>
      <c r="Q201" s="854"/>
      <c r="R201" s="436">
        <v>20</v>
      </c>
      <c r="S201" s="437">
        <v>20</v>
      </c>
      <c r="T201" s="437"/>
      <c r="U201" s="114"/>
      <c r="V201" s="857">
        <v>265</v>
      </c>
      <c r="W201" s="857">
        <v>120</v>
      </c>
      <c r="X201" s="584" t="s">
        <v>158</v>
      </c>
      <c r="Y201" s="858">
        <v>1</v>
      </c>
      <c r="Z201" s="858">
        <v>1</v>
      </c>
      <c r="AA201" s="515">
        <v>1</v>
      </c>
    </row>
    <row r="202" spans="1:27" ht="12" customHeight="1">
      <c r="A202" s="148"/>
      <c r="B202" s="97"/>
      <c r="C202" s="867"/>
      <c r="D202" s="892"/>
      <c r="E202" s="1112"/>
      <c r="F202" s="1310"/>
      <c r="G202" s="1118"/>
      <c r="H202" s="1178"/>
      <c r="I202" s="133" t="s">
        <v>82</v>
      </c>
      <c r="J202" s="298"/>
      <c r="K202" s="299"/>
      <c r="L202" s="299"/>
      <c r="M202" s="300"/>
      <c r="N202" s="653"/>
      <c r="O202" s="673"/>
      <c r="P202" s="673"/>
      <c r="Q202" s="698"/>
      <c r="R202" s="439"/>
      <c r="S202" s="440"/>
      <c r="T202" s="440"/>
      <c r="U202" s="76"/>
      <c r="V202" s="116"/>
      <c r="W202" s="116"/>
      <c r="X202" s="312" t="s">
        <v>156</v>
      </c>
      <c r="Y202" s="509"/>
      <c r="Z202" s="509"/>
      <c r="AA202" s="510">
        <v>1</v>
      </c>
    </row>
    <row r="203" spans="1:27" ht="12" customHeight="1">
      <c r="A203" s="148"/>
      <c r="B203" s="97"/>
      <c r="C203" s="867"/>
      <c r="D203" s="892"/>
      <c r="E203" s="1112"/>
      <c r="F203" s="1310"/>
      <c r="G203" s="1118"/>
      <c r="H203" s="1178"/>
      <c r="I203" s="468"/>
      <c r="J203" s="296"/>
      <c r="K203" s="297"/>
      <c r="L203" s="297"/>
      <c r="M203" s="651"/>
      <c r="N203" s="648"/>
      <c r="O203" s="699"/>
      <c r="P203" s="699"/>
      <c r="Q203" s="700"/>
      <c r="R203" s="701"/>
      <c r="S203" s="195"/>
      <c r="T203" s="195"/>
      <c r="U203" s="346"/>
      <c r="V203" s="117"/>
      <c r="W203" s="117"/>
      <c r="X203" s="312" t="s">
        <v>218</v>
      </c>
      <c r="Y203" s="601">
        <v>50</v>
      </c>
      <c r="Z203" s="601" t="s">
        <v>219</v>
      </c>
      <c r="AA203" s="510"/>
    </row>
    <row r="204" spans="1:27" ht="12.75" customHeight="1">
      <c r="A204" s="148"/>
      <c r="B204" s="97"/>
      <c r="C204" s="867"/>
      <c r="D204" s="892"/>
      <c r="E204" s="1112"/>
      <c r="F204" s="1310"/>
      <c r="G204" s="1118"/>
      <c r="H204" s="1178"/>
      <c r="I204" s="468"/>
      <c r="J204" s="554"/>
      <c r="K204" s="303"/>
      <c r="L204" s="303"/>
      <c r="M204" s="698"/>
      <c r="N204" s="648"/>
      <c r="O204" s="699"/>
      <c r="P204" s="699"/>
      <c r="Q204" s="700"/>
      <c r="R204" s="701"/>
      <c r="S204" s="195"/>
      <c r="T204" s="195"/>
      <c r="U204" s="346"/>
      <c r="V204" s="117"/>
      <c r="W204" s="117"/>
      <c r="X204" s="312" t="s">
        <v>220</v>
      </c>
      <c r="Y204" s="509"/>
      <c r="Z204" s="601" t="s">
        <v>221</v>
      </c>
      <c r="AA204" s="602" t="s">
        <v>214</v>
      </c>
    </row>
    <row r="205" spans="1:27" ht="13.5" customHeight="1">
      <c r="A205" s="148"/>
      <c r="B205" s="97"/>
      <c r="C205" s="867"/>
      <c r="D205" s="892"/>
      <c r="E205" s="1112"/>
      <c r="F205" s="1310"/>
      <c r="G205" s="1118"/>
      <c r="H205" s="1178"/>
      <c r="I205" s="468"/>
      <c r="J205" s="555"/>
      <c r="K205" s="109"/>
      <c r="L205" s="109"/>
      <c r="M205" s="110"/>
      <c r="N205" s="648"/>
      <c r="O205" s="699"/>
      <c r="P205" s="699"/>
      <c r="Q205" s="700"/>
      <c r="R205" s="701"/>
      <c r="S205" s="195"/>
      <c r="T205" s="195"/>
      <c r="U205" s="346"/>
      <c r="V205" s="117"/>
      <c r="W205" s="117"/>
      <c r="X205" s="312" t="s">
        <v>159</v>
      </c>
      <c r="Y205" s="509"/>
      <c r="Z205" s="509">
        <v>1</v>
      </c>
      <c r="AA205" s="510"/>
    </row>
    <row r="206" spans="1:27" ht="21" customHeight="1" thickBot="1">
      <c r="A206" s="206"/>
      <c r="B206" s="64"/>
      <c r="C206" s="868"/>
      <c r="D206" s="893"/>
      <c r="E206" s="1113"/>
      <c r="F206" s="870"/>
      <c r="G206" s="1119"/>
      <c r="H206" s="1179"/>
      <c r="I206" s="67" t="s">
        <v>29</v>
      </c>
      <c r="J206" s="553">
        <v>25</v>
      </c>
      <c r="K206" s="107">
        <v>25</v>
      </c>
      <c r="L206" s="107"/>
      <c r="M206" s="111"/>
      <c r="N206" s="553">
        <v>30</v>
      </c>
      <c r="O206" s="107">
        <v>30</v>
      </c>
      <c r="P206" s="107"/>
      <c r="Q206" s="111"/>
      <c r="R206" s="553">
        <f>SUM(R201:R205)</f>
        <v>20</v>
      </c>
      <c r="S206" s="107">
        <f>SUM(S201:S205)</f>
        <v>20</v>
      </c>
      <c r="T206" s="107"/>
      <c r="U206" s="42"/>
      <c r="V206" s="455">
        <v>265</v>
      </c>
      <c r="W206" s="455">
        <v>120</v>
      </c>
      <c r="X206" s="69" t="s">
        <v>157</v>
      </c>
      <c r="Y206" s="511">
        <v>1</v>
      </c>
      <c r="Z206" s="511">
        <v>1</v>
      </c>
      <c r="AA206" s="512"/>
    </row>
    <row r="207" spans="1:27" ht="23.25" customHeight="1">
      <c r="A207" s="202" t="s">
        <v>18</v>
      </c>
      <c r="B207" s="99" t="s">
        <v>17</v>
      </c>
      <c r="C207" s="100" t="s">
        <v>22</v>
      </c>
      <c r="D207" s="1263" t="s">
        <v>312</v>
      </c>
      <c r="E207" s="719" t="s">
        <v>65</v>
      </c>
      <c r="F207" s="352" t="s">
        <v>23</v>
      </c>
      <c r="G207" s="334">
        <v>188710823</v>
      </c>
      <c r="H207" s="728" t="s">
        <v>258</v>
      </c>
      <c r="I207" s="407" t="s">
        <v>57</v>
      </c>
      <c r="J207" s="335">
        <v>0</v>
      </c>
      <c r="K207" s="30"/>
      <c r="L207" s="106"/>
      <c r="M207" s="108">
        <v>0</v>
      </c>
      <c r="N207" s="732">
        <v>400</v>
      </c>
      <c r="O207" s="106"/>
      <c r="P207" s="752"/>
      <c r="Q207" s="697">
        <v>400</v>
      </c>
      <c r="R207" s="693">
        <v>35</v>
      </c>
      <c r="S207" s="142"/>
      <c r="T207" s="142"/>
      <c r="U207" s="24">
        <v>35</v>
      </c>
      <c r="V207" s="47">
        <v>400</v>
      </c>
      <c r="W207" s="47" t="s">
        <v>49</v>
      </c>
      <c r="X207" s="573"/>
      <c r="Y207" s="444"/>
      <c r="Z207" s="603"/>
      <c r="AA207" s="604"/>
    </row>
    <row r="208" spans="1:27" ht="15.75" customHeight="1">
      <c r="A208" s="148"/>
      <c r="B208" s="97"/>
      <c r="C208" s="98"/>
      <c r="D208" s="1264"/>
      <c r="E208" s="8"/>
      <c r="F208" s="354"/>
      <c r="G208" s="355"/>
      <c r="H208" s="727"/>
      <c r="I208" s="422" t="s">
        <v>21</v>
      </c>
      <c r="J208" s="337"/>
      <c r="K208" s="338"/>
      <c r="L208" s="122"/>
      <c r="M208" s="123"/>
      <c r="N208" s="680"/>
      <c r="O208" s="122"/>
      <c r="P208" s="702"/>
      <c r="Q208" s="703"/>
      <c r="R208" s="436"/>
      <c r="S208" s="437"/>
      <c r="T208" s="437"/>
      <c r="U208" s="114"/>
      <c r="V208" s="115"/>
      <c r="W208" s="115"/>
      <c r="X208" s="1130"/>
      <c r="Y208" s="981"/>
      <c r="Z208" s="427"/>
      <c r="AA208" s="428"/>
    </row>
    <row r="209" spans="1:27" ht="15.75" customHeight="1" thickBot="1">
      <c r="A209" s="206"/>
      <c r="B209" s="64"/>
      <c r="C209" s="101"/>
      <c r="D209" s="1258"/>
      <c r="E209" s="27"/>
      <c r="F209" s="365"/>
      <c r="G209" s="256"/>
      <c r="H209" s="729"/>
      <c r="I209" s="419" t="s">
        <v>29</v>
      </c>
      <c r="J209" s="41">
        <f>SUM(J207:J208)</f>
        <v>0</v>
      </c>
      <c r="K209" s="40"/>
      <c r="L209" s="107"/>
      <c r="M209" s="111">
        <f>SUM(M207:M208)</f>
        <v>0</v>
      </c>
      <c r="N209" s="679">
        <f>SUM(N207:N208)</f>
        <v>400</v>
      </c>
      <c r="O209" s="107">
        <f>SUM(O207:O208)</f>
        <v>0</v>
      </c>
      <c r="P209" s="107"/>
      <c r="Q209" s="696">
        <f>SUM(Q207:Q208)</f>
        <v>400</v>
      </c>
      <c r="R209" s="553">
        <f>SUM(R207:R208)</f>
        <v>35</v>
      </c>
      <c r="S209" s="107">
        <f>SUM(S207:S208)</f>
        <v>0</v>
      </c>
      <c r="T209" s="107"/>
      <c r="U209" s="42">
        <f>SUM(U207:U208)</f>
        <v>35</v>
      </c>
      <c r="V209" s="43">
        <f>SUM(V207:V208)</f>
        <v>400</v>
      </c>
      <c r="W209" s="43" t="s">
        <v>49</v>
      </c>
      <c r="X209" s="987"/>
      <c r="Y209" s="868"/>
      <c r="Z209" s="332"/>
      <c r="AA209" s="333"/>
    </row>
    <row r="210" spans="1:27" ht="17.25" customHeight="1">
      <c r="A210" s="202" t="s">
        <v>18</v>
      </c>
      <c r="B210" s="99" t="s">
        <v>17</v>
      </c>
      <c r="C210" s="100" t="s">
        <v>25</v>
      </c>
      <c r="D210" s="1260" t="s">
        <v>311</v>
      </c>
      <c r="E210" s="719" t="s">
        <v>65</v>
      </c>
      <c r="F210" s="352" t="s">
        <v>23</v>
      </c>
      <c r="G210" s="334">
        <v>188710823</v>
      </c>
      <c r="H210" s="728" t="s">
        <v>258</v>
      </c>
      <c r="I210" s="407" t="s">
        <v>57</v>
      </c>
      <c r="J210" s="335">
        <v>50</v>
      </c>
      <c r="K210" s="30"/>
      <c r="L210" s="106"/>
      <c r="M210" s="108">
        <v>50</v>
      </c>
      <c r="N210" s="732">
        <v>175</v>
      </c>
      <c r="O210" s="106"/>
      <c r="P210" s="717"/>
      <c r="Q210" s="697">
        <v>175</v>
      </c>
      <c r="R210" s="693">
        <v>175</v>
      </c>
      <c r="S210" s="142"/>
      <c r="T210" s="142"/>
      <c r="U210" s="24">
        <v>175</v>
      </c>
      <c r="V210" s="47">
        <v>2634</v>
      </c>
      <c r="W210" s="47" t="s">
        <v>49</v>
      </c>
      <c r="X210" s="982" t="s">
        <v>170</v>
      </c>
      <c r="Y210" s="988">
        <v>1</v>
      </c>
      <c r="Z210" s="989"/>
      <c r="AA210" s="1392"/>
    </row>
    <row r="211" spans="1:27" ht="12" customHeight="1">
      <c r="A211" s="148"/>
      <c r="B211" s="97"/>
      <c r="C211" s="98"/>
      <c r="D211" s="1261"/>
      <c r="E211" s="8"/>
      <c r="F211" s="354"/>
      <c r="G211" s="355"/>
      <c r="H211" s="727"/>
      <c r="I211" s="422" t="s">
        <v>21</v>
      </c>
      <c r="J211" s="337"/>
      <c r="K211" s="338"/>
      <c r="L211" s="122"/>
      <c r="M211" s="123"/>
      <c r="N211" s="680"/>
      <c r="O211" s="122"/>
      <c r="P211" s="702"/>
      <c r="Q211" s="703"/>
      <c r="R211" s="436"/>
      <c r="S211" s="437"/>
      <c r="T211" s="437"/>
      <c r="U211" s="114"/>
      <c r="V211" s="115"/>
      <c r="W211" s="115"/>
      <c r="X211" s="986"/>
      <c r="Y211" s="867"/>
      <c r="Z211" s="867"/>
      <c r="AA211" s="1310"/>
    </row>
    <row r="212" spans="1:27" ht="15.75" customHeight="1" thickBot="1">
      <c r="A212" s="206"/>
      <c r="B212" s="64"/>
      <c r="C212" s="101"/>
      <c r="D212" s="1262"/>
      <c r="E212" s="27"/>
      <c r="F212" s="365"/>
      <c r="G212" s="256"/>
      <c r="H212" s="729"/>
      <c r="I212" s="419" t="s">
        <v>29</v>
      </c>
      <c r="J212" s="41">
        <f>SUM(J210:J211)</f>
        <v>50</v>
      </c>
      <c r="K212" s="40"/>
      <c r="L212" s="107"/>
      <c r="M212" s="111">
        <f>SUM(M210:M211)</f>
        <v>50</v>
      </c>
      <c r="N212" s="679">
        <f>SUM(N210:N211)</f>
        <v>175</v>
      </c>
      <c r="O212" s="107">
        <f>SUM(O210:O211)</f>
        <v>0</v>
      </c>
      <c r="P212" s="107"/>
      <c r="Q212" s="696">
        <f>SUM(Q210:Q211)</f>
        <v>175</v>
      </c>
      <c r="R212" s="553">
        <f>SUM(R210:R211)</f>
        <v>175</v>
      </c>
      <c r="S212" s="107">
        <f>SUM(S210:S211)</f>
        <v>0</v>
      </c>
      <c r="T212" s="107"/>
      <c r="U212" s="42">
        <f>SUM(U210:U211)</f>
        <v>175</v>
      </c>
      <c r="V212" s="43">
        <f>SUM(V210:V211)</f>
        <v>2634</v>
      </c>
      <c r="W212" s="43" t="s">
        <v>49</v>
      </c>
      <c r="X212" s="987"/>
      <c r="Y212" s="868"/>
      <c r="Z212" s="868"/>
      <c r="AA212" s="870"/>
    </row>
    <row r="213" spans="1:27" ht="17.25" customHeight="1">
      <c r="A213" s="202" t="s">
        <v>18</v>
      </c>
      <c r="B213" s="99" t="s">
        <v>17</v>
      </c>
      <c r="C213" s="100" t="s">
        <v>26</v>
      </c>
      <c r="D213" s="1263" t="s">
        <v>268</v>
      </c>
      <c r="E213" s="26"/>
      <c r="F213" s="352" t="s">
        <v>23</v>
      </c>
      <c r="G213" s="334">
        <v>188710823</v>
      </c>
      <c r="H213" s="728" t="s">
        <v>258</v>
      </c>
      <c r="I213" s="407" t="s">
        <v>57</v>
      </c>
      <c r="J213" s="335">
        <v>0</v>
      </c>
      <c r="K213" s="30"/>
      <c r="L213" s="106"/>
      <c r="M213" s="108">
        <v>0</v>
      </c>
      <c r="N213" s="732">
        <v>218</v>
      </c>
      <c r="O213" s="106"/>
      <c r="P213" s="717"/>
      <c r="Q213" s="697">
        <v>218</v>
      </c>
      <c r="R213" s="693">
        <v>0</v>
      </c>
      <c r="S213" s="142">
        <v>0</v>
      </c>
      <c r="T213" s="142"/>
      <c r="U213" s="24"/>
      <c r="V213" s="47">
        <v>2731</v>
      </c>
      <c r="W213" s="47" t="s">
        <v>49</v>
      </c>
      <c r="X213" s="982" t="s">
        <v>170</v>
      </c>
      <c r="Y213" s="988">
        <v>1</v>
      </c>
      <c r="Z213" s="989"/>
      <c r="AA213" s="1392"/>
    </row>
    <row r="214" spans="1:27" ht="15.75" customHeight="1">
      <c r="A214" s="148"/>
      <c r="B214" s="97"/>
      <c r="C214" s="98"/>
      <c r="D214" s="1264"/>
      <c r="E214" s="8"/>
      <c r="F214" s="354"/>
      <c r="G214" s="355"/>
      <c r="H214" s="727"/>
      <c r="I214" s="422" t="s">
        <v>21</v>
      </c>
      <c r="J214" s="337"/>
      <c r="K214" s="338"/>
      <c r="L214" s="122"/>
      <c r="M214" s="123"/>
      <c r="N214" s="680"/>
      <c r="O214" s="122"/>
      <c r="P214" s="702"/>
      <c r="Q214" s="703"/>
      <c r="R214" s="436"/>
      <c r="S214" s="437"/>
      <c r="T214" s="437"/>
      <c r="U214" s="114"/>
      <c r="V214" s="115"/>
      <c r="W214" s="115"/>
      <c r="X214" s="986"/>
      <c r="Y214" s="867"/>
      <c r="Z214" s="867"/>
      <c r="AA214" s="1310"/>
    </row>
    <row r="215" spans="1:27" ht="15.75" customHeight="1" thickBot="1">
      <c r="A215" s="206"/>
      <c r="B215" s="64"/>
      <c r="C215" s="101"/>
      <c r="D215" s="1258"/>
      <c r="E215" s="27"/>
      <c r="F215" s="365"/>
      <c r="G215" s="256"/>
      <c r="H215" s="729"/>
      <c r="I215" s="419" t="s">
        <v>29</v>
      </c>
      <c r="J215" s="41">
        <f>SUM(J213:J214)</f>
        <v>0</v>
      </c>
      <c r="K215" s="40"/>
      <c r="L215" s="107"/>
      <c r="M215" s="111">
        <f>SUM(M213:M214)</f>
        <v>0</v>
      </c>
      <c r="N215" s="679">
        <f>SUM(N213:N214)</f>
        <v>218</v>
      </c>
      <c r="O215" s="107">
        <f>SUM(O213:O214)</f>
        <v>0</v>
      </c>
      <c r="P215" s="107"/>
      <c r="Q215" s="696">
        <f>SUM(Q213:Q214)</f>
        <v>218</v>
      </c>
      <c r="R215" s="553">
        <f>SUM(R213:R214)</f>
        <v>0</v>
      </c>
      <c r="S215" s="107">
        <f>SUM(S213:S214)</f>
        <v>0</v>
      </c>
      <c r="T215" s="107"/>
      <c r="U215" s="42"/>
      <c r="V215" s="43">
        <f>SUM(V213:V214)</f>
        <v>2731</v>
      </c>
      <c r="W215" s="43" t="s">
        <v>49</v>
      </c>
      <c r="X215" s="987"/>
      <c r="Y215" s="868"/>
      <c r="Z215" s="868"/>
      <c r="AA215" s="870"/>
    </row>
    <row r="216" spans="1:27" ht="36" customHeight="1">
      <c r="A216" s="202" t="s">
        <v>18</v>
      </c>
      <c r="B216" s="99" t="s">
        <v>17</v>
      </c>
      <c r="C216" s="100" t="s">
        <v>45</v>
      </c>
      <c r="D216" s="1256" t="s">
        <v>246</v>
      </c>
      <c r="E216" s="26"/>
      <c r="F216" s="352" t="s">
        <v>23</v>
      </c>
      <c r="G216" s="334">
        <v>9046473</v>
      </c>
      <c r="H216" s="728" t="s">
        <v>103</v>
      </c>
      <c r="I216" s="407" t="s">
        <v>21</v>
      </c>
      <c r="J216" s="335">
        <v>0</v>
      </c>
      <c r="K216" s="30"/>
      <c r="L216" s="106"/>
      <c r="M216" s="108">
        <v>0</v>
      </c>
      <c r="N216" s="732">
        <v>270.2</v>
      </c>
      <c r="O216" s="106">
        <v>270.2</v>
      </c>
      <c r="P216" s="717"/>
      <c r="Q216" s="697"/>
      <c r="R216" s="693">
        <v>85.5</v>
      </c>
      <c r="S216" s="142">
        <v>85.5</v>
      </c>
      <c r="T216" s="142"/>
      <c r="U216" s="24"/>
      <c r="V216" s="47" t="s">
        <v>49</v>
      </c>
      <c r="W216" s="47" t="s">
        <v>49</v>
      </c>
      <c r="X216" s="573" t="s">
        <v>305</v>
      </c>
      <c r="Y216" s="444">
        <v>100</v>
      </c>
      <c r="Z216" s="603"/>
      <c r="AA216" s="604"/>
    </row>
    <row r="217" spans="1:27" ht="16.5" customHeight="1">
      <c r="A217" s="148"/>
      <c r="B217" s="97"/>
      <c r="C217" s="98"/>
      <c r="D217" s="1257"/>
      <c r="E217" s="8"/>
      <c r="F217" s="354"/>
      <c r="G217" s="355"/>
      <c r="H217" s="261"/>
      <c r="I217" s="422" t="s">
        <v>57</v>
      </c>
      <c r="J217" s="337"/>
      <c r="K217" s="338"/>
      <c r="L217" s="122"/>
      <c r="M217" s="123"/>
      <c r="N217" s="680"/>
      <c r="O217" s="122"/>
      <c r="P217" s="702"/>
      <c r="Q217" s="703"/>
      <c r="R217" s="436"/>
      <c r="S217" s="437"/>
      <c r="T217" s="437"/>
      <c r="U217" s="114"/>
      <c r="V217" s="115"/>
      <c r="W217" s="115"/>
      <c r="X217" s="1130" t="s">
        <v>200</v>
      </c>
      <c r="Y217" s="981">
        <v>100</v>
      </c>
      <c r="Z217" s="427"/>
      <c r="AA217" s="428"/>
    </row>
    <row r="218" spans="1:27" ht="13.5" customHeight="1" thickBot="1">
      <c r="A218" s="206"/>
      <c r="B218" s="64"/>
      <c r="C218" s="101"/>
      <c r="D218" s="1258"/>
      <c r="E218" s="27"/>
      <c r="F218" s="365"/>
      <c r="G218" s="256"/>
      <c r="H218" s="257"/>
      <c r="I218" s="419" t="s">
        <v>29</v>
      </c>
      <c r="J218" s="41">
        <f>SUM(J216:J217)</f>
        <v>0</v>
      </c>
      <c r="K218" s="40"/>
      <c r="L218" s="107"/>
      <c r="M218" s="111">
        <f>SUM(M216:M217)</f>
        <v>0</v>
      </c>
      <c r="N218" s="679">
        <f>SUM(N216:N217)</f>
        <v>270.2</v>
      </c>
      <c r="O218" s="107">
        <f>SUM(O216:O217)</f>
        <v>270.2</v>
      </c>
      <c r="P218" s="107"/>
      <c r="Q218" s="696">
        <f>SUM(Q216:Q217)</f>
        <v>0</v>
      </c>
      <c r="R218" s="553">
        <f>SUM(R216:R217)</f>
        <v>85.5</v>
      </c>
      <c r="S218" s="107">
        <f>SUM(S216:S217)</f>
        <v>85.5</v>
      </c>
      <c r="T218" s="107"/>
      <c r="U218" s="42"/>
      <c r="V218" s="43" t="s">
        <v>49</v>
      </c>
      <c r="W218" s="43" t="s">
        <v>49</v>
      </c>
      <c r="X218" s="987"/>
      <c r="Y218" s="868"/>
      <c r="Z218" s="332"/>
      <c r="AA218" s="333"/>
    </row>
    <row r="219" spans="1:27" ht="12.75" customHeight="1" thickBot="1">
      <c r="A219" s="193" t="s">
        <v>18</v>
      </c>
      <c r="B219" s="102" t="s">
        <v>17</v>
      </c>
      <c r="C219" s="1285" t="s">
        <v>28</v>
      </c>
      <c r="D219" s="1286"/>
      <c r="E219" s="1286"/>
      <c r="F219" s="1286"/>
      <c r="G219" s="1286"/>
      <c r="H219" s="1286"/>
      <c r="I219" s="1286"/>
      <c r="J219" s="31">
        <f>J206+J200+J195+J209+J212+J215+J218</f>
        <v>1055.1</v>
      </c>
      <c r="K219" s="32">
        <f>K206+K200+K195</f>
        <v>992.1</v>
      </c>
      <c r="L219" s="32">
        <f>L206+L200+L195</f>
        <v>517</v>
      </c>
      <c r="M219" s="33">
        <f>M195+M218+M215+M212+M209</f>
        <v>63</v>
      </c>
      <c r="N219" s="31">
        <f>N206+N200+N195+N209+N212+N215+N218</f>
        <v>2333.8999999999996</v>
      </c>
      <c r="O219" s="32">
        <f>O206+O200+O195+O209+O212+O215+O218</f>
        <v>1528.9</v>
      </c>
      <c r="P219" s="32">
        <f>P206+P200+P195</f>
        <v>624</v>
      </c>
      <c r="Q219" s="33">
        <f>Q209+Q195+Q212+Q215+Q218</f>
        <v>805</v>
      </c>
      <c r="R219" s="31">
        <f>R206+R200+R195+R209+R212+R215+R218</f>
        <v>1456.5</v>
      </c>
      <c r="S219" s="32">
        <f>S206+S200+S195+S209+S212+S215+S218</f>
        <v>1234.5</v>
      </c>
      <c r="T219" s="32">
        <f>T206+T200+T195+T209+T212+T215+T218</f>
        <v>567.9</v>
      </c>
      <c r="U219" s="33">
        <f>U206+U200+U195+U209+U212+U215+U218</f>
        <v>222</v>
      </c>
      <c r="V219" s="68">
        <f>V206+V200+V195+V212+V215</f>
        <v>6872.7</v>
      </c>
      <c r="W219" s="68">
        <f>W206+W200+W195</f>
        <v>1392.7</v>
      </c>
      <c r="X219" s="370"/>
      <c r="Y219" s="371"/>
      <c r="Z219" s="371"/>
      <c r="AA219" s="372"/>
    </row>
    <row r="220" spans="1:27" ht="13.5" customHeight="1" thickBot="1">
      <c r="A220" s="206" t="s">
        <v>18</v>
      </c>
      <c r="B220" s="64" t="s">
        <v>18</v>
      </c>
      <c r="C220" s="1006" t="s">
        <v>303</v>
      </c>
      <c r="D220" s="1007"/>
      <c r="E220" s="1007"/>
      <c r="F220" s="1007"/>
      <c r="G220" s="1007"/>
      <c r="H220" s="1007"/>
      <c r="I220" s="1007"/>
      <c r="J220" s="1007"/>
      <c r="K220" s="1007"/>
      <c r="L220" s="1007"/>
      <c r="M220" s="1007"/>
      <c r="N220" s="1007"/>
      <c r="O220" s="1007"/>
      <c r="P220" s="1007"/>
      <c r="Q220" s="1007"/>
      <c r="R220" s="1007"/>
      <c r="S220" s="1007"/>
      <c r="T220" s="1007"/>
      <c r="U220" s="1007"/>
      <c r="V220" s="1007"/>
      <c r="W220" s="1007"/>
      <c r="X220" s="1007"/>
      <c r="Y220" s="1007"/>
      <c r="Z220" s="1007"/>
      <c r="AA220" s="1287"/>
    </row>
    <row r="221" spans="1:27" ht="16.5" customHeight="1">
      <c r="A221" s="1232" t="s">
        <v>18</v>
      </c>
      <c r="B221" s="1228" t="s">
        <v>18</v>
      </c>
      <c r="C221" s="1111" t="s">
        <v>16</v>
      </c>
      <c r="D221" s="1082" t="s">
        <v>235</v>
      </c>
      <c r="E221" s="877"/>
      <c r="F221" s="880" t="s">
        <v>23</v>
      </c>
      <c r="G221" s="1265">
        <v>9046435</v>
      </c>
      <c r="H221" s="1201" t="s">
        <v>111</v>
      </c>
      <c r="I221" s="66" t="s">
        <v>21</v>
      </c>
      <c r="J221" s="272">
        <v>275.7</v>
      </c>
      <c r="K221" s="273">
        <v>275.7</v>
      </c>
      <c r="L221" s="273">
        <v>177.3</v>
      </c>
      <c r="M221" s="274"/>
      <c r="N221" s="54">
        <v>514.9</v>
      </c>
      <c r="O221" s="30">
        <v>471.9</v>
      </c>
      <c r="P221" s="30">
        <v>230.9</v>
      </c>
      <c r="Q221" s="348">
        <v>43</v>
      </c>
      <c r="R221" s="62">
        <f>442.7</f>
        <v>442.7</v>
      </c>
      <c r="S221" s="23">
        <f>R221-U221</f>
        <v>442.7</v>
      </c>
      <c r="T221" s="23">
        <v>210.1</v>
      </c>
      <c r="U221" s="24"/>
      <c r="V221" s="47">
        <v>439.2</v>
      </c>
      <c r="W221" s="47">
        <v>444</v>
      </c>
      <c r="X221" s="533" t="s">
        <v>81</v>
      </c>
      <c r="Y221" s="535">
        <v>15.25</v>
      </c>
      <c r="Z221" s="535">
        <v>16.25</v>
      </c>
      <c r="AA221" s="536">
        <v>17.25</v>
      </c>
    </row>
    <row r="222" spans="1:27" ht="20.25" customHeight="1">
      <c r="A222" s="1100"/>
      <c r="B222" s="1101"/>
      <c r="C222" s="1102"/>
      <c r="D222" s="1083"/>
      <c r="E222" s="878"/>
      <c r="F222" s="881"/>
      <c r="G222" s="1266"/>
      <c r="H222" s="1010"/>
      <c r="I222" s="133" t="s">
        <v>82</v>
      </c>
      <c r="J222" s="275">
        <v>5</v>
      </c>
      <c r="K222" s="276">
        <v>5</v>
      </c>
      <c r="L222" s="276"/>
      <c r="M222" s="277"/>
      <c r="N222" s="374">
        <v>6</v>
      </c>
      <c r="O222" s="18">
        <v>1</v>
      </c>
      <c r="P222" s="18"/>
      <c r="Q222" s="351">
        <v>5</v>
      </c>
      <c r="R222" s="344">
        <v>6</v>
      </c>
      <c r="S222" s="75">
        <v>1</v>
      </c>
      <c r="T222" s="75"/>
      <c r="U222" s="76">
        <v>5</v>
      </c>
      <c r="V222" s="116">
        <v>6</v>
      </c>
      <c r="W222" s="565">
        <v>4.5</v>
      </c>
      <c r="X222" s="1196" t="s">
        <v>304</v>
      </c>
      <c r="Y222" s="992">
        <v>38</v>
      </c>
      <c r="Z222" s="992">
        <v>11</v>
      </c>
      <c r="AA222" s="1150">
        <v>11</v>
      </c>
    </row>
    <row r="223" spans="1:27" ht="17.25" customHeight="1">
      <c r="A223" s="1100"/>
      <c r="B223" s="1101"/>
      <c r="C223" s="1102"/>
      <c r="D223" s="1083"/>
      <c r="E223" s="878"/>
      <c r="F223" s="881"/>
      <c r="G223" s="1266"/>
      <c r="H223" s="1010"/>
      <c r="I223" s="85" t="s">
        <v>57</v>
      </c>
      <c r="J223" s="278"/>
      <c r="K223" s="279"/>
      <c r="L223" s="279"/>
      <c r="M223" s="280"/>
      <c r="N223" s="86"/>
      <c r="O223" s="80"/>
      <c r="P223" s="80"/>
      <c r="Q223" s="362"/>
      <c r="R223" s="71">
        <v>20</v>
      </c>
      <c r="S223" s="72"/>
      <c r="T223" s="72"/>
      <c r="U223" s="73">
        <v>20</v>
      </c>
      <c r="V223" s="81"/>
      <c r="W223" s="81"/>
      <c r="X223" s="986"/>
      <c r="Y223" s="867"/>
      <c r="Z223" s="867"/>
      <c r="AA223" s="1395"/>
    </row>
    <row r="224" spans="1:27" ht="16.5" customHeight="1" thickBot="1">
      <c r="A224" s="1245"/>
      <c r="B224" s="1229"/>
      <c r="C224" s="1230"/>
      <c r="D224" s="1084"/>
      <c r="E224" s="879"/>
      <c r="F224" s="882"/>
      <c r="G224" s="1267"/>
      <c r="H224" s="1011"/>
      <c r="I224" s="67" t="s">
        <v>29</v>
      </c>
      <c r="J224" s="41">
        <f>J223+J222+J221</f>
        <v>280.7</v>
      </c>
      <c r="K224" s="40">
        <f>K223+K222+K221</f>
        <v>280.7</v>
      </c>
      <c r="L224" s="40">
        <f>L223+L222+L221</f>
        <v>177.3</v>
      </c>
      <c r="M224" s="42"/>
      <c r="N224" s="53">
        <f aca="true" t="shared" si="11" ref="N224:W224">SUM(N221:N223)</f>
        <v>520.9</v>
      </c>
      <c r="O224" s="40">
        <f t="shared" si="11"/>
        <v>472.9</v>
      </c>
      <c r="P224" s="40">
        <f t="shared" si="11"/>
        <v>230.9</v>
      </c>
      <c r="Q224" s="38">
        <f t="shared" si="11"/>
        <v>48</v>
      </c>
      <c r="R224" s="41">
        <f t="shared" si="11"/>
        <v>468.7</v>
      </c>
      <c r="S224" s="40">
        <f t="shared" si="11"/>
        <v>443.7</v>
      </c>
      <c r="T224" s="40">
        <f t="shared" si="11"/>
        <v>210.1</v>
      </c>
      <c r="U224" s="42">
        <f t="shared" si="11"/>
        <v>25</v>
      </c>
      <c r="V224" s="43">
        <f t="shared" si="11"/>
        <v>445.2</v>
      </c>
      <c r="W224" s="43">
        <f t="shared" si="11"/>
        <v>448.5</v>
      </c>
      <c r="X224" s="1400"/>
      <c r="Y224" s="993"/>
      <c r="Z224" s="993"/>
      <c r="AA224" s="1396"/>
    </row>
    <row r="225" spans="1:27" ht="24" customHeight="1" thickTop="1">
      <c r="A225" s="1100" t="s">
        <v>18</v>
      </c>
      <c r="B225" s="1101" t="s">
        <v>18</v>
      </c>
      <c r="C225" s="1102" t="s">
        <v>17</v>
      </c>
      <c r="D225" s="1083" t="s">
        <v>112</v>
      </c>
      <c r="E225" s="878"/>
      <c r="F225" s="881" t="s">
        <v>23</v>
      </c>
      <c r="G225" s="1266">
        <v>9046435</v>
      </c>
      <c r="H225" s="1010" t="s">
        <v>111</v>
      </c>
      <c r="I225" s="132" t="s">
        <v>21</v>
      </c>
      <c r="J225" s="281">
        <v>102.7</v>
      </c>
      <c r="K225" s="282">
        <v>102.7</v>
      </c>
      <c r="L225" s="282"/>
      <c r="M225" s="283"/>
      <c r="N225" s="397">
        <v>242.6</v>
      </c>
      <c r="O225" s="338">
        <v>242.6</v>
      </c>
      <c r="P225" s="338"/>
      <c r="Q225" s="350"/>
      <c r="R225" s="758">
        <v>143.4</v>
      </c>
      <c r="S225" s="759">
        <v>143.4</v>
      </c>
      <c r="T225" s="113"/>
      <c r="U225" s="114"/>
      <c r="V225" s="115">
        <v>275.6</v>
      </c>
      <c r="W225" s="115">
        <v>179</v>
      </c>
      <c r="X225" s="534" t="s">
        <v>174</v>
      </c>
      <c r="Y225" s="236">
        <v>89</v>
      </c>
      <c r="Z225" s="236">
        <v>91</v>
      </c>
      <c r="AA225" s="237">
        <v>91</v>
      </c>
    </row>
    <row r="226" spans="1:27" ht="26.25" customHeight="1">
      <c r="A226" s="1100"/>
      <c r="B226" s="1101"/>
      <c r="C226" s="1102"/>
      <c r="D226" s="1083"/>
      <c r="E226" s="878"/>
      <c r="F226" s="881"/>
      <c r="G226" s="1266"/>
      <c r="H226" s="1010"/>
      <c r="I226" s="133" t="s">
        <v>82</v>
      </c>
      <c r="J226" s="275">
        <v>21</v>
      </c>
      <c r="K226" s="276">
        <v>21</v>
      </c>
      <c r="L226" s="276"/>
      <c r="M226" s="277"/>
      <c r="N226" s="374">
        <v>218</v>
      </c>
      <c r="O226" s="18">
        <v>218</v>
      </c>
      <c r="P226" s="18"/>
      <c r="Q226" s="356"/>
      <c r="R226" s="344">
        <v>218</v>
      </c>
      <c r="S226" s="75">
        <v>218</v>
      </c>
      <c r="T226" s="75"/>
      <c r="U226" s="76"/>
      <c r="V226" s="116">
        <v>85</v>
      </c>
      <c r="W226" s="116">
        <v>63.5</v>
      </c>
      <c r="X226" s="331" t="s">
        <v>222</v>
      </c>
      <c r="Y226" s="363"/>
      <c r="Z226" s="363">
        <v>1</v>
      </c>
      <c r="AA226" s="364"/>
    </row>
    <row r="227" spans="1:27" ht="36.75" customHeight="1">
      <c r="A227" s="1100"/>
      <c r="B227" s="1101"/>
      <c r="C227" s="1102"/>
      <c r="D227" s="1083"/>
      <c r="E227" s="878"/>
      <c r="F227" s="881"/>
      <c r="G227" s="1266"/>
      <c r="H227" s="1010"/>
      <c r="I227" s="726" t="s">
        <v>269</v>
      </c>
      <c r="J227" s="278"/>
      <c r="K227" s="279"/>
      <c r="L227" s="279"/>
      <c r="M227" s="280"/>
      <c r="N227" s="86">
        <v>5</v>
      </c>
      <c r="O227" s="80">
        <v>5</v>
      </c>
      <c r="P227" s="80"/>
      <c r="Q227" s="380"/>
      <c r="R227" s="71">
        <v>5</v>
      </c>
      <c r="S227" s="72">
        <v>5</v>
      </c>
      <c r="T227" s="72"/>
      <c r="U227" s="73"/>
      <c r="V227" s="81">
        <v>20</v>
      </c>
      <c r="W227" s="81">
        <v>15</v>
      </c>
      <c r="X227" s="381" t="s">
        <v>113</v>
      </c>
      <c r="Y227" s="236">
        <v>30</v>
      </c>
      <c r="Z227" s="236">
        <v>20</v>
      </c>
      <c r="AA227" s="237"/>
    </row>
    <row r="228" spans="1:27" ht="27" customHeight="1">
      <c r="A228" s="1100"/>
      <c r="B228" s="1101"/>
      <c r="C228" s="1102"/>
      <c r="D228" s="1083"/>
      <c r="E228" s="878"/>
      <c r="F228" s="881"/>
      <c r="G228" s="1266"/>
      <c r="H228" s="1010"/>
      <c r="I228" s="133" t="s">
        <v>83</v>
      </c>
      <c r="J228" s="275">
        <v>3</v>
      </c>
      <c r="K228" s="276">
        <v>3</v>
      </c>
      <c r="L228" s="276"/>
      <c r="M228" s="277"/>
      <c r="N228" s="374">
        <v>6</v>
      </c>
      <c r="O228" s="18">
        <v>6</v>
      </c>
      <c r="P228" s="18"/>
      <c r="Q228" s="356"/>
      <c r="R228" s="344">
        <v>6</v>
      </c>
      <c r="S228" s="75">
        <v>6</v>
      </c>
      <c r="T228" s="75"/>
      <c r="U228" s="76"/>
      <c r="V228" s="116">
        <v>17</v>
      </c>
      <c r="W228" s="116">
        <v>16</v>
      </c>
      <c r="X228" s="331" t="s">
        <v>175</v>
      </c>
      <c r="Y228" s="363">
        <v>1</v>
      </c>
      <c r="Z228" s="363">
        <v>1</v>
      </c>
      <c r="AA228" s="364">
        <v>1</v>
      </c>
    </row>
    <row r="229" spans="1:27" ht="22.5" customHeight="1">
      <c r="A229" s="1100"/>
      <c r="B229" s="1101"/>
      <c r="C229" s="1102"/>
      <c r="D229" s="1083"/>
      <c r="E229" s="878"/>
      <c r="F229" s="881"/>
      <c r="G229" s="1266"/>
      <c r="H229" s="1010"/>
      <c r="I229" s="133"/>
      <c r="J229" s="275"/>
      <c r="K229" s="276"/>
      <c r="L229" s="276"/>
      <c r="M229" s="277"/>
      <c r="N229" s="374"/>
      <c r="O229" s="18"/>
      <c r="P229" s="18"/>
      <c r="Q229" s="356"/>
      <c r="R229" s="344"/>
      <c r="S229" s="75"/>
      <c r="T229" s="75"/>
      <c r="U229" s="76"/>
      <c r="V229" s="116"/>
      <c r="W229" s="116"/>
      <c r="X229" s="382" t="s">
        <v>223</v>
      </c>
      <c r="Y229" s="618">
        <v>1</v>
      </c>
      <c r="Z229" s="618"/>
      <c r="AA229" s="546">
        <v>1</v>
      </c>
    </row>
    <row r="230" spans="1:27" ht="35.25" customHeight="1" thickBot="1">
      <c r="A230" s="1233"/>
      <c r="B230" s="1234"/>
      <c r="C230" s="1235"/>
      <c r="D230" s="1236"/>
      <c r="E230" s="1219"/>
      <c r="F230" s="1218"/>
      <c r="G230" s="1288"/>
      <c r="H230" s="1231"/>
      <c r="I230" s="814" t="s">
        <v>29</v>
      </c>
      <c r="J230" s="815">
        <f>SUM(J225:J229)</f>
        <v>126.7</v>
      </c>
      <c r="K230" s="816">
        <f>SUM(K225:K229)</f>
        <v>126.7</v>
      </c>
      <c r="L230" s="816"/>
      <c r="M230" s="822"/>
      <c r="N230" s="865">
        <f>SUM(N225:N229)</f>
        <v>471.6</v>
      </c>
      <c r="O230" s="816">
        <f>SUM(O225:O229)</f>
        <v>471.6</v>
      </c>
      <c r="P230" s="816"/>
      <c r="Q230" s="847"/>
      <c r="R230" s="815">
        <f>SUM(R225:R229)</f>
        <v>372.4</v>
      </c>
      <c r="S230" s="816">
        <f>SUM(S225:S229)</f>
        <v>372.4</v>
      </c>
      <c r="T230" s="816"/>
      <c r="U230" s="822"/>
      <c r="V230" s="824">
        <f>V225+V226+V227+V228+V229</f>
        <v>397.6</v>
      </c>
      <c r="W230" s="824">
        <v>273.5</v>
      </c>
      <c r="X230" s="862" t="s">
        <v>173</v>
      </c>
      <c r="Y230" s="863">
        <v>9</v>
      </c>
      <c r="Z230" s="863">
        <v>9</v>
      </c>
      <c r="AA230" s="864">
        <v>9</v>
      </c>
    </row>
    <row r="231" spans="1:27" ht="14.25" customHeight="1" thickTop="1">
      <c r="A231" s="1100" t="s">
        <v>18</v>
      </c>
      <c r="B231" s="1101" t="s">
        <v>18</v>
      </c>
      <c r="C231" s="1102" t="s">
        <v>18</v>
      </c>
      <c r="D231" s="1289" t="s">
        <v>114</v>
      </c>
      <c r="E231" s="878"/>
      <c r="F231" s="881" t="s">
        <v>23</v>
      </c>
      <c r="G231" s="1266">
        <v>9046435</v>
      </c>
      <c r="H231" s="1010" t="s">
        <v>111</v>
      </c>
      <c r="I231" s="132" t="s">
        <v>21</v>
      </c>
      <c r="J231" s="281">
        <v>0</v>
      </c>
      <c r="K231" s="282">
        <v>0</v>
      </c>
      <c r="L231" s="282"/>
      <c r="M231" s="283"/>
      <c r="N231" s="397">
        <v>18.6</v>
      </c>
      <c r="O231" s="338">
        <v>18.6</v>
      </c>
      <c r="P231" s="338"/>
      <c r="Q231" s="709"/>
      <c r="R231" s="758">
        <v>7</v>
      </c>
      <c r="S231" s="759">
        <v>7</v>
      </c>
      <c r="T231" s="113"/>
      <c r="U231" s="114"/>
      <c r="V231" s="115">
        <v>11</v>
      </c>
      <c r="W231" s="115">
        <v>5</v>
      </c>
      <c r="X231" s="889" t="s">
        <v>270</v>
      </c>
      <c r="Y231" s="981">
        <v>1</v>
      </c>
      <c r="Z231" s="981"/>
      <c r="AA231" s="1399"/>
    </row>
    <row r="232" spans="1:27" ht="15" customHeight="1">
      <c r="A232" s="1100"/>
      <c r="B232" s="1101"/>
      <c r="C232" s="1102"/>
      <c r="D232" s="1289"/>
      <c r="E232" s="878"/>
      <c r="F232" s="881"/>
      <c r="G232" s="1266"/>
      <c r="H232" s="1010"/>
      <c r="I232" s="133" t="s">
        <v>82</v>
      </c>
      <c r="J232" s="275"/>
      <c r="K232" s="276"/>
      <c r="L232" s="276"/>
      <c r="M232" s="277"/>
      <c r="N232" s="374"/>
      <c r="O232" s="18"/>
      <c r="P232" s="18"/>
      <c r="Q232" s="356"/>
      <c r="R232" s="344"/>
      <c r="S232" s="75"/>
      <c r="T232" s="75"/>
      <c r="U232" s="76"/>
      <c r="V232" s="116"/>
      <c r="W232" s="116"/>
      <c r="X232" s="1397"/>
      <c r="Y232" s="990"/>
      <c r="Z232" s="867"/>
      <c r="AA232" s="1310"/>
    </row>
    <row r="233" spans="1:27" ht="19.5" customHeight="1">
      <c r="A233" s="1100"/>
      <c r="B233" s="1101"/>
      <c r="C233" s="1102"/>
      <c r="D233" s="1289"/>
      <c r="E233" s="878"/>
      <c r="F233" s="881"/>
      <c r="G233" s="1266"/>
      <c r="H233" s="1010"/>
      <c r="I233" s="85" t="s">
        <v>83</v>
      </c>
      <c r="J233" s="278"/>
      <c r="K233" s="279"/>
      <c r="L233" s="279"/>
      <c r="M233" s="280"/>
      <c r="N233" s="86"/>
      <c r="O233" s="80"/>
      <c r="P233" s="80"/>
      <c r="Q233" s="362"/>
      <c r="R233" s="71"/>
      <c r="S233" s="72"/>
      <c r="T233" s="72"/>
      <c r="U233" s="73"/>
      <c r="V233" s="81"/>
      <c r="W233" s="81"/>
      <c r="X233" s="1397"/>
      <c r="Y233" s="990"/>
      <c r="Z233" s="867"/>
      <c r="AA233" s="1310"/>
    </row>
    <row r="234" spans="1:27" ht="14.25" customHeight="1">
      <c r="A234" s="1157"/>
      <c r="B234" s="1158"/>
      <c r="C234" s="1120"/>
      <c r="D234" s="1290"/>
      <c r="E234" s="1284"/>
      <c r="F234" s="1174"/>
      <c r="G234" s="1291"/>
      <c r="H234" s="1292"/>
      <c r="I234" s="721" t="s">
        <v>29</v>
      </c>
      <c r="J234" s="722">
        <v>0</v>
      </c>
      <c r="K234" s="310">
        <v>0</v>
      </c>
      <c r="L234" s="310"/>
      <c r="M234" s="723"/>
      <c r="N234" s="724">
        <f>N233+N231</f>
        <v>18.6</v>
      </c>
      <c r="O234" s="310">
        <f>O233+O231</f>
        <v>18.6</v>
      </c>
      <c r="P234" s="310"/>
      <c r="Q234" s="326"/>
      <c r="R234" s="722">
        <f>SUM(R231:R233)</f>
        <v>7</v>
      </c>
      <c r="S234" s="310">
        <f>SUM(S231:S233)</f>
        <v>7</v>
      </c>
      <c r="T234" s="310"/>
      <c r="U234" s="723"/>
      <c r="V234" s="725">
        <f>V233+V231</f>
        <v>11</v>
      </c>
      <c r="W234" s="725">
        <v>5</v>
      </c>
      <c r="X234" s="1398"/>
      <c r="Y234" s="991"/>
      <c r="Z234" s="1384"/>
      <c r="AA234" s="1333"/>
    </row>
    <row r="235" spans="1:27" ht="13.5" customHeight="1">
      <c r="A235" s="1100" t="s">
        <v>18</v>
      </c>
      <c r="B235" s="1101" t="s">
        <v>18</v>
      </c>
      <c r="C235" s="1102" t="s">
        <v>22</v>
      </c>
      <c r="D235" s="1083" t="s">
        <v>245</v>
      </c>
      <c r="E235" s="878"/>
      <c r="F235" s="881" t="s">
        <v>23</v>
      </c>
      <c r="G235" s="884">
        <v>9046435</v>
      </c>
      <c r="H235" s="1010" t="s">
        <v>111</v>
      </c>
      <c r="I235" s="704" t="s">
        <v>21</v>
      </c>
      <c r="J235" s="340">
        <v>0</v>
      </c>
      <c r="K235" s="338">
        <v>0</v>
      </c>
      <c r="L235" s="338"/>
      <c r="M235" s="350"/>
      <c r="N235" s="337">
        <v>33</v>
      </c>
      <c r="O235" s="338">
        <v>9</v>
      </c>
      <c r="P235" s="338"/>
      <c r="Q235" s="339">
        <v>24</v>
      </c>
      <c r="R235" s="118">
        <v>0</v>
      </c>
      <c r="S235" s="113">
        <v>0</v>
      </c>
      <c r="T235" s="113"/>
      <c r="U235" s="119">
        <v>0</v>
      </c>
      <c r="V235" s="115"/>
      <c r="W235" s="115"/>
      <c r="X235" s="975" t="s">
        <v>199</v>
      </c>
      <c r="Y235" s="981">
        <v>100</v>
      </c>
      <c r="Z235" s="985" t="s">
        <v>48</v>
      </c>
      <c r="AA235" s="972"/>
    </row>
    <row r="236" spans="1:27" ht="11.25" customHeight="1">
      <c r="A236" s="1100"/>
      <c r="B236" s="1101"/>
      <c r="C236" s="1102"/>
      <c r="D236" s="1083"/>
      <c r="E236" s="878"/>
      <c r="F236" s="881"/>
      <c r="G236" s="884"/>
      <c r="H236" s="1010"/>
      <c r="I236" s="136" t="s">
        <v>82</v>
      </c>
      <c r="J236" s="343">
        <v>2</v>
      </c>
      <c r="K236" s="18">
        <v>2</v>
      </c>
      <c r="L236" s="18"/>
      <c r="M236" s="351"/>
      <c r="N236" s="341"/>
      <c r="O236" s="18"/>
      <c r="P236" s="18"/>
      <c r="Q236" s="342"/>
      <c r="R236" s="95"/>
      <c r="S236" s="75"/>
      <c r="T236" s="75"/>
      <c r="U236" s="445"/>
      <c r="V236" s="116">
        <v>3</v>
      </c>
      <c r="W236" s="116">
        <v>4</v>
      </c>
      <c r="X236" s="976"/>
      <c r="Y236" s="867"/>
      <c r="Z236" s="867"/>
      <c r="AA236" s="973"/>
    </row>
    <row r="237" spans="1:27" ht="12" customHeight="1">
      <c r="A237" s="1100"/>
      <c r="B237" s="1101"/>
      <c r="C237" s="1102"/>
      <c r="D237" s="1083"/>
      <c r="E237" s="878"/>
      <c r="F237" s="881"/>
      <c r="G237" s="884"/>
      <c r="H237" s="1010"/>
      <c r="I237" s="446" t="s">
        <v>83</v>
      </c>
      <c r="J237" s="361"/>
      <c r="K237" s="80"/>
      <c r="L237" s="80"/>
      <c r="M237" s="380"/>
      <c r="N237" s="360"/>
      <c r="O237" s="80"/>
      <c r="P237" s="80"/>
      <c r="Q237" s="78"/>
      <c r="R237" s="83"/>
      <c r="S237" s="72"/>
      <c r="T237" s="72"/>
      <c r="U237" s="93"/>
      <c r="V237" s="81"/>
      <c r="W237" s="81"/>
      <c r="X237" s="976"/>
      <c r="Y237" s="867"/>
      <c r="Z237" s="867"/>
      <c r="AA237" s="973"/>
    </row>
    <row r="238" spans="1:27" ht="15" customHeight="1" thickBot="1">
      <c r="A238" s="1245"/>
      <c r="B238" s="1229"/>
      <c r="C238" s="1230"/>
      <c r="D238" s="1084"/>
      <c r="E238" s="879"/>
      <c r="F238" s="882"/>
      <c r="G238" s="885"/>
      <c r="H238" s="1011"/>
      <c r="I238" s="447" t="s">
        <v>29</v>
      </c>
      <c r="J238" s="52">
        <f>SUM(J235:J237)</f>
        <v>2</v>
      </c>
      <c r="K238" s="40">
        <f>SUM(K235:K237)</f>
        <v>2</v>
      </c>
      <c r="L238" s="40"/>
      <c r="M238" s="448"/>
      <c r="N238" s="41">
        <f>N237+N236+N235</f>
        <v>33</v>
      </c>
      <c r="O238" s="40">
        <f>SUM(O235:O237)</f>
        <v>9</v>
      </c>
      <c r="P238" s="40"/>
      <c r="Q238" s="42">
        <f>SUM(Q235:Q237)</f>
        <v>24</v>
      </c>
      <c r="R238" s="52">
        <f>SUM(R235:R237)</f>
        <v>0</v>
      </c>
      <c r="S238" s="40">
        <f>SUM(S235:S237)</f>
        <v>0</v>
      </c>
      <c r="T238" s="40"/>
      <c r="U238" s="38">
        <f>SUM(U235:U237)</f>
        <v>0</v>
      </c>
      <c r="V238" s="43">
        <f>SUM(V235:V237)</f>
        <v>3</v>
      </c>
      <c r="W238" s="43">
        <f>SUM(W235:W237)</f>
        <v>4</v>
      </c>
      <c r="X238" s="977"/>
      <c r="Y238" s="868"/>
      <c r="Z238" s="868"/>
      <c r="AA238" s="974"/>
    </row>
    <row r="239" spans="1:27" ht="15" customHeight="1" thickBot="1">
      <c r="A239" s="305" t="s">
        <v>18</v>
      </c>
      <c r="B239" s="304" t="s">
        <v>18</v>
      </c>
      <c r="C239" s="1282" t="s">
        <v>28</v>
      </c>
      <c r="D239" s="1283"/>
      <c r="E239" s="1283"/>
      <c r="F239" s="1283"/>
      <c r="G239" s="1283"/>
      <c r="H239" s="1283"/>
      <c r="I239" s="1283"/>
      <c r="J239" s="31">
        <f>J234+J230+J224+J238</f>
        <v>409.4</v>
      </c>
      <c r="K239" s="32">
        <f>K234+K230+K224+K238</f>
        <v>409.4</v>
      </c>
      <c r="L239" s="32">
        <f>L224</f>
        <v>177.3</v>
      </c>
      <c r="M239" s="33"/>
      <c r="N239" s="366">
        <f>N234+N230+N224+N238</f>
        <v>1044.1</v>
      </c>
      <c r="O239" s="221">
        <f>O234+O230+O224+O238</f>
        <v>972.1</v>
      </c>
      <c r="P239" s="32">
        <f>P224</f>
        <v>230.9</v>
      </c>
      <c r="Q239" s="369">
        <f>Q238+Q224</f>
        <v>72</v>
      </c>
      <c r="R239" s="31">
        <f aca="true" t="shared" si="12" ref="R239:W239">R234+R230+R224+R238</f>
        <v>848.0999999999999</v>
      </c>
      <c r="S239" s="32">
        <f t="shared" si="12"/>
        <v>823.0999999999999</v>
      </c>
      <c r="T239" s="32">
        <f t="shared" si="12"/>
        <v>210.1</v>
      </c>
      <c r="U239" s="33">
        <f t="shared" si="12"/>
        <v>25</v>
      </c>
      <c r="V239" s="68">
        <f t="shared" si="12"/>
        <v>856.8</v>
      </c>
      <c r="W239" s="68">
        <f t="shared" si="12"/>
        <v>731</v>
      </c>
      <c r="X239" s="392"/>
      <c r="Y239" s="393"/>
      <c r="Z239" s="393"/>
      <c r="AA239" s="394"/>
    </row>
    <row r="240" spans="1:27" ht="14.25" customHeight="1" thickBot="1">
      <c r="A240" s="193" t="s">
        <v>18</v>
      </c>
      <c r="B240" s="1279" t="s">
        <v>30</v>
      </c>
      <c r="C240" s="1280"/>
      <c r="D240" s="1280"/>
      <c r="E240" s="1280"/>
      <c r="F240" s="1280"/>
      <c r="G240" s="1280"/>
      <c r="H240" s="1280"/>
      <c r="I240" s="1281"/>
      <c r="J240" s="400">
        <f>J239+J219+J190</f>
        <v>2559.6</v>
      </c>
      <c r="K240" s="401">
        <f>K239+K219+K190</f>
        <v>1471.5</v>
      </c>
      <c r="L240" s="401">
        <f>L239+L219</f>
        <v>694.3</v>
      </c>
      <c r="M240" s="402">
        <f>M239+M219+M190</f>
        <v>1088.1</v>
      </c>
      <c r="N240" s="57">
        <f>N239+N219+N190</f>
        <v>4885.599999999999</v>
      </c>
      <c r="O240" s="58">
        <f>O239+O219+O190</f>
        <v>2729.9</v>
      </c>
      <c r="P240" s="401">
        <f>P239+P219</f>
        <v>854.9</v>
      </c>
      <c r="Q240" s="402">
        <f aca="true" t="shared" si="13" ref="Q240:W240">Q239+Q219+Q190</f>
        <v>2155.7</v>
      </c>
      <c r="R240" s="400">
        <f t="shared" si="13"/>
        <v>4255.5</v>
      </c>
      <c r="S240" s="401">
        <f t="shared" si="13"/>
        <v>2144.7</v>
      </c>
      <c r="T240" s="401">
        <f t="shared" si="13"/>
        <v>778</v>
      </c>
      <c r="U240" s="402">
        <f t="shared" si="13"/>
        <v>2110.8</v>
      </c>
      <c r="V240" s="293">
        <f t="shared" si="13"/>
        <v>8129.5</v>
      </c>
      <c r="W240" s="140">
        <f t="shared" si="13"/>
        <v>2353.7</v>
      </c>
      <c r="X240" s="262"/>
      <c r="Y240" s="263"/>
      <c r="Z240" s="263"/>
      <c r="AA240" s="264"/>
    </row>
    <row r="241" spans="1:27" ht="13.5" customHeight="1" thickBot="1">
      <c r="A241" s="210" t="s">
        <v>22</v>
      </c>
      <c r="B241" s="1144" t="s">
        <v>32</v>
      </c>
      <c r="C241" s="1145"/>
      <c r="D241" s="1145"/>
      <c r="E241" s="1145"/>
      <c r="F241" s="1145"/>
      <c r="G241" s="1145"/>
      <c r="H241" s="1145"/>
      <c r="I241" s="1146"/>
      <c r="J241" s="211">
        <f aca="true" t="shared" si="14" ref="J241:W241">J240+J162+J103</f>
        <v>8059.7</v>
      </c>
      <c r="K241" s="212">
        <f t="shared" si="14"/>
        <v>6946.7</v>
      </c>
      <c r="L241" s="212">
        <f t="shared" si="14"/>
        <v>3118.5</v>
      </c>
      <c r="M241" s="213">
        <f t="shared" si="14"/>
        <v>1112.9999999999998</v>
      </c>
      <c r="N241" s="214">
        <f t="shared" si="14"/>
        <v>15268.1</v>
      </c>
      <c r="O241" s="212">
        <f t="shared" si="14"/>
        <v>12264.5</v>
      </c>
      <c r="P241" s="212">
        <f t="shared" si="14"/>
        <v>3826.3</v>
      </c>
      <c r="Q241" s="214">
        <f t="shared" si="14"/>
        <v>3003.6</v>
      </c>
      <c r="R241" s="211">
        <f t="shared" si="14"/>
        <v>12242.7</v>
      </c>
      <c r="S241" s="212">
        <f t="shared" si="14"/>
        <v>9650</v>
      </c>
      <c r="T241" s="212">
        <f t="shared" si="14"/>
        <v>3459.3999999999996</v>
      </c>
      <c r="U241" s="213">
        <f t="shared" si="14"/>
        <v>2592.7000000000003</v>
      </c>
      <c r="V241" s="215">
        <f t="shared" si="14"/>
        <v>18086.3</v>
      </c>
      <c r="W241" s="215">
        <f t="shared" si="14"/>
        <v>21584.1</v>
      </c>
      <c r="X241" s="216"/>
      <c r="Y241" s="216"/>
      <c r="Z241" s="216"/>
      <c r="AA241" s="217"/>
    </row>
    <row r="242" spans="1:27" ht="21.75" customHeight="1" thickTop="1">
      <c r="A242" s="1143" t="s">
        <v>310</v>
      </c>
      <c r="B242" s="1143"/>
      <c r="C242" s="1143"/>
      <c r="D242" s="1143"/>
      <c r="E242" s="1143"/>
      <c r="F242" s="1143"/>
      <c r="G242" s="1143"/>
      <c r="H242" s="1143"/>
      <c r="I242" s="1143"/>
      <c r="J242" s="1143"/>
      <c r="K242" s="1143"/>
      <c r="L242" s="1143"/>
      <c r="M242" s="1143"/>
      <c r="N242" s="1143"/>
      <c r="O242" s="1143"/>
      <c r="P242" s="1143"/>
      <c r="Q242" s="1143"/>
      <c r="R242" s="1143"/>
      <c r="S242" s="1143"/>
      <c r="T242" s="1143"/>
      <c r="U242" s="1143"/>
      <c r="V242" s="1143"/>
      <c r="W242" s="1143"/>
      <c r="X242" s="1143"/>
      <c r="Y242" s="1143"/>
      <c r="Z242" s="1143"/>
      <c r="AA242" s="1143"/>
    </row>
    <row r="243" spans="1:25" ht="13.5" thickBot="1">
      <c r="A243" s="1141"/>
      <c r="B243" s="1142"/>
      <c r="C243" s="1142"/>
      <c r="D243" s="1142"/>
      <c r="E243" s="1142"/>
      <c r="F243" s="1142"/>
      <c r="G243" s="1142"/>
      <c r="H243" s="1142"/>
      <c r="I243" s="1142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Y243" s="1"/>
    </row>
    <row r="244" spans="4:25" ht="12.75" thickBot="1">
      <c r="D244" s="964" t="s">
        <v>237</v>
      </c>
      <c r="E244" s="965"/>
      <c r="F244" s="965"/>
      <c r="G244" s="965"/>
      <c r="H244" s="966"/>
      <c r="I244" s="967" t="s">
        <v>238</v>
      </c>
      <c r="J244" s="968"/>
      <c r="K244" s="967" t="s">
        <v>239</v>
      </c>
      <c r="L244" s="968"/>
      <c r="M244" s="969" t="s">
        <v>240</v>
      </c>
      <c r="N244" s="970"/>
      <c r="O244" s="970"/>
      <c r="P244" s="971"/>
      <c r="Q244" s="969" t="s">
        <v>241</v>
      </c>
      <c r="R244" s="970"/>
      <c r="S244" s="970"/>
      <c r="T244" s="971"/>
      <c r="U244" s="126"/>
      <c r="V244" s="6"/>
      <c r="W244" s="6"/>
      <c r="Y244" s="1"/>
    </row>
    <row r="245" spans="2:25" ht="12.75" thickBot="1">
      <c r="B245" s="103"/>
      <c r="C245" s="103"/>
      <c r="D245" s="958" t="s">
        <v>242</v>
      </c>
      <c r="E245" s="959"/>
      <c r="F245" s="959"/>
      <c r="G245" s="959"/>
      <c r="H245" s="960"/>
      <c r="I245" s="961">
        <f>I246+I247+I248+I249+I250+I251</f>
        <v>7956.699999999999</v>
      </c>
      <c r="J245" s="962"/>
      <c r="K245" s="961">
        <f>K246+K251+K247+K248+K249+K250</f>
        <v>14710.100000000002</v>
      </c>
      <c r="L245" s="962"/>
      <c r="M245" s="961">
        <f>M246+M251+M247+M248+M249+M250</f>
        <v>11684.7</v>
      </c>
      <c r="N245" s="963"/>
      <c r="O245" s="963">
        <f>O246+O251+O247+O248+O249+O250</f>
        <v>11047.600000000002</v>
      </c>
      <c r="P245" s="962"/>
      <c r="Q245" s="978"/>
      <c r="R245" s="979"/>
      <c r="S245" s="979"/>
      <c r="T245" s="980"/>
      <c r="U245" s="127"/>
      <c r="V245" s="6"/>
      <c r="W245" s="6"/>
      <c r="Y245" s="1"/>
    </row>
    <row r="246" spans="2:25" ht="13.5" customHeight="1">
      <c r="B246" s="103"/>
      <c r="C246" s="103"/>
      <c r="D246" s="924" t="s">
        <v>260</v>
      </c>
      <c r="E246" s="925"/>
      <c r="F246" s="925"/>
      <c r="G246" s="925"/>
      <c r="H246" s="926"/>
      <c r="I246" s="1133">
        <f>J15+J18+J21+J31+J36+J62+J80+J85+J91+J95+J114+J120+J124+J136+J140+J144+J165+J168+J192+J196+J201+J221+J225+J44+J47+J109</f>
        <v>6086.299999999999</v>
      </c>
      <c r="J246" s="1134"/>
      <c r="K246" s="1133">
        <f>N12+N15+N18+N21+N30+N31+N36+N39+N44+N47+N50+N54+N62+N66+N70+N74+N80+N85+N91+N95+N98+N106+N109+N114+N120+N124+N136+N140+N144+N165+N171+N174+N186+N192+N196+N201+N221+N225+N231+N235+N151+N216</f>
        <v>11375.800000000001</v>
      </c>
      <c r="L246" s="1134"/>
      <c r="M246" s="1135">
        <f>R12+R15+R18+R21+R30+R31+R36+R39+R44+R47+R54+R62+R66+R70+R80+R85+R91+R95+R98+R106+R109+R114+R120+R124+R136+R140+R144+R165+R171+R186+R192+R196+R201+R221+R225+R231+R216</f>
        <v>9125.400000000001</v>
      </c>
      <c r="N246" s="1136"/>
      <c r="O246" s="1136">
        <f>R12+R15+R18+R21+R30+R31+R36+R39+R44+R47+R50+R54+R62+R66+R70+R74+R80+R85+R91+R95+R98+R106+R109+R114+R120+R124+R136+R140+R144+R165+R171+R174+R186+R192+R196+R201+R207+R221+R225+R231+R235+R151</f>
        <v>9074.900000000001</v>
      </c>
      <c r="P246" s="1137"/>
      <c r="Q246" s="912"/>
      <c r="R246" s="913"/>
      <c r="S246" s="913"/>
      <c r="T246" s="914"/>
      <c r="U246" s="104"/>
      <c r="V246" s="6"/>
      <c r="W246" s="6"/>
      <c r="Y246" s="1"/>
    </row>
    <row r="247" spans="2:25" ht="39" customHeight="1">
      <c r="B247" s="103"/>
      <c r="C247" s="103"/>
      <c r="D247" s="950" t="s">
        <v>261</v>
      </c>
      <c r="E247" s="951"/>
      <c r="F247" s="951"/>
      <c r="G247" s="951"/>
      <c r="H247" s="952"/>
      <c r="I247" s="918"/>
      <c r="J247" s="919"/>
      <c r="K247" s="918">
        <f>N187+N141</f>
        <v>1328.8000000000002</v>
      </c>
      <c r="L247" s="919"/>
      <c r="M247" s="955">
        <f>R187+R141</f>
        <v>1328.8000000000002</v>
      </c>
      <c r="N247" s="956"/>
      <c r="O247" s="956">
        <f>R187</f>
        <v>973.2</v>
      </c>
      <c r="P247" s="957"/>
      <c r="Q247" s="921"/>
      <c r="R247" s="922"/>
      <c r="S247" s="922"/>
      <c r="T247" s="923"/>
      <c r="U247" s="104"/>
      <c r="V247" s="6"/>
      <c r="W247" s="6"/>
      <c r="Y247" s="1"/>
    </row>
    <row r="248" spans="2:25" ht="24" customHeight="1">
      <c r="B248" s="103"/>
      <c r="C248" s="103"/>
      <c r="D248" s="950" t="s">
        <v>262</v>
      </c>
      <c r="E248" s="951"/>
      <c r="F248" s="951"/>
      <c r="G248" s="951"/>
      <c r="H248" s="952"/>
      <c r="I248" s="918"/>
      <c r="J248" s="919"/>
      <c r="K248" s="918"/>
      <c r="L248" s="919"/>
      <c r="M248" s="1138"/>
      <c r="N248" s="1139"/>
      <c r="O248" s="1139"/>
      <c r="P248" s="1140"/>
      <c r="Q248" s="921"/>
      <c r="R248" s="922"/>
      <c r="S248" s="922"/>
      <c r="T248" s="923"/>
      <c r="U248" s="104"/>
      <c r="V248" s="6"/>
      <c r="W248" s="6"/>
      <c r="Y248" s="1"/>
    </row>
    <row r="249" spans="2:25" ht="27" customHeight="1">
      <c r="B249" s="103"/>
      <c r="C249" s="103"/>
      <c r="D249" s="950" t="s">
        <v>279</v>
      </c>
      <c r="E249" s="951"/>
      <c r="F249" s="951"/>
      <c r="G249" s="951"/>
      <c r="H249" s="952"/>
      <c r="I249" s="953">
        <f>J32+J63+J81+J86+J115+J150+J193+J222+J226+J236+J74+J100+J71</f>
        <v>609</v>
      </c>
      <c r="J249" s="954"/>
      <c r="K249" s="918">
        <f>N63+N71+N81+N86+N92+N115+N193+N222+N226+N32</f>
        <v>712.5</v>
      </c>
      <c r="L249" s="919"/>
      <c r="M249" s="955">
        <f>R32+R63+R71+R81+R86+R92+R115+R193+R222+R226+R125</f>
        <v>712.5</v>
      </c>
      <c r="N249" s="956"/>
      <c r="O249" s="956">
        <f>R63+R71+R81+R86+R92+R115+R193+R222+R226+R32</f>
        <v>711.5</v>
      </c>
      <c r="P249" s="957"/>
      <c r="Q249" s="921"/>
      <c r="R249" s="922"/>
      <c r="S249" s="922"/>
      <c r="T249" s="923"/>
      <c r="U249" s="103"/>
      <c r="Y249" s="1"/>
    </row>
    <row r="250" spans="2:25" ht="30.75" customHeight="1">
      <c r="B250" s="103"/>
      <c r="C250" s="103"/>
      <c r="D250" s="950" t="s">
        <v>263</v>
      </c>
      <c r="E250" s="951"/>
      <c r="F250" s="951"/>
      <c r="G250" s="951"/>
      <c r="H250" s="952"/>
      <c r="I250" s="918">
        <f>J67+J75+J82+J93+J116</f>
        <v>186.3</v>
      </c>
      <c r="J250" s="919"/>
      <c r="K250" s="918">
        <f>N64+N75+N93+N116+N82</f>
        <v>288</v>
      </c>
      <c r="L250" s="919"/>
      <c r="M250" s="918">
        <f>R64+R75+R82+R93+R116</f>
        <v>288</v>
      </c>
      <c r="N250" s="920"/>
      <c r="O250" s="920">
        <f>R64+R75+R93+R116+R82</f>
        <v>288</v>
      </c>
      <c r="P250" s="919"/>
      <c r="Q250" s="921"/>
      <c r="R250" s="922"/>
      <c r="S250" s="922"/>
      <c r="T250" s="923"/>
      <c r="U250" s="103"/>
      <c r="Y250" s="1"/>
    </row>
    <row r="251" spans="2:25" ht="15" customHeight="1" thickBot="1">
      <c r="B251" s="103"/>
      <c r="C251" s="103"/>
      <c r="D251" s="944" t="s">
        <v>264</v>
      </c>
      <c r="E251" s="945"/>
      <c r="F251" s="945"/>
      <c r="G251" s="945"/>
      <c r="H251" s="946"/>
      <c r="I251" s="947">
        <f>J179+J188+J210</f>
        <v>1075.1</v>
      </c>
      <c r="J251" s="948"/>
      <c r="K251" s="947">
        <f>N117+N128+N178+N208+N213+N210+N207</f>
        <v>1005</v>
      </c>
      <c r="L251" s="948"/>
      <c r="M251" s="947">
        <f>R207+R210+R138+R223</f>
        <v>230</v>
      </c>
      <c r="N251" s="949"/>
      <c r="O251" s="949">
        <f>R117+R128+R178+R208</f>
        <v>0</v>
      </c>
      <c r="P251" s="948"/>
      <c r="Q251" s="930"/>
      <c r="R251" s="931"/>
      <c r="S251" s="931"/>
      <c r="T251" s="932"/>
      <c r="U251" s="103"/>
      <c r="Y251" s="1"/>
    </row>
    <row r="252" spans="4:25" ht="12.75" thickBot="1">
      <c r="D252" s="933" t="s">
        <v>243</v>
      </c>
      <c r="E252" s="934"/>
      <c r="F252" s="934"/>
      <c r="G252" s="934"/>
      <c r="H252" s="935"/>
      <c r="I252" s="936">
        <f>I253+I255</f>
        <v>103</v>
      </c>
      <c r="J252" s="937"/>
      <c r="K252" s="936">
        <f>K253+K254+K255</f>
        <v>558</v>
      </c>
      <c r="L252" s="937"/>
      <c r="M252" s="938">
        <f>M253+M254+M255</f>
        <v>558</v>
      </c>
      <c r="N252" s="939"/>
      <c r="O252" s="939">
        <f>O253+O254+O255</f>
        <v>553</v>
      </c>
      <c r="P252" s="940"/>
      <c r="Q252" s="941"/>
      <c r="R252" s="942"/>
      <c r="S252" s="942"/>
      <c r="T252" s="943"/>
      <c r="Y252" s="1"/>
    </row>
    <row r="253" spans="4:25" ht="12">
      <c r="D253" s="924" t="s">
        <v>265</v>
      </c>
      <c r="E253" s="925"/>
      <c r="F253" s="925"/>
      <c r="G253" s="925"/>
      <c r="H253" s="926"/>
      <c r="I253" s="927"/>
      <c r="J253" s="928"/>
      <c r="K253" s="927">
        <f>N55+N142+N199</f>
        <v>367</v>
      </c>
      <c r="L253" s="928"/>
      <c r="M253" s="927">
        <f>R199+R55</f>
        <v>367</v>
      </c>
      <c r="N253" s="929"/>
      <c r="O253" s="929">
        <f>R55+R142+R199</f>
        <v>367</v>
      </c>
      <c r="P253" s="928"/>
      <c r="Q253" s="912"/>
      <c r="R253" s="913"/>
      <c r="S253" s="913"/>
      <c r="T253" s="914"/>
      <c r="Y253" s="1"/>
    </row>
    <row r="254" spans="4:25" ht="12">
      <c r="D254" s="915" t="s">
        <v>266</v>
      </c>
      <c r="E254" s="916"/>
      <c r="F254" s="916"/>
      <c r="G254" s="916"/>
      <c r="H254" s="917"/>
      <c r="I254" s="918"/>
      <c r="J254" s="919"/>
      <c r="K254" s="918">
        <f>N227</f>
        <v>5</v>
      </c>
      <c r="L254" s="919"/>
      <c r="M254" s="918">
        <f>R227</f>
        <v>5</v>
      </c>
      <c r="N254" s="920"/>
      <c r="O254" s="920"/>
      <c r="P254" s="919"/>
      <c r="Q254" s="921"/>
      <c r="R254" s="922"/>
      <c r="S254" s="922"/>
      <c r="T254" s="923"/>
      <c r="Y254" s="1"/>
    </row>
    <row r="255" spans="4:25" ht="12.75" thickBot="1">
      <c r="D255" s="906" t="s">
        <v>244</v>
      </c>
      <c r="E255" s="907"/>
      <c r="F255" s="907"/>
      <c r="G255" s="907"/>
      <c r="H255" s="908"/>
      <c r="I255" s="909">
        <f>J122+J228</f>
        <v>103</v>
      </c>
      <c r="J255" s="910"/>
      <c r="K255" s="909">
        <f>N68+N83+N87+N122+N228</f>
        <v>186</v>
      </c>
      <c r="L255" s="910"/>
      <c r="M255" s="909">
        <f>R83+R87+R122+R228+R68</f>
        <v>186</v>
      </c>
      <c r="N255" s="911"/>
      <c r="O255" s="911">
        <f>R68+R83+R87+R122+R228</f>
        <v>186</v>
      </c>
      <c r="P255" s="910"/>
      <c r="Q255" s="894"/>
      <c r="R255" s="895"/>
      <c r="S255" s="895"/>
      <c r="T255" s="896"/>
      <c r="Y255" s="1"/>
    </row>
    <row r="256" spans="4:25" ht="13.5" thickBot="1" thickTop="1">
      <c r="D256" s="897" t="s">
        <v>29</v>
      </c>
      <c r="E256" s="898"/>
      <c r="F256" s="898"/>
      <c r="G256" s="898"/>
      <c r="H256" s="899"/>
      <c r="I256" s="900">
        <f>I245+I252</f>
        <v>8059.699999999999</v>
      </c>
      <c r="J256" s="901"/>
      <c r="K256" s="900">
        <f>K252+K245</f>
        <v>15268.100000000002</v>
      </c>
      <c r="L256" s="901"/>
      <c r="M256" s="900">
        <f>M252+M245</f>
        <v>12242.7</v>
      </c>
      <c r="N256" s="902"/>
      <c r="O256" s="902">
        <f>O252+O245</f>
        <v>11600.600000000002</v>
      </c>
      <c r="P256" s="901"/>
      <c r="Q256" s="903"/>
      <c r="R256" s="904"/>
      <c r="S256" s="904"/>
      <c r="T256" s="905"/>
      <c r="Y256" s="1"/>
    </row>
    <row r="257" ht="11.25">
      <c r="Y257" s="1"/>
    </row>
    <row r="258" ht="14.25" customHeight="1">
      <c r="Y258" s="1"/>
    </row>
    <row r="259" spans="1:25" ht="11.25">
      <c r="A259" s="776"/>
      <c r="B259" s="103"/>
      <c r="C259" s="103"/>
      <c r="D259" s="103"/>
      <c r="E259" s="103"/>
      <c r="F259" s="103"/>
      <c r="G259" s="747"/>
      <c r="H259" s="103"/>
      <c r="I259" s="748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"/>
    </row>
    <row r="260" spans="1:25" ht="11.25">
      <c r="A260" s="776"/>
      <c r="B260" s="103"/>
      <c r="C260" s="103"/>
      <c r="D260" s="103"/>
      <c r="E260" s="103"/>
      <c r="F260" s="103"/>
      <c r="G260" s="747"/>
      <c r="H260" s="103"/>
      <c r="I260" s="748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"/>
    </row>
    <row r="261" spans="1:25" ht="11.25">
      <c r="A261" s="776"/>
      <c r="B261" s="103"/>
      <c r="C261" s="103"/>
      <c r="D261" s="103"/>
      <c r="E261" s="103"/>
      <c r="F261" s="103"/>
      <c r="G261" s="747"/>
      <c r="H261" s="103"/>
      <c r="I261" s="748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"/>
    </row>
    <row r="262" spans="1:25" ht="11.25">
      <c r="A262" s="776"/>
      <c r="B262" s="103"/>
      <c r="C262" s="103"/>
      <c r="D262" s="103"/>
      <c r="E262" s="103"/>
      <c r="F262" s="103"/>
      <c r="G262" s="747"/>
      <c r="H262" s="103"/>
      <c r="I262" s="748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"/>
    </row>
    <row r="263" ht="11.25">
      <c r="Y263" s="1"/>
    </row>
    <row r="264" ht="11.25">
      <c r="Y264" s="1"/>
    </row>
    <row r="265" ht="11.25">
      <c r="Y265" s="1"/>
    </row>
    <row r="266" ht="11.25">
      <c r="Y266" s="1"/>
    </row>
    <row r="267" ht="11.25">
      <c r="Y267" s="1"/>
    </row>
    <row r="268" ht="11.25">
      <c r="Y268" s="1"/>
    </row>
    <row r="269" ht="11.25">
      <c r="Y269" s="1"/>
    </row>
    <row r="270" ht="11.25">
      <c r="Y270" s="1"/>
    </row>
    <row r="271" ht="11.25">
      <c r="Y271" s="1"/>
    </row>
    <row r="272" ht="11.25">
      <c r="Y272" s="1"/>
    </row>
    <row r="273" ht="11.25">
      <c r="Y273" s="1"/>
    </row>
    <row r="274" ht="11.25">
      <c r="Y274" s="1"/>
    </row>
    <row r="275" ht="11.25">
      <c r="Y275" s="1"/>
    </row>
    <row r="276" ht="11.25">
      <c r="Y276" s="1"/>
    </row>
    <row r="277" ht="11.25">
      <c r="Y277" s="1"/>
    </row>
    <row r="278" ht="11.25">
      <c r="Y278" s="1"/>
    </row>
    <row r="279" ht="11.25">
      <c r="Y279" s="1"/>
    </row>
    <row r="280" ht="11.25">
      <c r="Y280" s="1"/>
    </row>
    <row r="281" ht="11.25">
      <c r="Y281" s="1"/>
    </row>
    <row r="282" ht="11.25">
      <c r="Y282" s="1"/>
    </row>
    <row r="283" ht="11.25">
      <c r="Y283" s="1"/>
    </row>
    <row r="284" ht="11.25">
      <c r="Y284" s="1"/>
    </row>
    <row r="285" ht="11.25">
      <c r="Y285" s="1"/>
    </row>
    <row r="286" ht="11.25">
      <c r="Y286" s="1"/>
    </row>
    <row r="287" ht="11.25">
      <c r="Y287" s="1"/>
    </row>
    <row r="288" ht="11.25">
      <c r="Y288" s="1"/>
    </row>
    <row r="289" ht="11.25">
      <c r="Y289" s="1"/>
    </row>
    <row r="290" ht="11.25">
      <c r="Y290" s="1"/>
    </row>
    <row r="291" ht="11.25">
      <c r="Y291" s="1"/>
    </row>
    <row r="292" ht="11.25">
      <c r="Y292" s="1"/>
    </row>
    <row r="293" ht="11.25">
      <c r="Y293" s="1"/>
    </row>
    <row r="294" ht="11.25">
      <c r="Y294" s="1"/>
    </row>
    <row r="295" ht="11.25">
      <c r="Y295" s="1"/>
    </row>
    <row r="296" ht="11.25">
      <c r="Y296" s="1"/>
    </row>
    <row r="297" ht="11.25">
      <c r="Y297" s="1"/>
    </row>
    <row r="298" ht="11.25">
      <c r="Y298" s="1"/>
    </row>
    <row r="299" ht="11.25">
      <c r="Y299" s="1"/>
    </row>
    <row r="300" ht="11.25">
      <c r="Y300" s="1"/>
    </row>
    <row r="301" ht="11.25">
      <c r="Y301" s="1"/>
    </row>
    <row r="302" ht="11.25">
      <c r="Y302" s="1"/>
    </row>
    <row r="303" ht="11.25">
      <c r="Y303" s="1"/>
    </row>
    <row r="304" ht="11.25">
      <c r="Y304" s="1"/>
    </row>
    <row r="305" ht="11.25">
      <c r="Y305" s="1"/>
    </row>
    <row r="306" ht="11.25">
      <c r="Y306" s="1"/>
    </row>
    <row r="307" ht="11.25">
      <c r="Y307" s="1"/>
    </row>
    <row r="308" ht="11.25">
      <c r="Y308" s="1"/>
    </row>
    <row r="309" ht="11.25">
      <c r="Y309" s="1"/>
    </row>
    <row r="310" ht="11.25">
      <c r="Y310" s="1"/>
    </row>
    <row r="311" ht="11.25">
      <c r="Y311" s="1"/>
    </row>
    <row r="312" ht="11.25">
      <c r="Y312" s="1"/>
    </row>
    <row r="313" ht="11.25">
      <c r="Y313" s="1"/>
    </row>
    <row r="314" ht="11.25">
      <c r="Y314" s="1"/>
    </row>
    <row r="315" ht="11.25">
      <c r="Y315" s="1"/>
    </row>
    <row r="316" ht="11.25">
      <c r="Y316" s="1"/>
    </row>
    <row r="317" ht="11.25">
      <c r="Y317" s="1"/>
    </row>
    <row r="318" ht="11.25">
      <c r="Y318" s="1"/>
    </row>
    <row r="319" ht="11.25">
      <c r="Y319" s="1"/>
    </row>
    <row r="320" ht="11.25">
      <c r="Y320" s="1"/>
    </row>
    <row r="321" ht="11.25">
      <c r="Y321" s="1"/>
    </row>
    <row r="322" ht="11.25">
      <c r="Y322" s="1"/>
    </row>
    <row r="323" ht="11.25">
      <c r="Y323" s="1"/>
    </row>
    <row r="324" ht="11.25">
      <c r="Y324" s="1"/>
    </row>
    <row r="325" ht="11.25">
      <c r="Y325" s="1"/>
    </row>
    <row r="326" ht="11.25">
      <c r="Y326" s="1"/>
    </row>
    <row r="327" ht="11.25">
      <c r="Y327" s="1"/>
    </row>
    <row r="328" ht="11.25">
      <c r="Y328" s="1"/>
    </row>
    <row r="329" ht="11.25">
      <c r="Y329" s="1"/>
    </row>
    <row r="330" ht="11.25">
      <c r="Y330" s="1"/>
    </row>
    <row r="331" ht="11.25">
      <c r="Y331" s="1"/>
    </row>
    <row r="332" ht="11.25">
      <c r="Y332" s="1"/>
    </row>
    <row r="333" ht="11.25">
      <c r="Y333" s="1"/>
    </row>
    <row r="334" ht="11.25">
      <c r="Y334" s="1"/>
    </row>
    <row r="335" ht="11.25">
      <c r="Y335" s="1"/>
    </row>
    <row r="336" ht="11.25">
      <c r="Y336" s="1"/>
    </row>
    <row r="337" ht="11.25">
      <c r="Y337" s="1"/>
    </row>
    <row r="338" ht="11.25">
      <c r="Y338" s="1"/>
    </row>
    <row r="339" ht="11.25">
      <c r="Y339" s="1"/>
    </row>
    <row r="340" ht="11.25">
      <c r="Y340" s="1"/>
    </row>
    <row r="341" ht="11.25">
      <c r="Y341" s="1"/>
    </row>
    <row r="342" ht="11.25">
      <c r="Y342" s="1"/>
    </row>
    <row r="343" ht="11.25">
      <c r="Y343" s="1"/>
    </row>
    <row r="344" ht="11.25">
      <c r="Y344" s="1"/>
    </row>
    <row r="345" ht="11.25">
      <c r="Y345" s="1"/>
    </row>
    <row r="346" ht="11.25">
      <c r="Y346" s="1"/>
    </row>
    <row r="347" ht="11.25">
      <c r="Y347" s="1"/>
    </row>
    <row r="348" ht="11.25">
      <c r="Y348" s="1"/>
    </row>
    <row r="349" ht="11.25">
      <c r="Y349" s="1"/>
    </row>
    <row r="350" ht="11.25">
      <c r="Y350" s="1"/>
    </row>
    <row r="351" ht="11.25">
      <c r="Y351" s="1"/>
    </row>
    <row r="352" ht="11.25">
      <c r="Y352" s="1"/>
    </row>
    <row r="353" ht="11.25">
      <c r="Y353" s="1"/>
    </row>
    <row r="354" ht="11.25">
      <c r="Y354" s="1"/>
    </row>
    <row r="355" ht="11.25">
      <c r="Y355" s="1"/>
    </row>
    <row r="356" ht="11.25">
      <c r="Y356" s="1"/>
    </row>
    <row r="357" ht="11.25">
      <c r="Y357" s="1"/>
    </row>
    <row r="358" ht="11.25">
      <c r="Y358" s="1"/>
    </row>
    <row r="359" ht="11.25">
      <c r="Y359" s="1"/>
    </row>
    <row r="360" ht="11.25">
      <c r="Y360" s="1"/>
    </row>
    <row r="361" ht="11.25">
      <c r="Y361" s="1"/>
    </row>
    <row r="362" ht="11.25">
      <c r="Y362" s="1"/>
    </row>
    <row r="363" ht="11.25">
      <c r="Y363" s="1"/>
    </row>
    <row r="364" ht="11.25">
      <c r="Y364" s="1"/>
    </row>
    <row r="365" ht="11.25">
      <c r="Y365" s="1"/>
    </row>
    <row r="366" ht="11.25">
      <c r="Y366" s="1"/>
    </row>
    <row r="367" ht="11.25">
      <c r="Y367" s="1"/>
    </row>
  </sheetData>
  <sheetProtection/>
  <mergeCells count="571">
    <mergeCell ref="Y217:Y218"/>
    <mergeCell ref="Z231:Z234"/>
    <mergeCell ref="X222:X224"/>
    <mergeCell ref="Y222:Y224"/>
    <mergeCell ref="AA121:AA123"/>
    <mergeCell ref="Z193:Z195"/>
    <mergeCell ref="AA177:AA179"/>
    <mergeCell ref="AA124:AA127"/>
    <mergeCell ref="AA175:AA176"/>
    <mergeCell ref="Z155:Z157"/>
    <mergeCell ref="Z138:Z139"/>
    <mergeCell ref="AA138:AA139"/>
    <mergeCell ref="AA142:AA143"/>
    <mergeCell ref="Z158:Z160"/>
    <mergeCell ref="Y93:Y94"/>
    <mergeCell ref="Z93:Z94"/>
    <mergeCell ref="AA93:AA94"/>
    <mergeCell ref="Y98:Y100"/>
    <mergeCell ref="Z95:Z97"/>
    <mergeCell ref="Z98:Z100"/>
    <mergeCell ref="Y121:Y123"/>
    <mergeCell ref="X155:X157"/>
    <mergeCell ref="Y82:Y84"/>
    <mergeCell ref="AA12:AA14"/>
    <mergeCell ref="Z24:Z26"/>
    <mergeCell ref="Z18:Z20"/>
    <mergeCell ref="Y27:Y29"/>
    <mergeCell ref="Z30:Z31"/>
    <mergeCell ref="Z121:Z123"/>
    <mergeCell ref="X93:X94"/>
    <mergeCell ref="X150:X152"/>
    <mergeCell ref="Y177:Y179"/>
    <mergeCell ref="Y150:Y152"/>
    <mergeCell ref="Y142:Y143"/>
    <mergeCell ref="Y155:Y157"/>
    <mergeCell ref="X158:X160"/>
    <mergeCell ref="X142:X143"/>
    <mergeCell ref="Y158:Y160"/>
    <mergeCell ref="D50:D52"/>
    <mergeCell ref="X18:X20"/>
    <mergeCell ref="Y18:Y20"/>
    <mergeCell ref="X30:X31"/>
    <mergeCell ref="Y24:Y26"/>
    <mergeCell ref="Y30:Y31"/>
    <mergeCell ref="A47:A49"/>
    <mergeCell ref="B47:B49"/>
    <mergeCell ref="C47:C49"/>
    <mergeCell ref="B44:B46"/>
    <mergeCell ref="C44:C46"/>
    <mergeCell ref="A50:A52"/>
    <mergeCell ref="B50:B52"/>
    <mergeCell ref="C50:C52"/>
    <mergeCell ref="A53:A56"/>
    <mergeCell ref="B53:B56"/>
    <mergeCell ref="C53:C56"/>
    <mergeCell ref="D53:D56"/>
    <mergeCell ref="H95:H97"/>
    <mergeCell ref="X95:X97"/>
    <mergeCell ref="X87:X88"/>
    <mergeCell ref="X82:X84"/>
    <mergeCell ref="C89:I89"/>
    <mergeCell ref="H85:H88"/>
    <mergeCell ref="D168:D170"/>
    <mergeCell ref="Z177:Z179"/>
    <mergeCell ref="Z168:Z170"/>
    <mergeCell ref="D174:D176"/>
    <mergeCell ref="X175:X176"/>
    <mergeCell ref="Y175:Y176"/>
    <mergeCell ref="Z175:Z176"/>
    <mergeCell ref="D155:D157"/>
    <mergeCell ref="AA168:AA170"/>
    <mergeCell ref="Y171:Y173"/>
    <mergeCell ref="Z171:Z173"/>
    <mergeCell ref="AA155:AA157"/>
    <mergeCell ref="Y168:Y170"/>
    <mergeCell ref="AA158:AA160"/>
    <mergeCell ref="B162:I162"/>
    <mergeCell ref="D158:D160"/>
    <mergeCell ref="D171:D173"/>
    <mergeCell ref="C78:I78"/>
    <mergeCell ref="E70:E73"/>
    <mergeCell ref="F70:F73"/>
    <mergeCell ref="F196:F200"/>
    <mergeCell ref="G196:G200"/>
    <mergeCell ref="X186:X189"/>
    <mergeCell ref="H186:H189"/>
    <mergeCell ref="C190:I190"/>
    <mergeCell ref="E196:E200"/>
    <mergeCell ref="X193:X195"/>
    <mergeCell ref="X98:X100"/>
    <mergeCell ref="C79:AA79"/>
    <mergeCell ref="AA98:AA100"/>
    <mergeCell ref="D98:D101"/>
    <mergeCell ref="D95:D97"/>
    <mergeCell ref="E80:E84"/>
    <mergeCell ref="Y95:Y97"/>
    <mergeCell ref="Z82:Z84"/>
    <mergeCell ref="Y87:Y88"/>
    <mergeCell ref="Z87:Z88"/>
    <mergeCell ref="F120:F123"/>
    <mergeCell ref="H80:H84"/>
    <mergeCell ref="AA82:AA84"/>
    <mergeCell ref="AA95:AA97"/>
    <mergeCell ref="X121:X123"/>
    <mergeCell ref="X109:X111"/>
    <mergeCell ref="F114:F119"/>
    <mergeCell ref="G114:G119"/>
    <mergeCell ref="H91:H94"/>
    <mergeCell ref="F80:F84"/>
    <mergeCell ref="C150:C152"/>
    <mergeCell ref="D150:D152"/>
    <mergeCell ref="H128:H133"/>
    <mergeCell ref="H114:H119"/>
    <mergeCell ref="C113:AA113"/>
    <mergeCell ref="C112:I112"/>
    <mergeCell ref="Y124:Y127"/>
    <mergeCell ref="G128:G133"/>
    <mergeCell ref="H120:H123"/>
    <mergeCell ref="X124:X127"/>
    <mergeCell ref="F140:F143"/>
    <mergeCell ref="F136:F139"/>
    <mergeCell ref="C135:AA135"/>
    <mergeCell ref="C128:C133"/>
    <mergeCell ref="D128:D133"/>
    <mergeCell ref="Z142:Z143"/>
    <mergeCell ref="Y138:Y139"/>
    <mergeCell ref="G136:G139"/>
    <mergeCell ref="H136:H139"/>
    <mergeCell ref="X138:X139"/>
    <mergeCell ref="E140:E143"/>
    <mergeCell ref="F144:F149"/>
    <mergeCell ref="H140:H143"/>
    <mergeCell ref="H144:H149"/>
    <mergeCell ref="C153:I153"/>
    <mergeCell ref="C154:AA154"/>
    <mergeCell ref="AA150:AA152"/>
    <mergeCell ref="F150:F152"/>
    <mergeCell ref="G150:G151"/>
    <mergeCell ref="E144:E149"/>
    <mergeCell ref="F221:F224"/>
    <mergeCell ref="H201:H206"/>
    <mergeCell ref="F201:F206"/>
    <mergeCell ref="G201:G206"/>
    <mergeCell ref="H221:H224"/>
    <mergeCell ref="E221:E224"/>
    <mergeCell ref="D177:D179"/>
    <mergeCell ref="D207:D209"/>
    <mergeCell ref="E177:E179"/>
    <mergeCell ref="C191:AA191"/>
    <mergeCell ref="E192:E195"/>
    <mergeCell ref="F177:F179"/>
    <mergeCell ref="D183:D185"/>
    <mergeCell ref="E201:E206"/>
    <mergeCell ref="AA193:AA195"/>
    <mergeCell ref="X168:X170"/>
    <mergeCell ref="X171:X173"/>
    <mergeCell ref="X177:X179"/>
    <mergeCell ref="G178:G179"/>
    <mergeCell ref="H196:H200"/>
    <mergeCell ref="H225:H230"/>
    <mergeCell ref="X208:X209"/>
    <mergeCell ref="X213:X215"/>
    <mergeCell ref="X217:X218"/>
    <mergeCell ref="G231:G234"/>
    <mergeCell ref="A225:A230"/>
    <mergeCell ref="E225:E230"/>
    <mergeCell ref="B225:B230"/>
    <mergeCell ref="H231:H234"/>
    <mergeCell ref="G235:G238"/>
    <mergeCell ref="H235:H238"/>
    <mergeCell ref="E235:E238"/>
    <mergeCell ref="F235:F238"/>
    <mergeCell ref="A235:A238"/>
    <mergeCell ref="B235:B238"/>
    <mergeCell ref="C235:C238"/>
    <mergeCell ref="D235:D238"/>
    <mergeCell ref="G225:G230"/>
    <mergeCell ref="A231:A234"/>
    <mergeCell ref="B231:B234"/>
    <mergeCell ref="C231:C234"/>
    <mergeCell ref="D231:D234"/>
    <mergeCell ref="F225:F230"/>
    <mergeCell ref="B240:I240"/>
    <mergeCell ref="D201:D206"/>
    <mergeCell ref="C239:I239"/>
    <mergeCell ref="E231:E234"/>
    <mergeCell ref="F231:F234"/>
    <mergeCell ref="C225:C230"/>
    <mergeCell ref="D225:D230"/>
    <mergeCell ref="C219:I219"/>
    <mergeCell ref="C220:AA220"/>
    <mergeCell ref="Y235:Y238"/>
    <mergeCell ref="C161:I161"/>
    <mergeCell ref="H178:H179"/>
    <mergeCell ref="F192:F195"/>
    <mergeCell ref="D180:D182"/>
    <mergeCell ref="G192:G195"/>
    <mergeCell ref="D186:D189"/>
    <mergeCell ref="C164:AA164"/>
    <mergeCell ref="AA171:AA173"/>
    <mergeCell ref="D165:D167"/>
    <mergeCell ref="Y193:Y195"/>
    <mergeCell ref="A221:A224"/>
    <mergeCell ref="H192:H195"/>
    <mergeCell ref="A196:A200"/>
    <mergeCell ref="B196:B200"/>
    <mergeCell ref="C196:C200"/>
    <mergeCell ref="D196:D200"/>
    <mergeCell ref="D210:D212"/>
    <mergeCell ref="D213:D215"/>
    <mergeCell ref="G221:G224"/>
    <mergeCell ref="A192:A195"/>
    <mergeCell ref="C144:C149"/>
    <mergeCell ref="D144:D149"/>
    <mergeCell ref="B192:B195"/>
    <mergeCell ref="C192:C195"/>
    <mergeCell ref="D192:D195"/>
    <mergeCell ref="B221:B224"/>
    <mergeCell ref="C221:C224"/>
    <mergeCell ref="D221:D224"/>
    <mergeCell ref="D216:D218"/>
    <mergeCell ref="C201:C206"/>
    <mergeCell ref="E120:E123"/>
    <mergeCell ref="B124:B127"/>
    <mergeCell ref="C124:C127"/>
    <mergeCell ref="D124:D127"/>
    <mergeCell ref="A136:A139"/>
    <mergeCell ref="E136:E139"/>
    <mergeCell ref="C134:I134"/>
    <mergeCell ref="F128:F133"/>
    <mergeCell ref="E128:E133"/>
    <mergeCell ref="G120:G123"/>
    <mergeCell ref="E124:E127"/>
    <mergeCell ref="F124:F127"/>
    <mergeCell ref="G124:G127"/>
    <mergeCell ref="H124:H127"/>
    <mergeCell ref="A177:A179"/>
    <mergeCell ref="B177:B179"/>
    <mergeCell ref="C177:C179"/>
    <mergeCell ref="A140:A143"/>
    <mergeCell ref="A144:A149"/>
    <mergeCell ref="B144:B149"/>
    <mergeCell ref="A120:A123"/>
    <mergeCell ref="B120:B123"/>
    <mergeCell ref="C120:C123"/>
    <mergeCell ref="D120:D123"/>
    <mergeCell ref="A114:A119"/>
    <mergeCell ref="B114:B119"/>
    <mergeCell ref="C114:C119"/>
    <mergeCell ref="D114:D119"/>
    <mergeCell ref="A124:A127"/>
    <mergeCell ref="A95:A97"/>
    <mergeCell ref="B95:B97"/>
    <mergeCell ref="C95:C97"/>
    <mergeCell ref="C102:I102"/>
    <mergeCell ref="B103:I103"/>
    <mergeCell ref="G95:G97"/>
    <mergeCell ref="E114:E119"/>
    <mergeCell ref="D106:D108"/>
    <mergeCell ref="B104:AA104"/>
    <mergeCell ref="G85:G88"/>
    <mergeCell ref="D85:D88"/>
    <mergeCell ref="A91:A94"/>
    <mergeCell ref="B91:B94"/>
    <mergeCell ref="C91:C94"/>
    <mergeCell ref="D91:D94"/>
    <mergeCell ref="A85:A88"/>
    <mergeCell ref="B85:B88"/>
    <mergeCell ref="C85:C88"/>
    <mergeCell ref="E85:E88"/>
    <mergeCell ref="A80:A84"/>
    <mergeCell ref="B80:B84"/>
    <mergeCell ref="C80:C84"/>
    <mergeCell ref="D80:D84"/>
    <mergeCell ref="F85:F88"/>
    <mergeCell ref="D140:D143"/>
    <mergeCell ref="H66:H69"/>
    <mergeCell ref="F95:F97"/>
    <mergeCell ref="A66:A69"/>
    <mergeCell ref="B66:B69"/>
    <mergeCell ref="C66:C69"/>
    <mergeCell ref="D66:D69"/>
    <mergeCell ref="A70:A73"/>
    <mergeCell ref="B70:B73"/>
    <mergeCell ref="C70:C73"/>
    <mergeCell ref="Z68:Z69"/>
    <mergeCell ref="AA68:AA69"/>
    <mergeCell ref="Z66:Z67"/>
    <mergeCell ref="Y68:Y69"/>
    <mergeCell ref="X47:X49"/>
    <mergeCell ref="B140:B143"/>
    <mergeCell ref="C140:C143"/>
    <mergeCell ref="D136:D139"/>
    <mergeCell ref="B136:B139"/>
    <mergeCell ref="C136:C139"/>
    <mergeCell ref="AA66:AA67"/>
    <mergeCell ref="G80:G84"/>
    <mergeCell ref="E62:E65"/>
    <mergeCell ref="F62:F65"/>
    <mergeCell ref="D62:D65"/>
    <mergeCell ref="F66:F69"/>
    <mergeCell ref="E66:E69"/>
    <mergeCell ref="Y66:Y67"/>
    <mergeCell ref="Z64:Z65"/>
    <mergeCell ref="AA64:AA65"/>
    <mergeCell ref="G70:G73"/>
    <mergeCell ref="D74:D77"/>
    <mergeCell ref="C74:C77"/>
    <mergeCell ref="G66:G69"/>
    <mergeCell ref="Y64:Y65"/>
    <mergeCell ref="C62:C65"/>
    <mergeCell ref="D70:D73"/>
    <mergeCell ref="X68:X69"/>
    <mergeCell ref="Y39:Y41"/>
    <mergeCell ref="H62:H65"/>
    <mergeCell ref="X50:X52"/>
    <mergeCell ref="Y54:Y56"/>
    <mergeCell ref="H53:H56"/>
    <mergeCell ref="C60:I60"/>
    <mergeCell ref="F44:F46"/>
    <mergeCell ref="D44:D46"/>
    <mergeCell ref="D47:D49"/>
    <mergeCell ref="H44:H46"/>
    <mergeCell ref="X64:X65"/>
    <mergeCell ref="H36:H38"/>
    <mergeCell ref="G50:G52"/>
    <mergeCell ref="G47:G49"/>
    <mergeCell ref="G57:G59"/>
    <mergeCell ref="G62:G65"/>
    <mergeCell ref="C61:AA61"/>
    <mergeCell ref="H50:H52"/>
    <mergeCell ref="F39:F41"/>
    <mergeCell ref="X57:X59"/>
    <mergeCell ref="H57:H59"/>
    <mergeCell ref="G39:G41"/>
    <mergeCell ref="H39:H41"/>
    <mergeCell ref="C42:I42"/>
    <mergeCell ref="E44:E46"/>
    <mergeCell ref="E39:E41"/>
    <mergeCell ref="D39:D41"/>
    <mergeCell ref="E53:E56"/>
    <mergeCell ref="E50:E52"/>
    <mergeCell ref="F50:F52"/>
    <mergeCell ref="X39:X41"/>
    <mergeCell ref="X54:X56"/>
    <mergeCell ref="X44:X46"/>
    <mergeCell ref="F30:F33"/>
    <mergeCell ref="H31:H33"/>
    <mergeCell ref="F36:F38"/>
    <mergeCell ref="G36:G38"/>
    <mergeCell ref="F53:F56"/>
    <mergeCell ref="G53:G56"/>
    <mergeCell ref="G44:G46"/>
    <mergeCell ref="A36:A38"/>
    <mergeCell ref="B30:B33"/>
    <mergeCell ref="E36:E38"/>
    <mergeCell ref="E30:E33"/>
    <mergeCell ref="F47:F49"/>
    <mergeCell ref="B36:B38"/>
    <mergeCell ref="C36:C38"/>
    <mergeCell ref="D36:D38"/>
    <mergeCell ref="E47:E49"/>
    <mergeCell ref="A44:A46"/>
    <mergeCell ref="A243:I243"/>
    <mergeCell ref="A242:AA242"/>
    <mergeCell ref="B241:I241"/>
    <mergeCell ref="Z54:Z56"/>
    <mergeCell ref="AA54:AA56"/>
    <mergeCell ref="X66:X67"/>
    <mergeCell ref="E57:E59"/>
    <mergeCell ref="F57:F59"/>
    <mergeCell ref="G140:G143"/>
    <mergeCell ref="G144:G149"/>
    <mergeCell ref="K246:L246"/>
    <mergeCell ref="M246:P246"/>
    <mergeCell ref="Q248:T248"/>
    <mergeCell ref="D248:H248"/>
    <mergeCell ref="I248:J248"/>
    <mergeCell ref="K248:L248"/>
    <mergeCell ref="M248:P248"/>
    <mergeCell ref="G27:G29"/>
    <mergeCell ref="X27:X29"/>
    <mergeCell ref="D24:D26"/>
    <mergeCell ref="Q246:T246"/>
    <mergeCell ref="D247:H247"/>
    <mergeCell ref="I247:J247"/>
    <mergeCell ref="K247:L247"/>
    <mergeCell ref="M247:P247"/>
    <mergeCell ref="Q247:T247"/>
    <mergeCell ref="D246:H246"/>
    <mergeCell ref="A57:A59"/>
    <mergeCell ref="B57:B59"/>
    <mergeCell ref="C57:C59"/>
    <mergeCell ref="D57:D59"/>
    <mergeCell ref="E27:E29"/>
    <mergeCell ref="F27:F29"/>
    <mergeCell ref="A30:A33"/>
    <mergeCell ref="A39:A41"/>
    <mergeCell ref="B39:B41"/>
    <mergeCell ref="C39:C41"/>
    <mergeCell ref="C35:AA35"/>
    <mergeCell ref="C30:C33"/>
    <mergeCell ref="D30:D33"/>
    <mergeCell ref="C27:C29"/>
    <mergeCell ref="E24:E26"/>
    <mergeCell ref="AA24:AA26"/>
    <mergeCell ref="D27:D29"/>
    <mergeCell ref="X24:X26"/>
    <mergeCell ref="AA27:AA29"/>
    <mergeCell ref="H27:H29"/>
    <mergeCell ref="C21:C23"/>
    <mergeCell ref="D21:D23"/>
    <mergeCell ref="E21:E23"/>
    <mergeCell ref="F21:F23"/>
    <mergeCell ref="C24:C26"/>
    <mergeCell ref="C34:I34"/>
    <mergeCell ref="G31:G33"/>
    <mergeCell ref="G24:G26"/>
    <mergeCell ref="F24:F26"/>
    <mergeCell ref="H24:H26"/>
    <mergeCell ref="E18:E20"/>
    <mergeCell ref="F18:F20"/>
    <mergeCell ref="G18:G20"/>
    <mergeCell ref="H18:H20"/>
    <mergeCell ref="G21:G23"/>
    <mergeCell ref="H21:H23"/>
    <mergeCell ref="H5:H7"/>
    <mergeCell ref="F5:F7"/>
    <mergeCell ref="A18:A20"/>
    <mergeCell ref="B18:B20"/>
    <mergeCell ref="C18:C20"/>
    <mergeCell ref="D18:D20"/>
    <mergeCell ref="A15:A17"/>
    <mergeCell ref="B15:B17"/>
    <mergeCell ref="C15:C17"/>
    <mergeCell ref="D15:D17"/>
    <mergeCell ref="I5:I7"/>
    <mergeCell ref="R5:U5"/>
    <mergeCell ref="O6:P6"/>
    <mergeCell ref="S6:T6"/>
    <mergeCell ref="Q6:Q7"/>
    <mergeCell ref="R6:R7"/>
    <mergeCell ref="M6:M7"/>
    <mergeCell ref="J5:M5"/>
    <mergeCell ref="K6:L6"/>
    <mergeCell ref="C11:AA11"/>
    <mergeCell ref="Z12:Z14"/>
    <mergeCell ref="D12:D14"/>
    <mergeCell ref="H12:H14"/>
    <mergeCell ref="F15:F17"/>
    <mergeCell ref="G15:G17"/>
    <mergeCell ref="H15:H17"/>
    <mergeCell ref="E15:E17"/>
    <mergeCell ref="Y12:Y14"/>
    <mergeCell ref="X12:X14"/>
    <mergeCell ref="E12:E14"/>
    <mergeCell ref="F12:F14"/>
    <mergeCell ref="G12:G14"/>
    <mergeCell ref="A8:AA8"/>
    <mergeCell ref="A9:AA9"/>
    <mergeCell ref="A12:A14"/>
    <mergeCell ref="B12:B14"/>
    <mergeCell ref="C12:C14"/>
    <mergeCell ref="B10:AA10"/>
    <mergeCell ref="N5:Q5"/>
    <mergeCell ref="Y6:AA6"/>
    <mergeCell ref="X6:X7"/>
    <mergeCell ref="W5:W7"/>
    <mergeCell ref="V5:V7"/>
    <mergeCell ref="U6:U7"/>
    <mergeCell ref="N6:N7"/>
    <mergeCell ref="A2:AA2"/>
    <mergeCell ref="A3:AA3"/>
    <mergeCell ref="A5:A7"/>
    <mergeCell ref="B5:B7"/>
    <mergeCell ref="C5:C7"/>
    <mergeCell ref="D5:D7"/>
    <mergeCell ref="E5:E7"/>
    <mergeCell ref="G5:G7"/>
    <mergeCell ref="X5:AA5"/>
    <mergeCell ref="J6:J7"/>
    <mergeCell ref="AA18:AA20"/>
    <mergeCell ref="AA30:AA31"/>
    <mergeCell ref="Z27:Z29"/>
    <mergeCell ref="Y70:Y73"/>
    <mergeCell ref="Z70:Z73"/>
    <mergeCell ref="AA70:AA73"/>
    <mergeCell ref="C43:AA43"/>
    <mergeCell ref="H70:H73"/>
    <mergeCell ref="X70:X73"/>
    <mergeCell ref="H47:H49"/>
    <mergeCell ref="X180:X182"/>
    <mergeCell ref="Z235:Z238"/>
    <mergeCell ref="X210:X212"/>
    <mergeCell ref="Y210:Y212"/>
    <mergeCell ref="Z210:Z212"/>
    <mergeCell ref="Z213:Z215"/>
    <mergeCell ref="Y231:Y234"/>
    <mergeCell ref="Z222:Z224"/>
    <mergeCell ref="X231:X234"/>
    <mergeCell ref="Y213:Y215"/>
    <mergeCell ref="AA235:AA238"/>
    <mergeCell ref="Q244:T244"/>
    <mergeCell ref="X235:X238"/>
    <mergeCell ref="Q245:T245"/>
    <mergeCell ref="Y208:Y209"/>
    <mergeCell ref="X183:X185"/>
    <mergeCell ref="AA210:AA212"/>
    <mergeCell ref="AA213:AA215"/>
    <mergeCell ref="AA222:AA224"/>
    <mergeCell ref="AA231:AA234"/>
    <mergeCell ref="M249:P249"/>
    <mergeCell ref="D245:H245"/>
    <mergeCell ref="I245:J245"/>
    <mergeCell ref="K245:L245"/>
    <mergeCell ref="M245:P245"/>
    <mergeCell ref="D244:H244"/>
    <mergeCell ref="I244:J244"/>
    <mergeCell ref="K244:L244"/>
    <mergeCell ref="M244:P244"/>
    <mergeCell ref="I246:J246"/>
    <mergeCell ref="M251:P251"/>
    <mergeCell ref="Q249:T249"/>
    <mergeCell ref="D250:H250"/>
    <mergeCell ref="I250:J250"/>
    <mergeCell ref="K250:L250"/>
    <mergeCell ref="M250:P250"/>
    <mergeCell ref="Q250:T250"/>
    <mergeCell ref="D249:H249"/>
    <mergeCell ref="I249:J249"/>
    <mergeCell ref="K249:L249"/>
    <mergeCell ref="M253:P253"/>
    <mergeCell ref="Q251:T251"/>
    <mergeCell ref="D252:H252"/>
    <mergeCell ref="I252:J252"/>
    <mergeCell ref="K252:L252"/>
    <mergeCell ref="M252:P252"/>
    <mergeCell ref="Q252:T252"/>
    <mergeCell ref="D251:H251"/>
    <mergeCell ref="I251:J251"/>
    <mergeCell ref="K251:L251"/>
    <mergeCell ref="M255:P255"/>
    <mergeCell ref="Q253:T253"/>
    <mergeCell ref="D254:H254"/>
    <mergeCell ref="I254:J254"/>
    <mergeCell ref="K254:L254"/>
    <mergeCell ref="M254:P254"/>
    <mergeCell ref="Q254:T254"/>
    <mergeCell ref="D253:H253"/>
    <mergeCell ref="I253:J253"/>
    <mergeCell ref="K253:L253"/>
    <mergeCell ref="E95:E97"/>
    <mergeCell ref="Q255:T255"/>
    <mergeCell ref="D256:H256"/>
    <mergeCell ref="I256:J256"/>
    <mergeCell ref="K256:L256"/>
    <mergeCell ref="M256:P256"/>
    <mergeCell ref="Q256:T256"/>
    <mergeCell ref="D255:H255"/>
    <mergeCell ref="I255:J255"/>
    <mergeCell ref="K255:L255"/>
    <mergeCell ref="Z150:Z152"/>
    <mergeCell ref="AA87:AA88"/>
    <mergeCell ref="Z124:Z127"/>
    <mergeCell ref="C90:AA90"/>
    <mergeCell ref="E91:E94"/>
    <mergeCell ref="F91:F94"/>
    <mergeCell ref="G91:G94"/>
    <mergeCell ref="C105:AA105"/>
    <mergeCell ref="X106:X108"/>
    <mergeCell ref="D109:D111"/>
  </mergeCells>
  <printOptions/>
  <pageMargins left="0.25" right="0.25" top="0.32" bottom="0.3" header="0.25" footer="0.25"/>
  <pageSetup horizontalDpi="360" verticalDpi="36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6"/>
  <sheetViews>
    <sheetView zoomScalePageLayoutView="0" workbookViewId="0" topLeftCell="A16">
      <selection activeCell="K17" sqref="K17"/>
    </sheetView>
  </sheetViews>
  <sheetFormatPr defaultColWidth="9.140625" defaultRowHeight="12.75"/>
  <cols>
    <col min="1" max="1" width="5.7109375" style="0" customWidth="1"/>
    <col min="2" max="2" width="23.421875" style="0" customWidth="1"/>
    <col min="3" max="3" width="10.7109375" style="0" customWidth="1"/>
    <col min="4" max="4" width="10.421875" style="0" bestFit="1" customWidth="1"/>
    <col min="5" max="5" width="11.8515625" style="0" customWidth="1"/>
    <col min="6" max="6" width="10.28125" style="0" customWidth="1"/>
    <col min="7" max="7" width="11.28125" style="0" customWidth="1"/>
    <col min="8" max="8" width="10.57421875" style="0" customWidth="1"/>
    <col min="9" max="9" width="10.7109375" style="0" customWidth="1"/>
  </cols>
  <sheetData>
    <row r="1" spans="2:11" ht="16.5" thickBot="1">
      <c r="B1" s="1408" t="s">
        <v>267</v>
      </c>
      <c r="C1" s="1409"/>
      <c r="D1" s="1409"/>
      <c r="E1" s="1409"/>
      <c r="F1" s="1409"/>
      <c r="G1" s="1409"/>
      <c r="H1" s="1409"/>
      <c r="I1" s="1409"/>
      <c r="J1" s="1409"/>
      <c r="K1" s="1409"/>
    </row>
    <row r="2" spans="2:11" ht="10.5" customHeight="1">
      <c r="B2" s="1410" t="s">
        <v>34</v>
      </c>
      <c r="C2" s="1413" t="s">
        <v>152</v>
      </c>
      <c r="D2" s="1416" t="s">
        <v>35</v>
      </c>
      <c r="E2" s="1417"/>
      <c r="F2" s="1418"/>
      <c r="G2" s="1419" t="s">
        <v>150</v>
      </c>
      <c r="H2" s="1419" t="s">
        <v>59</v>
      </c>
      <c r="I2" s="1422" t="s">
        <v>151</v>
      </c>
      <c r="J2" s="150"/>
      <c r="K2" s="150"/>
    </row>
    <row r="3" spans="2:11" ht="12.75">
      <c r="B3" s="1411"/>
      <c r="C3" s="1414"/>
      <c r="D3" s="1425" t="s">
        <v>19</v>
      </c>
      <c r="E3" s="1426"/>
      <c r="F3" s="1427"/>
      <c r="G3" s="1420"/>
      <c r="H3" s="1420"/>
      <c r="I3" s="1423"/>
      <c r="J3" s="124"/>
      <c r="K3" s="124"/>
    </row>
    <row r="4" spans="2:11" ht="12.75">
      <c r="B4" s="1411"/>
      <c r="C4" s="1414"/>
      <c r="D4" s="1428" t="s">
        <v>36</v>
      </c>
      <c r="E4" s="1401" t="s">
        <v>37</v>
      </c>
      <c r="F4" s="1404" t="s">
        <v>38</v>
      </c>
      <c r="G4" s="1420"/>
      <c r="H4" s="1420"/>
      <c r="I4" s="1423"/>
      <c r="J4" s="149"/>
      <c r="K4" s="124"/>
    </row>
    <row r="5" spans="2:11" ht="12.75">
      <c r="B5" s="1411"/>
      <c r="C5" s="1414"/>
      <c r="D5" s="1429"/>
      <c r="E5" s="1402"/>
      <c r="F5" s="1405"/>
      <c r="G5" s="1420"/>
      <c r="H5" s="1420"/>
      <c r="I5" s="1423"/>
      <c r="J5" s="124"/>
      <c r="K5" s="124"/>
    </row>
    <row r="6" spans="2:11" ht="9" customHeight="1" thickBot="1">
      <c r="B6" s="1412"/>
      <c r="C6" s="1415"/>
      <c r="D6" s="1430"/>
      <c r="E6" s="1403"/>
      <c r="F6" s="1406"/>
      <c r="G6" s="1421"/>
      <c r="H6" s="1421"/>
      <c r="I6" s="1424"/>
      <c r="J6" s="124"/>
      <c r="K6" s="124"/>
    </row>
    <row r="7" spans="2:11" ht="28.5" customHeight="1" thickTop="1">
      <c r="B7" s="151" t="s">
        <v>61</v>
      </c>
      <c r="C7" s="152">
        <f>C8+C10</f>
        <v>11773.599999999999</v>
      </c>
      <c r="D7" s="153">
        <f>D8+D10</f>
        <v>8059.7</v>
      </c>
      <c r="E7" s="153">
        <f>F7-D7</f>
        <v>7208.400000000001</v>
      </c>
      <c r="F7" s="152">
        <f>F8+F10</f>
        <v>15268.1</v>
      </c>
      <c r="G7" s="152">
        <f>G8+G10</f>
        <v>12242.7</v>
      </c>
      <c r="H7" s="152">
        <f>'1 lentelė'!V241</f>
        <v>18086.3</v>
      </c>
      <c r="I7" s="154">
        <f>'1 lentelė'!W241</f>
        <v>21584.1</v>
      </c>
      <c r="J7" s="124"/>
      <c r="K7" s="124"/>
    </row>
    <row r="8" spans="2:11" ht="19.5" customHeight="1">
      <c r="B8" s="155" t="s">
        <v>39</v>
      </c>
      <c r="C8" s="792">
        <v>8717.4</v>
      </c>
      <c r="D8" s="772">
        <f>'1 lentelė'!K241</f>
        <v>6946.7</v>
      </c>
      <c r="E8" s="787">
        <f aca="true" t="shared" si="0" ref="E8:E25">F8-D8</f>
        <v>5317.8</v>
      </c>
      <c r="F8" s="156">
        <f>'1 lentelė'!O241</f>
        <v>12264.5</v>
      </c>
      <c r="G8" s="157">
        <f>'1 lentelė'!S241</f>
        <v>9650</v>
      </c>
      <c r="H8" s="156">
        <v>0</v>
      </c>
      <c r="I8" s="158">
        <v>0</v>
      </c>
      <c r="J8" s="124"/>
      <c r="K8" s="124"/>
    </row>
    <row r="9" spans="2:11" ht="29.25" customHeight="1">
      <c r="B9" s="159" t="s">
        <v>40</v>
      </c>
      <c r="C9" s="793">
        <v>3360.2</v>
      </c>
      <c r="D9" s="773">
        <f>'1 lentelė'!L241</f>
        <v>3118.5</v>
      </c>
      <c r="E9" s="787">
        <f t="shared" si="0"/>
        <v>707.8000000000002</v>
      </c>
      <c r="F9" s="774">
        <f>'1 lentelė'!P241</f>
        <v>3826.3</v>
      </c>
      <c r="G9" s="160">
        <f>'1 lentelė'!S241</f>
        <v>9650</v>
      </c>
      <c r="H9" s="156">
        <v>0</v>
      </c>
      <c r="I9" s="161">
        <v>0</v>
      </c>
      <c r="J9" s="124"/>
      <c r="K9" s="124"/>
    </row>
    <row r="10" spans="2:11" ht="39.75" customHeight="1" thickBot="1">
      <c r="B10" s="162" t="s">
        <v>41</v>
      </c>
      <c r="C10" s="794">
        <v>3056.2</v>
      </c>
      <c r="D10" s="775">
        <f>'1 lentelė'!M241</f>
        <v>1112.9999999999998</v>
      </c>
      <c r="E10" s="788">
        <f t="shared" si="0"/>
        <v>1890.6000000000001</v>
      </c>
      <c r="F10" s="164">
        <f>'1 lentelė'!Q241</f>
        <v>3003.6</v>
      </c>
      <c r="G10" s="165">
        <f>'1 lentelė'!U241</f>
        <v>2592.7000000000003</v>
      </c>
      <c r="H10" s="163">
        <v>0</v>
      </c>
      <c r="I10" s="166">
        <v>0</v>
      </c>
      <c r="J10" s="124"/>
      <c r="K10" s="124"/>
    </row>
    <row r="11" spans="2:9" ht="23.25" customHeight="1" thickBot="1" thickTop="1">
      <c r="B11" s="167" t="s">
        <v>42</v>
      </c>
      <c r="C11" s="170">
        <f>C12+C21</f>
        <v>11773.6</v>
      </c>
      <c r="D11" s="742">
        <f>D12+D21</f>
        <v>8059.699999999999</v>
      </c>
      <c r="E11" s="789">
        <f t="shared" si="0"/>
        <v>7208.400000000003</v>
      </c>
      <c r="F11" s="169">
        <f>F12+F21</f>
        <v>15268.100000000002</v>
      </c>
      <c r="G11" s="170">
        <f>G12+G21</f>
        <v>12242.7</v>
      </c>
      <c r="H11" s="168">
        <f>H7</f>
        <v>18086.3</v>
      </c>
      <c r="I11" s="171">
        <f>I7</f>
        <v>21584.1</v>
      </c>
    </row>
    <row r="12" spans="2:9" ht="27.75" customHeight="1" thickBot="1">
      <c r="B12" s="172" t="s">
        <v>62</v>
      </c>
      <c r="C12" s="173">
        <f>C13+C20</f>
        <v>11670.6</v>
      </c>
      <c r="D12" s="790">
        <f>D13+D20</f>
        <v>7956.699999999999</v>
      </c>
      <c r="E12" s="791">
        <f t="shared" si="0"/>
        <v>6753.400000000003</v>
      </c>
      <c r="F12" s="173">
        <f>F13+F20</f>
        <v>14710.100000000002</v>
      </c>
      <c r="G12" s="174">
        <f>G13+G20</f>
        <v>11684.7</v>
      </c>
      <c r="H12" s="173">
        <v>16411.5</v>
      </c>
      <c r="I12" s="175">
        <v>19525.2</v>
      </c>
    </row>
    <row r="13" spans="2:9" ht="28.5" customHeight="1">
      <c r="B13" s="176" t="s">
        <v>63</v>
      </c>
      <c r="C13" s="795">
        <f>C14+C15+C16+C17+C18+C19</f>
        <v>9689.9</v>
      </c>
      <c r="D13" s="743">
        <f>D14+D15+D16+D17+D18+D19</f>
        <v>6881.599999999999</v>
      </c>
      <c r="E13" s="787">
        <f t="shared" si="0"/>
        <v>6823.500000000003</v>
      </c>
      <c r="F13" s="177">
        <f>F14+F15+F16+F17+F18+F19</f>
        <v>13705.100000000002</v>
      </c>
      <c r="G13" s="168">
        <f>G14+G15+G16+G17+G18+G19</f>
        <v>11454.7</v>
      </c>
      <c r="H13" s="177">
        <v>10942.3</v>
      </c>
      <c r="I13" s="178">
        <v>13339.4</v>
      </c>
    </row>
    <row r="14" spans="2:9" ht="42.75" customHeight="1">
      <c r="B14" s="179" t="s">
        <v>271</v>
      </c>
      <c r="C14" s="796">
        <v>366.7</v>
      </c>
      <c r="D14" s="777">
        <v>0</v>
      </c>
      <c r="E14" s="787">
        <f t="shared" si="0"/>
        <v>0</v>
      </c>
      <c r="F14" s="180">
        <v>0</v>
      </c>
      <c r="G14" s="181">
        <v>0</v>
      </c>
      <c r="H14" s="180">
        <v>15</v>
      </c>
      <c r="I14" s="182">
        <v>20</v>
      </c>
    </row>
    <row r="15" spans="2:9" ht="53.25" customHeight="1">
      <c r="B15" s="159" t="s">
        <v>66</v>
      </c>
      <c r="C15" s="792">
        <v>0</v>
      </c>
      <c r="D15" s="772">
        <v>0</v>
      </c>
      <c r="E15" s="787">
        <f t="shared" si="0"/>
        <v>0</v>
      </c>
      <c r="F15" s="156">
        <v>0</v>
      </c>
      <c r="G15" s="157">
        <v>0</v>
      </c>
      <c r="H15" s="156">
        <v>0</v>
      </c>
      <c r="I15" s="158">
        <v>0</v>
      </c>
    </row>
    <row r="16" spans="2:9" ht="90.75" customHeight="1">
      <c r="B16" s="159" t="s">
        <v>277</v>
      </c>
      <c r="C16" s="797">
        <v>0</v>
      </c>
      <c r="D16" s="778">
        <v>0</v>
      </c>
      <c r="E16" s="787">
        <f t="shared" si="0"/>
        <v>1328.8000000000002</v>
      </c>
      <c r="F16" s="183">
        <f>'1 lentelė'!K247</f>
        <v>1328.8000000000002</v>
      </c>
      <c r="G16" s="184">
        <f>'1 lentelė'!M247</f>
        <v>1328.8000000000002</v>
      </c>
      <c r="H16" s="183">
        <v>0</v>
      </c>
      <c r="I16" s="185">
        <v>0</v>
      </c>
    </row>
    <row r="17" spans="2:9" ht="66.75" customHeight="1">
      <c r="B17" s="159" t="s">
        <v>272</v>
      </c>
      <c r="C17" s="792">
        <v>573.3</v>
      </c>
      <c r="D17" s="772">
        <f>'1 lentelė'!I249</f>
        <v>609</v>
      </c>
      <c r="E17" s="787">
        <f t="shared" si="0"/>
        <v>103.5</v>
      </c>
      <c r="F17" s="156">
        <f>'1 lentelė'!K249</f>
        <v>712.5</v>
      </c>
      <c r="G17" s="157">
        <f>'1 lentelė'!M249</f>
        <v>712.5</v>
      </c>
      <c r="H17" s="156">
        <v>943</v>
      </c>
      <c r="I17" s="158">
        <v>863.4</v>
      </c>
    </row>
    <row r="18" spans="2:9" ht="66.75" customHeight="1">
      <c r="B18" s="159" t="s">
        <v>280</v>
      </c>
      <c r="C18" s="792">
        <v>0</v>
      </c>
      <c r="D18" s="772">
        <f>'1 lentelė'!I250</f>
        <v>186.3</v>
      </c>
      <c r="E18" s="787">
        <f t="shared" si="0"/>
        <v>101.69999999999999</v>
      </c>
      <c r="F18" s="156">
        <f>'1 lentelė'!K250</f>
        <v>288</v>
      </c>
      <c r="G18" s="157">
        <f>'1 lentelė'!M250</f>
        <v>288</v>
      </c>
      <c r="H18" s="156">
        <v>0</v>
      </c>
      <c r="I18" s="158">
        <v>0</v>
      </c>
    </row>
    <row r="19" spans="2:9" ht="40.5" customHeight="1">
      <c r="B19" s="159" t="s">
        <v>278</v>
      </c>
      <c r="C19" s="792">
        <v>8749.9</v>
      </c>
      <c r="D19" s="772">
        <f>'1 lentelė'!I246</f>
        <v>6086.299999999999</v>
      </c>
      <c r="E19" s="787">
        <f t="shared" si="0"/>
        <v>5289.500000000002</v>
      </c>
      <c r="F19" s="156">
        <f>'1 lentelė'!K246</f>
        <v>11375.800000000001</v>
      </c>
      <c r="G19" s="157">
        <f>'1 lentelė'!M246</f>
        <v>9125.400000000001</v>
      </c>
      <c r="H19" s="156">
        <v>9984.3</v>
      </c>
      <c r="I19" s="158">
        <v>12456</v>
      </c>
    </row>
    <row r="20" spans="2:9" ht="30" customHeight="1" thickBot="1">
      <c r="B20" s="176" t="s">
        <v>273</v>
      </c>
      <c r="C20" s="795">
        <v>1980.7</v>
      </c>
      <c r="D20" s="779">
        <f>'1 lentelė'!I251</f>
        <v>1075.1</v>
      </c>
      <c r="E20" s="788">
        <f t="shared" si="0"/>
        <v>-70.09999999999991</v>
      </c>
      <c r="F20" s="177">
        <f>'1 lentelė'!K251</f>
        <v>1005</v>
      </c>
      <c r="G20" s="168">
        <f>'1 lentelė'!M251</f>
        <v>230</v>
      </c>
      <c r="H20" s="177">
        <v>4744.4</v>
      </c>
      <c r="I20" s="178">
        <v>375</v>
      </c>
    </row>
    <row r="21" spans="2:9" ht="21" customHeight="1" thickBot="1">
      <c r="B21" s="186" t="s">
        <v>64</v>
      </c>
      <c r="C21" s="173">
        <f>C22+C23+C24+C25</f>
        <v>103</v>
      </c>
      <c r="D21" s="780">
        <f aca="true" t="shared" si="1" ref="D21:I21">D22+D23+D24+D25</f>
        <v>103</v>
      </c>
      <c r="E21" s="791">
        <f t="shared" si="0"/>
        <v>455</v>
      </c>
      <c r="F21" s="187">
        <f>F22+F23+F24+F25</f>
        <v>558</v>
      </c>
      <c r="G21" s="174">
        <f>G22+G23+G24+G25</f>
        <v>558</v>
      </c>
      <c r="H21" s="187">
        <f t="shared" si="1"/>
        <v>724.8</v>
      </c>
      <c r="I21" s="188">
        <f t="shared" si="1"/>
        <v>5810.8</v>
      </c>
    </row>
    <row r="22" spans="2:9" ht="25.5" customHeight="1">
      <c r="B22" s="159" t="s">
        <v>274</v>
      </c>
      <c r="C22" s="792">
        <v>0</v>
      </c>
      <c r="D22" s="772"/>
      <c r="E22" s="786">
        <f t="shared" si="0"/>
        <v>5</v>
      </c>
      <c r="F22" s="156">
        <f>'1 lentelė'!K254</f>
        <v>5</v>
      </c>
      <c r="G22" s="157">
        <f>F22</f>
        <v>5</v>
      </c>
      <c r="H22" s="156">
        <v>0</v>
      </c>
      <c r="I22" s="158">
        <v>0</v>
      </c>
    </row>
    <row r="23" spans="2:9" ht="29.25" customHeight="1">
      <c r="B23" s="159" t="s">
        <v>275</v>
      </c>
      <c r="C23" s="792"/>
      <c r="D23" s="772">
        <v>0</v>
      </c>
      <c r="E23" s="786">
        <f t="shared" si="0"/>
        <v>367</v>
      </c>
      <c r="F23" s="156">
        <f>'1 lentelė'!K253</f>
        <v>367</v>
      </c>
      <c r="G23" s="157">
        <f>F23</f>
        <v>367</v>
      </c>
      <c r="H23" s="156">
        <v>366.8</v>
      </c>
      <c r="I23" s="158">
        <v>5343.8</v>
      </c>
    </row>
    <row r="24" spans="2:9" ht="29.25" customHeight="1">
      <c r="B24" s="179" t="s">
        <v>43</v>
      </c>
      <c r="C24" s="796">
        <v>0</v>
      </c>
      <c r="D24" s="777">
        <v>0</v>
      </c>
      <c r="E24" s="786">
        <f t="shared" si="0"/>
        <v>0</v>
      </c>
      <c r="F24" s="180">
        <v>0</v>
      </c>
      <c r="G24" s="181">
        <v>0</v>
      </c>
      <c r="H24" s="180">
        <v>0</v>
      </c>
      <c r="I24" s="182">
        <v>0</v>
      </c>
    </row>
    <row r="25" spans="2:9" ht="29.25" customHeight="1" thickBot="1">
      <c r="B25" s="189" t="s">
        <v>276</v>
      </c>
      <c r="C25" s="798">
        <v>103</v>
      </c>
      <c r="D25" s="781">
        <f>'1 lentelė'!I255</f>
        <v>103</v>
      </c>
      <c r="E25" s="786">
        <f t="shared" si="0"/>
        <v>83</v>
      </c>
      <c r="F25" s="190">
        <f>'1 lentelė'!K255</f>
        <v>186</v>
      </c>
      <c r="G25" s="191">
        <f>F25</f>
        <v>186</v>
      </c>
      <c r="H25" s="190">
        <v>358</v>
      </c>
      <c r="I25" s="192">
        <v>467</v>
      </c>
    </row>
    <row r="26" spans="2:9" ht="40.5" customHeight="1">
      <c r="B26" s="1407"/>
      <c r="C26" s="1407"/>
      <c r="D26" s="1407"/>
      <c r="E26" s="1407"/>
      <c r="F26" s="1407"/>
      <c r="G26" s="1407"/>
      <c r="H26" s="1407"/>
      <c r="I26" s="1407"/>
    </row>
  </sheetData>
  <sheetProtection/>
  <mergeCells count="12">
    <mergeCell ref="D3:F3"/>
    <mergeCell ref="D4:D6"/>
    <mergeCell ref="E4:E6"/>
    <mergeCell ref="F4:F6"/>
    <mergeCell ref="B26:I26"/>
    <mergeCell ref="B1:K1"/>
    <mergeCell ref="B2:B6"/>
    <mergeCell ref="C2:C6"/>
    <mergeCell ref="D2:F2"/>
    <mergeCell ref="G2:G6"/>
    <mergeCell ref="H2:H6"/>
    <mergeCell ref="I2:I6"/>
  </mergeCells>
  <printOptions/>
  <pageMargins left="0.75" right="0.75" top="0.39" bottom="1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Snieguole Kacerauskaite</cp:lastModifiedBy>
  <cp:lastPrinted>2007-01-08T14:52:59Z</cp:lastPrinted>
  <dcterms:created xsi:type="dcterms:W3CDTF">2004-04-19T12:01:47Z</dcterms:created>
  <dcterms:modified xsi:type="dcterms:W3CDTF">2012-09-26T06:57:46Z</dcterms:modified>
  <cp:category/>
  <cp:version/>
  <cp:contentType/>
  <cp:contentStatus/>
</cp:coreProperties>
</file>