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320" windowHeight="120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J26" i="1"/>
  <c r="K26"/>
  <c r="L26"/>
  <c r="F11"/>
  <c r="J16"/>
  <c r="K16"/>
  <c r="L16"/>
  <c r="F16"/>
  <c r="G16"/>
  <c r="H16"/>
  <c r="J15"/>
  <c r="K15"/>
  <c r="L15"/>
  <c r="F15"/>
  <c r="G15"/>
  <c r="H15"/>
  <c r="J25"/>
  <c r="K25"/>
  <c r="L25"/>
  <c r="F25"/>
  <c r="G25"/>
  <c r="H25"/>
  <c r="J33"/>
  <c r="K33"/>
  <c r="L33"/>
  <c r="F33"/>
  <c r="G33"/>
  <c r="H33"/>
  <c r="J32"/>
  <c r="F32"/>
  <c r="G32"/>
  <c r="H32"/>
  <c r="F26"/>
  <c r="G26"/>
  <c r="H26"/>
  <c r="J8"/>
  <c r="F8"/>
  <c r="G8"/>
  <c r="H8"/>
  <c r="J31"/>
  <c r="K31"/>
  <c r="L31"/>
  <c r="F31"/>
  <c r="G31"/>
  <c r="H31"/>
  <c r="J22"/>
  <c r="K22"/>
  <c r="L22"/>
  <c r="F22"/>
  <c r="G22"/>
  <c r="H22"/>
  <c r="J30"/>
  <c r="K30"/>
  <c r="L30"/>
  <c r="F30"/>
  <c r="G30"/>
  <c r="H30"/>
  <c r="J29"/>
  <c r="K29"/>
  <c r="L29"/>
  <c r="F29"/>
  <c r="J27"/>
  <c r="K27"/>
  <c r="L27"/>
  <c r="F27"/>
  <c r="J24"/>
  <c r="K24"/>
  <c r="L24"/>
  <c r="F24"/>
  <c r="G24"/>
  <c r="H24"/>
  <c r="J23"/>
  <c r="K23"/>
  <c r="L23"/>
  <c r="F23"/>
  <c r="G23"/>
  <c r="H23"/>
  <c r="J20"/>
  <c r="K20"/>
  <c r="L20"/>
  <c r="F20"/>
  <c r="G20"/>
  <c r="H20"/>
  <c r="J19"/>
  <c r="K19"/>
  <c r="L19"/>
  <c r="F19"/>
  <c r="G19"/>
  <c r="H19"/>
  <c r="J18"/>
  <c r="K18"/>
  <c r="L18"/>
  <c r="F18"/>
  <c r="G18"/>
  <c r="H18"/>
  <c r="J17"/>
  <c r="K17"/>
  <c r="L17"/>
  <c r="F17"/>
  <c r="G17"/>
  <c r="H17"/>
  <c r="J14"/>
  <c r="K14"/>
  <c r="L14"/>
  <c r="F14"/>
  <c r="G14"/>
  <c r="H14"/>
  <c r="M26"/>
  <c r="M30"/>
  <c r="M31"/>
  <c r="M25"/>
  <c r="M16"/>
  <c r="M33"/>
  <c r="M17"/>
  <c r="M19"/>
  <c r="M23"/>
  <c r="M15"/>
  <c r="M14"/>
  <c r="M18"/>
  <c r="M20"/>
  <c r="M24"/>
  <c r="M22"/>
  <c r="K32"/>
  <c r="L32"/>
  <c r="M32"/>
  <c r="K8"/>
  <c r="L8"/>
  <c r="M8"/>
  <c r="G29"/>
  <c r="H29"/>
  <c r="M29"/>
  <c r="G27"/>
  <c r="H27"/>
  <c r="M27"/>
  <c r="G11"/>
  <c r="H11"/>
  <c r="F13"/>
  <c r="G13"/>
  <c r="H13"/>
  <c r="F12"/>
  <c r="G12"/>
  <c r="H12"/>
  <c r="F10"/>
  <c r="G10"/>
  <c r="H10"/>
  <c r="F9"/>
  <c r="G9"/>
  <c r="H9"/>
  <c r="F7"/>
  <c r="G7"/>
  <c r="H7"/>
  <c r="F6"/>
  <c r="G6"/>
  <c r="H6"/>
  <c r="F5"/>
  <c r="G5"/>
  <c r="H5"/>
  <c r="J10"/>
  <c r="K10"/>
  <c r="L10"/>
  <c r="M10"/>
  <c r="J7"/>
  <c r="J13"/>
  <c r="J12"/>
  <c r="K12"/>
  <c r="L12"/>
  <c r="M12"/>
  <c r="J11"/>
  <c r="J9"/>
  <c r="K9"/>
  <c r="L9"/>
  <c r="M9"/>
  <c r="J6"/>
  <c r="K6"/>
  <c r="L6"/>
  <c r="M6"/>
  <c r="J5"/>
  <c r="K5"/>
  <c r="L5"/>
  <c r="M5"/>
  <c r="K13"/>
  <c r="L13"/>
  <c r="M13"/>
  <c r="K11"/>
  <c r="L11"/>
  <c r="M11"/>
  <c r="K7"/>
  <c r="L7"/>
  <c r="M7"/>
</calcChain>
</file>

<file path=xl/sharedStrings.xml><?xml version="1.0" encoding="utf-8"?>
<sst xmlns="http://schemas.openxmlformats.org/spreadsheetml/2006/main" count="101" uniqueCount="91">
  <si>
    <t>20.1</t>
  </si>
  <si>
    <t>20.2</t>
  </si>
  <si>
    <t>20.4</t>
  </si>
  <si>
    <t>20.5</t>
  </si>
  <si>
    <t>20.8</t>
  </si>
  <si>
    <t>20.10</t>
  </si>
  <si>
    <t>20.11</t>
  </si>
  <si>
    <t>20.12</t>
  </si>
  <si>
    <t>20.13</t>
  </si>
  <si>
    <t>20.14</t>
  </si>
  <si>
    <t>20.17</t>
  </si>
  <si>
    <t>20.19</t>
  </si>
  <si>
    <t>20.20</t>
  </si>
  <si>
    <t>20.22</t>
  </si>
  <si>
    <t>20.24</t>
  </si>
  <si>
    <t>20.25</t>
  </si>
  <si>
    <t>20.27</t>
  </si>
  <si>
    <t>20.28</t>
  </si>
  <si>
    <t>20.32</t>
  </si>
  <si>
    <t>ZONOS NR.</t>
  </si>
  <si>
    <t>GATVĖ</t>
  </si>
  <si>
    <t>UNIKALUS NR.</t>
  </si>
  <si>
    <t>4400-2346-0020</t>
  </si>
  <si>
    <t>INDEKSUOTA VERTĖ, Lt</t>
  </si>
  <si>
    <t>2101-0003-0062</t>
  </si>
  <si>
    <t>Druskininkų g. (prie Girulių)</t>
  </si>
  <si>
    <t>2101-0001-0527</t>
  </si>
  <si>
    <t>4400-1051-8033</t>
  </si>
  <si>
    <t>2101-0004-0482</t>
  </si>
  <si>
    <t>2101-0006-0148</t>
  </si>
  <si>
    <t>4400-0495-2434</t>
  </si>
  <si>
    <t>4400-0253-7435</t>
  </si>
  <si>
    <t>4400-0511-5471</t>
  </si>
  <si>
    <t>2101-0008-0089</t>
  </si>
  <si>
    <t>2101-0030-0081</t>
  </si>
  <si>
    <t>0,4 proc.</t>
  </si>
  <si>
    <t>4400-1614-1868</t>
  </si>
  <si>
    <t>2101-0002-0601</t>
  </si>
  <si>
    <t>GYVENAMŲJŲ TERITORIJŲ ŽEMĖ</t>
  </si>
  <si>
    <t>Vertė, pritaikius 0,5 koef</t>
  </si>
  <si>
    <t>SKLYPO PLOTAS(arais)</t>
  </si>
  <si>
    <t>ŽM (1,5 proc.)</t>
  </si>
  <si>
    <t>VIDUTINĖ MOKESTINĖ VERTĖ (masinio vert), Lt</t>
  </si>
  <si>
    <t xml:space="preserve">ŽM už 1 arą 2013 m. </t>
  </si>
  <si>
    <t xml:space="preserve">Turgaus a. </t>
  </si>
  <si>
    <t xml:space="preserve">I.Kanto g. </t>
  </si>
  <si>
    <t xml:space="preserve">I Melnragė, Molo g. </t>
  </si>
  <si>
    <t xml:space="preserve">Plytinės g. </t>
  </si>
  <si>
    <t xml:space="preserve">Bangų g. </t>
  </si>
  <si>
    <t>Joniškės g .</t>
  </si>
  <si>
    <t>Statybininkų pr.</t>
  </si>
  <si>
    <t xml:space="preserve">Šilutės pl. </t>
  </si>
  <si>
    <t xml:space="preserve">Stadiono g. </t>
  </si>
  <si>
    <t xml:space="preserve">Tauralaukio g. </t>
  </si>
  <si>
    <t xml:space="preserve">Upelio g. </t>
  </si>
  <si>
    <t>Tiesioji g. (Rimkai)</t>
  </si>
  <si>
    <t xml:space="preserve">Žardupės g. </t>
  </si>
  <si>
    <t>2013m. Pereinamojo laikot mokest. Vertė, Lt</t>
  </si>
  <si>
    <t>KOMERCINĖS PASKIRTIES OBJEKTŲ TERITORIJŲ ŽEMĖ</t>
  </si>
  <si>
    <t>PRAMONĖS IR SANDĖLIAVIMO OBJEKTŲ TERITORIJŲ BEI KITOS PASKIRTIES ŽEMĖ</t>
  </si>
  <si>
    <t>Danės g.</t>
  </si>
  <si>
    <t>2101-0003-0412</t>
  </si>
  <si>
    <t>0,6 proc.</t>
  </si>
  <si>
    <t>2101-0001-0358</t>
  </si>
  <si>
    <t>20.31</t>
  </si>
  <si>
    <t>2101-0007-0025</t>
  </si>
  <si>
    <t>Joniškės g.</t>
  </si>
  <si>
    <t>2101-0004-0260</t>
  </si>
  <si>
    <t>4400-0891-0432</t>
  </si>
  <si>
    <t>Joniškės</t>
  </si>
  <si>
    <t>Smiltelės g.</t>
  </si>
  <si>
    <t>2101-0008-0265</t>
  </si>
  <si>
    <t>Jūrininkų g.</t>
  </si>
  <si>
    <t>2101-0028-0002</t>
  </si>
  <si>
    <t>Minijos g.</t>
  </si>
  <si>
    <t>2101-0005-0106</t>
  </si>
  <si>
    <t>2101-0005-0279</t>
  </si>
  <si>
    <t>Trilapio g.</t>
  </si>
  <si>
    <t>2101-0003-0151</t>
  </si>
  <si>
    <t>20.21</t>
  </si>
  <si>
    <t>4400-1039-3449</t>
  </si>
  <si>
    <t>4400-0509-6177</t>
  </si>
  <si>
    <t>Tilžės g.</t>
  </si>
  <si>
    <t>2101-0035-0045</t>
  </si>
  <si>
    <t>Kairių g.</t>
  </si>
  <si>
    <t>2101-8001-0001</t>
  </si>
  <si>
    <t>0,7 proc.</t>
  </si>
  <si>
    <t>ŽM už 1 arą 2012 m.</t>
  </si>
  <si>
    <t xml:space="preserve">1 aro ŽM pasikeitimas 2013 m. lyginant su 2012 m. </t>
  </si>
  <si>
    <t>ŽEMĖS MOKESTINĖS VERTĖS IR ŽEMĖS MOKESČIO APSKAIČIAVIMO PALYGINIMAS 2012 IR 2013 METAIS</t>
  </si>
  <si>
    <t>PAGAL ATSKIRUS UNIKALIUS NR.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</si>
</sst>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1" xfId="2" applyFont="1" applyBorder="1"/>
    <xf numFmtId="164" fontId="2" fillId="0" borderId="1" xfId="2" applyNumberFormat="1" applyFont="1" applyBorder="1"/>
    <xf numFmtId="3" fontId="2" fillId="0" borderId="1" xfId="2" applyNumberFormat="1" applyFont="1" applyBorder="1"/>
    <xf numFmtId="3" fontId="4" fillId="0" borderId="1" xfId="1" applyNumberFormat="1" applyFont="1" applyBorder="1"/>
    <xf numFmtId="0" fontId="5" fillId="0" borderId="1" xfId="0" applyFont="1" applyBorder="1" applyAlignment="1">
      <alignment wrapText="1"/>
    </xf>
    <xf numFmtId="0" fontId="6" fillId="0" borderId="1" xfId="2" applyFont="1" applyBorder="1"/>
    <xf numFmtId="0" fontId="6" fillId="0" borderId="1" xfId="2" applyFont="1" applyBorder="1" applyAlignment="1">
      <alignment wrapText="1"/>
    </xf>
    <xf numFmtId="3" fontId="2" fillId="2" borderId="1" xfId="2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8" fillId="0" borderId="1" xfId="0" applyFont="1" applyBorder="1"/>
    <xf numFmtId="3" fontId="2" fillId="2" borderId="1" xfId="0" applyNumberFormat="1" applyFont="1" applyFill="1" applyBorder="1"/>
    <xf numFmtId="0" fontId="0" fillId="0" borderId="2" xfId="0" applyBorder="1"/>
    <xf numFmtId="0" fontId="9" fillId="0" borderId="3" xfId="0" applyFont="1" applyBorder="1"/>
    <xf numFmtId="0" fontId="0" fillId="0" borderId="3" xfId="0" applyBorder="1"/>
    <xf numFmtId="0" fontId="0" fillId="0" borderId="1" xfId="0" applyBorder="1"/>
    <xf numFmtId="0" fontId="5" fillId="2" borderId="1" xfId="0" applyFont="1" applyFill="1" applyBorder="1" applyAlignment="1">
      <alignment wrapText="1"/>
    </xf>
    <xf numFmtId="0" fontId="2" fillId="0" borderId="4" xfId="2" applyFont="1" applyBorder="1"/>
    <xf numFmtId="0" fontId="6" fillId="0" borderId="4" xfId="2" applyFont="1" applyBorder="1"/>
    <xf numFmtId="164" fontId="2" fillId="0" borderId="4" xfId="2" applyNumberFormat="1" applyFont="1" applyBorder="1"/>
    <xf numFmtId="3" fontId="2" fillId="0" borderId="4" xfId="2" applyNumberFormat="1" applyFont="1" applyBorder="1"/>
    <xf numFmtId="3" fontId="2" fillId="2" borderId="4" xfId="0" applyNumberFormat="1" applyFont="1" applyFill="1" applyBorder="1"/>
    <xf numFmtId="3" fontId="2" fillId="0" borderId="4" xfId="0" applyNumberFormat="1" applyFont="1" applyBorder="1"/>
    <xf numFmtId="3" fontId="2" fillId="2" borderId="4" xfId="2" applyNumberFormat="1" applyFont="1" applyFill="1" applyBorder="1"/>
    <xf numFmtId="3" fontId="4" fillId="0" borderId="4" xfId="1" applyNumberFormat="1" applyFont="1" applyBorder="1"/>
    <xf numFmtId="3" fontId="2" fillId="3" borderId="4" xfId="0" applyNumberFormat="1" applyFont="1" applyFill="1" applyBorder="1"/>
    <xf numFmtId="3" fontId="2" fillId="0" borderId="5" xfId="2" applyNumberFormat="1" applyFont="1" applyBorder="1"/>
    <xf numFmtId="3" fontId="2" fillId="2" borderId="5" xfId="2" applyNumberFormat="1" applyFont="1" applyFill="1" applyBorder="1"/>
    <xf numFmtId="3" fontId="2" fillId="0" borderId="5" xfId="0" applyNumberFormat="1" applyFont="1" applyBorder="1"/>
    <xf numFmtId="3" fontId="2" fillId="2" borderId="5" xfId="0" applyNumberFormat="1" applyFont="1" applyFill="1" applyBorder="1"/>
    <xf numFmtId="3" fontId="4" fillId="0" borderId="5" xfId="1" applyNumberFormat="1" applyFont="1" applyBorder="1"/>
    <xf numFmtId="3" fontId="2" fillId="3" borderId="5" xfId="0" applyNumberFormat="1" applyFont="1" applyFill="1" applyBorder="1"/>
    <xf numFmtId="0" fontId="2" fillId="0" borderId="2" xfId="2" applyFont="1" applyBorder="1"/>
    <xf numFmtId="3" fontId="2" fillId="0" borderId="3" xfId="2" applyNumberFormat="1" applyFont="1" applyBorder="1"/>
    <xf numFmtId="3" fontId="2" fillId="2" borderId="3" xfId="0" applyNumberFormat="1" applyFont="1" applyFill="1" applyBorder="1"/>
    <xf numFmtId="3" fontId="2" fillId="0" borderId="3" xfId="0" applyNumberFormat="1" applyFont="1" applyBorder="1"/>
    <xf numFmtId="3" fontId="4" fillId="0" borderId="3" xfId="1" applyNumberFormat="1" applyFont="1" applyBorder="1"/>
    <xf numFmtId="3" fontId="7" fillId="2" borderId="3" xfId="2" applyNumberFormat="1" applyFont="1" applyFill="1" applyBorder="1"/>
    <xf numFmtId="3" fontId="4" fillId="2" borderId="3" xfId="1" applyNumberFormat="1" applyFont="1" applyFill="1" applyBorder="1"/>
    <xf numFmtId="0" fontId="10" fillId="0" borderId="1" xfId="0" applyFont="1" applyBorder="1"/>
    <xf numFmtId="0" fontId="11" fillId="0" borderId="1" xfId="2" applyFont="1" applyBorder="1"/>
    <xf numFmtId="164" fontId="11" fillId="0" borderId="1" xfId="2" applyNumberFormat="1" applyFont="1" applyBorder="1"/>
    <xf numFmtId="164" fontId="7" fillId="0" borderId="1" xfId="2" applyNumberFormat="1" applyFont="1" applyBorder="1"/>
    <xf numFmtId="0" fontId="4" fillId="0" borderId="1" xfId="2" applyFont="1" applyBorder="1"/>
    <xf numFmtId="2" fontId="2" fillId="0" borderId="1" xfId="2" applyNumberFormat="1" applyFont="1" applyBorder="1"/>
    <xf numFmtId="2" fontId="2" fillId="0" borderId="4" xfId="2" applyNumberFormat="1" applyFont="1" applyBorder="1"/>
    <xf numFmtId="2" fontId="10" fillId="0" borderId="1" xfId="0" applyNumberFormat="1" applyFont="1" applyBorder="1"/>
    <xf numFmtId="2" fontId="2" fillId="0" borderId="5" xfId="2" applyNumberFormat="1" applyFont="1" applyBorder="1"/>
    <xf numFmtId="0" fontId="12" fillId="0" borderId="0" xfId="0" applyFont="1"/>
    <xf numFmtId="0" fontId="12" fillId="0" borderId="0" xfId="0" applyFont="1" applyBorder="1"/>
  </cellXfs>
  <cellStyles count="3">
    <cellStyle name="Įprastas 2" xfId="1"/>
    <cellStyle name="Įprastas 3" xfId="2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S7" sqref="S7"/>
    </sheetView>
  </sheetViews>
  <sheetFormatPr defaultRowHeight="15"/>
  <cols>
    <col min="1" max="1" width="6.140625" customWidth="1"/>
    <col min="2" max="2" width="13.28515625" customWidth="1"/>
    <col min="3" max="3" width="12.42578125" customWidth="1"/>
    <col min="4" max="5" width="7.7109375" customWidth="1"/>
    <col min="6" max="6" width="7.5703125" customWidth="1"/>
    <col min="7" max="7" width="6" customWidth="1"/>
    <col min="8" max="8" width="8.85546875" customWidth="1"/>
    <col min="9" max="9" width="8.5703125" customWidth="1"/>
    <col min="10" max="10" width="9.42578125" customWidth="1"/>
    <col min="11" max="11" width="6.85546875" customWidth="1"/>
    <col min="12" max="12" width="7" customWidth="1"/>
  </cols>
  <sheetData>
    <row r="1" spans="1:14">
      <c r="A1" s="49"/>
      <c r="B1" s="49" t="s">
        <v>89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49"/>
    </row>
    <row r="2" spans="1:14">
      <c r="A2" s="49"/>
      <c r="B2" s="49"/>
      <c r="C2" s="49"/>
      <c r="D2" s="49" t="s">
        <v>90</v>
      </c>
      <c r="E2" s="49"/>
      <c r="F2" s="49"/>
      <c r="G2" s="49"/>
      <c r="H2" s="49"/>
      <c r="I2" s="49"/>
      <c r="J2" s="49"/>
      <c r="K2" s="49"/>
      <c r="L2" s="49"/>
      <c r="M2" s="50"/>
      <c r="N2" s="49"/>
    </row>
    <row r="3" spans="1:14">
      <c r="A3" s="13"/>
      <c r="B3" s="14" t="s">
        <v>38</v>
      </c>
      <c r="C3" s="14"/>
      <c r="D3" s="14"/>
      <c r="E3" s="14"/>
      <c r="F3" s="14"/>
      <c r="G3" s="15"/>
      <c r="H3" s="15"/>
      <c r="I3" s="15"/>
      <c r="J3" s="15"/>
      <c r="K3" s="15"/>
      <c r="L3" s="15"/>
      <c r="M3" s="16"/>
    </row>
    <row r="4" spans="1:14" ht="79.5">
      <c r="A4" s="5" t="s">
        <v>19</v>
      </c>
      <c r="B4" s="5" t="s">
        <v>20</v>
      </c>
      <c r="C4" s="5" t="s">
        <v>21</v>
      </c>
      <c r="D4" s="5" t="s">
        <v>40</v>
      </c>
      <c r="E4" s="5" t="s">
        <v>23</v>
      </c>
      <c r="F4" s="5" t="s">
        <v>39</v>
      </c>
      <c r="G4" s="5" t="s">
        <v>41</v>
      </c>
      <c r="H4" s="5" t="s">
        <v>87</v>
      </c>
      <c r="I4" s="5" t="s">
        <v>42</v>
      </c>
      <c r="J4" s="5" t="s">
        <v>57</v>
      </c>
      <c r="K4" s="11" t="s">
        <v>35</v>
      </c>
      <c r="L4" s="5" t="s">
        <v>43</v>
      </c>
      <c r="M4" s="17" t="s">
        <v>88</v>
      </c>
    </row>
    <row r="5" spans="1:14">
      <c r="A5" s="1" t="s">
        <v>0</v>
      </c>
      <c r="B5" s="6" t="s">
        <v>44</v>
      </c>
      <c r="C5" s="2" t="s">
        <v>22</v>
      </c>
      <c r="D5" s="45">
        <v>3.5</v>
      </c>
      <c r="E5" s="3">
        <v>34715</v>
      </c>
      <c r="F5" s="12">
        <f>E5*0.5</f>
        <v>17357.5</v>
      </c>
      <c r="G5" s="9">
        <f>F5*1.5/100</f>
        <v>260.36250000000001</v>
      </c>
      <c r="H5" s="12">
        <f>G5/D5</f>
        <v>74.38928571428572</v>
      </c>
      <c r="I5" s="3">
        <v>174000</v>
      </c>
      <c r="J5" s="4">
        <f t="shared" ref="J5:J20" si="0">I5-((I5-E5)*0.8)</f>
        <v>62572</v>
      </c>
      <c r="K5" s="10">
        <f>J5*0.4/100</f>
        <v>250.28800000000004</v>
      </c>
      <c r="L5" s="12">
        <f t="shared" ref="L5:L20" si="1">K5/D5</f>
        <v>71.510857142857148</v>
      </c>
      <c r="M5" s="10">
        <f>L5-H5</f>
        <v>-2.8784285714285716</v>
      </c>
    </row>
    <row r="6" spans="1:14">
      <c r="A6" s="1" t="s">
        <v>1</v>
      </c>
      <c r="B6" s="6" t="s">
        <v>45</v>
      </c>
      <c r="C6" s="2" t="s">
        <v>24</v>
      </c>
      <c r="D6" s="45">
        <v>15.8</v>
      </c>
      <c r="E6" s="3">
        <v>69020</v>
      </c>
      <c r="F6" s="12">
        <f t="shared" ref="F6:F20" si="2">E6*0.5</f>
        <v>34510</v>
      </c>
      <c r="G6" s="9">
        <f t="shared" ref="G6:G30" si="3">F6*1.5/100</f>
        <v>517.65</v>
      </c>
      <c r="H6" s="12">
        <f t="shared" ref="H6:H30" si="4">G6/D6</f>
        <v>32.7626582278481</v>
      </c>
      <c r="I6" s="3">
        <v>471000</v>
      </c>
      <c r="J6" s="4">
        <f t="shared" si="0"/>
        <v>149416</v>
      </c>
      <c r="K6" s="10">
        <f t="shared" ref="K6:K13" si="5">J6*0.4/100</f>
        <v>597.66399999999999</v>
      </c>
      <c r="L6" s="12">
        <f t="shared" si="1"/>
        <v>37.826835443037972</v>
      </c>
      <c r="M6" s="10">
        <f t="shared" ref="M6:M33" si="6">L6-H6</f>
        <v>5.0641772151898721</v>
      </c>
    </row>
    <row r="7" spans="1:14" ht="26.25">
      <c r="A7" s="1" t="s">
        <v>2</v>
      </c>
      <c r="B7" s="7" t="s">
        <v>46</v>
      </c>
      <c r="C7" s="2" t="s">
        <v>36</v>
      </c>
      <c r="D7" s="45">
        <v>21.6</v>
      </c>
      <c r="E7" s="3">
        <v>96581</v>
      </c>
      <c r="F7" s="12">
        <f t="shared" si="2"/>
        <v>48290.5</v>
      </c>
      <c r="G7" s="9">
        <f t="shared" si="3"/>
        <v>724.35749999999996</v>
      </c>
      <c r="H7" s="12">
        <f t="shared" si="4"/>
        <v>33.535069444444439</v>
      </c>
      <c r="I7" s="3">
        <v>590000</v>
      </c>
      <c r="J7" s="4">
        <f t="shared" si="0"/>
        <v>195264.8</v>
      </c>
      <c r="K7" s="10">
        <f t="shared" si="5"/>
        <v>781.05920000000003</v>
      </c>
      <c r="L7" s="12">
        <f t="shared" si="1"/>
        <v>36.160148148148146</v>
      </c>
      <c r="M7" s="10">
        <f t="shared" si="6"/>
        <v>2.6250787037037071</v>
      </c>
    </row>
    <row r="8" spans="1:14" ht="26.25">
      <c r="A8" s="1" t="s">
        <v>3</v>
      </c>
      <c r="B8" s="7" t="s">
        <v>25</v>
      </c>
      <c r="C8" s="2" t="s">
        <v>63</v>
      </c>
      <c r="D8" s="45">
        <v>12</v>
      </c>
      <c r="E8" s="3">
        <v>33538</v>
      </c>
      <c r="F8" s="12">
        <f>E8*0.5</f>
        <v>16769</v>
      </c>
      <c r="G8" s="9">
        <f>F8*1.5/100</f>
        <v>251.535</v>
      </c>
      <c r="H8" s="12">
        <f>G8/D8</f>
        <v>20.96125</v>
      </c>
      <c r="I8" s="3">
        <v>231000</v>
      </c>
      <c r="J8" s="4">
        <f t="shared" si="0"/>
        <v>73030.399999999994</v>
      </c>
      <c r="K8" s="10">
        <f>J8*0.4/100</f>
        <v>292.1216</v>
      </c>
      <c r="L8" s="12">
        <f t="shared" si="1"/>
        <v>24.343466666666668</v>
      </c>
      <c r="M8" s="10">
        <f t="shared" si="6"/>
        <v>3.3822166666666682</v>
      </c>
    </row>
    <row r="9" spans="1:14" ht="26.25">
      <c r="A9" s="1" t="s">
        <v>3</v>
      </c>
      <c r="B9" s="7" t="s">
        <v>25</v>
      </c>
      <c r="C9" s="2" t="s">
        <v>26</v>
      </c>
      <c r="D9" s="45">
        <v>13.91</v>
      </c>
      <c r="E9" s="3">
        <v>38876</v>
      </c>
      <c r="F9" s="12">
        <f t="shared" si="2"/>
        <v>19438</v>
      </c>
      <c r="G9" s="9">
        <f t="shared" si="3"/>
        <v>291.57</v>
      </c>
      <c r="H9" s="12">
        <f t="shared" si="4"/>
        <v>20.96117900790798</v>
      </c>
      <c r="I9" s="3">
        <v>266000</v>
      </c>
      <c r="J9" s="4">
        <f t="shared" si="0"/>
        <v>84300.799999999988</v>
      </c>
      <c r="K9" s="10">
        <f t="shared" si="5"/>
        <v>337.20319999999998</v>
      </c>
      <c r="L9" s="12">
        <f t="shared" si="1"/>
        <v>24.241782890007187</v>
      </c>
      <c r="M9" s="10">
        <f t="shared" si="6"/>
        <v>3.2806038820992072</v>
      </c>
    </row>
    <row r="10" spans="1:14">
      <c r="A10" s="1" t="s">
        <v>4</v>
      </c>
      <c r="B10" s="6" t="s">
        <v>47</v>
      </c>
      <c r="C10" s="2" t="s">
        <v>37</v>
      </c>
      <c r="D10" s="45">
        <v>8.3000000000000007</v>
      </c>
      <c r="E10" s="3">
        <v>12089</v>
      </c>
      <c r="F10" s="12">
        <f t="shared" si="2"/>
        <v>6044.5</v>
      </c>
      <c r="G10" s="9">
        <f t="shared" si="3"/>
        <v>90.667500000000004</v>
      </c>
      <c r="H10" s="12">
        <f t="shared" si="4"/>
        <v>10.923795180722891</v>
      </c>
      <c r="I10" s="3">
        <v>148000</v>
      </c>
      <c r="J10" s="4">
        <f t="shared" si="0"/>
        <v>39271.199999999997</v>
      </c>
      <c r="K10" s="10">
        <f t="shared" si="5"/>
        <v>157.0848</v>
      </c>
      <c r="L10" s="12">
        <f t="shared" si="1"/>
        <v>18.925879518072289</v>
      </c>
      <c r="M10" s="10">
        <f t="shared" si="6"/>
        <v>8.0020843373493982</v>
      </c>
    </row>
    <row r="11" spans="1:14">
      <c r="A11" s="1" t="s">
        <v>5</v>
      </c>
      <c r="B11" s="6" t="s">
        <v>48</v>
      </c>
      <c r="C11" s="2" t="s">
        <v>27</v>
      </c>
      <c r="D11" s="45">
        <v>8.19</v>
      </c>
      <c r="E11" s="3">
        <v>27746</v>
      </c>
      <c r="F11" s="8">
        <f t="shared" si="2"/>
        <v>13873</v>
      </c>
      <c r="G11" s="9">
        <f t="shared" si="3"/>
        <v>208.095</v>
      </c>
      <c r="H11" s="12">
        <f t="shared" si="4"/>
        <v>25.408424908424909</v>
      </c>
      <c r="I11" s="3">
        <v>158000</v>
      </c>
      <c r="J11" s="4">
        <f t="shared" si="0"/>
        <v>53796.799999999988</v>
      </c>
      <c r="K11" s="10">
        <f t="shared" si="5"/>
        <v>215.18719999999996</v>
      </c>
      <c r="L11" s="12">
        <f t="shared" si="1"/>
        <v>26.274383394383392</v>
      </c>
      <c r="M11" s="10">
        <f t="shared" si="6"/>
        <v>0.86595848595848324</v>
      </c>
    </row>
    <row r="12" spans="1:14">
      <c r="A12" s="1" t="s">
        <v>7</v>
      </c>
      <c r="B12" s="6" t="s">
        <v>49</v>
      </c>
      <c r="C12" s="2" t="s">
        <v>28</v>
      </c>
      <c r="D12" s="45">
        <v>6.17</v>
      </c>
      <c r="E12" s="3">
        <v>8886</v>
      </c>
      <c r="F12" s="12">
        <f t="shared" si="2"/>
        <v>4443</v>
      </c>
      <c r="G12" s="9">
        <f t="shared" si="3"/>
        <v>66.644999999999996</v>
      </c>
      <c r="H12" s="12">
        <f t="shared" si="4"/>
        <v>10.801458670988655</v>
      </c>
      <c r="I12" s="3">
        <v>96000</v>
      </c>
      <c r="J12" s="4">
        <f t="shared" si="0"/>
        <v>26308.800000000003</v>
      </c>
      <c r="K12" s="10">
        <f t="shared" si="5"/>
        <v>105.23520000000002</v>
      </c>
      <c r="L12" s="12">
        <f t="shared" si="1"/>
        <v>17.055948136142629</v>
      </c>
      <c r="M12" s="10">
        <f t="shared" si="6"/>
        <v>6.2544894651539735</v>
      </c>
    </row>
    <row r="13" spans="1:14">
      <c r="A13" s="1" t="s">
        <v>8</v>
      </c>
      <c r="B13" s="7" t="s">
        <v>50</v>
      </c>
      <c r="C13" s="2" t="s">
        <v>29</v>
      </c>
      <c r="D13" s="45">
        <v>7.71</v>
      </c>
      <c r="E13" s="3">
        <v>10255</v>
      </c>
      <c r="F13" s="12">
        <f t="shared" si="2"/>
        <v>5127.5</v>
      </c>
      <c r="G13" s="9">
        <f t="shared" si="3"/>
        <v>76.912499999999994</v>
      </c>
      <c r="H13" s="12">
        <f t="shared" si="4"/>
        <v>9.9756809338521393</v>
      </c>
      <c r="I13" s="3">
        <v>132000</v>
      </c>
      <c r="J13" s="4">
        <f t="shared" si="0"/>
        <v>34604</v>
      </c>
      <c r="K13" s="10">
        <f t="shared" si="5"/>
        <v>138.416</v>
      </c>
      <c r="L13" s="12">
        <f t="shared" si="1"/>
        <v>17.952788586251621</v>
      </c>
      <c r="M13" s="10">
        <f t="shared" si="6"/>
        <v>7.9771076523994822</v>
      </c>
    </row>
    <row r="14" spans="1:14">
      <c r="A14" s="1" t="s">
        <v>11</v>
      </c>
      <c r="B14" s="6" t="s">
        <v>52</v>
      </c>
      <c r="C14" s="2" t="s">
        <v>31</v>
      </c>
      <c r="D14" s="45">
        <v>8.5</v>
      </c>
      <c r="E14" s="3">
        <v>28435</v>
      </c>
      <c r="F14" s="12">
        <f t="shared" si="2"/>
        <v>14217.5</v>
      </c>
      <c r="G14" s="9">
        <f t="shared" ref="G14:G20" si="7">F14*1.5/100</f>
        <v>213.26249999999999</v>
      </c>
      <c r="H14" s="12">
        <f t="shared" ref="H14:H20" si="8">G14/D14</f>
        <v>25.089705882352941</v>
      </c>
      <c r="I14" s="3">
        <v>153000</v>
      </c>
      <c r="J14" s="4">
        <f t="shared" si="0"/>
        <v>53348</v>
      </c>
      <c r="K14" s="10">
        <f t="shared" ref="K14:K20" si="9">J14*0.4/100</f>
        <v>213.392</v>
      </c>
      <c r="L14" s="12">
        <f t="shared" si="1"/>
        <v>25.104941176470589</v>
      </c>
      <c r="M14" s="10">
        <f t="shared" si="6"/>
        <v>1.5235294117648124E-2</v>
      </c>
    </row>
    <row r="15" spans="1:14">
      <c r="A15" s="1" t="s">
        <v>79</v>
      </c>
      <c r="B15" s="6" t="s">
        <v>77</v>
      </c>
      <c r="C15" s="2" t="s">
        <v>80</v>
      </c>
      <c r="D15" s="45">
        <v>6.08</v>
      </c>
      <c r="E15" s="3">
        <v>20341</v>
      </c>
      <c r="F15" s="12">
        <f t="shared" si="2"/>
        <v>10170.5</v>
      </c>
      <c r="G15" s="9">
        <f t="shared" si="7"/>
        <v>152.5575</v>
      </c>
      <c r="H15" s="12">
        <f t="shared" si="8"/>
        <v>25.09169407894737</v>
      </c>
      <c r="I15" s="3">
        <v>68500</v>
      </c>
      <c r="J15" s="4">
        <f t="shared" si="0"/>
        <v>29972.799999999996</v>
      </c>
      <c r="K15" s="10">
        <f t="shared" si="9"/>
        <v>119.89119999999998</v>
      </c>
      <c r="L15" s="12">
        <f t="shared" si="1"/>
        <v>19.718947368421048</v>
      </c>
      <c r="M15" s="10">
        <f t="shared" si="6"/>
        <v>-5.3727467105263216</v>
      </c>
    </row>
    <row r="16" spans="1:14">
      <c r="A16" s="1" t="s">
        <v>13</v>
      </c>
      <c r="B16" s="6" t="s">
        <v>53</v>
      </c>
      <c r="C16" s="2" t="s">
        <v>81</v>
      </c>
      <c r="D16" s="45">
        <v>28.35</v>
      </c>
      <c r="E16" s="3">
        <v>32965</v>
      </c>
      <c r="F16" s="12">
        <f t="shared" si="2"/>
        <v>16482.5</v>
      </c>
      <c r="G16" s="9">
        <f t="shared" si="7"/>
        <v>247.23750000000001</v>
      </c>
      <c r="H16" s="12">
        <f t="shared" si="8"/>
        <v>8.7208994708994716</v>
      </c>
      <c r="I16" s="3">
        <v>391000</v>
      </c>
      <c r="J16" s="4">
        <f t="shared" si="0"/>
        <v>104572</v>
      </c>
      <c r="K16" s="10">
        <f t="shared" si="9"/>
        <v>418.28800000000001</v>
      </c>
      <c r="L16" s="12">
        <f t="shared" si="1"/>
        <v>14.75442680776014</v>
      </c>
      <c r="M16" s="10">
        <f t="shared" si="6"/>
        <v>6.0335273368606686</v>
      </c>
    </row>
    <row r="17" spans="1:13">
      <c r="A17" s="1" t="s">
        <v>13</v>
      </c>
      <c r="B17" s="6" t="s">
        <v>53</v>
      </c>
      <c r="C17" s="2" t="s">
        <v>32</v>
      </c>
      <c r="D17" s="45">
        <v>28.9</v>
      </c>
      <c r="E17" s="3">
        <v>33605</v>
      </c>
      <c r="F17" s="12">
        <f t="shared" si="2"/>
        <v>16802.5</v>
      </c>
      <c r="G17" s="9">
        <f t="shared" si="7"/>
        <v>252.03749999999999</v>
      </c>
      <c r="H17" s="12">
        <f t="shared" si="8"/>
        <v>8.7210207612456756</v>
      </c>
      <c r="I17" s="3">
        <v>399000</v>
      </c>
      <c r="J17" s="4">
        <f t="shared" si="0"/>
        <v>106684</v>
      </c>
      <c r="K17" s="10">
        <f t="shared" si="9"/>
        <v>426.73600000000005</v>
      </c>
      <c r="L17" s="12">
        <f t="shared" si="1"/>
        <v>14.765951557093429</v>
      </c>
      <c r="M17" s="10">
        <f t="shared" si="6"/>
        <v>6.0449307958477529</v>
      </c>
    </row>
    <row r="18" spans="1:13">
      <c r="A18" s="1" t="s">
        <v>15</v>
      </c>
      <c r="B18" s="6" t="s">
        <v>54</v>
      </c>
      <c r="C18" s="2" t="s">
        <v>33</v>
      </c>
      <c r="D18" s="45">
        <v>10.95</v>
      </c>
      <c r="E18" s="3">
        <v>10454</v>
      </c>
      <c r="F18" s="12">
        <f t="shared" si="2"/>
        <v>5227</v>
      </c>
      <c r="G18" s="9">
        <f t="shared" si="7"/>
        <v>78.405000000000001</v>
      </c>
      <c r="H18" s="12">
        <f t="shared" si="8"/>
        <v>7.1602739726027407</v>
      </c>
      <c r="I18" s="3">
        <v>92700</v>
      </c>
      <c r="J18" s="4">
        <f t="shared" si="0"/>
        <v>26903.199999999997</v>
      </c>
      <c r="K18" s="10">
        <f t="shared" si="9"/>
        <v>107.61279999999999</v>
      </c>
      <c r="L18" s="12">
        <f t="shared" si="1"/>
        <v>9.8276529680365297</v>
      </c>
      <c r="M18" s="10">
        <f t="shared" si="6"/>
        <v>2.667378995433789</v>
      </c>
    </row>
    <row r="19" spans="1:13" ht="26.25">
      <c r="A19" s="1" t="s">
        <v>17</v>
      </c>
      <c r="B19" s="7" t="s">
        <v>55</v>
      </c>
      <c r="C19" s="2" t="s">
        <v>34</v>
      </c>
      <c r="D19" s="45">
        <v>25</v>
      </c>
      <c r="E19" s="3">
        <v>24878</v>
      </c>
      <c r="F19" s="12">
        <f t="shared" si="2"/>
        <v>12439</v>
      </c>
      <c r="G19" s="9">
        <f t="shared" si="7"/>
        <v>186.58500000000001</v>
      </c>
      <c r="H19" s="12">
        <f t="shared" si="8"/>
        <v>7.4634</v>
      </c>
      <c r="I19" s="3">
        <v>159000</v>
      </c>
      <c r="J19" s="4">
        <f t="shared" si="0"/>
        <v>51702.399999999994</v>
      </c>
      <c r="K19" s="10">
        <f t="shared" si="9"/>
        <v>206.80959999999999</v>
      </c>
      <c r="L19" s="12">
        <f t="shared" si="1"/>
        <v>8.2723839999999988</v>
      </c>
      <c r="M19" s="10">
        <f t="shared" si="6"/>
        <v>0.80898399999999882</v>
      </c>
    </row>
    <row r="20" spans="1:13">
      <c r="A20" s="18" t="s">
        <v>18</v>
      </c>
      <c r="B20" s="19" t="s">
        <v>56</v>
      </c>
      <c r="C20" s="20" t="s">
        <v>30</v>
      </c>
      <c r="D20" s="46">
        <v>47.5</v>
      </c>
      <c r="E20" s="21">
        <v>135386</v>
      </c>
      <c r="F20" s="22">
        <f t="shared" si="2"/>
        <v>67693</v>
      </c>
      <c r="G20" s="23">
        <f t="shared" si="7"/>
        <v>1015.395</v>
      </c>
      <c r="H20" s="22">
        <f t="shared" si="8"/>
        <v>21.376736842105263</v>
      </c>
      <c r="I20" s="21">
        <v>297000</v>
      </c>
      <c r="J20" s="25">
        <f t="shared" si="0"/>
        <v>167708.79999999999</v>
      </c>
      <c r="K20" s="26">
        <f t="shared" si="9"/>
        <v>670.83519999999999</v>
      </c>
      <c r="L20" s="22">
        <f t="shared" si="1"/>
        <v>14.122846315789474</v>
      </c>
      <c r="M20" s="10">
        <f t="shared" si="6"/>
        <v>-7.2538905263157893</v>
      </c>
    </row>
    <row r="21" spans="1:13">
      <c r="A21" s="33"/>
      <c r="B21" s="14" t="s">
        <v>58</v>
      </c>
      <c r="C21" s="14"/>
      <c r="D21" s="14"/>
      <c r="E21" s="34"/>
      <c r="F21" s="35"/>
      <c r="G21" s="36"/>
      <c r="H21" s="35"/>
      <c r="I21" s="34"/>
      <c r="J21" s="39"/>
      <c r="K21" s="11" t="s">
        <v>62</v>
      </c>
      <c r="L21" s="35"/>
      <c r="M21" s="38"/>
    </row>
    <row r="22" spans="1:13">
      <c r="A22" s="1" t="s">
        <v>1</v>
      </c>
      <c r="B22" s="40" t="s">
        <v>60</v>
      </c>
      <c r="C22" s="40" t="s">
        <v>61</v>
      </c>
      <c r="D22" s="47">
        <v>45.33</v>
      </c>
      <c r="E22" s="3">
        <v>453119</v>
      </c>
      <c r="F22" s="28">
        <f>E22*0.5</f>
        <v>226559.5</v>
      </c>
      <c r="G22" s="29">
        <f>F22*1.5/100</f>
        <v>3398.3924999999999</v>
      </c>
      <c r="H22" s="30">
        <f>G22/D22</f>
        <v>74.970052945069497</v>
      </c>
      <c r="I22" s="27">
        <v>1704000</v>
      </c>
      <c r="J22" s="31">
        <f t="shared" ref="J22:J27" si="10">I22-((I22-E22)*0.8)</f>
        <v>703295.2</v>
      </c>
      <c r="K22" s="32">
        <f t="shared" ref="K22:K27" si="11">J22*0.6/100</f>
        <v>4219.7711999999992</v>
      </c>
      <c r="L22" s="30">
        <f t="shared" ref="L22:L27" si="12">K22/D22</f>
        <v>93.090033090668413</v>
      </c>
      <c r="M22" s="10">
        <f t="shared" si="6"/>
        <v>18.119980145598916</v>
      </c>
    </row>
    <row r="23" spans="1:13">
      <c r="A23" s="1" t="s">
        <v>14</v>
      </c>
      <c r="B23" s="41" t="s">
        <v>69</v>
      </c>
      <c r="C23" s="42" t="s">
        <v>68</v>
      </c>
      <c r="D23" s="45">
        <v>74.7</v>
      </c>
      <c r="E23" s="3">
        <v>157569</v>
      </c>
      <c r="F23" s="8">
        <f t="shared" ref="F23:F30" si="13">E23*0.5</f>
        <v>78784.5</v>
      </c>
      <c r="G23" s="9">
        <f t="shared" si="3"/>
        <v>1181.7674999999999</v>
      </c>
      <c r="H23" s="12">
        <f t="shared" si="4"/>
        <v>15.820180722891564</v>
      </c>
      <c r="I23" s="3">
        <v>979000</v>
      </c>
      <c r="J23" s="4">
        <f t="shared" si="10"/>
        <v>321855.19999999995</v>
      </c>
      <c r="K23" s="10">
        <f t="shared" si="11"/>
        <v>1931.1311999999996</v>
      </c>
      <c r="L23" s="12">
        <f t="shared" si="12"/>
        <v>25.851823293172686</v>
      </c>
      <c r="M23" s="10">
        <f t="shared" si="6"/>
        <v>10.031642570281122</v>
      </c>
    </row>
    <row r="24" spans="1:13">
      <c r="A24" s="1" t="s">
        <v>6</v>
      </c>
      <c r="B24" s="41" t="s">
        <v>74</v>
      </c>
      <c r="C24" s="42" t="s">
        <v>75</v>
      </c>
      <c r="D24" s="45">
        <v>87.1</v>
      </c>
      <c r="E24" s="3">
        <v>118707</v>
      </c>
      <c r="F24" s="8">
        <f t="shared" si="13"/>
        <v>59353.5</v>
      </c>
      <c r="G24" s="9">
        <f t="shared" si="3"/>
        <v>890.30250000000001</v>
      </c>
      <c r="H24" s="12">
        <f t="shared" si="4"/>
        <v>10.221613088404133</v>
      </c>
      <c r="I24" s="3">
        <v>1839000</v>
      </c>
      <c r="J24" s="4">
        <f t="shared" si="10"/>
        <v>462765.59999999986</v>
      </c>
      <c r="K24" s="10">
        <f t="shared" si="11"/>
        <v>2776.5935999999992</v>
      </c>
      <c r="L24" s="12">
        <f t="shared" si="12"/>
        <v>31.878227324913887</v>
      </c>
      <c r="M24" s="10">
        <f t="shared" si="6"/>
        <v>21.656614236509753</v>
      </c>
    </row>
    <row r="25" spans="1:13">
      <c r="A25" s="1" t="s">
        <v>6</v>
      </c>
      <c r="B25" s="41" t="s">
        <v>74</v>
      </c>
      <c r="C25" s="2" t="s">
        <v>76</v>
      </c>
      <c r="D25" s="48">
        <v>50.1</v>
      </c>
      <c r="E25" s="27">
        <v>185472</v>
      </c>
      <c r="F25" s="30">
        <f>E25*0.5</f>
        <v>92736</v>
      </c>
      <c r="G25" s="29">
        <f>F25*1.5/100</f>
        <v>1391.04</v>
      </c>
      <c r="H25" s="30">
        <f>G25/D25</f>
        <v>27.765269461077843</v>
      </c>
      <c r="I25" s="27">
        <v>1106000</v>
      </c>
      <c r="J25" s="31">
        <f t="shared" si="10"/>
        <v>369577.6</v>
      </c>
      <c r="K25" s="32">
        <f t="shared" si="11"/>
        <v>2217.4655999999995</v>
      </c>
      <c r="L25" s="30">
        <f t="shared" si="12"/>
        <v>44.260790419161665</v>
      </c>
      <c r="M25" s="10">
        <f t="shared" si="6"/>
        <v>16.495520958083823</v>
      </c>
    </row>
    <row r="26" spans="1:13">
      <c r="A26" s="1" t="s">
        <v>64</v>
      </c>
      <c r="B26" s="19" t="s">
        <v>51</v>
      </c>
      <c r="C26" s="20" t="s">
        <v>65</v>
      </c>
      <c r="D26" s="46">
        <v>82.77</v>
      </c>
      <c r="E26" s="21">
        <v>113130</v>
      </c>
      <c r="F26" s="24">
        <f t="shared" si="13"/>
        <v>56565</v>
      </c>
      <c r="G26" s="23">
        <f t="shared" si="3"/>
        <v>848.47500000000002</v>
      </c>
      <c r="H26" s="30">
        <f>G26/D26</f>
        <v>10.250996737948533</v>
      </c>
      <c r="I26" s="27">
        <v>1106000</v>
      </c>
      <c r="J26" s="31">
        <f t="shared" si="10"/>
        <v>311704</v>
      </c>
      <c r="K26" s="32">
        <f t="shared" si="11"/>
        <v>1870.2239999999999</v>
      </c>
      <c r="L26" s="30">
        <f t="shared" si="12"/>
        <v>22.595433127944908</v>
      </c>
      <c r="M26" s="10">
        <f t="shared" si="6"/>
        <v>12.344436389996375</v>
      </c>
    </row>
    <row r="27" spans="1:13">
      <c r="A27" s="18" t="s">
        <v>10</v>
      </c>
      <c r="B27" s="19" t="s">
        <v>72</v>
      </c>
      <c r="C27" s="20" t="s">
        <v>73</v>
      </c>
      <c r="D27" s="46">
        <v>170.6</v>
      </c>
      <c r="E27" s="21">
        <v>457021</v>
      </c>
      <c r="F27" s="24">
        <f t="shared" si="13"/>
        <v>228510.5</v>
      </c>
      <c r="G27" s="23">
        <f t="shared" si="3"/>
        <v>3427.6574999999998</v>
      </c>
      <c r="H27" s="22">
        <f t="shared" si="4"/>
        <v>20.091779015240327</v>
      </c>
      <c r="I27" s="21">
        <v>2155000</v>
      </c>
      <c r="J27" s="25">
        <f t="shared" si="10"/>
        <v>796616.79999999981</v>
      </c>
      <c r="K27" s="26">
        <f t="shared" si="11"/>
        <v>4779.7007999999987</v>
      </c>
      <c r="L27" s="22">
        <f t="shared" si="12"/>
        <v>28.01700351699882</v>
      </c>
      <c r="M27" s="10">
        <f t="shared" si="6"/>
        <v>7.9252245017584926</v>
      </c>
    </row>
    <row r="28" spans="1:13">
      <c r="A28" s="33"/>
      <c r="B28" s="14" t="s">
        <v>59</v>
      </c>
      <c r="C28" s="14"/>
      <c r="D28" s="14"/>
      <c r="E28" s="34"/>
      <c r="F28" s="35"/>
      <c r="G28" s="36"/>
      <c r="H28" s="35"/>
      <c r="I28" s="34"/>
      <c r="J28" s="37"/>
      <c r="K28" s="11" t="s">
        <v>86</v>
      </c>
      <c r="L28" s="35"/>
      <c r="M28" s="38"/>
    </row>
    <row r="29" spans="1:13">
      <c r="A29" s="1" t="s">
        <v>12</v>
      </c>
      <c r="B29" s="6" t="s">
        <v>77</v>
      </c>
      <c r="C29" s="2" t="s">
        <v>78</v>
      </c>
      <c r="D29" s="45">
        <v>111.91</v>
      </c>
      <c r="E29" s="3">
        <v>374406</v>
      </c>
      <c r="F29" s="8">
        <f t="shared" si="13"/>
        <v>187203</v>
      </c>
      <c r="G29" s="9">
        <f t="shared" si="3"/>
        <v>2808.0450000000001</v>
      </c>
      <c r="H29" s="12">
        <f t="shared" si="4"/>
        <v>25.091993566258601</v>
      </c>
      <c r="I29" s="3">
        <v>573000</v>
      </c>
      <c r="J29" s="4">
        <f>I29-((I29-E29)*0.8)</f>
        <v>414124.79999999999</v>
      </c>
      <c r="K29" s="10">
        <f>J29*0.7/100</f>
        <v>2898.8735999999999</v>
      </c>
      <c r="L29" s="12">
        <f>K29/D29</f>
        <v>25.903615405236351</v>
      </c>
      <c r="M29" s="10">
        <f t="shared" si="6"/>
        <v>0.81162183897775009</v>
      </c>
    </row>
    <row r="30" spans="1:13">
      <c r="A30" s="1" t="s">
        <v>18</v>
      </c>
      <c r="B30" s="44" t="s">
        <v>84</v>
      </c>
      <c r="C30" s="40" t="s">
        <v>85</v>
      </c>
      <c r="D30" s="45">
        <v>6604.7</v>
      </c>
      <c r="E30" s="3">
        <v>6736774</v>
      </c>
      <c r="F30" s="12">
        <f t="shared" si="13"/>
        <v>3368387</v>
      </c>
      <c r="G30" s="9">
        <f t="shared" si="3"/>
        <v>50525.805</v>
      </c>
      <c r="H30" s="12">
        <f t="shared" si="4"/>
        <v>7.6499772889003292</v>
      </c>
      <c r="I30" s="3">
        <v>13039000</v>
      </c>
      <c r="J30" s="4">
        <f>I30-((I30-E30)*0.8)</f>
        <v>7997219.1999999993</v>
      </c>
      <c r="K30" s="10">
        <f>J30*0.7/100</f>
        <v>55980.534399999997</v>
      </c>
      <c r="L30" s="12">
        <f>K30/D30</f>
        <v>8.4758633094614435</v>
      </c>
      <c r="M30" s="10">
        <f t="shared" si="6"/>
        <v>0.82588602056111426</v>
      </c>
    </row>
    <row r="31" spans="1:13">
      <c r="A31" s="1" t="s">
        <v>12</v>
      </c>
      <c r="B31" s="44" t="s">
        <v>66</v>
      </c>
      <c r="C31" s="43" t="s">
        <v>67</v>
      </c>
      <c r="D31" s="45">
        <v>582</v>
      </c>
      <c r="E31" s="3">
        <v>797688</v>
      </c>
      <c r="F31" s="8">
        <f>E31*0.5</f>
        <v>398844</v>
      </c>
      <c r="G31" s="9">
        <f>F31*1.5/100</f>
        <v>5982.66</v>
      </c>
      <c r="H31" s="12">
        <f>G31/D31</f>
        <v>10.279484536082474</v>
      </c>
      <c r="I31" s="3">
        <v>2546000</v>
      </c>
      <c r="J31" s="4">
        <f>I31-((I31-E31)*0.8)</f>
        <v>1147350.3999999999</v>
      </c>
      <c r="K31" s="10">
        <f>J31*0.7/100</f>
        <v>8031.4527999999991</v>
      </c>
      <c r="L31" s="12">
        <f>K31/D31</f>
        <v>13.799747079037799</v>
      </c>
      <c r="M31" s="10">
        <f t="shared" si="6"/>
        <v>3.520262542955324</v>
      </c>
    </row>
    <row r="32" spans="1:13">
      <c r="A32" s="1" t="s">
        <v>16</v>
      </c>
      <c r="B32" s="40" t="s">
        <v>82</v>
      </c>
      <c r="C32" s="40" t="s">
        <v>83</v>
      </c>
      <c r="D32" s="45">
        <v>943.3</v>
      </c>
      <c r="E32" s="3">
        <v>1882017</v>
      </c>
      <c r="F32" s="8">
        <f>E32*0.5</f>
        <v>941008.5</v>
      </c>
      <c r="G32" s="9">
        <f>F32*1.5/100</f>
        <v>14115.127500000001</v>
      </c>
      <c r="H32" s="12">
        <f>G32/D32</f>
        <v>14.963561433266195</v>
      </c>
      <c r="I32" s="3">
        <v>3282000</v>
      </c>
      <c r="J32" s="4">
        <f>I32-((I32-E32)*0.8)</f>
        <v>2162013.5999999996</v>
      </c>
      <c r="K32" s="10">
        <f>J32*0.7/100</f>
        <v>15134.095199999996</v>
      </c>
      <c r="L32" s="12">
        <f>K32/D32</f>
        <v>16.043777377292482</v>
      </c>
      <c r="M32" s="10">
        <f t="shared" si="6"/>
        <v>1.0802159440262873</v>
      </c>
    </row>
    <row r="33" spans="1:13">
      <c r="A33" s="1" t="s">
        <v>9</v>
      </c>
      <c r="B33" s="44" t="s">
        <v>70</v>
      </c>
      <c r="C33" s="40" t="s">
        <v>71</v>
      </c>
      <c r="D33" s="45">
        <v>148.69999999999999</v>
      </c>
      <c r="E33" s="3">
        <v>339143</v>
      </c>
      <c r="F33" s="8">
        <f>E33*0.5</f>
        <v>169571.5</v>
      </c>
      <c r="G33" s="9">
        <f>F33*1.5/100</f>
        <v>2543.5725000000002</v>
      </c>
      <c r="H33" s="12">
        <f>G33/D33</f>
        <v>17.105396772024214</v>
      </c>
      <c r="I33" s="3">
        <v>1125000</v>
      </c>
      <c r="J33" s="4">
        <f>I33-((I33-E33)*0.8)</f>
        <v>496314.39999999991</v>
      </c>
      <c r="K33" s="10">
        <f>J33*0.7/100</f>
        <v>3474.2007999999992</v>
      </c>
      <c r="L33" s="12">
        <f>K33/D33</f>
        <v>23.36382515131136</v>
      </c>
      <c r="M33" s="10">
        <f t="shared" si="6"/>
        <v>6.258428379287146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Uptiene</dc:creator>
  <cp:lastModifiedBy>V.Palaimiene</cp:lastModifiedBy>
  <cp:lastPrinted>2012-11-13T10:35:34Z</cp:lastPrinted>
  <dcterms:created xsi:type="dcterms:W3CDTF">2012-07-31T07:19:39Z</dcterms:created>
  <dcterms:modified xsi:type="dcterms:W3CDTF">2012-11-14T09:08:42Z</dcterms:modified>
</cp:coreProperties>
</file>