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J34" i="1" l="1"/>
  <c r="J33" i="1"/>
  <c r="J32" i="1"/>
  <c r="J31" i="1"/>
  <c r="J30" i="1"/>
  <c r="J28" i="1"/>
  <c r="J27" i="1"/>
  <c r="J26" i="1"/>
  <c r="J25" i="1"/>
  <c r="J24" i="1"/>
  <c r="J23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L26" i="1" l="1"/>
  <c r="M26" i="1" s="1"/>
  <c r="K26" i="1"/>
  <c r="F26" i="1"/>
  <c r="G26" i="1" s="1"/>
  <c r="H26" i="1" s="1"/>
  <c r="K27" i="1" l="1"/>
  <c r="L27" i="1" s="1"/>
  <c r="F12" i="1"/>
  <c r="K17" i="1"/>
  <c r="L17" i="1" s="1"/>
  <c r="F17" i="1"/>
  <c r="G17" i="1" s="1"/>
  <c r="H17" i="1" s="1"/>
  <c r="K16" i="1"/>
  <c r="L16" i="1" s="1"/>
  <c r="F16" i="1"/>
  <c r="G16" i="1" s="1"/>
  <c r="H16" i="1" s="1"/>
  <c r="K25" i="1"/>
  <c r="L25" i="1" s="1"/>
  <c r="F25" i="1"/>
  <c r="G25" i="1" s="1"/>
  <c r="H25" i="1" s="1"/>
  <c r="K34" i="1"/>
  <c r="L34" i="1" s="1"/>
  <c r="F34" i="1"/>
  <c r="G34" i="1" s="1"/>
  <c r="H34" i="1" s="1"/>
  <c r="F33" i="1"/>
  <c r="G33" i="1" s="1"/>
  <c r="H33" i="1" s="1"/>
  <c r="F27" i="1"/>
  <c r="G27" i="1" s="1"/>
  <c r="H27" i="1" s="1"/>
  <c r="F9" i="1"/>
  <c r="G9" i="1" s="1"/>
  <c r="H9" i="1" s="1"/>
  <c r="K32" i="1"/>
  <c r="L32" i="1" s="1"/>
  <c r="F32" i="1"/>
  <c r="G32" i="1" s="1"/>
  <c r="H32" i="1" s="1"/>
  <c r="K23" i="1"/>
  <c r="L23" i="1" s="1"/>
  <c r="F23" i="1"/>
  <c r="G23" i="1" s="1"/>
  <c r="H23" i="1" s="1"/>
  <c r="K31" i="1"/>
  <c r="L31" i="1" s="1"/>
  <c r="F31" i="1"/>
  <c r="G31" i="1" s="1"/>
  <c r="H31" i="1" s="1"/>
  <c r="K30" i="1"/>
  <c r="L30" i="1" s="1"/>
  <c r="F30" i="1"/>
  <c r="K28" i="1"/>
  <c r="L28" i="1" s="1"/>
  <c r="F28" i="1"/>
  <c r="K24" i="1"/>
  <c r="L24" i="1" s="1"/>
  <c r="F24" i="1"/>
  <c r="G24" i="1" s="1"/>
  <c r="H24" i="1" s="1"/>
  <c r="K21" i="1"/>
  <c r="L21" i="1" s="1"/>
  <c r="F21" i="1"/>
  <c r="G21" i="1" s="1"/>
  <c r="H21" i="1" s="1"/>
  <c r="K20" i="1"/>
  <c r="L20" i="1" s="1"/>
  <c r="F20" i="1"/>
  <c r="G20" i="1" s="1"/>
  <c r="H20" i="1" s="1"/>
  <c r="K19" i="1"/>
  <c r="L19" i="1" s="1"/>
  <c r="F19" i="1"/>
  <c r="G19" i="1" s="1"/>
  <c r="H19" i="1" s="1"/>
  <c r="K18" i="1"/>
  <c r="L18" i="1" s="1"/>
  <c r="F18" i="1"/>
  <c r="G18" i="1" s="1"/>
  <c r="H18" i="1" s="1"/>
  <c r="K15" i="1"/>
  <c r="L15" i="1" s="1"/>
  <c r="F15" i="1"/>
  <c r="G15" i="1" s="1"/>
  <c r="H15" i="1" s="1"/>
  <c r="M27" i="1" l="1"/>
  <c r="M31" i="1"/>
  <c r="M32" i="1"/>
  <c r="M25" i="1"/>
  <c r="M17" i="1"/>
  <c r="M34" i="1"/>
  <c r="M18" i="1"/>
  <c r="M20" i="1"/>
  <c r="M24" i="1"/>
  <c r="M16" i="1"/>
  <c r="M15" i="1"/>
  <c r="M19" i="1"/>
  <c r="M21" i="1"/>
  <c r="M23" i="1"/>
  <c r="K33" i="1"/>
  <c r="L33" i="1" s="1"/>
  <c r="M33" i="1" s="1"/>
  <c r="K9" i="1"/>
  <c r="L9" i="1" s="1"/>
  <c r="M9" i="1" s="1"/>
  <c r="G30" i="1"/>
  <c r="H30" i="1" s="1"/>
  <c r="M30" i="1" s="1"/>
  <c r="G28" i="1"/>
  <c r="H28" i="1" s="1"/>
  <c r="M28" i="1" s="1"/>
  <c r="G12" i="1"/>
  <c r="H12" i="1" s="1"/>
  <c r="F14" i="1"/>
  <c r="G14" i="1" s="1"/>
  <c r="H14" i="1" s="1"/>
  <c r="F13" i="1"/>
  <c r="G13" i="1" s="1"/>
  <c r="H13" i="1" s="1"/>
  <c r="F11" i="1"/>
  <c r="G11" i="1" s="1"/>
  <c r="H11" i="1" s="1"/>
  <c r="F10" i="1"/>
  <c r="G10" i="1" s="1"/>
  <c r="H10" i="1" s="1"/>
  <c r="F8" i="1"/>
  <c r="G8" i="1" s="1"/>
  <c r="H8" i="1" s="1"/>
  <c r="F7" i="1"/>
  <c r="G7" i="1" s="1"/>
  <c r="H7" i="1" s="1"/>
  <c r="F6" i="1"/>
  <c r="G6" i="1" s="1"/>
  <c r="H6" i="1" s="1"/>
  <c r="K11" i="1" l="1"/>
  <c r="L11" i="1" s="1"/>
  <c r="M11" i="1" s="1"/>
  <c r="K13" i="1"/>
  <c r="L13" i="1" s="1"/>
  <c r="M13" i="1" s="1"/>
  <c r="K10" i="1"/>
  <c r="L10" i="1" s="1"/>
  <c r="M10" i="1" s="1"/>
  <c r="K7" i="1"/>
  <c r="L7" i="1" s="1"/>
  <c r="M7" i="1" s="1"/>
  <c r="K6" i="1"/>
  <c r="L6" i="1" s="1"/>
  <c r="M6" i="1" s="1"/>
  <c r="K14" i="1" l="1"/>
  <c r="L14" i="1" s="1"/>
  <c r="M14" i="1" s="1"/>
  <c r="K12" i="1"/>
  <c r="L12" i="1" s="1"/>
  <c r="M12" i="1" s="1"/>
  <c r="K8" i="1"/>
  <c r="L8" i="1" s="1"/>
  <c r="M8" i="1" s="1"/>
</calcChain>
</file>

<file path=xl/sharedStrings.xml><?xml version="1.0" encoding="utf-8"?>
<sst xmlns="http://schemas.openxmlformats.org/spreadsheetml/2006/main" count="103" uniqueCount="93">
  <si>
    <t>20.1</t>
  </si>
  <si>
    <t>20.2</t>
  </si>
  <si>
    <t>20.4</t>
  </si>
  <si>
    <t>20.5</t>
  </si>
  <si>
    <t>20.8</t>
  </si>
  <si>
    <t>20.10</t>
  </si>
  <si>
    <t>20.11</t>
  </si>
  <si>
    <t>20.12</t>
  </si>
  <si>
    <t>20.13</t>
  </si>
  <si>
    <t>20.14</t>
  </si>
  <si>
    <t>20.17</t>
  </si>
  <si>
    <t>20.19</t>
  </si>
  <si>
    <t>20.20</t>
  </si>
  <si>
    <t>20.22</t>
  </si>
  <si>
    <t>20.25</t>
  </si>
  <si>
    <t>20.27</t>
  </si>
  <si>
    <t>20.28</t>
  </si>
  <si>
    <t>20.32</t>
  </si>
  <si>
    <t>ZONOS NR.</t>
  </si>
  <si>
    <t>GATVĖ</t>
  </si>
  <si>
    <t>UNIKALUS NR.</t>
  </si>
  <si>
    <t>4400-2346-0020</t>
  </si>
  <si>
    <t>INDEKSUOTA VERTĖ, Lt</t>
  </si>
  <si>
    <t>2101-0003-0062</t>
  </si>
  <si>
    <t>Druskininkų g. (prie Girulių)</t>
  </si>
  <si>
    <t>2101-0001-0527</t>
  </si>
  <si>
    <t>4400-1051-8033</t>
  </si>
  <si>
    <t>2101-0004-0482</t>
  </si>
  <si>
    <t>2101-0006-0148</t>
  </si>
  <si>
    <t>4400-0495-2434</t>
  </si>
  <si>
    <t>4400-0253-7435</t>
  </si>
  <si>
    <t>4400-0511-5471</t>
  </si>
  <si>
    <t>2101-0008-0089</t>
  </si>
  <si>
    <t>2101-0030-0081</t>
  </si>
  <si>
    <t>0,4 proc.</t>
  </si>
  <si>
    <t>4400-1614-1868</t>
  </si>
  <si>
    <t>2101-0002-0601</t>
  </si>
  <si>
    <t>GYVENAMŲJŲ TERITORIJŲ ŽEMĖ</t>
  </si>
  <si>
    <t>Vertė, pritaikius 0,5 koef</t>
  </si>
  <si>
    <t>SKLYPO PLOTAS(arais)</t>
  </si>
  <si>
    <t>ŽM (1,5 proc.)</t>
  </si>
  <si>
    <t>VIDUTINĖ MOKESTINĖ VERTĖ (masinio vert), Lt</t>
  </si>
  <si>
    <t xml:space="preserve">ŽM už 1 arą 2013 m. </t>
  </si>
  <si>
    <t xml:space="preserve">Turgaus a. </t>
  </si>
  <si>
    <t xml:space="preserve">I.Kanto g. </t>
  </si>
  <si>
    <t xml:space="preserve">I Melnragė, Molo g. </t>
  </si>
  <si>
    <t xml:space="preserve">Plytinės g. </t>
  </si>
  <si>
    <t xml:space="preserve">Bangų g. </t>
  </si>
  <si>
    <t>Joniškės g .</t>
  </si>
  <si>
    <t>Statybininkų pr.</t>
  </si>
  <si>
    <t xml:space="preserve">Šilutės pl. </t>
  </si>
  <si>
    <t xml:space="preserve">Stadiono g. </t>
  </si>
  <si>
    <t xml:space="preserve">Tauralaukio g. </t>
  </si>
  <si>
    <t xml:space="preserve">Upelio g. </t>
  </si>
  <si>
    <t>Tiesioji g. (Rimkai)</t>
  </si>
  <si>
    <t xml:space="preserve">Žardupės g. </t>
  </si>
  <si>
    <t>2013m. Pereinamojo laikot mokest. Vertė, Lt</t>
  </si>
  <si>
    <t>KOMERCINĖS PASKIRTIES OBJEKTŲ TERITORIJŲ ŽEMĖ</t>
  </si>
  <si>
    <t>PRAMONĖS IR SANDĖLIAVIMO OBJEKTŲ TERITORIJŲ BEI KITOS PASKIRTIES ŽEMĖ</t>
  </si>
  <si>
    <t>Danės g.</t>
  </si>
  <si>
    <t>2101-0003-0412</t>
  </si>
  <si>
    <t>0,6 proc.</t>
  </si>
  <si>
    <t>2101-0001-0358</t>
  </si>
  <si>
    <t>20.31</t>
  </si>
  <si>
    <t>2101-0007-0025</t>
  </si>
  <si>
    <t>Joniškės g.</t>
  </si>
  <si>
    <t>2101-0004-0260</t>
  </si>
  <si>
    <t>4400-0891-0432</t>
  </si>
  <si>
    <t>Joniškės</t>
  </si>
  <si>
    <t>Smiltelės g.</t>
  </si>
  <si>
    <t>2101-0008-0265</t>
  </si>
  <si>
    <t>Jūrininkų g.</t>
  </si>
  <si>
    <t>2101-0028-0002</t>
  </si>
  <si>
    <t>Minijos g.</t>
  </si>
  <si>
    <t>2101-0005-0279</t>
  </si>
  <si>
    <t>Trilapio g.</t>
  </si>
  <si>
    <t>2101-0003-0151</t>
  </si>
  <si>
    <t>20.21</t>
  </si>
  <si>
    <t>4400-1039-3449</t>
  </si>
  <si>
    <t>4400-0509-6177</t>
  </si>
  <si>
    <t>Tilžės g.</t>
  </si>
  <si>
    <t>2101-0035-0045</t>
  </si>
  <si>
    <t>Kairių g.</t>
  </si>
  <si>
    <t>2101-8001-0001</t>
  </si>
  <si>
    <t>0,7 proc.</t>
  </si>
  <si>
    <t>ŽM už 1 arą 2012 m.</t>
  </si>
  <si>
    <t xml:space="preserve">1 aro ŽM pasikeitimas 2013 m. lyginant su 2012 m. </t>
  </si>
  <si>
    <t>ŽEMĖS MOKESTINĖS VERTĖS IR ŽEMĖS MOKESČIO APSKAIČIAVIMO PALYGINIMAS 2012 IR 2013 METAIS</t>
  </si>
  <si>
    <t>PAGAL ATSKIRUS UNIKALIUS NR.</t>
  </si>
  <si>
    <t>TARIFAS</t>
  </si>
  <si>
    <t>Artojo g.</t>
  </si>
  <si>
    <t>2101-0004-0335</t>
  </si>
  <si>
    <t>3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</si>
</sst>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Times New Roman"/>
      <family val="1"/>
    </font>
    <font>
      <sz val="8"/>
      <name val="Arial"/>
      <family val="2"/>
      <charset val="186"/>
    </font>
    <font>
      <sz val="9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3">
    <xf numFmtId="0" fontId="0" fillId="0" borderId="0" xfId="0"/>
    <xf numFmtId="0" fontId="2" fillId="0" borderId="1" xfId="1" applyFont="1" applyBorder="1"/>
    <xf numFmtId="164" fontId="2" fillId="0" borderId="1" xfId="1" applyNumberFormat="1" applyFont="1" applyBorder="1"/>
    <xf numFmtId="3" fontId="2" fillId="0" borderId="1" xfId="1" applyNumberFormat="1" applyFont="1" applyBorder="1"/>
    <xf numFmtId="3" fontId="4" fillId="0" borderId="1" xfId="2" applyNumberFormat="1" applyFont="1" applyBorder="1"/>
    <xf numFmtId="0" fontId="5" fillId="0" borderId="1" xfId="0" applyFont="1" applyBorder="1" applyAlignment="1">
      <alignment wrapText="1"/>
    </xf>
    <xf numFmtId="3" fontId="2" fillId="2" borderId="1" xfId="1" applyNumberFormat="1" applyFont="1" applyFill="1" applyBorder="1"/>
    <xf numFmtId="3" fontId="2" fillId="3" borderId="1" xfId="0" applyNumberFormat="1" applyFont="1" applyFill="1" applyBorder="1"/>
    <xf numFmtId="0" fontId="7" fillId="0" borderId="1" xfId="0" applyFont="1" applyBorder="1"/>
    <xf numFmtId="3" fontId="2" fillId="2" borderId="1" xfId="0" applyNumberFormat="1" applyFont="1" applyFill="1" applyBorder="1"/>
    <xf numFmtId="0" fontId="0" fillId="0" borderId="2" xfId="0" applyBorder="1"/>
    <xf numFmtId="0" fontId="8" fillId="0" borderId="3" xfId="0" applyFont="1" applyBorder="1"/>
    <xf numFmtId="0" fontId="0" fillId="0" borderId="3" xfId="0" applyBorder="1"/>
    <xf numFmtId="0" fontId="0" fillId="0" borderId="1" xfId="0" applyBorder="1"/>
    <xf numFmtId="0" fontId="5" fillId="2" borderId="1" xfId="0" applyFont="1" applyFill="1" applyBorder="1" applyAlignment="1">
      <alignment wrapText="1"/>
    </xf>
    <xf numFmtId="0" fontId="2" fillId="0" borderId="4" xfId="1" applyFont="1" applyBorder="1"/>
    <xf numFmtId="164" fontId="2" fillId="0" borderId="4" xfId="1" applyNumberFormat="1" applyFont="1" applyBorder="1"/>
    <xf numFmtId="3" fontId="2" fillId="0" borderId="4" xfId="1" applyNumberFormat="1" applyFont="1" applyBorder="1"/>
    <xf numFmtId="3" fontId="2" fillId="2" borderId="4" xfId="0" applyNumberFormat="1" applyFont="1" applyFill="1" applyBorder="1"/>
    <xf numFmtId="3" fontId="2" fillId="3" borderId="4" xfId="0" applyNumberFormat="1" applyFont="1" applyFill="1" applyBorder="1"/>
    <xf numFmtId="3" fontId="2" fillId="0" borderId="5" xfId="1" applyNumberFormat="1" applyFont="1" applyBorder="1"/>
    <xf numFmtId="3" fontId="2" fillId="2" borderId="5" xfId="1" applyNumberFormat="1" applyFont="1" applyFill="1" applyBorder="1"/>
    <xf numFmtId="3" fontId="2" fillId="2" borderId="5" xfId="0" applyNumberFormat="1" applyFont="1" applyFill="1" applyBorder="1"/>
    <xf numFmtId="3" fontId="2" fillId="3" borderId="5" xfId="0" applyNumberFormat="1" applyFont="1" applyFill="1" applyBorder="1"/>
    <xf numFmtId="0" fontId="2" fillId="0" borderId="2" xfId="1" applyFont="1" applyBorder="1"/>
    <xf numFmtId="3" fontId="2" fillId="0" borderId="3" xfId="1" applyNumberFormat="1" applyFont="1" applyBorder="1"/>
    <xf numFmtId="3" fontId="2" fillId="2" borderId="3" xfId="0" applyNumberFormat="1" applyFont="1" applyFill="1" applyBorder="1"/>
    <xf numFmtId="3" fontId="2" fillId="0" borderId="3" xfId="0" applyNumberFormat="1" applyFont="1" applyBorder="1"/>
    <xf numFmtId="3" fontId="4" fillId="0" borderId="3" xfId="2" applyNumberFormat="1" applyFont="1" applyBorder="1"/>
    <xf numFmtId="3" fontId="6" fillId="2" borderId="3" xfId="1" applyNumberFormat="1" applyFont="1" applyFill="1" applyBorder="1"/>
    <xf numFmtId="3" fontId="4" fillId="2" borderId="3" xfId="2" applyNumberFormat="1" applyFont="1" applyFill="1" applyBorder="1"/>
    <xf numFmtId="164" fontId="6" fillId="0" borderId="1" xfId="1" applyNumberFormat="1" applyFont="1" applyBorder="1"/>
    <xf numFmtId="0" fontId="4" fillId="0" borderId="1" xfId="1" applyFont="1" applyBorder="1"/>
    <xf numFmtId="2" fontId="2" fillId="0" borderId="1" xfId="1" applyNumberFormat="1" applyFont="1" applyBorder="1"/>
    <xf numFmtId="2" fontId="2" fillId="0" borderId="4" xfId="1" applyNumberFormat="1" applyFont="1" applyBorder="1"/>
    <xf numFmtId="2" fontId="9" fillId="0" borderId="1" xfId="0" applyNumberFormat="1" applyFont="1" applyBorder="1"/>
    <xf numFmtId="0" fontId="10" fillId="0" borderId="0" xfId="0" applyFont="1"/>
    <xf numFmtId="0" fontId="10" fillId="0" borderId="0" xfId="0" applyFont="1" applyBorder="1"/>
    <xf numFmtId="3" fontId="2" fillId="4" borderId="1" xfId="0" applyNumberFormat="1" applyFont="1" applyFill="1" applyBorder="1"/>
    <xf numFmtId="3" fontId="2" fillId="4" borderId="4" xfId="0" applyNumberFormat="1" applyFont="1" applyFill="1" applyBorder="1"/>
    <xf numFmtId="3" fontId="2" fillId="4" borderId="5" xfId="0" applyNumberFormat="1" applyFont="1" applyFill="1" applyBorder="1"/>
    <xf numFmtId="3" fontId="2" fillId="2" borderId="0" xfId="1" applyNumberFormat="1" applyFont="1" applyFill="1" applyBorder="1"/>
    <xf numFmtId="3" fontId="2" fillId="2" borderId="0" xfId="0" applyNumberFormat="1" applyFont="1" applyFill="1" applyBorder="1"/>
    <xf numFmtId="0" fontId="0" fillId="2" borderId="0" xfId="0" applyFill="1" applyBorder="1"/>
    <xf numFmtId="2" fontId="2" fillId="2" borderId="0" xfId="1" applyNumberFormat="1" applyFont="1" applyFill="1" applyBorder="1"/>
    <xf numFmtId="3" fontId="4" fillId="2" borderId="0" xfId="2" applyNumberFormat="1" applyFont="1" applyFill="1" applyBorder="1"/>
    <xf numFmtId="0" fontId="12" fillId="0" borderId="1" xfId="0" applyFont="1" applyBorder="1"/>
    <xf numFmtId="0" fontId="5" fillId="0" borderId="1" xfId="0" applyFont="1" applyBorder="1"/>
    <xf numFmtId="0" fontId="13" fillId="0" borderId="1" xfId="0" applyFont="1" applyBorder="1"/>
    <xf numFmtId="0" fontId="11" fillId="0" borderId="1" xfId="1" applyFont="1" applyBorder="1"/>
    <xf numFmtId="0" fontId="14" fillId="0" borderId="1" xfId="0" applyFont="1" applyBorder="1"/>
    <xf numFmtId="0" fontId="11" fillId="0" borderId="1" xfId="1" applyFont="1" applyBorder="1" applyAlignment="1">
      <alignment wrapText="1"/>
    </xf>
    <xf numFmtId="0" fontId="11" fillId="0" borderId="4" xfId="1" applyFont="1" applyBorder="1"/>
  </cellXfs>
  <cellStyles count="3">
    <cellStyle name="Įprastas" xfId="0" builtinId="0"/>
    <cellStyle name="Įprastas 2" xfId="2"/>
    <cellStyle name="Įprastas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M37" sqref="M37"/>
    </sheetView>
  </sheetViews>
  <sheetFormatPr defaultRowHeight="15" x14ac:dyDescent="0.25"/>
  <cols>
    <col min="1" max="1" width="6.140625" customWidth="1"/>
    <col min="2" max="2" width="13.28515625" customWidth="1"/>
    <col min="3" max="3" width="12.42578125" customWidth="1"/>
    <col min="4" max="5" width="7.7109375" customWidth="1"/>
    <col min="6" max="6" width="7.5703125" customWidth="1"/>
    <col min="7" max="7" width="6" customWidth="1"/>
    <col min="8" max="8" width="8.85546875" customWidth="1"/>
    <col min="9" max="9" width="8.5703125" customWidth="1"/>
    <col min="10" max="10" width="9.42578125" customWidth="1"/>
    <col min="11" max="11" width="6.85546875" customWidth="1"/>
    <col min="12" max="12" width="7" customWidth="1"/>
  </cols>
  <sheetData>
    <row r="1" spans="1:14" x14ac:dyDescent="0.25">
      <c r="A1" s="36"/>
      <c r="B1" s="36" t="s">
        <v>87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  <c r="N1" s="36"/>
    </row>
    <row r="2" spans="1:14" x14ac:dyDescent="0.25">
      <c r="A2" s="36"/>
      <c r="B2" s="36"/>
      <c r="C2" s="36"/>
      <c r="D2" s="36" t="s">
        <v>88</v>
      </c>
      <c r="E2" s="36"/>
      <c r="F2" s="36"/>
      <c r="G2" s="36"/>
      <c r="H2" s="36"/>
      <c r="I2" s="36"/>
      <c r="J2" s="36"/>
      <c r="K2" s="36"/>
      <c r="L2" s="36"/>
      <c r="M2" s="37" t="s">
        <v>92</v>
      </c>
      <c r="N2" s="36"/>
    </row>
    <row r="3" spans="1:14" x14ac:dyDescent="0.25">
      <c r="A3" s="10"/>
      <c r="B3" s="11" t="s">
        <v>37</v>
      </c>
      <c r="C3" s="11"/>
      <c r="D3" s="11"/>
      <c r="E3" s="11"/>
      <c r="F3" s="11"/>
      <c r="G3" s="12"/>
      <c r="H3" s="12"/>
      <c r="I3" s="12"/>
      <c r="J3" s="12"/>
      <c r="K3" s="12"/>
      <c r="L3" s="12"/>
      <c r="M3" s="13"/>
    </row>
    <row r="4" spans="1:14" ht="79.5" x14ac:dyDescent="0.25">
      <c r="A4" s="5" t="s">
        <v>18</v>
      </c>
      <c r="B4" s="5" t="s">
        <v>19</v>
      </c>
      <c r="C4" s="5" t="s">
        <v>20</v>
      </c>
      <c r="D4" s="5" t="s">
        <v>39</v>
      </c>
      <c r="E4" s="5" t="s">
        <v>22</v>
      </c>
      <c r="F4" s="5" t="s">
        <v>38</v>
      </c>
      <c r="G4" s="5" t="s">
        <v>40</v>
      </c>
      <c r="H4" s="5" t="s">
        <v>85</v>
      </c>
      <c r="I4" s="5" t="s">
        <v>41</v>
      </c>
      <c r="J4" s="5" t="s">
        <v>56</v>
      </c>
      <c r="K4" s="8" t="s">
        <v>89</v>
      </c>
      <c r="L4" s="5" t="s">
        <v>42</v>
      </c>
      <c r="M4" s="14" t="s">
        <v>86</v>
      </c>
    </row>
    <row r="5" spans="1:14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8" t="s">
        <v>34</v>
      </c>
      <c r="L5" s="5"/>
      <c r="M5" s="14"/>
    </row>
    <row r="6" spans="1:14" x14ac:dyDescent="0.25">
      <c r="A6" s="1" t="s">
        <v>0</v>
      </c>
      <c r="B6" s="49" t="s">
        <v>43</v>
      </c>
      <c r="C6" s="2" t="s">
        <v>21</v>
      </c>
      <c r="D6" s="33">
        <v>3.5</v>
      </c>
      <c r="E6" s="3">
        <v>34715</v>
      </c>
      <c r="F6" s="9">
        <f>E6*0.5</f>
        <v>17357.5</v>
      </c>
      <c r="G6" s="38">
        <f>F6*1.5/100</f>
        <v>260.36250000000001</v>
      </c>
      <c r="H6" s="9">
        <f>G6/D6</f>
        <v>74.38928571428572</v>
      </c>
      <c r="I6" s="3">
        <v>174000</v>
      </c>
      <c r="J6" s="4">
        <f>I6-((I6-F6)*0.8)</f>
        <v>48686</v>
      </c>
      <c r="K6" s="7">
        <f>J6*0.4/100</f>
        <v>194.74400000000003</v>
      </c>
      <c r="L6" s="9">
        <f t="shared" ref="L6:L21" si="0">K6/D6</f>
        <v>55.641142857142867</v>
      </c>
      <c r="M6" s="7">
        <f>L6-H6</f>
        <v>-18.748142857142852</v>
      </c>
    </row>
    <row r="7" spans="1:14" x14ac:dyDescent="0.25">
      <c r="A7" s="1" t="s">
        <v>1</v>
      </c>
      <c r="B7" s="49" t="s">
        <v>44</v>
      </c>
      <c r="C7" s="2" t="s">
        <v>23</v>
      </c>
      <c r="D7" s="33">
        <v>15.8</v>
      </c>
      <c r="E7" s="3">
        <v>69020</v>
      </c>
      <c r="F7" s="9">
        <f t="shared" ref="F7:F21" si="1">E7*0.5</f>
        <v>34510</v>
      </c>
      <c r="G7" s="38">
        <f t="shared" ref="G7:G31" si="2">F7*1.5/100</f>
        <v>517.65</v>
      </c>
      <c r="H7" s="9">
        <f t="shared" ref="H7:H31" si="3">G7/D7</f>
        <v>32.7626582278481</v>
      </c>
      <c r="I7" s="3">
        <v>471000</v>
      </c>
      <c r="J7" s="4">
        <f t="shared" ref="J7:J28" si="4">I7-((I7-F7)*0.8)</f>
        <v>121808</v>
      </c>
      <c r="K7" s="7">
        <f t="shared" ref="K7:K14" si="5">J7*0.4/100</f>
        <v>487.23200000000003</v>
      </c>
      <c r="L7" s="9">
        <f t="shared" si="0"/>
        <v>30.837468354430381</v>
      </c>
      <c r="M7" s="7">
        <f t="shared" ref="M7:M34" si="6">L7-H7</f>
        <v>-1.9251898734177182</v>
      </c>
    </row>
    <row r="8" spans="1:14" ht="24.75" x14ac:dyDescent="0.25">
      <c r="A8" s="1" t="s">
        <v>2</v>
      </c>
      <c r="B8" s="51" t="s">
        <v>45</v>
      </c>
      <c r="C8" s="2" t="s">
        <v>35</v>
      </c>
      <c r="D8" s="33">
        <v>21.6</v>
      </c>
      <c r="E8" s="3">
        <v>96581</v>
      </c>
      <c r="F8" s="9">
        <f t="shared" si="1"/>
        <v>48290.5</v>
      </c>
      <c r="G8" s="38">
        <f t="shared" si="2"/>
        <v>724.35749999999996</v>
      </c>
      <c r="H8" s="9">
        <f t="shared" si="3"/>
        <v>33.535069444444439</v>
      </c>
      <c r="I8" s="3">
        <v>590000</v>
      </c>
      <c r="J8" s="4">
        <f t="shared" si="4"/>
        <v>156632.39999999997</v>
      </c>
      <c r="K8" s="7">
        <f t="shared" si="5"/>
        <v>626.52959999999996</v>
      </c>
      <c r="L8" s="9">
        <f t="shared" si="0"/>
        <v>29.005999999999997</v>
      </c>
      <c r="M8" s="7">
        <f t="shared" si="6"/>
        <v>-4.5290694444444419</v>
      </c>
    </row>
    <row r="9" spans="1:14" ht="24.75" x14ac:dyDescent="0.25">
      <c r="A9" s="1" t="s">
        <v>3</v>
      </c>
      <c r="B9" s="51" t="s">
        <v>24</v>
      </c>
      <c r="C9" s="2" t="s">
        <v>62</v>
      </c>
      <c r="D9" s="33">
        <v>12</v>
      </c>
      <c r="E9" s="3">
        <v>33538</v>
      </c>
      <c r="F9" s="9">
        <f t="shared" ref="F9" si="7">E9*0.5</f>
        <v>16769</v>
      </c>
      <c r="G9" s="38">
        <f t="shared" ref="G9" si="8">F9*1.5/100</f>
        <v>251.535</v>
      </c>
      <c r="H9" s="9">
        <f t="shared" ref="H9" si="9">G9/D9</f>
        <v>20.96125</v>
      </c>
      <c r="I9" s="3">
        <v>231000</v>
      </c>
      <c r="J9" s="4">
        <f t="shared" si="4"/>
        <v>59615.199999999983</v>
      </c>
      <c r="K9" s="7">
        <f t="shared" ref="K9" si="10">J9*0.4/100</f>
        <v>238.46079999999995</v>
      </c>
      <c r="L9" s="9">
        <f t="shared" si="0"/>
        <v>19.871733333333328</v>
      </c>
      <c r="M9" s="7">
        <f t="shared" si="6"/>
        <v>-1.0895166666666718</v>
      </c>
    </row>
    <row r="10" spans="1:14" ht="24.75" x14ac:dyDescent="0.25">
      <c r="A10" s="1" t="s">
        <v>3</v>
      </c>
      <c r="B10" s="51" t="s">
        <v>24</v>
      </c>
      <c r="C10" s="2" t="s">
        <v>25</v>
      </c>
      <c r="D10" s="33">
        <v>13.91</v>
      </c>
      <c r="E10" s="3">
        <v>38876</v>
      </c>
      <c r="F10" s="9">
        <f t="shared" si="1"/>
        <v>19438</v>
      </c>
      <c r="G10" s="38">
        <f t="shared" si="2"/>
        <v>291.57</v>
      </c>
      <c r="H10" s="9">
        <f t="shared" si="3"/>
        <v>20.96117900790798</v>
      </c>
      <c r="I10" s="3">
        <v>266000</v>
      </c>
      <c r="J10" s="4">
        <f t="shared" si="4"/>
        <v>68750.399999999994</v>
      </c>
      <c r="K10" s="7">
        <f t="shared" si="5"/>
        <v>275.0016</v>
      </c>
      <c r="L10" s="9">
        <f t="shared" si="0"/>
        <v>19.770064701653485</v>
      </c>
      <c r="M10" s="7">
        <f t="shared" si="6"/>
        <v>-1.1911143062544944</v>
      </c>
    </row>
    <row r="11" spans="1:14" x14ac:dyDescent="0.25">
      <c r="A11" s="1" t="s">
        <v>4</v>
      </c>
      <c r="B11" s="49" t="s">
        <v>46</v>
      </c>
      <c r="C11" s="2" t="s">
        <v>36</v>
      </c>
      <c r="D11" s="33">
        <v>8.3000000000000007</v>
      </c>
      <c r="E11" s="3">
        <v>12089</v>
      </c>
      <c r="F11" s="9">
        <f t="shared" si="1"/>
        <v>6044.5</v>
      </c>
      <c r="G11" s="38">
        <f t="shared" si="2"/>
        <v>90.667500000000004</v>
      </c>
      <c r="H11" s="9">
        <f t="shared" si="3"/>
        <v>10.923795180722891</v>
      </c>
      <c r="I11" s="3">
        <v>148000</v>
      </c>
      <c r="J11" s="4">
        <f t="shared" si="4"/>
        <v>34435.599999999991</v>
      </c>
      <c r="K11" s="7">
        <f t="shared" si="5"/>
        <v>137.74239999999998</v>
      </c>
      <c r="L11" s="9">
        <f t="shared" si="0"/>
        <v>16.595469879518067</v>
      </c>
      <c r="M11" s="7">
        <f t="shared" si="6"/>
        <v>5.6716746987951758</v>
      </c>
    </row>
    <row r="12" spans="1:14" x14ac:dyDescent="0.25">
      <c r="A12" s="1" t="s">
        <v>5</v>
      </c>
      <c r="B12" s="49" t="s">
        <v>47</v>
      </c>
      <c r="C12" s="2" t="s">
        <v>26</v>
      </c>
      <c r="D12" s="33">
        <v>8.19</v>
      </c>
      <c r="E12" s="3">
        <v>27746</v>
      </c>
      <c r="F12" s="6">
        <f t="shared" si="1"/>
        <v>13873</v>
      </c>
      <c r="G12" s="38">
        <f t="shared" si="2"/>
        <v>208.095</v>
      </c>
      <c r="H12" s="9">
        <f t="shared" si="3"/>
        <v>25.408424908424909</v>
      </c>
      <c r="I12" s="3">
        <v>158000</v>
      </c>
      <c r="J12" s="4">
        <f t="shared" si="4"/>
        <v>42698.399999999994</v>
      </c>
      <c r="K12" s="7">
        <f t="shared" si="5"/>
        <v>170.79359999999997</v>
      </c>
      <c r="L12" s="9">
        <f t="shared" si="0"/>
        <v>20.85391941391941</v>
      </c>
      <c r="M12" s="7">
        <f t="shared" si="6"/>
        <v>-4.5545054945054986</v>
      </c>
    </row>
    <row r="13" spans="1:14" x14ac:dyDescent="0.25">
      <c r="A13" s="1" t="s">
        <v>7</v>
      </c>
      <c r="B13" s="49" t="s">
        <v>48</v>
      </c>
      <c r="C13" s="2" t="s">
        <v>27</v>
      </c>
      <c r="D13" s="33">
        <v>6.17</v>
      </c>
      <c r="E13" s="3">
        <v>8886</v>
      </c>
      <c r="F13" s="9">
        <f t="shared" si="1"/>
        <v>4443</v>
      </c>
      <c r="G13" s="38">
        <f t="shared" si="2"/>
        <v>66.644999999999996</v>
      </c>
      <c r="H13" s="9">
        <f t="shared" si="3"/>
        <v>10.801458670988655</v>
      </c>
      <c r="I13" s="3">
        <v>96000</v>
      </c>
      <c r="J13" s="4">
        <f t="shared" si="4"/>
        <v>22754.399999999994</v>
      </c>
      <c r="K13" s="7">
        <f t="shared" si="5"/>
        <v>91.017599999999987</v>
      </c>
      <c r="L13" s="9">
        <f t="shared" si="0"/>
        <v>14.751636952998377</v>
      </c>
      <c r="M13" s="7">
        <f t="shared" si="6"/>
        <v>3.9501782820097215</v>
      </c>
    </row>
    <row r="14" spans="1:14" x14ac:dyDescent="0.25">
      <c r="A14" s="1" t="s">
        <v>8</v>
      </c>
      <c r="B14" s="51" t="s">
        <v>49</v>
      </c>
      <c r="C14" s="2" t="s">
        <v>28</v>
      </c>
      <c r="D14" s="33">
        <v>7.71</v>
      </c>
      <c r="E14" s="3">
        <v>10255</v>
      </c>
      <c r="F14" s="9">
        <f t="shared" si="1"/>
        <v>5127.5</v>
      </c>
      <c r="G14" s="38">
        <f t="shared" si="2"/>
        <v>76.912499999999994</v>
      </c>
      <c r="H14" s="9">
        <f t="shared" si="3"/>
        <v>9.9756809338521393</v>
      </c>
      <c r="I14" s="3">
        <v>132000</v>
      </c>
      <c r="J14" s="4">
        <f t="shared" si="4"/>
        <v>30502</v>
      </c>
      <c r="K14" s="7">
        <f t="shared" si="5"/>
        <v>122.00800000000001</v>
      </c>
      <c r="L14" s="9">
        <f t="shared" si="0"/>
        <v>15.824643320363165</v>
      </c>
      <c r="M14" s="7">
        <f t="shared" si="6"/>
        <v>5.8489623865110261</v>
      </c>
    </row>
    <row r="15" spans="1:14" x14ac:dyDescent="0.25">
      <c r="A15" s="1" t="s">
        <v>11</v>
      </c>
      <c r="B15" s="49" t="s">
        <v>51</v>
      </c>
      <c r="C15" s="2" t="s">
        <v>30</v>
      </c>
      <c r="D15" s="33">
        <v>8.5</v>
      </c>
      <c r="E15" s="3">
        <v>28435</v>
      </c>
      <c r="F15" s="9">
        <f t="shared" si="1"/>
        <v>14217.5</v>
      </c>
      <c r="G15" s="38">
        <f t="shared" ref="G15:G21" si="11">F15*1.5/100</f>
        <v>213.26249999999999</v>
      </c>
      <c r="H15" s="9">
        <f t="shared" ref="H15:H21" si="12">G15/D15</f>
        <v>25.089705882352941</v>
      </c>
      <c r="I15" s="3">
        <v>153000</v>
      </c>
      <c r="J15" s="4">
        <f t="shared" si="4"/>
        <v>41974</v>
      </c>
      <c r="K15" s="7">
        <f t="shared" ref="K15:K21" si="13">J15*0.4/100</f>
        <v>167.89600000000002</v>
      </c>
      <c r="L15" s="9">
        <f t="shared" si="0"/>
        <v>19.752470588235298</v>
      </c>
      <c r="M15" s="7">
        <f t="shared" si="6"/>
        <v>-5.3372352941176437</v>
      </c>
    </row>
    <row r="16" spans="1:14" x14ac:dyDescent="0.25">
      <c r="A16" s="1" t="s">
        <v>77</v>
      </c>
      <c r="B16" s="49" t="s">
        <v>75</v>
      </c>
      <c r="C16" s="2" t="s">
        <v>78</v>
      </c>
      <c r="D16" s="33">
        <v>6.08</v>
      </c>
      <c r="E16" s="3">
        <v>20341</v>
      </c>
      <c r="F16" s="9">
        <f t="shared" si="1"/>
        <v>10170.5</v>
      </c>
      <c r="G16" s="38">
        <f t="shared" si="11"/>
        <v>152.5575</v>
      </c>
      <c r="H16" s="9">
        <f t="shared" si="12"/>
        <v>25.09169407894737</v>
      </c>
      <c r="I16" s="3">
        <v>68500</v>
      </c>
      <c r="J16" s="4">
        <f t="shared" si="4"/>
        <v>21836.399999999994</v>
      </c>
      <c r="K16" s="7">
        <f t="shared" si="13"/>
        <v>87.345599999999976</v>
      </c>
      <c r="L16" s="9">
        <f t="shared" si="0"/>
        <v>14.366052631578944</v>
      </c>
      <c r="M16" s="7">
        <f t="shared" si="6"/>
        <v>-10.725641447368426</v>
      </c>
    </row>
    <row r="17" spans="1:13" x14ac:dyDescent="0.25">
      <c r="A17" s="1" t="s">
        <v>13</v>
      </c>
      <c r="B17" s="49" t="s">
        <v>52</v>
      </c>
      <c r="C17" s="2" t="s">
        <v>79</v>
      </c>
      <c r="D17" s="33">
        <v>28.35</v>
      </c>
      <c r="E17" s="3">
        <v>32965</v>
      </c>
      <c r="F17" s="9">
        <f t="shared" si="1"/>
        <v>16482.5</v>
      </c>
      <c r="G17" s="38">
        <f t="shared" si="11"/>
        <v>247.23750000000001</v>
      </c>
      <c r="H17" s="9">
        <f t="shared" si="12"/>
        <v>8.7208994708994716</v>
      </c>
      <c r="I17" s="3">
        <v>391000</v>
      </c>
      <c r="J17" s="4">
        <f t="shared" si="4"/>
        <v>91386</v>
      </c>
      <c r="K17" s="7">
        <f t="shared" si="13"/>
        <v>365.54400000000004</v>
      </c>
      <c r="L17" s="9">
        <f t="shared" si="0"/>
        <v>12.893968253968255</v>
      </c>
      <c r="M17" s="7">
        <f t="shared" si="6"/>
        <v>4.1730687830687838</v>
      </c>
    </row>
    <row r="18" spans="1:13" x14ac:dyDescent="0.25">
      <c r="A18" s="1" t="s">
        <v>13</v>
      </c>
      <c r="B18" s="49" t="s">
        <v>52</v>
      </c>
      <c r="C18" s="2" t="s">
        <v>31</v>
      </c>
      <c r="D18" s="33">
        <v>28.9</v>
      </c>
      <c r="E18" s="3">
        <v>33605</v>
      </c>
      <c r="F18" s="9">
        <f t="shared" si="1"/>
        <v>16802.5</v>
      </c>
      <c r="G18" s="38">
        <f t="shared" si="11"/>
        <v>252.03749999999999</v>
      </c>
      <c r="H18" s="9">
        <f t="shared" si="12"/>
        <v>8.7210207612456756</v>
      </c>
      <c r="I18" s="3">
        <v>399000</v>
      </c>
      <c r="J18" s="4">
        <f t="shared" si="4"/>
        <v>93242</v>
      </c>
      <c r="K18" s="7">
        <f t="shared" si="13"/>
        <v>372.96800000000002</v>
      </c>
      <c r="L18" s="9">
        <f t="shared" si="0"/>
        <v>12.905467128027682</v>
      </c>
      <c r="M18" s="7">
        <f t="shared" si="6"/>
        <v>4.1844463667820069</v>
      </c>
    </row>
    <row r="19" spans="1:13" x14ac:dyDescent="0.25">
      <c r="A19" s="1" t="s">
        <v>14</v>
      </c>
      <c r="B19" s="49" t="s">
        <v>53</v>
      </c>
      <c r="C19" s="2" t="s">
        <v>32</v>
      </c>
      <c r="D19" s="33">
        <v>10.95</v>
      </c>
      <c r="E19" s="3">
        <v>10454</v>
      </c>
      <c r="F19" s="9">
        <f t="shared" si="1"/>
        <v>5227</v>
      </c>
      <c r="G19" s="38">
        <f t="shared" si="11"/>
        <v>78.405000000000001</v>
      </c>
      <c r="H19" s="9">
        <f t="shared" si="12"/>
        <v>7.1602739726027407</v>
      </c>
      <c r="I19" s="3">
        <v>92700</v>
      </c>
      <c r="J19" s="4">
        <f t="shared" si="4"/>
        <v>22721.599999999991</v>
      </c>
      <c r="K19" s="7">
        <f t="shared" si="13"/>
        <v>90.886399999999981</v>
      </c>
      <c r="L19" s="9">
        <f t="shared" si="0"/>
        <v>8.3001278538812766</v>
      </c>
      <c r="M19" s="7">
        <f t="shared" si="6"/>
        <v>1.1398538812785359</v>
      </c>
    </row>
    <row r="20" spans="1:13" ht="24.75" x14ac:dyDescent="0.25">
      <c r="A20" s="1" t="s">
        <v>16</v>
      </c>
      <c r="B20" s="51" t="s">
        <v>54</v>
      </c>
      <c r="C20" s="2" t="s">
        <v>33</v>
      </c>
      <c r="D20" s="33">
        <v>25</v>
      </c>
      <c r="E20" s="3">
        <v>24878</v>
      </c>
      <c r="F20" s="9">
        <f t="shared" si="1"/>
        <v>12439</v>
      </c>
      <c r="G20" s="38">
        <f t="shared" si="11"/>
        <v>186.58500000000001</v>
      </c>
      <c r="H20" s="9">
        <f t="shared" si="12"/>
        <v>7.4634</v>
      </c>
      <c r="I20" s="3">
        <v>159000</v>
      </c>
      <c r="J20" s="4">
        <f t="shared" si="4"/>
        <v>41751.199999999997</v>
      </c>
      <c r="K20" s="7">
        <f t="shared" si="13"/>
        <v>167.00479999999999</v>
      </c>
      <c r="L20" s="9">
        <f t="shared" si="0"/>
        <v>6.6801919999999999</v>
      </c>
      <c r="M20" s="7">
        <f t="shared" si="6"/>
        <v>-0.78320800000000013</v>
      </c>
    </row>
    <row r="21" spans="1:13" x14ac:dyDescent="0.25">
      <c r="A21" s="15" t="s">
        <v>17</v>
      </c>
      <c r="B21" s="52" t="s">
        <v>55</v>
      </c>
      <c r="C21" s="16" t="s">
        <v>29</v>
      </c>
      <c r="D21" s="34">
        <v>47.5</v>
      </c>
      <c r="E21" s="17">
        <v>135386</v>
      </c>
      <c r="F21" s="18">
        <f t="shared" si="1"/>
        <v>67693</v>
      </c>
      <c r="G21" s="39">
        <f t="shared" si="11"/>
        <v>1015.395</v>
      </c>
      <c r="H21" s="18">
        <f t="shared" si="12"/>
        <v>21.376736842105263</v>
      </c>
      <c r="I21" s="17">
        <v>297000</v>
      </c>
      <c r="J21" s="4">
        <f t="shared" si="4"/>
        <v>113554.4</v>
      </c>
      <c r="K21" s="19">
        <f t="shared" si="13"/>
        <v>454.2176</v>
      </c>
      <c r="L21" s="18">
        <f t="shared" si="0"/>
        <v>9.5624757894736838</v>
      </c>
      <c r="M21" s="7">
        <f t="shared" si="6"/>
        <v>-11.814261052631579</v>
      </c>
    </row>
    <row r="22" spans="1:13" x14ac:dyDescent="0.25">
      <c r="A22" s="24"/>
      <c r="B22" s="11" t="s">
        <v>57</v>
      </c>
      <c r="C22" s="11"/>
      <c r="D22" s="11"/>
      <c r="E22" s="25"/>
      <c r="F22" s="26"/>
      <c r="G22" s="27"/>
      <c r="H22" s="26"/>
      <c r="I22" s="25"/>
      <c r="J22" s="30"/>
      <c r="K22" s="8" t="s">
        <v>61</v>
      </c>
      <c r="L22" s="26"/>
      <c r="M22" s="29"/>
    </row>
    <row r="23" spans="1:13" x14ac:dyDescent="0.25">
      <c r="A23" s="1" t="s">
        <v>1</v>
      </c>
      <c r="B23" s="46" t="s">
        <v>59</v>
      </c>
      <c r="C23" s="47" t="s">
        <v>60</v>
      </c>
      <c r="D23" s="35">
        <v>45.33</v>
      </c>
      <c r="E23" s="3">
        <v>453119</v>
      </c>
      <c r="F23" s="21">
        <f t="shared" ref="F23" si="14">E23*0.5</f>
        <v>226559.5</v>
      </c>
      <c r="G23" s="40">
        <f t="shared" ref="G23" si="15">F23*1.5/100</f>
        <v>3398.3924999999999</v>
      </c>
      <c r="H23" s="22">
        <f t="shared" ref="H23" si="16">G23/D23</f>
        <v>74.970052945069497</v>
      </c>
      <c r="I23" s="20">
        <v>1704000</v>
      </c>
      <c r="J23" s="4">
        <f t="shared" si="4"/>
        <v>522047.59999999986</v>
      </c>
      <c r="K23" s="23">
        <f t="shared" ref="K23:K28" si="17">J23*0.6/100</f>
        <v>3132.2855999999988</v>
      </c>
      <c r="L23" s="22">
        <f t="shared" ref="L23:L28" si="18">K23/D23</f>
        <v>69.09961614824617</v>
      </c>
      <c r="M23" s="7">
        <f t="shared" si="6"/>
        <v>-5.8704367968233271</v>
      </c>
    </row>
    <row r="24" spans="1:13" x14ac:dyDescent="0.25">
      <c r="A24" s="1" t="s">
        <v>7</v>
      </c>
      <c r="B24" s="32" t="s">
        <v>68</v>
      </c>
      <c r="C24" s="31" t="s">
        <v>67</v>
      </c>
      <c r="D24" s="33">
        <v>74.7</v>
      </c>
      <c r="E24" s="3">
        <v>157569</v>
      </c>
      <c r="F24" s="6">
        <f t="shared" ref="F24:F31" si="19">E24*0.5</f>
        <v>78784.5</v>
      </c>
      <c r="G24" s="38">
        <f t="shared" si="2"/>
        <v>1181.7674999999999</v>
      </c>
      <c r="H24" s="9">
        <f t="shared" si="3"/>
        <v>15.820180722891564</v>
      </c>
      <c r="I24" s="3">
        <v>979000</v>
      </c>
      <c r="J24" s="4">
        <f t="shared" si="4"/>
        <v>258827.59999999998</v>
      </c>
      <c r="K24" s="7">
        <f t="shared" si="17"/>
        <v>1552.9655999999998</v>
      </c>
      <c r="L24" s="9">
        <f t="shared" si="18"/>
        <v>20.789365461847385</v>
      </c>
      <c r="M24" s="7">
        <f t="shared" si="6"/>
        <v>4.9691847389558212</v>
      </c>
    </row>
    <row r="25" spans="1:13" x14ac:dyDescent="0.25">
      <c r="A25" s="1" t="s">
        <v>6</v>
      </c>
      <c r="B25" s="32" t="s">
        <v>73</v>
      </c>
      <c r="C25" s="31" t="s">
        <v>74</v>
      </c>
      <c r="D25" s="33">
        <v>50.1</v>
      </c>
      <c r="E25" s="3">
        <v>185472</v>
      </c>
      <c r="F25" s="9">
        <f t="shared" ref="F25:F26" si="20">E25*0.5</f>
        <v>92736</v>
      </c>
      <c r="G25" s="38">
        <f t="shared" ref="G25:G26" si="21">F25*1.5/100</f>
        <v>1391.04</v>
      </c>
      <c r="H25" s="9">
        <f t="shared" ref="H25:H26" si="22">G25/D25</f>
        <v>27.765269461077843</v>
      </c>
      <c r="I25" s="3">
        <v>1106000</v>
      </c>
      <c r="J25" s="4">
        <f t="shared" si="4"/>
        <v>295388.79999999993</v>
      </c>
      <c r="K25" s="7">
        <f t="shared" si="17"/>
        <v>1772.3327999999995</v>
      </c>
      <c r="L25" s="9">
        <f t="shared" si="18"/>
        <v>35.375904191616755</v>
      </c>
      <c r="M25" s="7">
        <f t="shared" si="6"/>
        <v>7.6106347305389122</v>
      </c>
    </row>
    <row r="26" spans="1:13" x14ac:dyDescent="0.25">
      <c r="A26" s="1" t="s">
        <v>12</v>
      </c>
      <c r="B26" s="32" t="s">
        <v>90</v>
      </c>
      <c r="C26" s="31" t="s">
        <v>91</v>
      </c>
      <c r="D26" s="33">
        <v>235.24</v>
      </c>
      <c r="E26" s="3">
        <v>898353</v>
      </c>
      <c r="F26" s="9">
        <f t="shared" si="20"/>
        <v>449176.5</v>
      </c>
      <c r="G26" s="38">
        <f t="shared" si="21"/>
        <v>6737.6475</v>
      </c>
      <c r="H26" s="9">
        <f t="shared" si="22"/>
        <v>28.64158944057133</v>
      </c>
      <c r="I26" s="3">
        <v>2480000</v>
      </c>
      <c r="J26" s="4">
        <f t="shared" si="4"/>
        <v>855341.2</v>
      </c>
      <c r="K26" s="7">
        <f t="shared" si="17"/>
        <v>5132.0472</v>
      </c>
      <c r="L26" s="9">
        <f t="shared" si="18"/>
        <v>21.81621833021595</v>
      </c>
      <c r="M26" s="7">
        <f t="shared" si="6"/>
        <v>-6.8253711103553805</v>
      </c>
    </row>
    <row r="27" spans="1:13" x14ac:dyDescent="0.25">
      <c r="A27" s="1" t="s">
        <v>63</v>
      </c>
      <c r="B27" s="32" t="s">
        <v>50</v>
      </c>
      <c r="C27" s="31" t="s">
        <v>64</v>
      </c>
      <c r="D27" s="33">
        <v>82.77</v>
      </c>
      <c r="E27" s="3">
        <v>113130</v>
      </c>
      <c r="F27" s="6">
        <f t="shared" si="19"/>
        <v>56565</v>
      </c>
      <c r="G27" s="38">
        <f t="shared" si="2"/>
        <v>848.47500000000002</v>
      </c>
      <c r="H27" s="9">
        <f t="shared" ref="H27" si="23">G27/D27</f>
        <v>10.250996737948533</v>
      </c>
      <c r="I27" s="3">
        <v>1106000</v>
      </c>
      <c r="J27" s="4">
        <f t="shared" si="4"/>
        <v>266452</v>
      </c>
      <c r="K27" s="7">
        <f t="shared" si="17"/>
        <v>1598.7119999999998</v>
      </c>
      <c r="L27" s="9">
        <f t="shared" si="18"/>
        <v>19.315114171801376</v>
      </c>
      <c r="M27" s="7">
        <f t="shared" si="6"/>
        <v>9.064117433852843</v>
      </c>
    </row>
    <row r="28" spans="1:13" x14ac:dyDescent="0.25">
      <c r="A28" s="1" t="s">
        <v>10</v>
      </c>
      <c r="B28" s="32" t="s">
        <v>71</v>
      </c>
      <c r="C28" s="31" t="s">
        <v>72</v>
      </c>
      <c r="D28" s="33">
        <v>170.6</v>
      </c>
      <c r="E28" s="3">
        <v>457021</v>
      </c>
      <c r="F28" s="6">
        <f t="shared" si="19"/>
        <v>228510.5</v>
      </c>
      <c r="G28" s="38">
        <f t="shared" si="2"/>
        <v>3427.6574999999998</v>
      </c>
      <c r="H28" s="9">
        <f t="shared" si="3"/>
        <v>20.091779015240327</v>
      </c>
      <c r="I28" s="3">
        <v>2155000</v>
      </c>
      <c r="J28" s="4">
        <f t="shared" si="4"/>
        <v>613808.39999999991</v>
      </c>
      <c r="K28" s="7">
        <f t="shared" si="17"/>
        <v>3682.8503999999994</v>
      </c>
      <c r="L28" s="9">
        <f t="shared" si="18"/>
        <v>21.587634232121921</v>
      </c>
      <c r="M28" s="7">
        <f t="shared" si="6"/>
        <v>1.4958552168815942</v>
      </c>
    </row>
    <row r="29" spans="1:13" x14ac:dyDescent="0.25">
      <c r="A29" s="24"/>
      <c r="B29" s="11" t="s">
        <v>58</v>
      </c>
      <c r="C29" s="11"/>
      <c r="D29" s="11"/>
      <c r="E29" s="25"/>
      <c r="F29" s="26"/>
      <c r="G29" s="27"/>
      <c r="H29" s="26"/>
      <c r="I29" s="25"/>
      <c r="J29" s="28"/>
      <c r="K29" s="8" t="s">
        <v>84</v>
      </c>
      <c r="L29" s="26"/>
      <c r="M29" s="29"/>
    </row>
    <row r="30" spans="1:13" x14ac:dyDescent="0.25">
      <c r="A30" s="1" t="s">
        <v>12</v>
      </c>
      <c r="B30" s="49" t="s">
        <v>75</v>
      </c>
      <c r="C30" s="2" t="s">
        <v>76</v>
      </c>
      <c r="D30" s="33">
        <v>111.91</v>
      </c>
      <c r="E30" s="3">
        <v>374406</v>
      </c>
      <c r="F30" s="6">
        <f t="shared" si="19"/>
        <v>187203</v>
      </c>
      <c r="G30" s="38">
        <f t="shared" si="2"/>
        <v>2808.0450000000001</v>
      </c>
      <c r="H30" s="9">
        <f t="shared" si="3"/>
        <v>25.091993566258601</v>
      </c>
      <c r="I30" s="3">
        <v>573000</v>
      </c>
      <c r="J30" s="4">
        <f>I30-((I30-F30)*0.8)</f>
        <v>264362.39999999997</v>
      </c>
      <c r="K30" s="7">
        <f t="shared" ref="K30:K34" si="24">J30*0.7/100</f>
        <v>1850.5367999999996</v>
      </c>
      <c r="L30" s="9">
        <f t="shared" ref="L30:L34" si="25">K30/D30</f>
        <v>16.535937807166469</v>
      </c>
      <c r="M30" s="7">
        <f t="shared" si="6"/>
        <v>-8.556055759092132</v>
      </c>
    </row>
    <row r="31" spans="1:13" x14ac:dyDescent="0.25">
      <c r="A31" s="1" t="s">
        <v>17</v>
      </c>
      <c r="B31" s="49" t="s">
        <v>82</v>
      </c>
      <c r="C31" s="48" t="s">
        <v>83</v>
      </c>
      <c r="D31" s="33">
        <v>6604.7</v>
      </c>
      <c r="E31" s="3">
        <v>6736774</v>
      </c>
      <c r="F31" s="9">
        <f t="shared" si="19"/>
        <v>3368387</v>
      </c>
      <c r="G31" s="38">
        <f t="shared" si="2"/>
        <v>50525.805</v>
      </c>
      <c r="H31" s="9">
        <f t="shared" si="3"/>
        <v>7.6499772889003292</v>
      </c>
      <c r="I31" s="3">
        <v>13039000</v>
      </c>
      <c r="J31" s="4">
        <f t="shared" ref="J31:J34" si="26">I31-((I31-F31)*0.8)</f>
        <v>5302509.5999999996</v>
      </c>
      <c r="K31" s="7">
        <f t="shared" si="24"/>
        <v>37117.56719999999</v>
      </c>
      <c r="L31" s="9">
        <f t="shared" si="25"/>
        <v>5.6198717882719871</v>
      </c>
      <c r="M31" s="7">
        <f t="shared" si="6"/>
        <v>-2.0301055006283422</v>
      </c>
    </row>
    <row r="32" spans="1:13" x14ac:dyDescent="0.25">
      <c r="A32" s="1" t="s">
        <v>7</v>
      </c>
      <c r="B32" s="49" t="s">
        <v>65</v>
      </c>
      <c r="C32" s="2" t="s">
        <v>66</v>
      </c>
      <c r="D32" s="33">
        <v>582</v>
      </c>
      <c r="E32" s="3">
        <v>797688</v>
      </c>
      <c r="F32" s="6">
        <f t="shared" ref="F32" si="27">E32*0.5</f>
        <v>398844</v>
      </c>
      <c r="G32" s="38">
        <f t="shared" ref="G32" si="28">F32*1.5/100</f>
        <v>5982.66</v>
      </c>
      <c r="H32" s="9">
        <f t="shared" ref="H32" si="29">G32/D32</f>
        <v>10.279484536082474</v>
      </c>
      <c r="I32" s="3">
        <v>2546000</v>
      </c>
      <c r="J32" s="4">
        <f t="shared" si="26"/>
        <v>828275.19999999995</v>
      </c>
      <c r="K32" s="7">
        <f t="shared" si="24"/>
        <v>5797.9263999999994</v>
      </c>
      <c r="L32" s="9">
        <f t="shared" si="25"/>
        <v>9.9620728522336766</v>
      </c>
      <c r="M32" s="7">
        <f t="shared" si="6"/>
        <v>-0.31741168384879792</v>
      </c>
    </row>
    <row r="33" spans="1:14" x14ac:dyDescent="0.25">
      <c r="A33" s="1" t="s">
        <v>15</v>
      </c>
      <c r="B33" s="50" t="s">
        <v>80</v>
      </c>
      <c r="C33" s="48" t="s">
        <v>81</v>
      </c>
      <c r="D33" s="33">
        <v>943.3</v>
      </c>
      <c r="E33" s="3">
        <v>1882017</v>
      </c>
      <c r="F33" s="6">
        <f t="shared" ref="F33:F34" si="30">E33*0.5</f>
        <v>941008.5</v>
      </c>
      <c r="G33" s="38">
        <f t="shared" ref="G33:G34" si="31">F33*1.5/100</f>
        <v>14115.127500000001</v>
      </c>
      <c r="H33" s="9">
        <f t="shared" ref="H33:H34" si="32">G33/D33</f>
        <v>14.963561433266195</v>
      </c>
      <c r="I33" s="3">
        <v>3282000</v>
      </c>
      <c r="J33" s="4">
        <f t="shared" si="26"/>
        <v>1409206.7999999998</v>
      </c>
      <c r="K33" s="7">
        <f t="shared" si="24"/>
        <v>9864.4475999999977</v>
      </c>
      <c r="L33" s="9">
        <f t="shared" si="25"/>
        <v>10.457381108873102</v>
      </c>
      <c r="M33" s="7">
        <f t="shared" si="6"/>
        <v>-4.5061803243930925</v>
      </c>
    </row>
    <row r="34" spans="1:14" x14ac:dyDescent="0.25">
      <c r="A34" s="1" t="s">
        <v>9</v>
      </c>
      <c r="B34" s="49" t="s">
        <v>69</v>
      </c>
      <c r="C34" s="48" t="s">
        <v>70</v>
      </c>
      <c r="D34" s="33">
        <v>148.69999999999999</v>
      </c>
      <c r="E34" s="3">
        <v>339143</v>
      </c>
      <c r="F34" s="6">
        <f t="shared" si="30"/>
        <v>169571.5</v>
      </c>
      <c r="G34" s="38">
        <f t="shared" si="31"/>
        <v>2543.5725000000002</v>
      </c>
      <c r="H34" s="9">
        <f t="shared" si="32"/>
        <v>17.105396772024214</v>
      </c>
      <c r="I34" s="3">
        <v>1125000</v>
      </c>
      <c r="J34" s="4">
        <f t="shared" si="26"/>
        <v>360657.19999999995</v>
      </c>
      <c r="K34" s="7">
        <f t="shared" si="24"/>
        <v>2524.6003999999994</v>
      </c>
      <c r="L34" s="9">
        <f t="shared" si="25"/>
        <v>16.977810356422324</v>
      </c>
      <c r="M34" s="7">
        <f t="shared" si="6"/>
        <v>-0.12758641560188977</v>
      </c>
    </row>
    <row r="40" spans="1:14" x14ac:dyDescent="0.25"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</row>
    <row r="41" spans="1:14" x14ac:dyDescent="0.25">
      <c r="D41" s="44"/>
      <c r="E41" s="41"/>
      <c r="F41" s="41"/>
      <c r="G41" s="42"/>
      <c r="H41" s="42"/>
      <c r="I41" s="41"/>
      <c r="J41" s="45"/>
      <c r="K41" s="42"/>
      <c r="L41" s="42"/>
      <c r="M41" s="42"/>
      <c r="N41" s="43"/>
    </row>
    <row r="42" spans="1:14" x14ac:dyDescent="0.25"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4" x14ac:dyDescent="0.25"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4" x14ac:dyDescent="0.25">
      <c r="D44" s="44"/>
      <c r="E44" s="41"/>
      <c r="F44" s="41"/>
      <c r="G44" s="42"/>
      <c r="H44" s="42"/>
      <c r="I44" s="41"/>
      <c r="J44" s="45"/>
      <c r="K44" s="42"/>
      <c r="L44" s="42"/>
      <c r="M44" s="42"/>
      <c r="N44" s="43"/>
    </row>
    <row r="45" spans="1:14" x14ac:dyDescent="0.25"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Uptiene</dc:creator>
  <cp:lastModifiedBy>Jolanta Uptiene</cp:lastModifiedBy>
  <cp:lastPrinted>2012-11-14T07:16:57Z</cp:lastPrinted>
  <dcterms:created xsi:type="dcterms:W3CDTF">2012-07-31T07:19:39Z</dcterms:created>
  <dcterms:modified xsi:type="dcterms:W3CDTF">2012-11-15T13:29:14Z</dcterms:modified>
</cp:coreProperties>
</file>