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35" yWindow="1365" windowWidth="19200" windowHeight="11580"/>
  </bookViews>
  <sheets>
    <sheet name="1 lentelė" sheetId="1" r:id="rId1"/>
    <sheet name="bendras lėšų poreikis " sheetId="2" r:id="rId2"/>
    <sheet name="vertinimo kriterijai" sheetId="3" r:id="rId3"/>
  </sheets>
  <definedNames>
    <definedName name="_xlnm.Print_Area" localSheetId="0">'1 lentelė'!$A$1:$V$60</definedName>
    <definedName name="_xlnm.Print_Titles" localSheetId="0">'1 lentelė'!$6:$8</definedName>
    <definedName name="_xlnm.Print_Titles" localSheetId="2">'vertinimo kriterijai'!$7:$8</definedName>
  </definedNames>
  <calcPr calcId="145621"/>
</workbook>
</file>

<file path=xl/calcChain.xml><?xml version="1.0" encoding="utf-8"?>
<calcChain xmlns="http://schemas.openxmlformats.org/spreadsheetml/2006/main">
  <c r="F17" i="2" l="1"/>
  <c r="R37" i="1" l="1"/>
  <c r="S41" i="1" l="1"/>
  <c r="S47" i="1"/>
  <c r="S48" i="1" s="1"/>
  <c r="S49" i="1" s="1"/>
  <c r="Q37" i="1"/>
  <c r="E15" i="3"/>
  <c r="R15" i="1"/>
  <c r="E27" i="3"/>
  <c r="T36" i="1"/>
  <c r="R33" i="1"/>
  <c r="R36" i="1"/>
  <c r="Q33" i="1"/>
  <c r="D10" i="2"/>
  <c r="R46" i="1"/>
  <c r="Q43" i="1"/>
  <c r="Q38" i="1"/>
  <c r="P36" i="1"/>
  <c r="P47" i="1" s="1"/>
  <c r="P48" i="1" s="1"/>
  <c r="P49" i="1" s="1"/>
  <c r="C11" i="2" s="1"/>
  <c r="P19" i="1"/>
  <c r="M33" i="1"/>
  <c r="M38" i="1"/>
  <c r="M43" i="1"/>
  <c r="M58" i="1"/>
  <c r="C17" i="2" s="1"/>
  <c r="M30" i="1"/>
  <c r="M59" i="1" s="1"/>
  <c r="N46" i="1"/>
  <c r="M46" i="1"/>
  <c r="M47" i="1" s="1"/>
  <c r="N41" i="1"/>
  <c r="N36" i="1"/>
  <c r="N31" i="1"/>
  <c r="N24" i="1"/>
  <c r="N22" i="1"/>
  <c r="N27" i="1" s="1"/>
  <c r="N14" i="1"/>
  <c r="N16" i="1"/>
  <c r="N18" i="1"/>
  <c r="N19" i="1" s="1"/>
  <c r="M19" i="1" s="1"/>
  <c r="M13" i="1"/>
  <c r="M15" i="1"/>
  <c r="M16" i="1" s="1"/>
  <c r="M17" i="1"/>
  <c r="M21" i="1"/>
  <c r="M23" i="1"/>
  <c r="M29" i="1"/>
  <c r="M31" i="1"/>
  <c r="M32" i="1"/>
  <c r="M37" i="1"/>
  <c r="M56" i="1"/>
  <c r="M42" i="1"/>
  <c r="Q29" i="1"/>
  <c r="Q13" i="1"/>
  <c r="Q17" i="1"/>
  <c r="Q15" i="1"/>
  <c r="Q21" i="1"/>
  <c r="Q23" i="1"/>
  <c r="Q32" i="1"/>
  <c r="Q42" i="1"/>
  <c r="Q59" i="1"/>
  <c r="D18" i="2" s="1"/>
  <c r="R31" i="1"/>
  <c r="Q31" i="1" s="1"/>
  <c r="R41" i="1"/>
  <c r="R47" i="1" s="1"/>
  <c r="R48" i="1" s="1"/>
  <c r="R49" i="1" s="1"/>
  <c r="D9" i="2" s="1"/>
  <c r="T47" i="1"/>
  <c r="T48" i="1"/>
  <c r="T49" i="1" s="1"/>
  <c r="R27" i="1"/>
  <c r="Q27" i="1"/>
  <c r="R14" i="1"/>
  <c r="R18" i="1"/>
  <c r="R16" i="1"/>
  <c r="R19" i="1"/>
  <c r="R24" i="1"/>
  <c r="Q24" i="1"/>
  <c r="F16" i="2"/>
  <c r="F15" i="2"/>
  <c r="F14" i="2" s="1"/>
  <c r="F13" i="2" s="1"/>
  <c r="Q18" i="1"/>
  <c r="Q14" i="1"/>
  <c r="Q16" i="1"/>
  <c r="T19" i="1"/>
  <c r="Q46" i="1"/>
  <c r="R22" i="1"/>
  <c r="Q22" i="1" s="1"/>
  <c r="J41" i="1"/>
  <c r="J36" i="1"/>
  <c r="S19" i="1"/>
  <c r="O19" i="1"/>
  <c r="L19" i="1"/>
  <c r="K19" i="1"/>
  <c r="U18" i="1"/>
  <c r="E15" i="2"/>
  <c r="E14" i="2" s="1"/>
  <c r="E13" i="2" s="1"/>
  <c r="E17" i="2"/>
  <c r="E16" i="2" s="1"/>
  <c r="U46" i="1"/>
  <c r="U47" i="1" s="1"/>
  <c r="U48" i="1" s="1"/>
  <c r="U49" i="1" s="1"/>
  <c r="E8" i="2" s="1"/>
  <c r="U36" i="1"/>
  <c r="U31" i="1"/>
  <c r="M14" i="1"/>
  <c r="M18" i="1"/>
  <c r="M22" i="1"/>
  <c r="M24" i="1"/>
  <c r="M27" i="1"/>
  <c r="I33" i="1"/>
  <c r="I38" i="1"/>
  <c r="I58" i="1"/>
  <c r="I13" i="1"/>
  <c r="I14" i="1"/>
  <c r="I15" i="1"/>
  <c r="I17" i="1"/>
  <c r="I21" i="1"/>
  <c r="I23" i="1"/>
  <c r="I29" i="1"/>
  <c r="I31" i="1"/>
  <c r="I32" i="1"/>
  <c r="I36" i="1"/>
  <c r="I37" i="1"/>
  <c r="I56" i="1"/>
  <c r="I55" i="1" s="1"/>
  <c r="I60" i="1" s="1"/>
  <c r="I22" i="1"/>
  <c r="I41" i="1"/>
  <c r="J46" i="1"/>
  <c r="J47" i="1" s="1"/>
  <c r="J31" i="1"/>
  <c r="J24" i="1"/>
  <c r="J22" i="1"/>
  <c r="J27" i="1" s="1"/>
  <c r="J14" i="1"/>
  <c r="J16" i="1"/>
  <c r="J19" i="1"/>
  <c r="I19" i="1" s="1"/>
  <c r="I24" i="1"/>
  <c r="I27" i="1" s="1"/>
  <c r="I43" i="1"/>
  <c r="V36" i="1"/>
  <c r="V31" i="1"/>
  <c r="V47" i="1" s="1"/>
  <c r="V26" i="1"/>
  <c r="V24" i="1"/>
  <c r="V22" i="1"/>
  <c r="V27" i="1" s="1"/>
  <c r="V14" i="1"/>
  <c r="V16" i="1"/>
  <c r="V19" i="1" s="1"/>
  <c r="V18" i="1"/>
  <c r="U24" i="1"/>
  <c r="U22" i="1"/>
  <c r="U27" i="1" s="1"/>
  <c r="U14" i="1"/>
  <c r="U16" i="1"/>
  <c r="U19" i="1"/>
  <c r="I42" i="1"/>
  <c r="I46" i="1"/>
  <c r="M41" i="1"/>
  <c r="I16" i="1"/>
  <c r="M36" i="1"/>
  <c r="Q36" i="1"/>
  <c r="Q58" i="1"/>
  <c r="D17" i="2" s="1"/>
  <c r="C15" i="2"/>
  <c r="C14" i="2"/>
  <c r="C13" i="2" s="1"/>
  <c r="M55" i="1"/>
  <c r="Q19" i="1"/>
  <c r="I57" i="1"/>
  <c r="B17" i="2"/>
  <c r="B16" i="2" s="1"/>
  <c r="N47" i="1"/>
  <c r="Q56" i="1"/>
  <c r="D15" i="2" s="1"/>
  <c r="D14" i="2" s="1"/>
  <c r="D13" i="2" s="1"/>
  <c r="Q41" i="1" l="1"/>
  <c r="Q47" i="1"/>
  <c r="Q48" i="1" s="1"/>
  <c r="Q55" i="1"/>
  <c r="M60" i="1"/>
  <c r="M48" i="1"/>
  <c r="C18" i="2"/>
  <c r="C16" i="2" s="1"/>
  <c r="C12" i="2" s="1"/>
  <c r="M57" i="1"/>
  <c r="D16" i="2"/>
  <c r="D12" i="2" s="1"/>
  <c r="V48" i="1"/>
  <c r="V49" i="1" s="1"/>
  <c r="F8" i="2" s="1"/>
  <c r="J48" i="1"/>
  <c r="J49" i="1" s="1"/>
  <c r="B9" i="2" s="1"/>
  <c r="B8" i="2" s="1"/>
  <c r="I47" i="1"/>
  <c r="I48" i="1" s="1"/>
  <c r="I49" i="1" s="1"/>
  <c r="D11" i="2"/>
  <c r="D8" i="2" s="1"/>
  <c r="Q49" i="1"/>
  <c r="N48" i="1"/>
  <c r="N49" i="1" s="1"/>
  <c r="Q57" i="1"/>
  <c r="Q60" i="1" s="1"/>
  <c r="B15" i="2"/>
  <c r="B14" i="2" s="1"/>
  <c r="B13" i="2" s="1"/>
  <c r="B12" i="2" s="1"/>
  <c r="E12" i="2"/>
  <c r="F12" i="2"/>
  <c r="C9" i="2" l="1"/>
  <c r="C8" i="2" s="1"/>
  <c r="M49" i="1"/>
</calcChain>
</file>

<file path=xl/sharedStrings.xml><?xml version="1.0" encoding="utf-8"?>
<sst xmlns="http://schemas.openxmlformats.org/spreadsheetml/2006/main" count="252" uniqueCount="140">
  <si>
    <t>tūkst. Lt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</si>
  <si>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</si>
  <si>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</si>
  <si>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</si>
  <si>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</si>
  <si>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</si>
  <si>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</si>
  <si>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</si>
  <si>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Finansavimo šaltinis</t>
  </si>
  <si>
    <t>Iš viso</t>
  </si>
  <si>
    <t>Išlaidoms</t>
  </si>
  <si>
    <t>Darbo užmokesčiui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</si>
  <si>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</si>
  <si>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</si>
  <si>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</si>
  <si>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</si>
  <si>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</si>
  <si>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</si>
  <si>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</si>
  <si>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</si>
  <si>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Ekonominės klasifikacijos grupės</t>
  </si>
  <si>
    <t>1.2. turtui įsigyti ir finansiniams įsipareigojimams vykdyti</t>
  </si>
  <si>
    <t>Finansavimo šaltiniai</t>
  </si>
  <si>
    <t>09</t>
  </si>
  <si>
    <t>SAVIVALDYBĖS LĖŠOS</t>
  </si>
  <si>
    <t>1. IŠ VISO LĖŠŲ POREIKIS:</t>
  </si>
  <si>
    <t>1.1. išlaidoms</t>
  </si>
  <si>
    <t>1.1.1. iš jų darbo užmokesčiui</t>
  </si>
  <si>
    <t>2. FINANSAVIMO ŠALTINIAI:</t>
  </si>
  <si>
    <t>2.1. SAVIVALDYBĖS  LĖŠOS, IŠ VISO:</t>
  </si>
  <si>
    <t>2.2. KITI ŠALTINIAI, IŠ VISO:</t>
  </si>
  <si>
    <r>
      <t xml:space="preserve">2.2.1.Europos Sąjungos paramos lėšos </t>
    </r>
    <r>
      <rPr>
        <b/>
        <sz val="10"/>
        <rFont val="Times New Roman"/>
        <family val="1"/>
      </rPr>
      <t>ES</t>
    </r>
  </si>
  <si>
    <t>Jaunimo organizacijų potencialo plėtojimo ir institucinės paramos projektų rėmimas</t>
  </si>
  <si>
    <t>Jaunimo iniciatyvų projektų rėmimas</t>
  </si>
  <si>
    <t>Finansavimo šaltinių suvestinė</t>
  </si>
  <si>
    <t xml:space="preserve">Jaunimo situacijos Klaipėdoje tyrimas </t>
  </si>
  <si>
    <t>1 lentelės tęsinys</t>
  </si>
  <si>
    <t>04</t>
  </si>
  <si>
    <t>1</t>
  </si>
  <si>
    <t>ES</t>
  </si>
  <si>
    <t>3</t>
  </si>
  <si>
    <t>VERTINIMO KRITERIJŲ SUVESTINĖ</t>
  </si>
  <si>
    <t>2 lentelė</t>
  </si>
  <si>
    <t>Užtikrinti gyventojams aukštą švietimo, kultūros, socialinių, sporto ir sveikatos apsaugos paslaugų kokybę ir prieinamumą.</t>
  </si>
  <si>
    <t xml:space="preserve">Kodas </t>
  </si>
  <si>
    <t>(Savivaldybės strateginio tikslo pavadinimas)</t>
  </si>
  <si>
    <t>(Programos, skirtos šiam strateginiam tikslui įgyvendinti, pavadinimas)</t>
  </si>
  <si>
    <t>Įgyvendinamas įstaigos strateginio tikslo kodas, programos kodas</t>
  </si>
  <si>
    <t>Vertinimo kriterijus</t>
  </si>
  <si>
    <t>Vertinimo kriterijaus kodas</t>
  </si>
  <si>
    <t>2012-ųjų metų planas</t>
  </si>
  <si>
    <t>Pavadinimas</t>
  </si>
  <si>
    <t>Mato vienetas</t>
  </si>
  <si>
    <t>Rezultato:</t>
  </si>
  <si>
    <t>1-ajam programos tikslui</t>
  </si>
  <si>
    <t>R-09-01-01</t>
  </si>
  <si>
    <t>Produkto:</t>
  </si>
  <si>
    <t>1-ajam uždaviniui</t>
  </si>
  <si>
    <t>1. Paremta jaunimo projektų, skaičius</t>
  </si>
  <si>
    <t>P-09-01-01-01</t>
  </si>
  <si>
    <t>2-ajam uždaviniui</t>
  </si>
  <si>
    <t>P-09-01-02-01</t>
  </si>
  <si>
    <t>P-09-01-02-02</t>
  </si>
  <si>
    <t>P-09-01-02-03</t>
  </si>
  <si>
    <t>P-09-01-03-01</t>
  </si>
  <si>
    <t>P-09-01-03-02</t>
  </si>
  <si>
    <t>03.09</t>
  </si>
  <si>
    <t>2</t>
  </si>
  <si>
    <t xml:space="preserve">1. Jaunimo ar su jaunimu dirbančių organizacijų institucinės paramos ir organizacijos potencialo plėtojimo projektuose dalyvaujančių jaunuolių skaičius </t>
  </si>
  <si>
    <t>Turtui įsigyti ir finansiniams įsipareigojimams vykdyti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</si>
  <si>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</si>
  <si>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</si>
  <si>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 xml:space="preserve">Programos (Nr. 09)  lėšų  poreikis ir numatomi finansavimo šaltiniai       </t>
  </si>
  <si>
    <r>
      <t xml:space="preserve">2.1.1.1.  savivaldybės biudžeto lėšos </t>
    </r>
    <r>
      <rPr>
        <b/>
        <sz val="10"/>
        <rFont val="Times New Roman"/>
        <family val="1"/>
      </rPr>
      <t>SB</t>
    </r>
  </si>
  <si>
    <r>
      <t xml:space="preserve"> 2.1.1. </t>
    </r>
    <r>
      <rPr>
        <b/>
        <sz val="10"/>
        <rFont val="Times New Roman"/>
        <family val="1"/>
        <charset val="186"/>
      </rPr>
      <t>savivaldybės</t>
    </r>
    <r>
      <rPr>
        <b/>
        <sz val="10"/>
        <rFont val="Times New Roman"/>
        <family val="1"/>
      </rPr>
      <t xml:space="preserve"> biudžetas, iš jo:</t>
    </r>
  </si>
  <si>
    <t>3-iajam uždaviniui</t>
  </si>
  <si>
    <t>2013-ųjų metų išlaidų projektas</t>
  </si>
  <si>
    <t>Skatinti jaunimo organizacijų tarpusavio bendradarbiavimą ir jų veiklos sklaidą</t>
  </si>
  <si>
    <t xml:space="preserve">Informacijos apie jaunimo veiklą sklaida </t>
  </si>
  <si>
    <t>4</t>
  </si>
  <si>
    <t>Aktyvinti  jaunimo ir su jaunimu dirbančių organizacijų veiklą</t>
  </si>
  <si>
    <t>KITI ŠALTINIAI:</t>
  </si>
  <si>
    <t>2013-ųjų metų planas</t>
  </si>
  <si>
    <t>1. Išleista informacinių leidinių, projektų sk./tiražas</t>
  </si>
  <si>
    <t>P-09-01-03-03</t>
  </si>
  <si>
    <t>P-09-01-03-04</t>
  </si>
  <si>
    <t>P-09-01-03-05</t>
  </si>
  <si>
    <t>P-09-01-03-06</t>
  </si>
  <si>
    <t>P5.3.1.1</t>
  </si>
  <si>
    <t>P5.3.1.6</t>
  </si>
  <si>
    <t>P5.3.1.5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</si>
  <si>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</si>
  <si>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</si>
  <si>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</si>
  <si>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</si>
  <si>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Asignavimai 2011-iesiems metams</t>
  </si>
  <si>
    <t>Asignavimų poreikis biudžetiniams 2012-iesiems metams</t>
  </si>
  <si>
    <t>2012-ųjų metų  asignavimų planas</t>
  </si>
  <si>
    <t>2014-ųjų metų išlaidų projektas</t>
  </si>
  <si>
    <t>Lėšų poreikis biudžetiniams 2012-iesiems metams</t>
  </si>
  <si>
    <t>2014-ųjų metų planas</t>
  </si>
  <si>
    <t>P-09-01-03-07</t>
  </si>
  <si>
    <t>1 lentelė</t>
  </si>
  <si>
    <t>2013-ųjų metų lėšų poreikis</t>
  </si>
  <si>
    <t>2014-ųjų metų lėšų poreikis</t>
  </si>
  <si>
    <t>Jaunimo savanoriškos veiklos skatinimas</t>
  </si>
  <si>
    <t>KLAIPĖDOS MIESTO SAVIVALDYBĖS JAUNIMO POLITIKOS PLĖTROS PROGRAMA NR. 09</t>
  </si>
  <si>
    <t>Garso įrašų studijos įrengimas Atviros erdvės jaunimo centre (I. Simonaitytės g. 24)</t>
  </si>
  <si>
    <t>Atviros erdvės jaunimo centro (I. Simonaitytės g. 24) patalpų išlaikymas</t>
  </si>
  <si>
    <t>Jaunimo užimtumo veiklų (šokių, muzikos pamokų, mokymų) organizavimas</t>
  </si>
  <si>
    <t>Tarptautinio kvalifikacijos kėlimo seminaro projekte dirbantiems darbuotojams organizavimas</t>
  </si>
  <si>
    <t>Projektą įgyvendinančių darbuotojų (Atviros erdvės jaunimo centre) išlaikymas</t>
  </si>
  <si>
    <r>
      <t>2011</t>
    </r>
    <r>
      <rPr>
        <sz val="9"/>
        <rFont val="Arial"/>
        <family val="2"/>
        <charset val="186"/>
      </rPr>
      <t>–</t>
    </r>
    <r>
      <rPr>
        <sz val="9"/>
        <rFont val="Times New Roman"/>
        <family val="1"/>
      </rPr>
      <t>2014 M. KLAIPĖDOS MIESTO SAVIVALDYBĖS ADMINISTRACIJOS</t>
    </r>
  </si>
  <si>
    <t>Gabiausių studentų, rengiančių studijų baigiamuosius darbus Klaipėdos miesto tematika, skatinimas</t>
  </si>
  <si>
    <t>Kt</t>
  </si>
  <si>
    <t>0</t>
  </si>
  <si>
    <t xml:space="preserve">2. Pagaminta suvenyrų rūšių, sk. </t>
  </si>
  <si>
    <t>3. Surengta jaunimo organizacijų forumų, renginių, sk.</t>
  </si>
  <si>
    <t xml:space="preserve">4. Atliktas jaunimo situacijos tyrimas </t>
  </si>
  <si>
    <t>P-09-01-02-04</t>
  </si>
  <si>
    <t>1. Įrengta garso įrašų studija Atviros erdvės jaunimo centre (I. Simonaitytės g. 24)</t>
  </si>
  <si>
    <t>2. Įrengta grafinio dizaino ir vaizdo studija Atviros erdvės jaunimo centre (I. Simonaitytės g. 24)</t>
  </si>
  <si>
    <t>3. Suorganizuota jaunimo renginių (kino kūrybos vakarų, muzikos kūrybos, foto parodų ir kt. darbo grupių sk.</t>
  </si>
  <si>
    <t>4. Suorganizuota tarptautinių forumų,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</si>
  <si>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</si>
  <si>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r>
      <t xml:space="preserve">2.2.1. Kiti finansavimo šaltiniai </t>
    </r>
    <r>
      <rPr>
        <b/>
        <sz val="10"/>
        <rFont val="Times New Roman"/>
        <family val="1"/>
        <charset val="186"/>
      </rPr>
      <t>Kt</t>
    </r>
  </si>
  <si>
    <t xml:space="preserve">Grafinio dizaino ir vaizdo studijos įrengimas Atviros erdvės jaunimo centre </t>
  </si>
  <si>
    <t>Asignavimų poreikis biudžetiniams 2012 metams</t>
  </si>
  <si>
    <t>TIKSLŲ, UŽDAVINIŲ, PRIEMONIŲ IR PRIEMONIŲ IŠLAIDŲ SUVESTINĖ</t>
  </si>
  <si>
    <t>2010-ųjų metų faktas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</si>
  <si>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</si>
  <si>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</si>
  <si>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</si>
  <si>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r>
      <t>Lietuvos ir Latvijos bendradarbiavimo tarp sienų programos projekto „Jaunas žmogus – tobulėjančios visuomenės garantas“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įgyvendinimas bendradarbiaujant su Liepojos jaunimo centru</t>
    </r>
    <r>
      <rPr>
        <sz val="9"/>
        <rFont val="Times New Roman"/>
        <family val="1"/>
        <charset val="186"/>
      </rPr>
      <t>:</t>
    </r>
  </si>
  <si>
    <r>
      <t xml:space="preserve">ES projekto </t>
    </r>
    <r>
      <rPr>
        <b/>
        <sz val="9"/>
        <rFont val="Times New Roman"/>
        <family val="1"/>
        <charset val="186"/>
      </rPr>
      <t>„Bendradarbiavimo tarp valstybinio ir nevyriausybinio sektorių skatinimas, įgyvendinant integruotą jaunimo politiką</t>
    </r>
    <r>
      <rPr>
        <sz val="9"/>
        <rFont val="Times New Roman"/>
        <family val="1"/>
        <charset val="186"/>
      </rPr>
      <t xml:space="preserve">“ (projekto pabaiga 2012-04-01) įgyvendinimas:             </t>
    </r>
  </si>
  <si>
    <r>
      <t xml:space="preserve">ES projekto </t>
    </r>
    <r>
      <rPr>
        <b/>
        <sz val="9"/>
        <rFont val="Times New Roman"/>
        <family val="1"/>
        <charset val="186"/>
      </rPr>
      <t>„Integruotos jaunimo politikos plėtra“</t>
    </r>
    <r>
      <rPr>
        <sz val="9"/>
        <rFont val="Times New Roman"/>
        <family val="1"/>
        <charset val="186"/>
      </rPr>
      <t xml:space="preserve"> (nuo 2012-04-02 iki 2013-05-01) įgyvendinimas </t>
    </r>
  </si>
  <si>
    <t>5. Atliktas patalpų remontas Atviros erdvės jaunimo centre  (I. Simonaitytės g. 24), patalpų sk.</t>
  </si>
  <si>
    <t>6. Į Atviros erdvės jaunimo centro veiklas įtrauktų įstaigų, organizacijų, dirbančių su jaunais žmonėmis, skaičius</t>
  </si>
  <si>
    <t>7. Į Atviros erdvės jauniom centro veiklą įtrauktų jaunų žmonių skaičius</t>
  </si>
  <si>
    <t>2012 m.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</si>
</sst>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t_-;\-* #,##0.00\ _L_t_-;_-* &quot;-&quot;??\ _L_t_-;_-@_-"/>
    <numFmt numFmtId="164" formatCode="0.0"/>
  </numFmts>
  <fonts count="35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b/>
      <sz val="12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LT"/>
      <charset val="186"/>
    </font>
    <font>
      <b/>
      <sz val="9"/>
      <name val="Times New Roman Baltic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u/>
      <sz val="9"/>
      <name val="Times New Roman Baltic"/>
      <charset val="186"/>
    </font>
    <font>
      <i/>
      <u/>
      <sz val="9"/>
      <name val="Times New Roman Baltic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i/>
      <u/>
      <sz val="9"/>
      <name val="Times New Roman Baltic"/>
      <family val="1"/>
      <charset val="186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 Baltic"/>
      <charset val="186"/>
    </font>
    <font>
      <b/>
      <u/>
      <sz val="9"/>
      <name val="Times New Roman"/>
      <family val="1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  <family val="1"/>
    </font>
    <font>
      <sz val="9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532"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Fill="1"/>
    <xf numFmtId="164" fontId="10" fillId="0" borderId="0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center" vertical="top" wrapText="1"/>
    </xf>
    <xf numFmtId="164" fontId="11" fillId="2" borderId="3" xfId="0" applyNumberFormat="1" applyFont="1" applyFill="1" applyBorder="1" applyAlignment="1">
      <alignment horizontal="center" vertical="top" wrapText="1"/>
    </xf>
    <xf numFmtId="164" fontId="10" fillId="3" borderId="4" xfId="0" applyNumberFormat="1" applyFont="1" applyFill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164" fontId="10" fillId="2" borderId="5" xfId="0" applyNumberFormat="1" applyFont="1" applyFill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/>
    <xf numFmtId="0" fontId="12" fillId="0" borderId="0" xfId="0" applyFont="1" applyBorder="1"/>
    <xf numFmtId="0" fontId="3" fillId="2" borderId="6" xfId="0" applyFont="1" applyFill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top" wrapText="1"/>
    </xf>
    <xf numFmtId="0" fontId="13" fillId="0" borderId="0" xfId="0" applyFont="1" applyFill="1"/>
    <xf numFmtId="164" fontId="11" fillId="0" borderId="8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 indent="2"/>
    </xf>
    <xf numFmtId="0" fontId="3" fillId="2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top" wrapText="1"/>
    </xf>
    <xf numFmtId="164" fontId="11" fillId="2" borderId="11" xfId="0" applyNumberFormat="1" applyFont="1" applyFill="1" applyBorder="1" applyAlignment="1">
      <alignment horizontal="center" vertical="top" wrapText="1"/>
    </xf>
    <xf numFmtId="164" fontId="10" fillId="2" borderId="12" xfId="0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 indent="1"/>
    </xf>
    <xf numFmtId="164" fontId="11" fillId="0" borderId="14" xfId="0" applyNumberFormat="1" applyFont="1" applyBorder="1" applyAlignment="1">
      <alignment horizontal="center" vertical="top" wrapText="1"/>
    </xf>
    <xf numFmtId="164" fontId="11" fillId="0" borderId="1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 indent="1"/>
    </xf>
    <xf numFmtId="164" fontId="11" fillId="0" borderId="12" xfId="0" applyNumberFormat="1" applyFont="1" applyBorder="1" applyAlignment="1">
      <alignment horizontal="center" vertical="top" wrapText="1"/>
    </xf>
    <xf numFmtId="164" fontId="11" fillId="0" borderId="17" xfId="0" applyNumberFormat="1" applyFont="1" applyBorder="1" applyAlignment="1">
      <alignment horizontal="center" vertical="top" wrapText="1"/>
    </xf>
    <xf numFmtId="164" fontId="10" fillId="2" borderId="6" xfId="0" applyNumberFormat="1" applyFont="1" applyFill="1" applyBorder="1" applyAlignment="1">
      <alignment horizontal="center" vertical="top" wrapText="1"/>
    </xf>
    <xf numFmtId="164" fontId="11" fillId="0" borderId="18" xfId="0" applyNumberFormat="1" applyFont="1" applyBorder="1" applyAlignment="1">
      <alignment horizontal="center" vertical="top" wrapText="1"/>
    </xf>
    <xf numFmtId="164" fontId="11" fillId="0" borderId="19" xfId="0" applyNumberFormat="1" applyFont="1" applyBorder="1" applyAlignment="1">
      <alignment horizontal="center" vertical="top" wrapText="1"/>
    </xf>
    <xf numFmtId="164" fontId="11" fillId="0" borderId="20" xfId="0" applyNumberFormat="1" applyFont="1" applyBorder="1" applyAlignment="1">
      <alignment horizontal="center" vertical="top" wrapText="1"/>
    </xf>
    <xf numFmtId="164" fontId="11" fillId="2" borderId="14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17" fillId="0" borderId="0" xfId="2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2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7" fillId="0" borderId="0" xfId="2" applyNumberFormat="1" applyFont="1" applyAlignment="1" applyProtection="1">
      <alignment horizontal="center" vertical="top"/>
    </xf>
    <xf numFmtId="0" fontId="17" fillId="0" borderId="0" xfId="2" applyFont="1"/>
    <xf numFmtId="0" fontId="19" fillId="0" borderId="25" xfId="2" applyFont="1" applyBorder="1" applyAlignment="1">
      <alignment horizontal="left" vertical="top" wrapText="1"/>
    </xf>
    <xf numFmtId="0" fontId="18" fillId="0" borderId="26" xfId="2" applyFont="1" applyBorder="1" applyAlignment="1">
      <alignment horizontal="center" vertical="top"/>
    </xf>
    <xf numFmtId="0" fontId="18" fillId="0" borderId="25" xfId="2" applyFont="1" applyBorder="1" applyAlignment="1">
      <alignment horizontal="center" vertical="top"/>
    </xf>
    <xf numFmtId="49" fontId="18" fillId="0" borderId="27" xfId="2" applyNumberFormat="1" applyFont="1" applyBorder="1" applyAlignment="1">
      <alignment horizontal="left"/>
    </xf>
    <xf numFmtId="0" fontId="20" fillId="0" borderId="27" xfId="2" applyFont="1" applyBorder="1" applyAlignment="1">
      <alignment horizontal="left" vertical="top" wrapText="1"/>
    </xf>
    <xf numFmtId="0" fontId="18" fillId="0" borderId="0" xfId="2" applyFont="1" applyBorder="1" applyAlignment="1">
      <alignment horizontal="center" vertical="top"/>
    </xf>
    <xf numFmtId="0" fontId="18" fillId="0" borderId="27" xfId="2" applyFont="1" applyBorder="1" applyAlignment="1">
      <alignment horizontal="center" vertical="top"/>
    </xf>
    <xf numFmtId="0" fontId="18" fillId="0" borderId="27" xfId="2" applyFont="1" applyBorder="1" applyAlignment="1">
      <alignment horizontal="left"/>
    </xf>
    <xf numFmtId="0" fontId="18" fillId="0" borderId="27" xfId="2" applyFont="1" applyBorder="1" applyAlignment="1">
      <alignment horizontal="left" vertical="top" wrapText="1"/>
    </xf>
    <xf numFmtId="0" fontId="19" fillId="0" borderId="27" xfId="2" applyFont="1" applyBorder="1" applyAlignment="1">
      <alignment horizontal="left" vertical="top" wrapText="1"/>
    </xf>
    <xf numFmtId="0" fontId="21" fillId="0" borderId="27" xfId="2" applyFont="1" applyBorder="1" applyAlignment="1">
      <alignment horizontal="left" vertical="top" wrapText="1"/>
    </xf>
    <xf numFmtId="49" fontId="18" fillId="0" borderId="0" xfId="2" applyNumberFormat="1" applyFont="1" applyBorder="1" applyAlignment="1">
      <alignment horizontal="center" vertical="top"/>
    </xf>
    <xf numFmtId="49" fontId="18" fillId="0" borderId="27" xfId="2" applyNumberFormat="1" applyFont="1" applyBorder="1" applyAlignment="1">
      <alignment horizontal="center" vertical="top"/>
    </xf>
    <xf numFmtId="0" fontId="3" fillId="3" borderId="6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2" fillId="0" borderId="28" xfId="0" applyFont="1" applyBorder="1" applyAlignment="1">
      <alignment vertical="top" wrapText="1"/>
    </xf>
    <xf numFmtId="0" fontId="22" fillId="0" borderId="0" xfId="0" applyFont="1"/>
    <xf numFmtId="0" fontId="24" fillId="0" borderId="27" xfId="2" applyFont="1" applyBorder="1" applyAlignment="1">
      <alignment horizontal="left" vertical="top" wrapText="1"/>
    </xf>
    <xf numFmtId="49" fontId="18" fillId="0" borderId="25" xfId="2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25" xfId="2" applyFont="1" applyBorder="1" applyAlignment="1">
      <alignment horizontal="center" vertical="top"/>
    </xf>
    <xf numFmtId="0" fontId="26" fillId="0" borderId="27" xfId="2" applyFont="1" applyBorder="1" applyAlignment="1">
      <alignment horizontal="center" vertical="top"/>
    </xf>
    <xf numFmtId="0" fontId="26" fillId="0" borderId="27" xfId="0" applyFont="1" applyBorder="1" applyAlignment="1">
      <alignment horizontal="center" vertical="top"/>
    </xf>
    <xf numFmtId="0" fontId="26" fillId="0" borderId="29" xfId="0" applyFont="1" applyBorder="1" applyAlignment="1">
      <alignment horizontal="center" vertical="top"/>
    </xf>
    <xf numFmtId="0" fontId="18" fillId="0" borderId="30" xfId="2" applyFont="1" applyBorder="1" applyAlignment="1">
      <alignment horizontal="center" vertical="top"/>
    </xf>
    <xf numFmtId="0" fontId="18" fillId="0" borderId="30" xfId="2" applyFont="1" applyBorder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31" xfId="0" applyFont="1" applyBorder="1" applyAlignment="1">
      <alignment vertical="top"/>
    </xf>
    <xf numFmtId="164" fontId="3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right" vertical="top"/>
    </xf>
    <xf numFmtId="0" fontId="22" fillId="0" borderId="0" xfId="0" applyFont="1" applyBorder="1"/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18" fillId="0" borderId="30" xfId="2" applyNumberFormat="1" applyFont="1" applyBorder="1" applyAlignment="1">
      <alignment horizontal="left"/>
    </xf>
    <xf numFmtId="0" fontId="18" fillId="0" borderId="32" xfId="2" applyFont="1" applyBorder="1" applyAlignment="1">
      <alignment horizontal="left"/>
    </xf>
    <xf numFmtId="0" fontId="18" fillId="0" borderId="29" xfId="2" applyFont="1" applyBorder="1" applyAlignment="1">
      <alignment horizontal="center" vertical="top"/>
    </xf>
    <xf numFmtId="164" fontId="22" fillId="0" borderId="0" xfId="0" applyNumberFormat="1" applyFont="1"/>
    <xf numFmtId="49" fontId="26" fillId="0" borderId="0" xfId="0" applyNumberFormat="1" applyFont="1" applyFill="1" applyBorder="1" applyAlignment="1">
      <alignment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49" fontId="18" fillId="0" borderId="27" xfId="2" applyNumberFormat="1" applyFont="1" applyFill="1" applyBorder="1" applyAlignment="1">
      <alignment horizontal="center" vertical="top"/>
    </xf>
    <xf numFmtId="49" fontId="8" fillId="0" borderId="27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26" fillId="0" borderId="27" xfId="0" applyFont="1" applyFill="1" applyBorder="1" applyAlignment="1">
      <alignment horizontal="center" vertical="top"/>
    </xf>
    <xf numFmtId="0" fontId="29" fillId="0" borderId="27" xfId="2" applyFont="1" applyBorder="1" applyAlignment="1">
      <alignment horizontal="left" vertical="top" wrapText="1"/>
    </xf>
    <xf numFmtId="0" fontId="26" fillId="0" borderId="27" xfId="0" applyFont="1" applyBorder="1" applyAlignment="1">
      <alignment vertical="top" wrapText="1"/>
    </xf>
    <xf numFmtId="0" fontId="18" fillId="0" borderId="33" xfId="2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vertical="center" textRotation="90" wrapText="1"/>
    </xf>
    <xf numFmtId="0" fontId="5" fillId="0" borderId="34" xfId="0" applyFont="1" applyFill="1" applyBorder="1" applyAlignment="1">
      <alignment horizontal="center" vertical="center" textRotation="90" wrapText="1"/>
    </xf>
    <xf numFmtId="49" fontId="4" fillId="4" borderId="35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 wrapText="1"/>
    </xf>
    <xf numFmtId="49" fontId="4" fillId="4" borderId="37" xfId="0" applyNumberFormat="1" applyFont="1" applyFill="1" applyBorder="1" applyAlignment="1">
      <alignment vertical="top" wrapText="1"/>
    </xf>
    <xf numFmtId="49" fontId="4" fillId="5" borderId="38" xfId="0" applyNumberFormat="1" applyFont="1" applyFill="1" applyBorder="1" applyAlignment="1">
      <alignment horizontal="center" vertical="top"/>
    </xf>
    <xf numFmtId="49" fontId="4" fillId="5" borderId="39" xfId="0" applyNumberFormat="1" applyFont="1" applyFill="1" applyBorder="1" applyAlignment="1">
      <alignment horizontal="center" vertical="top"/>
    </xf>
    <xf numFmtId="49" fontId="9" fillId="6" borderId="27" xfId="0" applyNumberFormat="1" applyFont="1" applyFill="1" applyBorder="1" applyAlignment="1">
      <alignment horizontal="center" vertical="top"/>
    </xf>
    <xf numFmtId="49" fontId="4" fillId="5" borderId="40" xfId="0" applyNumberFormat="1" applyFont="1" applyFill="1" applyBorder="1" applyAlignment="1">
      <alignment horizontal="center" vertical="top"/>
    </xf>
    <xf numFmtId="49" fontId="9" fillId="6" borderId="41" xfId="0" applyNumberFormat="1" applyFont="1" applyFill="1" applyBorder="1" applyAlignment="1">
      <alignment horizontal="center" vertical="top"/>
    </xf>
    <xf numFmtId="0" fontId="8" fillId="0" borderId="42" xfId="0" applyFont="1" applyFill="1" applyBorder="1" applyAlignment="1">
      <alignment horizontal="left" vertical="top" wrapText="1"/>
    </xf>
    <xf numFmtId="0" fontId="8" fillId="0" borderId="43" xfId="0" applyFont="1" applyFill="1" applyBorder="1" applyAlignment="1">
      <alignment horizontal="center" vertical="top" wrapText="1"/>
    </xf>
    <xf numFmtId="164" fontId="8" fillId="7" borderId="43" xfId="0" applyNumberFormat="1" applyFont="1" applyFill="1" applyBorder="1" applyAlignment="1">
      <alignment horizontal="center" vertical="top"/>
    </xf>
    <xf numFmtId="164" fontId="8" fillId="7" borderId="41" xfId="0" applyNumberFormat="1" applyFont="1" applyFill="1" applyBorder="1" applyAlignment="1">
      <alignment horizontal="center" vertical="top"/>
    </xf>
    <xf numFmtId="164" fontId="8" fillId="0" borderId="41" xfId="0" applyNumberFormat="1" applyFont="1" applyFill="1" applyBorder="1" applyAlignment="1">
      <alignment horizontal="center" vertical="top"/>
    </xf>
    <xf numFmtId="164" fontId="8" fillId="0" borderId="42" xfId="0" applyNumberFormat="1" applyFont="1" applyFill="1" applyBorder="1" applyAlignment="1">
      <alignment horizontal="center" vertical="top"/>
    </xf>
    <xf numFmtId="164" fontId="8" fillId="7" borderId="40" xfId="0" applyNumberFormat="1" applyFont="1" applyFill="1" applyBorder="1" applyAlignment="1">
      <alignment horizontal="center" vertical="top"/>
    </xf>
    <xf numFmtId="164" fontId="8" fillId="2" borderId="43" xfId="0" applyNumberFormat="1" applyFont="1" applyFill="1" applyBorder="1" applyAlignment="1">
      <alignment horizontal="center" vertical="top"/>
    </xf>
    <xf numFmtId="164" fontId="8" fillId="2" borderId="41" xfId="0" applyNumberFormat="1" applyFont="1" applyFill="1" applyBorder="1" applyAlignment="1">
      <alignment horizontal="center" vertical="top"/>
    </xf>
    <xf numFmtId="164" fontId="8" fillId="2" borderId="44" xfId="0" applyNumberFormat="1" applyFont="1" applyFill="1" applyBorder="1" applyAlignment="1">
      <alignment horizontal="center" vertical="top"/>
    </xf>
    <xf numFmtId="164" fontId="8" fillId="0" borderId="45" xfId="0" applyNumberFormat="1" applyFont="1" applyFill="1" applyBorder="1" applyAlignment="1">
      <alignment horizontal="center" vertical="top"/>
    </xf>
    <xf numFmtId="49" fontId="4" fillId="5" borderId="46" xfId="0" applyNumberFormat="1" applyFont="1" applyFill="1" applyBorder="1" applyAlignment="1">
      <alignment horizontal="center" vertical="top"/>
    </xf>
    <xf numFmtId="49" fontId="9" fillId="6" borderId="47" xfId="0" applyNumberFormat="1" applyFont="1" applyFill="1" applyBorder="1" applyAlignment="1">
      <alignment horizontal="center" vertical="top"/>
    </xf>
    <xf numFmtId="0" fontId="9" fillId="2" borderId="48" xfId="0" applyFont="1" applyFill="1" applyBorder="1" applyAlignment="1">
      <alignment horizontal="right" vertical="top" wrapText="1"/>
    </xf>
    <xf numFmtId="164" fontId="9" fillId="2" borderId="49" xfId="0" applyNumberFormat="1" applyFont="1" applyFill="1" applyBorder="1" applyAlignment="1">
      <alignment horizontal="center" vertical="top"/>
    </xf>
    <xf numFmtId="164" fontId="9" fillId="2" borderId="50" xfId="0" applyNumberFormat="1" applyFont="1" applyFill="1" applyBorder="1" applyAlignment="1">
      <alignment horizontal="center" vertical="top"/>
    </xf>
    <xf numFmtId="164" fontId="9" fillId="2" borderId="51" xfId="0" applyNumberFormat="1" applyFont="1" applyFill="1" applyBorder="1" applyAlignment="1">
      <alignment horizontal="center" vertical="top"/>
    </xf>
    <xf numFmtId="164" fontId="9" fillId="2" borderId="52" xfId="0" applyNumberFormat="1" applyFont="1" applyFill="1" applyBorder="1" applyAlignment="1">
      <alignment horizontal="center" vertical="top"/>
    </xf>
    <xf numFmtId="164" fontId="9" fillId="2" borderId="11" xfId="0" applyNumberFormat="1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 wrapText="1"/>
    </xf>
    <xf numFmtId="164" fontId="8" fillId="7" borderId="13" xfId="0" applyNumberFormat="1" applyFont="1" applyFill="1" applyBorder="1" applyAlignment="1">
      <alignment horizontal="center" vertical="top"/>
    </xf>
    <xf numFmtId="164" fontId="8" fillId="7" borderId="53" xfId="0" applyNumberFormat="1" applyFont="1" applyFill="1" applyBorder="1" applyAlignment="1">
      <alignment horizontal="center" vertical="top"/>
    </xf>
    <xf numFmtId="164" fontId="8" fillId="0" borderId="53" xfId="0" applyNumberFormat="1" applyFont="1" applyFill="1" applyBorder="1" applyAlignment="1">
      <alignment horizontal="center" vertical="top"/>
    </xf>
    <xf numFmtId="164" fontId="8" fillId="0" borderId="54" xfId="0" applyNumberFormat="1" applyFont="1" applyFill="1" applyBorder="1" applyAlignment="1">
      <alignment horizontal="center" vertical="top"/>
    </xf>
    <xf numFmtId="164" fontId="8" fillId="7" borderId="55" xfId="0" applyNumberFormat="1" applyFont="1" applyFill="1" applyBorder="1" applyAlignment="1">
      <alignment horizontal="center" vertical="top"/>
    </xf>
    <xf numFmtId="164" fontId="8" fillId="7" borderId="54" xfId="0" applyNumberFormat="1" applyFont="1" applyFill="1" applyBorder="1" applyAlignment="1">
      <alignment horizontal="center" vertical="top"/>
    </xf>
    <xf numFmtId="164" fontId="8" fillId="2" borderId="13" xfId="0" applyNumberFormat="1" applyFont="1" applyFill="1" applyBorder="1" applyAlignment="1">
      <alignment horizontal="center" vertical="top"/>
    </xf>
    <xf numFmtId="164" fontId="8" fillId="2" borderId="53" xfId="0" applyNumberFormat="1" applyFont="1" applyFill="1" applyBorder="1" applyAlignment="1">
      <alignment horizontal="center" vertical="top"/>
    </xf>
    <xf numFmtId="164" fontId="8" fillId="2" borderId="56" xfId="0" applyNumberFormat="1" applyFont="1" applyFill="1" applyBorder="1" applyAlignment="1">
      <alignment horizontal="center" vertical="top"/>
    </xf>
    <xf numFmtId="164" fontId="8" fillId="0" borderId="14" xfId="0" applyNumberFormat="1" applyFont="1" applyFill="1" applyBorder="1" applyAlignment="1">
      <alignment horizontal="center" vertical="top"/>
    </xf>
    <xf numFmtId="0" fontId="9" fillId="2" borderId="20" xfId="0" applyFont="1" applyFill="1" applyBorder="1" applyAlignment="1">
      <alignment horizontal="right" vertical="top" wrapText="1"/>
    </xf>
    <xf numFmtId="164" fontId="9" fillId="2" borderId="46" xfId="0" applyNumberFormat="1" applyFont="1" applyFill="1" applyBorder="1" applyAlignment="1">
      <alignment horizontal="center" vertical="top"/>
    </xf>
    <xf numFmtId="164" fontId="9" fillId="2" borderId="47" xfId="0" applyNumberFormat="1" applyFont="1" applyFill="1" applyBorder="1" applyAlignment="1">
      <alignment horizontal="center" vertical="top"/>
    </xf>
    <xf numFmtId="164" fontId="9" fillId="2" borderId="57" xfId="0" applyNumberFormat="1" applyFont="1" applyFill="1" applyBorder="1" applyAlignment="1">
      <alignment horizontal="center" vertical="top"/>
    </xf>
    <xf numFmtId="164" fontId="9" fillId="2" borderId="58" xfId="0" applyNumberFormat="1" applyFont="1" applyFill="1" applyBorder="1" applyAlignment="1">
      <alignment horizontal="center" vertical="top"/>
    </xf>
    <xf numFmtId="164" fontId="9" fillId="2" borderId="12" xfId="0" applyNumberFormat="1" applyFont="1" applyFill="1" applyBorder="1" applyAlignment="1">
      <alignment horizontal="center" vertical="top"/>
    </xf>
    <xf numFmtId="164" fontId="8" fillId="0" borderId="13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right" vertical="top" wrapText="1"/>
    </xf>
    <xf numFmtId="164" fontId="9" fillId="2" borderId="10" xfId="0" applyNumberFormat="1" applyFont="1" applyFill="1" applyBorder="1" applyAlignment="1">
      <alignment horizontal="center" vertical="top"/>
    </xf>
    <xf numFmtId="164" fontId="9" fillId="2" borderId="27" xfId="0" applyNumberFormat="1" applyFont="1" applyFill="1" applyBorder="1" applyAlignment="1">
      <alignment horizontal="center" vertical="top"/>
    </xf>
    <xf numFmtId="164" fontId="9" fillId="2" borderId="59" xfId="0" applyNumberFormat="1" applyFont="1" applyFill="1" applyBorder="1" applyAlignment="1">
      <alignment horizontal="center" vertical="top"/>
    </xf>
    <xf numFmtId="164" fontId="9" fillId="2" borderId="30" xfId="0" applyNumberFormat="1" applyFont="1" applyFill="1" applyBorder="1" applyAlignment="1">
      <alignment horizontal="center" vertical="top"/>
    </xf>
    <xf numFmtId="164" fontId="9" fillId="2" borderId="5" xfId="0" applyNumberFormat="1" applyFont="1" applyFill="1" applyBorder="1" applyAlignment="1">
      <alignment horizontal="center" vertical="top"/>
    </xf>
    <xf numFmtId="49" fontId="4" fillId="5" borderId="6" xfId="0" applyNumberFormat="1" applyFont="1" applyFill="1" applyBorder="1" applyAlignment="1">
      <alignment horizontal="center" vertical="top"/>
    </xf>
    <xf numFmtId="49" fontId="9" fillId="6" borderId="38" xfId="0" applyNumberFormat="1" applyFont="1" applyFill="1" applyBorder="1" applyAlignment="1">
      <alignment horizontal="center" vertical="top"/>
    </xf>
    <xf numFmtId="164" fontId="9" fillId="6" borderId="6" xfId="0" applyNumberFormat="1" applyFont="1" applyFill="1" applyBorder="1" applyAlignment="1">
      <alignment horizontal="center" vertical="top"/>
    </xf>
    <xf numFmtId="164" fontId="9" fillId="6" borderId="60" xfId="0" applyNumberFormat="1" applyFont="1" applyFill="1" applyBorder="1" applyAlignment="1">
      <alignment horizontal="center" vertical="top"/>
    </xf>
    <xf numFmtId="164" fontId="9" fillId="6" borderId="61" xfId="0" applyNumberFormat="1" applyFont="1" applyFill="1" applyBorder="1" applyAlignment="1">
      <alignment horizontal="center" vertical="top"/>
    </xf>
    <xf numFmtId="164" fontId="9" fillId="6" borderId="62" xfId="0" applyNumberFormat="1" applyFont="1" applyFill="1" applyBorder="1" applyAlignment="1">
      <alignment horizontal="center" vertical="top"/>
    </xf>
    <xf numFmtId="164" fontId="9" fillId="6" borderId="4" xfId="0" applyNumberFormat="1" applyFont="1" applyFill="1" applyBorder="1" applyAlignment="1">
      <alignment horizontal="center" vertical="top"/>
    </xf>
    <xf numFmtId="49" fontId="4" fillId="6" borderId="30" xfId="0" applyNumberFormat="1" applyFont="1" applyFill="1" applyBorder="1" applyAlignment="1">
      <alignment horizontal="center" vertical="top"/>
    </xf>
    <xf numFmtId="49" fontId="4" fillId="6" borderId="41" xfId="0" applyNumberFormat="1" applyFont="1" applyFill="1" applyBorder="1" applyAlignment="1">
      <alignment horizontal="center" vertical="top"/>
    </xf>
    <xf numFmtId="49" fontId="5" fillId="0" borderId="59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164" fontId="5" fillId="7" borderId="39" xfId="0" applyNumberFormat="1" applyFont="1" applyFill="1" applyBorder="1" applyAlignment="1">
      <alignment horizontal="center" vertical="top"/>
    </xf>
    <xf numFmtId="164" fontId="5" fillId="7" borderId="27" xfId="0" applyNumberFormat="1" applyFont="1" applyFill="1" applyBorder="1" applyAlignment="1">
      <alignment horizontal="center" vertical="top"/>
    </xf>
    <xf numFmtId="164" fontId="5" fillId="0" borderId="27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/>
    </xf>
    <xf numFmtId="164" fontId="5" fillId="7" borderId="10" xfId="0" applyNumberFormat="1" applyFont="1" applyFill="1" applyBorder="1" applyAlignment="1">
      <alignment horizontal="center" vertical="top"/>
    </xf>
    <xf numFmtId="164" fontId="5" fillId="7" borderId="63" xfId="0" applyNumberFormat="1" applyFont="1" applyFill="1" applyBorder="1" applyAlignment="1">
      <alignment horizontal="center" vertical="top"/>
    </xf>
    <xf numFmtId="164" fontId="5" fillId="2" borderId="27" xfId="0" applyNumberFormat="1" applyFont="1" applyFill="1" applyBorder="1" applyAlignment="1">
      <alignment horizontal="center" vertical="top"/>
    </xf>
    <xf numFmtId="164" fontId="5" fillId="2" borderId="30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49" fontId="4" fillId="6" borderId="47" xfId="0" applyNumberFormat="1" applyFont="1" applyFill="1" applyBorder="1" applyAlignment="1">
      <alignment horizontal="center" vertical="top"/>
    </xf>
    <xf numFmtId="49" fontId="5" fillId="0" borderId="57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/>
    </xf>
    <xf numFmtId="0" fontId="4" fillId="2" borderId="48" xfId="0" applyFont="1" applyFill="1" applyBorder="1" applyAlignment="1">
      <alignment horizontal="center" vertical="top" wrapText="1"/>
    </xf>
    <xf numFmtId="164" fontId="4" fillId="2" borderId="48" xfId="0" applyNumberFormat="1" applyFont="1" applyFill="1" applyBorder="1" applyAlignment="1">
      <alignment horizontal="center" vertical="top"/>
    </xf>
    <xf numFmtId="164" fontId="4" fillId="2" borderId="50" xfId="0" applyNumberFormat="1" applyFont="1" applyFill="1" applyBorder="1" applyAlignment="1">
      <alignment horizontal="center" vertical="top"/>
    </xf>
    <xf numFmtId="164" fontId="4" fillId="2" borderId="64" xfId="0" applyNumberFormat="1" applyFont="1" applyFill="1" applyBorder="1" applyAlignment="1">
      <alignment horizontal="center" vertical="top"/>
    </xf>
    <xf numFmtId="164" fontId="4" fillId="2" borderId="51" xfId="0" applyNumberFormat="1" applyFont="1" applyFill="1" applyBorder="1" applyAlignment="1">
      <alignment horizontal="center" vertical="top"/>
    </xf>
    <xf numFmtId="164" fontId="4" fillId="2" borderId="52" xfId="0" applyNumberFormat="1" applyFont="1" applyFill="1" applyBorder="1" applyAlignment="1">
      <alignment horizontal="center" vertical="top"/>
    </xf>
    <xf numFmtId="164" fontId="4" fillId="2" borderId="11" xfId="0" applyNumberFormat="1" applyFont="1" applyFill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 wrapText="1"/>
    </xf>
    <xf numFmtId="49" fontId="9" fillId="0" borderId="45" xfId="0" applyNumberFormat="1" applyFont="1" applyBorder="1" applyAlignment="1">
      <alignment horizontal="center" vertical="top"/>
    </xf>
    <xf numFmtId="164" fontId="5" fillId="7" borderId="65" xfId="0" applyNumberFormat="1" applyFont="1" applyFill="1" applyBorder="1" applyAlignment="1">
      <alignment horizontal="center" vertical="top"/>
    </xf>
    <xf numFmtId="164" fontId="5" fillId="0" borderId="65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7" borderId="40" xfId="0" applyNumberFormat="1" applyFont="1" applyFill="1" applyBorder="1" applyAlignment="1">
      <alignment horizontal="center" vertical="top"/>
    </xf>
    <xf numFmtId="164" fontId="5" fillId="7" borderId="41" xfId="0" applyNumberFormat="1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2" borderId="66" xfId="0" applyNumberFormat="1" applyFont="1" applyFill="1" applyBorder="1" applyAlignment="1">
      <alignment horizontal="center" vertical="top"/>
    </xf>
    <xf numFmtId="164" fontId="5" fillId="2" borderId="29" xfId="0" applyNumberFormat="1" applyFont="1" applyFill="1" applyBorder="1" applyAlignment="1">
      <alignment horizontal="center" vertical="top"/>
    </xf>
    <xf numFmtId="164" fontId="5" fillId="2" borderId="32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4" fillId="2" borderId="49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/>
    </xf>
    <xf numFmtId="164" fontId="5" fillId="0" borderId="67" xfId="0" applyNumberFormat="1" applyFont="1" applyFill="1" applyBorder="1" applyAlignment="1">
      <alignment horizontal="center" vertical="top"/>
    </xf>
    <xf numFmtId="164" fontId="5" fillId="2" borderId="40" xfId="0" applyNumberFormat="1" applyFont="1" applyFill="1" applyBorder="1" applyAlignment="1">
      <alignment horizontal="center" vertical="top"/>
    </xf>
    <xf numFmtId="164" fontId="5" fillId="2" borderId="41" xfId="0" applyNumberFormat="1" applyFont="1" applyFill="1" applyBorder="1" applyAlignment="1">
      <alignment horizontal="center" vertical="top"/>
    </xf>
    <xf numFmtId="164" fontId="5" fillId="2" borderId="44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164" fontId="4" fillId="2" borderId="68" xfId="0" applyNumberFormat="1" applyFont="1" applyFill="1" applyBorder="1" applyAlignment="1">
      <alignment horizontal="center" vertical="top"/>
    </xf>
    <xf numFmtId="49" fontId="4" fillId="6" borderId="27" xfId="0" applyNumberFormat="1" applyFont="1" applyFill="1" applyBorder="1" applyAlignment="1">
      <alignment horizontal="center" vertical="top"/>
    </xf>
    <xf numFmtId="164" fontId="4" fillId="6" borderId="38" xfId="0" applyNumberFormat="1" applyFont="1" applyFill="1" applyBorder="1" applyAlignment="1">
      <alignment horizontal="center" vertical="top"/>
    </xf>
    <xf numFmtId="164" fontId="4" fillId="6" borderId="60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164" fontId="4" fillId="6" borderId="69" xfId="0" applyNumberFormat="1" applyFont="1" applyFill="1" applyBorder="1" applyAlignment="1">
      <alignment horizontal="center" vertical="top"/>
    </xf>
    <xf numFmtId="164" fontId="4" fillId="6" borderId="4" xfId="0" applyNumberFormat="1" applyFont="1" applyFill="1" applyBorder="1" applyAlignment="1">
      <alignment horizontal="center" vertical="top"/>
    </xf>
    <xf numFmtId="49" fontId="9" fillId="6" borderId="60" xfId="0" applyNumberFormat="1" applyFont="1" applyFill="1" applyBorder="1" applyAlignment="1">
      <alignment horizontal="center" vertical="top"/>
    </xf>
    <xf numFmtId="0" fontId="8" fillId="0" borderId="45" xfId="0" applyFont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center" vertical="top"/>
    </xf>
    <xf numFmtId="164" fontId="8" fillId="0" borderId="43" xfId="0" applyNumberFormat="1" applyFont="1" applyBorder="1" applyAlignment="1">
      <alignment horizontal="center" vertical="top"/>
    </xf>
    <xf numFmtId="164" fontId="8" fillId="0" borderId="41" xfId="0" applyNumberFormat="1" applyFont="1" applyBorder="1" applyAlignment="1">
      <alignment horizontal="center" vertical="top"/>
    </xf>
    <xf numFmtId="164" fontId="8" fillId="0" borderId="67" xfId="0" applyNumberFormat="1" applyFont="1" applyBorder="1" applyAlignment="1">
      <alignment horizontal="center" vertical="top"/>
    </xf>
    <xf numFmtId="164" fontId="8" fillId="7" borderId="45" xfId="0" applyNumberFormat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49" fontId="9" fillId="0" borderId="41" xfId="0" applyNumberFormat="1" applyFont="1" applyBorder="1" applyAlignment="1">
      <alignment vertical="top"/>
    </xf>
    <xf numFmtId="0" fontId="15" fillId="0" borderId="40" xfId="0" applyFont="1" applyBorder="1" applyAlignment="1">
      <alignment vertical="top"/>
    </xf>
    <xf numFmtId="49" fontId="8" fillId="0" borderId="42" xfId="0" applyNumberFormat="1" applyFont="1" applyBorder="1" applyAlignment="1">
      <alignment horizontal="center" vertical="top"/>
    </xf>
    <xf numFmtId="164" fontId="8" fillId="0" borderId="40" xfId="0" applyNumberFormat="1" applyFont="1" applyBorder="1" applyAlignment="1">
      <alignment horizontal="center" vertical="top"/>
    </xf>
    <xf numFmtId="49" fontId="9" fillId="0" borderId="27" xfId="0" applyNumberFormat="1" applyFont="1" applyBorder="1" applyAlignment="1">
      <alignment vertical="top"/>
    </xf>
    <xf numFmtId="0" fontId="15" fillId="0" borderId="39" xfId="0" applyFont="1" applyBorder="1" applyAlignment="1">
      <alignment vertical="top"/>
    </xf>
    <xf numFmtId="49" fontId="8" fillId="0" borderId="59" xfId="0" applyNumberFormat="1" applyFont="1" applyBorder="1" applyAlignment="1">
      <alignment vertical="top"/>
    </xf>
    <xf numFmtId="49" fontId="9" fillId="0" borderId="5" xfId="0" applyNumberFormat="1" applyFont="1" applyBorder="1" applyAlignment="1">
      <alignment vertical="top"/>
    </xf>
    <xf numFmtId="0" fontId="8" fillId="0" borderId="70" xfId="0" applyFont="1" applyBorder="1" applyAlignment="1">
      <alignment horizontal="center" vertical="top"/>
    </xf>
    <xf numFmtId="164" fontId="8" fillId="7" borderId="71" xfId="0" applyNumberFormat="1" applyFont="1" applyFill="1" applyBorder="1" applyAlignment="1">
      <alignment horizontal="center" vertical="top"/>
    </xf>
    <xf numFmtId="164" fontId="8" fillId="7" borderId="25" xfId="0" applyNumberFormat="1" applyFont="1" applyFill="1" applyBorder="1" applyAlignment="1">
      <alignment horizontal="center" vertical="top"/>
    </xf>
    <xf numFmtId="164" fontId="8" fillId="0" borderId="25" xfId="0" applyNumberFormat="1" applyFont="1" applyFill="1" applyBorder="1" applyAlignment="1">
      <alignment horizontal="center" vertical="top"/>
    </xf>
    <xf numFmtId="164" fontId="8" fillId="0" borderId="72" xfId="0" applyNumberFormat="1" applyFont="1" applyFill="1" applyBorder="1" applyAlignment="1">
      <alignment horizontal="center" vertical="top"/>
    </xf>
    <xf numFmtId="164" fontId="8" fillId="0" borderId="71" xfId="0" applyNumberFormat="1" applyFont="1" applyBorder="1" applyAlignment="1">
      <alignment horizontal="center" vertical="top"/>
    </xf>
    <xf numFmtId="164" fontId="8" fillId="0" borderId="25" xfId="0" applyNumberFormat="1" applyFont="1" applyBorder="1" applyAlignment="1">
      <alignment horizontal="center" vertical="top"/>
    </xf>
    <xf numFmtId="164" fontId="8" fillId="0" borderId="73" xfId="0" applyNumberFormat="1" applyFont="1" applyBorder="1" applyAlignment="1">
      <alignment horizontal="center" vertical="top"/>
    </xf>
    <xf numFmtId="164" fontId="8" fillId="2" borderId="74" xfId="0" applyNumberFormat="1" applyFont="1" applyFill="1" applyBorder="1" applyAlignment="1">
      <alignment horizontal="center" vertical="top"/>
    </xf>
    <xf numFmtId="164" fontId="8" fillId="2" borderId="25" xfId="0" applyNumberFormat="1" applyFont="1" applyFill="1" applyBorder="1" applyAlignment="1">
      <alignment horizontal="center" vertical="top"/>
    </xf>
    <xf numFmtId="164" fontId="8" fillId="2" borderId="72" xfId="0" applyNumberFormat="1" applyFont="1" applyFill="1" applyBorder="1" applyAlignment="1">
      <alignment horizontal="center" vertical="top"/>
    </xf>
    <xf numFmtId="164" fontId="8" fillId="7" borderId="70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164" fontId="8" fillId="7" borderId="39" xfId="0" applyNumberFormat="1" applyFont="1" applyFill="1" applyBorder="1" applyAlignment="1">
      <alignment horizontal="center" vertical="top"/>
    </xf>
    <xf numFmtId="164" fontId="8" fillId="7" borderId="27" xfId="0" applyNumberFormat="1" applyFont="1" applyFill="1" applyBorder="1" applyAlignment="1">
      <alignment horizontal="center" vertical="top"/>
    </xf>
    <xf numFmtId="164" fontId="8" fillId="0" borderId="27" xfId="0" applyNumberFormat="1" applyFont="1" applyFill="1" applyBorder="1" applyAlignment="1">
      <alignment horizontal="center" vertical="top"/>
    </xf>
    <xf numFmtId="164" fontId="8" fillId="0" borderId="30" xfId="0" applyNumberFormat="1" applyFont="1" applyFill="1" applyBorder="1" applyAlignment="1">
      <alignment horizontal="center" vertical="top"/>
    </xf>
    <xf numFmtId="164" fontId="8" fillId="0" borderId="39" xfId="0" applyNumberFormat="1" applyFont="1" applyBorder="1" applyAlignment="1">
      <alignment horizontal="center" vertical="top"/>
    </xf>
    <xf numFmtId="164" fontId="8" fillId="0" borderId="27" xfId="0" applyNumberFormat="1" applyFont="1" applyBorder="1" applyAlignment="1">
      <alignment horizontal="center" vertical="top"/>
    </xf>
    <xf numFmtId="164" fontId="8" fillId="0" borderId="63" xfId="0" applyNumberFormat="1" applyFont="1" applyBorder="1" applyAlignment="1">
      <alignment horizontal="center" vertical="top"/>
    </xf>
    <xf numFmtId="164" fontId="8" fillId="2" borderId="10" xfId="0" applyNumberFormat="1" applyFont="1" applyFill="1" applyBorder="1" applyAlignment="1">
      <alignment horizontal="center" vertical="top"/>
    </xf>
    <xf numFmtId="164" fontId="8" fillId="2" borderId="27" xfId="0" applyNumberFormat="1" applyFont="1" applyFill="1" applyBorder="1" applyAlignment="1">
      <alignment horizontal="center" vertical="top"/>
    </xf>
    <xf numFmtId="164" fontId="8" fillId="2" borderId="30" xfId="0" applyNumberFormat="1" applyFont="1" applyFill="1" applyBorder="1" applyAlignment="1">
      <alignment horizontal="center" vertical="top"/>
    </xf>
    <xf numFmtId="164" fontId="8" fillId="7" borderId="5" xfId="0" applyNumberFormat="1" applyFont="1" applyFill="1" applyBorder="1" applyAlignment="1">
      <alignment horizontal="center" vertical="top" wrapText="1"/>
    </xf>
    <xf numFmtId="0" fontId="8" fillId="0" borderId="75" xfId="0" applyFont="1" applyFill="1" applyBorder="1" applyAlignment="1">
      <alignment horizontal="left" vertical="top" wrapText="1"/>
    </xf>
    <xf numFmtId="0" fontId="8" fillId="0" borderId="75" xfId="0" applyFont="1" applyFill="1" applyBorder="1" applyAlignment="1">
      <alignment vertical="top" wrapText="1"/>
    </xf>
    <xf numFmtId="0" fontId="15" fillId="0" borderId="47" xfId="0" applyFont="1" applyBorder="1" applyAlignment="1">
      <alignment vertical="top"/>
    </xf>
    <xf numFmtId="0" fontId="8" fillId="0" borderId="57" xfId="0" applyFont="1" applyBorder="1" applyAlignment="1">
      <alignment vertical="top" wrapText="1"/>
    </xf>
    <xf numFmtId="0" fontId="15" fillId="0" borderId="46" xfId="0" applyFont="1" applyBorder="1" applyAlignment="1">
      <alignment vertical="top"/>
    </xf>
    <xf numFmtId="49" fontId="8" fillId="0" borderId="57" xfId="0" applyNumberFormat="1" applyFont="1" applyBorder="1" applyAlignment="1">
      <alignment vertical="top"/>
    </xf>
    <xf numFmtId="49" fontId="9" fillId="0" borderId="12" xfId="0" applyNumberFormat="1" applyFont="1" applyBorder="1" applyAlignment="1">
      <alignment vertical="top"/>
    </xf>
    <xf numFmtId="0" fontId="8" fillId="0" borderId="14" xfId="0" applyFont="1" applyBorder="1" applyAlignment="1">
      <alignment horizontal="center" vertical="top"/>
    </xf>
    <xf numFmtId="164" fontId="8" fillId="0" borderId="56" xfId="0" applyNumberFormat="1" applyFont="1" applyFill="1" applyBorder="1" applyAlignment="1">
      <alignment horizontal="center" vertical="top"/>
    </xf>
    <xf numFmtId="164" fontId="8" fillId="0" borderId="53" xfId="0" applyNumberFormat="1" applyFont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164" fontId="8" fillId="7" borderId="14" xfId="0" applyNumberFormat="1" applyFont="1" applyFill="1" applyBorder="1" applyAlignment="1">
      <alignment horizontal="center" vertical="top" wrapText="1"/>
    </xf>
    <xf numFmtId="164" fontId="8" fillId="7" borderId="74" xfId="0" applyNumberFormat="1" applyFont="1" applyFill="1" applyBorder="1" applyAlignment="1">
      <alignment horizontal="center" vertical="top"/>
    </xf>
    <xf numFmtId="164" fontId="8" fillId="2" borderId="71" xfId="0" applyNumberFormat="1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Border="1" applyAlignment="1">
      <alignment horizontal="center" vertical="top"/>
    </xf>
    <xf numFmtId="164" fontId="8" fillId="2" borderId="39" xfId="0" applyNumberFormat="1" applyFont="1" applyFill="1" applyBorder="1" applyAlignment="1">
      <alignment horizontal="center" vertical="top"/>
    </xf>
    <xf numFmtId="164" fontId="8" fillId="2" borderId="0" xfId="0" applyNumberFormat="1" applyFont="1" applyFill="1" applyBorder="1" applyAlignment="1">
      <alignment horizontal="center" vertical="top"/>
    </xf>
    <xf numFmtId="164" fontId="8" fillId="7" borderId="66" xfId="0" applyNumberFormat="1" applyFont="1" applyFill="1" applyBorder="1" applyAlignment="1">
      <alignment horizontal="center" vertical="top"/>
    </xf>
    <xf numFmtId="0" fontId="9" fillId="2" borderId="48" xfId="0" applyFont="1" applyFill="1" applyBorder="1" applyAlignment="1">
      <alignment horizontal="center" vertical="top" wrapText="1"/>
    </xf>
    <xf numFmtId="164" fontId="9" fillId="2" borderId="48" xfId="0" applyNumberFormat="1" applyFont="1" applyFill="1" applyBorder="1" applyAlignment="1">
      <alignment horizontal="center" vertical="top"/>
    </xf>
    <xf numFmtId="164" fontId="9" fillId="2" borderId="64" xfId="0" applyNumberFormat="1" applyFont="1" applyFill="1" applyBorder="1" applyAlignment="1">
      <alignment horizontal="center" vertical="top"/>
    </xf>
    <xf numFmtId="0" fontId="8" fillId="0" borderId="76" xfId="0" applyFont="1" applyFill="1" applyBorder="1" applyAlignment="1">
      <alignment vertical="top" wrapText="1"/>
    </xf>
    <xf numFmtId="164" fontId="8" fillId="7" borderId="10" xfId="0" applyNumberFormat="1" applyFont="1" applyFill="1" applyBorder="1" applyAlignment="1">
      <alignment horizontal="center" vertical="top"/>
    </xf>
    <xf numFmtId="0" fontId="8" fillId="0" borderId="51" xfId="0" applyFont="1" applyFill="1" applyBorder="1" applyAlignment="1">
      <alignment vertical="top" wrapText="1"/>
    </xf>
    <xf numFmtId="49" fontId="4" fillId="6" borderId="60" xfId="0" applyNumberFormat="1" applyFont="1" applyFill="1" applyBorder="1" applyAlignment="1">
      <alignment horizontal="center" vertical="top"/>
    </xf>
    <xf numFmtId="164" fontId="4" fillId="6" borderId="6" xfId="0" applyNumberFormat="1" applyFont="1" applyFill="1" applyBorder="1" applyAlignment="1">
      <alignment horizontal="center" vertical="top"/>
    </xf>
    <xf numFmtId="164" fontId="4" fillId="6" borderId="61" xfId="0" applyNumberFormat="1" applyFont="1" applyFill="1" applyBorder="1" applyAlignment="1">
      <alignment horizontal="center" vertical="top"/>
    </xf>
    <xf numFmtId="164" fontId="4" fillId="6" borderId="7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77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vertical="top"/>
    </xf>
    <xf numFmtId="164" fontId="4" fillId="3" borderId="38" xfId="0" applyNumberFormat="1" applyFont="1" applyFill="1" applyBorder="1" applyAlignment="1">
      <alignment horizontal="center" vertical="top"/>
    </xf>
    <xf numFmtId="164" fontId="4" fillId="3" borderId="60" xfId="0" applyNumberFormat="1" applyFont="1" applyFill="1" applyBorder="1" applyAlignment="1">
      <alignment horizontal="center" vertical="top"/>
    </xf>
    <xf numFmtId="164" fontId="4" fillId="3" borderId="62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164" fontId="5" fillId="2" borderId="39" xfId="0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164" fontId="8" fillId="7" borderId="28" xfId="0" applyNumberFormat="1" applyFont="1" applyFill="1" applyBorder="1" applyAlignment="1">
      <alignment horizontal="center" vertical="top"/>
    </xf>
    <xf numFmtId="164" fontId="8" fillId="7" borderId="21" xfId="0" applyNumberFormat="1" applyFont="1" applyFill="1" applyBorder="1" applyAlignment="1">
      <alignment horizontal="center" vertical="top"/>
    </xf>
    <xf numFmtId="164" fontId="8" fillId="0" borderId="21" xfId="0" applyNumberFormat="1" applyFont="1" applyFill="1" applyBorder="1" applyAlignment="1">
      <alignment horizontal="center" vertical="top"/>
    </xf>
    <xf numFmtId="164" fontId="8" fillId="0" borderId="22" xfId="0" applyNumberFormat="1" applyFont="1" applyFill="1" applyBorder="1" applyAlignment="1">
      <alignment horizontal="center" vertical="top"/>
    </xf>
    <xf numFmtId="164" fontId="8" fillId="0" borderId="28" xfId="0" applyNumberFormat="1" applyFont="1" applyBorder="1" applyAlignment="1">
      <alignment horizontal="center" vertical="top"/>
    </xf>
    <xf numFmtId="164" fontId="8" fillId="0" borderId="21" xfId="0" applyNumberFormat="1" applyFont="1" applyBorder="1" applyAlignment="1">
      <alignment horizontal="center" vertical="top"/>
    </xf>
    <xf numFmtId="164" fontId="8" fillId="0" borderId="78" xfId="0" applyNumberFormat="1" applyFont="1" applyBorder="1" applyAlignment="1">
      <alignment horizontal="center" vertical="top"/>
    </xf>
    <xf numFmtId="164" fontId="8" fillId="2" borderId="28" xfId="0" applyNumberFormat="1" applyFont="1" applyFill="1" applyBorder="1" applyAlignment="1">
      <alignment horizontal="center" vertical="top"/>
    </xf>
    <xf numFmtId="164" fontId="8" fillId="2" borderId="21" xfId="0" applyNumberFormat="1" applyFont="1" applyFill="1" applyBorder="1" applyAlignment="1">
      <alignment horizontal="center" vertical="top"/>
    </xf>
    <xf numFmtId="164" fontId="8" fillId="2" borderId="22" xfId="0" applyNumberFormat="1" applyFont="1" applyFill="1" applyBorder="1" applyAlignment="1">
      <alignment horizontal="center" vertical="top"/>
    </xf>
    <xf numFmtId="164" fontId="8" fillId="7" borderId="3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164" fontId="11" fillId="0" borderId="5" xfId="0" applyNumberFormat="1" applyFont="1" applyBorder="1" applyAlignment="1">
      <alignment horizontal="center" vertical="top" wrapText="1"/>
    </xf>
    <xf numFmtId="164" fontId="11" fillId="2" borderId="5" xfId="0" applyNumberFormat="1" applyFont="1" applyFill="1" applyBorder="1" applyAlignment="1">
      <alignment horizontal="center" vertical="top" wrapText="1"/>
    </xf>
    <xf numFmtId="0" fontId="2" fillId="0" borderId="48" xfId="0" applyFont="1" applyBorder="1" applyAlignment="1">
      <alignment vertical="top" wrapText="1"/>
    </xf>
    <xf numFmtId="164" fontId="11" fillId="0" borderId="11" xfId="0" applyNumberFormat="1" applyFont="1" applyBorder="1" applyAlignment="1">
      <alignment horizontal="center" vertical="top" wrapText="1"/>
    </xf>
    <xf numFmtId="164" fontId="11" fillId="0" borderId="64" xfId="0" applyNumberFormat="1" applyFont="1" applyBorder="1" applyAlignment="1">
      <alignment horizontal="center" vertical="top" wrapText="1"/>
    </xf>
    <xf numFmtId="164" fontId="11" fillId="0" borderId="52" xfId="0" applyNumberFormat="1" applyFont="1" applyBorder="1" applyAlignment="1">
      <alignment horizontal="center" vertical="top" wrapText="1"/>
    </xf>
    <xf numFmtId="0" fontId="26" fillId="0" borderId="29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8" fillId="0" borderId="27" xfId="0" applyFont="1" applyFill="1" applyBorder="1" applyAlignment="1">
      <alignment vertical="top" wrapText="1"/>
    </xf>
    <xf numFmtId="49" fontId="5" fillId="0" borderId="0" xfId="0" applyNumberFormat="1" applyFont="1" applyAlignment="1"/>
    <xf numFmtId="49" fontId="2" fillId="0" borderId="31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18" fillId="8" borderId="0" xfId="2" applyFont="1" applyFill="1" applyBorder="1" applyAlignment="1">
      <alignment horizontal="center" vertical="top"/>
    </xf>
    <xf numFmtId="164" fontId="34" fillId="2" borderId="53" xfId="0" applyNumberFormat="1" applyFont="1" applyFill="1" applyBorder="1" applyAlignment="1">
      <alignment horizontal="center" vertical="top"/>
    </xf>
    <xf numFmtId="0" fontId="34" fillId="0" borderId="57" xfId="0" applyFont="1" applyFill="1" applyBorder="1" applyAlignment="1">
      <alignment vertical="top" wrapText="1"/>
    </xf>
    <xf numFmtId="49" fontId="26" fillId="0" borderId="31" xfId="0" applyNumberFormat="1" applyFont="1" applyFill="1" applyBorder="1" applyAlignment="1">
      <alignment vertical="top" wrapText="1"/>
    </xf>
    <xf numFmtId="164" fontId="26" fillId="0" borderId="31" xfId="0" applyNumberFormat="1" applyFont="1" applyFill="1" applyBorder="1" applyAlignment="1">
      <alignment vertical="top" wrapText="1"/>
    </xf>
    <xf numFmtId="49" fontId="9" fillId="0" borderId="41" xfId="0" applyNumberFormat="1" applyFont="1" applyBorder="1" applyAlignment="1">
      <alignment horizontal="center" vertical="top"/>
    </xf>
    <xf numFmtId="49" fontId="9" fillId="0" borderId="47" xfId="0" applyNumberFormat="1" applyFont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 wrapText="1"/>
    </xf>
    <xf numFmtId="49" fontId="8" fillId="0" borderId="57" xfId="0" applyNumberFormat="1" applyFont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center" vertical="top"/>
    </xf>
    <xf numFmtId="49" fontId="9" fillId="0" borderId="11" xfId="0" applyNumberFormat="1" applyFont="1" applyBorder="1" applyAlignment="1">
      <alignment horizontal="center" vertical="top"/>
    </xf>
    <xf numFmtId="0" fontId="8" fillId="0" borderId="30" xfId="0" applyFont="1" applyFill="1" applyBorder="1" applyAlignment="1">
      <alignment horizontal="left" vertical="top" wrapText="1"/>
    </xf>
    <xf numFmtId="0" fontId="8" fillId="0" borderId="58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 wrapText="1"/>
    </xf>
    <xf numFmtId="0" fontId="8" fillId="0" borderId="57" xfId="0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>
      <alignment horizontal="left" vertical="top" wrapText="1"/>
    </xf>
    <xf numFmtId="164" fontId="27" fillId="0" borderId="39" xfId="0" applyNumberFormat="1" applyFont="1" applyBorder="1" applyAlignment="1">
      <alignment horizontal="center" vertical="top"/>
    </xf>
    <xf numFmtId="164" fontId="27" fillId="0" borderId="27" xfId="0" applyNumberFormat="1" applyFont="1" applyBorder="1" applyAlignment="1">
      <alignment horizontal="center" vertical="top"/>
    </xf>
    <xf numFmtId="164" fontId="27" fillId="0" borderId="59" xfId="0" applyNumberFormat="1" applyFont="1" applyBorder="1" applyAlignment="1">
      <alignment horizontal="center" vertical="top"/>
    </xf>
    <xf numFmtId="49" fontId="9" fillId="0" borderId="41" xfId="0" applyNumberFormat="1" applyFont="1" applyBorder="1" applyAlignment="1">
      <alignment vertical="top"/>
    </xf>
    <xf numFmtId="49" fontId="9" fillId="0" borderId="27" xfId="0" applyNumberFormat="1" applyFont="1" applyBorder="1" applyAlignment="1">
      <alignment vertical="top"/>
    </xf>
    <xf numFmtId="0" fontId="15" fillId="0" borderId="47" xfId="0" applyFont="1" applyBorder="1" applyAlignment="1">
      <alignment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49" fontId="8" fillId="0" borderId="44" xfId="0" applyNumberFormat="1" applyFont="1" applyBorder="1" applyAlignment="1">
      <alignment horizontal="center" vertical="top" wrapText="1"/>
    </xf>
    <xf numFmtId="49" fontId="8" fillId="0" borderId="30" xfId="0" applyNumberFormat="1" applyFont="1" applyBorder="1" applyAlignment="1">
      <alignment horizontal="center" vertical="top" wrapText="1"/>
    </xf>
    <xf numFmtId="49" fontId="8" fillId="0" borderId="58" xfId="0" applyNumberFormat="1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61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164" fontId="3" fillId="3" borderId="38" xfId="0" applyNumberFormat="1" applyFont="1" applyFill="1" applyBorder="1" applyAlignment="1">
      <alignment horizontal="center" vertical="top" wrapText="1"/>
    </xf>
    <xf numFmtId="164" fontId="3" fillId="3" borderId="60" xfId="0" applyNumberFormat="1" applyFont="1" applyFill="1" applyBorder="1" applyAlignment="1">
      <alignment horizontal="center" vertical="top" wrapText="1"/>
    </xf>
    <xf numFmtId="164" fontId="3" fillId="3" borderId="69" xfId="0" applyNumberFormat="1" applyFont="1" applyFill="1" applyBorder="1" applyAlignment="1">
      <alignment horizontal="center" vertical="top" wrapText="1"/>
    </xf>
    <xf numFmtId="164" fontId="27" fillId="0" borderId="65" xfId="0" applyNumberFormat="1" applyFont="1" applyBorder="1" applyAlignment="1">
      <alignment horizontal="center" vertical="top"/>
    </xf>
    <xf numFmtId="164" fontId="27" fillId="0" borderId="30" xfId="0" applyNumberFormat="1" applyFont="1" applyBorder="1" applyAlignment="1">
      <alignment horizontal="center" vertical="top"/>
    </xf>
    <xf numFmtId="49" fontId="4" fillId="6" borderId="62" xfId="0" applyNumberFormat="1" applyFont="1" applyFill="1" applyBorder="1" applyAlignment="1">
      <alignment horizontal="right" vertical="top" wrapText="1"/>
    </xf>
    <xf numFmtId="49" fontId="4" fillId="6" borderId="61" xfId="0" applyNumberFormat="1" applyFont="1" applyFill="1" applyBorder="1" applyAlignment="1">
      <alignment horizontal="right" vertical="top" wrapText="1"/>
    </xf>
    <xf numFmtId="49" fontId="4" fillId="6" borderId="7" xfId="0" applyNumberFormat="1" applyFont="1" applyFill="1" applyBorder="1" applyAlignment="1">
      <alignment horizontal="right" vertical="top" wrapText="1"/>
    </xf>
    <xf numFmtId="164" fontId="5" fillId="0" borderId="20" xfId="0" applyNumberFormat="1" applyFont="1" applyFill="1" applyBorder="1" applyAlignment="1">
      <alignment horizontal="righ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164" fontId="4" fillId="0" borderId="40" xfId="0" applyNumberFormat="1" applyFont="1" applyBorder="1" applyAlignment="1">
      <alignment horizontal="center" vertical="top" wrapText="1"/>
    </xf>
    <xf numFmtId="164" fontId="4" fillId="0" borderId="41" xfId="0" applyNumberFormat="1" applyFont="1" applyBorder="1" applyAlignment="1">
      <alignment horizontal="center" vertical="top" wrapText="1"/>
    </xf>
    <xf numFmtId="164" fontId="4" fillId="0" borderId="42" xfId="0" applyNumberFormat="1" applyFont="1" applyBorder="1" applyAlignment="1">
      <alignment horizontal="center" vertical="top" wrapText="1"/>
    </xf>
    <xf numFmtId="0" fontId="4" fillId="0" borderId="79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3" xfId="0" applyFont="1" applyBorder="1" applyAlignment="1">
      <alignment horizontal="left" vertical="top" wrapText="1"/>
    </xf>
    <xf numFmtId="164" fontId="3" fillId="3" borderId="77" xfId="0" applyNumberFormat="1" applyFont="1" applyFill="1" applyBorder="1" applyAlignment="1">
      <alignment horizontal="center" vertical="top" wrapText="1"/>
    </xf>
    <xf numFmtId="164" fontId="3" fillId="3" borderId="62" xfId="0" applyNumberFormat="1" applyFont="1" applyFill="1" applyBorder="1" applyAlignment="1">
      <alignment horizontal="center" vertical="top" wrapText="1"/>
    </xf>
    <xf numFmtId="49" fontId="8" fillId="0" borderId="59" xfId="0" applyNumberFormat="1" applyFont="1" applyBorder="1" applyAlignment="1">
      <alignment horizontal="center" vertical="top" wrapText="1"/>
    </xf>
    <xf numFmtId="0" fontId="15" fillId="0" borderId="57" xfId="0" applyFont="1" applyBorder="1" applyAlignment="1">
      <alignment horizontal="center" vertical="top" wrapText="1"/>
    </xf>
    <xf numFmtId="49" fontId="4" fillId="5" borderId="40" xfId="0" applyNumberFormat="1" applyFont="1" applyFill="1" applyBorder="1" applyAlignment="1">
      <alignment horizontal="center" vertical="top"/>
    </xf>
    <xf numFmtId="49" fontId="4" fillId="5" borderId="46" xfId="0" applyNumberFormat="1" applyFont="1" applyFill="1" applyBorder="1" applyAlignment="1">
      <alignment horizontal="center" vertical="top"/>
    </xf>
    <xf numFmtId="49" fontId="9" fillId="6" borderId="41" xfId="0" applyNumberFormat="1" applyFont="1" applyFill="1" applyBorder="1" applyAlignment="1">
      <alignment horizontal="center" vertical="top"/>
    </xf>
    <xf numFmtId="49" fontId="9" fillId="6" borderId="47" xfId="0" applyNumberFormat="1" applyFont="1" applyFill="1" applyBorder="1" applyAlignment="1">
      <alignment horizontal="center" vertical="top"/>
    </xf>
    <xf numFmtId="0" fontId="31" fillId="0" borderId="40" xfId="0" applyFont="1" applyFill="1" applyBorder="1" applyAlignment="1">
      <alignment horizontal="center" vertical="center" textRotation="90" wrapText="1"/>
    </xf>
    <xf numFmtId="0" fontId="31" fillId="0" borderId="46" xfId="0" applyFont="1" applyFill="1" applyBorder="1" applyAlignment="1">
      <alignment horizontal="center" vertical="center" textRotation="90" wrapText="1"/>
    </xf>
    <xf numFmtId="0" fontId="31" fillId="0" borderId="39" xfId="0" applyFont="1" applyFill="1" applyBorder="1" applyAlignment="1">
      <alignment horizontal="center" vertical="center" textRotation="90" wrapText="1"/>
    </xf>
    <xf numFmtId="49" fontId="9" fillId="6" borderId="62" xfId="0" applyNumberFormat="1" applyFont="1" applyFill="1" applyBorder="1" applyAlignment="1">
      <alignment horizontal="right" vertical="top" wrapText="1"/>
    </xf>
    <xf numFmtId="49" fontId="9" fillId="6" borderId="61" xfId="0" applyNumberFormat="1" applyFont="1" applyFill="1" applyBorder="1" applyAlignment="1">
      <alignment horizontal="right" vertical="top" wrapText="1"/>
    </xf>
    <xf numFmtId="49" fontId="9" fillId="6" borderId="7" xfId="0" applyNumberFormat="1" applyFont="1" applyFill="1" applyBorder="1" applyAlignment="1">
      <alignment horizontal="right" vertical="top" wrapText="1"/>
    </xf>
    <xf numFmtId="0" fontId="8" fillId="0" borderId="44" xfId="0" applyFont="1" applyFill="1" applyBorder="1" applyAlignment="1">
      <alignment horizontal="left" vertical="top" wrapText="1"/>
    </xf>
    <xf numFmtId="0" fontId="9" fillId="0" borderId="42" xfId="0" applyFont="1" applyFill="1" applyBorder="1" applyAlignment="1">
      <alignment horizontal="left" vertical="top" wrapText="1"/>
    </xf>
    <xf numFmtId="0" fontId="8" fillId="0" borderId="59" xfId="0" applyFont="1" applyFill="1" applyBorder="1" applyAlignment="1">
      <alignment horizontal="left" vertical="top" wrapText="1"/>
    </xf>
    <xf numFmtId="49" fontId="9" fillId="0" borderId="27" xfId="0" applyNumberFormat="1" applyFont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0" fontId="9" fillId="6" borderId="61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32" fillId="0" borderId="40" xfId="0" applyFont="1" applyFill="1" applyBorder="1" applyAlignment="1">
      <alignment horizontal="center" vertical="center" textRotation="90" wrapText="1"/>
    </xf>
    <xf numFmtId="0" fontId="32" fillId="0" borderId="46" xfId="0" applyFont="1" applyFill="1" applyBorder="1" applyAlignment="1">
      <alignment horizontal="center" vertical="center" textRotation="90" wrapText="1"/>
    </xf>
    <xf numFmtId="49" fontId="9" fillId="0" borderId="13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49" fontId="9" fillId="0" borderId="48" xfId="0" applyNumberFormat="1" applyFont="1" applyBorder="1" applyAlignment="1">
      <alignment horizontal="center" vertical="top"/>
    </xf>
    <xf numFmtId="49" fontId="9" fillId="6" borderId="27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86" xfId="0" applyFont="1" applyBorder="1" applyAlignment="1">
      <alignment horizontal="center" vertical="center" textRotation="90" wrapText="1"/>
    </xf>
    <xf numFmtId="0" fontId="9" fillId="5" borderId="62" xfId="0" applyFont="1" applyFill="1" applyBorder="1" applyAlignment="1">
      <alignment horizontal="left" vertical="top" wrapText="1"/>
    </xf>
    <xf numFmtId="0" fontId="9" fillId="5" borderId="6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6" borderId="62" xfId="0" applyFont="1" applyFill="1" applyBorder="1" applyAlignment="1">
      <alignment horizontal="left" vertical="top" wrapText="1"/>
    </xf>
    <xf numFmtId="0" fontId="5" fillId="0" borderId="81" xfId="0" applyFont="1" applyBorder="1" applyAlignment="1">
      <alignment horizontal="center" vertical="center" textRotation="90" wrapText="1"/>
    </xf>
    <xf numFmtId="0" fontId="5" fillId="0" borderId="82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/>
    </xf>
    <xf numFmtId="0" fontId="30" fillId="3" borderId="16" xfId="0" applyFont="1" applyFill="1" applyBorder="1" applyAlignment="1">
      <alignment horizontal="left" vertical="top" wrapText="1"/>
    </xf>
    <xf numFmtId="0" fontId="30" fillId="3" borderId="20" xfId="0" applyFont="1" applyFill="1" applyBorder="1" applyAlignment="1">
      <alignment horizontal="left" vertical="top" wrapText="1"/>
    </xf>
    <xf numFmtId="0" fontId="30" fillId="3" borderId="17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87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8" fillId="0" borderId="76" xfId="0" applyFont="1" applyFill="1" applyBorder="1" applyAlignment="1">
      <alignment horizontal="left" vertical="center" textRotation="90" wrapText="1"/>
    </xf>
    <xf numFmtId="0" fontId="8" fillId="0" borderId="83" xfId="0" applyFont="1" applyFill="1" applyBorder="1" applyAlignment="1">
      <alignment horizontal="left" vertical="center" textRotation="90" wrapText="1"/>
    </xf>
    <xf numFmtId="0" fontId="5" fillId="0" borderId="5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8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84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textRotation="90" wrapText="1"/>
    </xf>
    <xf numFmtId="0" fontId="4" fillId="0" borderId="85" xfId="0" applyFont="1" applyBorder="1" applyAlignment="1">
      <alignment horizontal="center" vertical="center" textRotation="90" wrapText="1"/>
    </xf>
    <xf numFmtId="164" fontId="27" fillId="0" borderId="48" xfId="0" applyNumberFormat="1" applyFont="1" applyBorder="1" applyAlignment="1">
      <alignment horizontal="center" vertical="top"/>
    </xf>
    <xf numFmtId="164" fontId="27" fillId="0" borderId="64" xfId="0" applyNumberFormat="1" applyFont="1" applyBorder="1" applyAlignment="1">
      <alignment horizontal="center" vertical="top"/>
    </xf>
    <xf numFmtId="164" fontId="27" fillId="0" borderId="80" xfId="0" applyNumberFormat="1" applyFont="1" applyBorder="1" applyAlignment="1">
      <alignment horizontal="center" vertical="top"/>
    </xf>
    <xf numFmtId="0" fontId="2" fillId="0" borderId="48" xfId="0" applyFont="1" applyBorder="1" applyAlignment="1">
      <alignment horizontal="left" vertical="top" wrapText="1"/>
    </xf>
    <xf numFmtId="0" fontId="2" fillId="0" borderId="64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top" wrapText="1"/>
    </xf>
    <xf numFmtId="164" fontId="3" fillId="2" borderId="38" xfId="0" applyNumberFormat="1" applyFont="1" applyFill="1" applyBorder="1" applyAlignment="1">
      <alignment horizontal="center" vertical="top"/>
    </xf>
    <xf numFmtId="164" fontId="3" fillId="2" borderId="60" xfId="0" applyNumberFormat="1" applyFont="1" applyFill="1" applyBorder="1" applyAlignment="1">
      <alignment horizontal="center" vertical="top"/>
    </xf>
    <xf numFmtId="164" fontId="3" fillId="2" borderId="69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right" vertical="top" wrapText="1"/>
    </xf>
    <xf numFmtId="0" fontId="3" fillId="2" borderId="61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164" fontId="3" fillId="2" borderId="77" xfId="0" applyNumberFormat="1" applyFont="1" applyFill="1" applyBorder="1" applyAlignment="1">
      <alignment horizontal="center" vertical="top"/>
    </xf>
    <xf numFmtId="164" fontId="3" fillId="2" borderId="62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55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right" vertical="top" wrapText="1"/>
    </xf>
    <xf numFmtId="49" fontId="9" fillId="0" borderId="70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 wrapText="1"/>
    </xf>
    <xf numFmtId="49" fontId="5" fillId="0" borderId="57" xfId="0" applyNumberFormat="1" applyFont="1" applyBorder="1" applyAlignment="1">
      <alignment horizontal="center" vertical="top" wrapText="1"/>
    </xf>
    <xf numFmtId="43" fontId="8" fillId="0" borderId="42" xfId="1" applyFont="1" applyFill="1" applyBorder="1" applyAlignment="1">
      <alignment horizontal="left" vertical="top" wrapText="1"/>
    </xf>
    <xf numFmtId="43" fontId="8" fillId="0" borderId="59" xfId="1" applyFont="1" applyFill="1" applyBorder="1" applyAlignment="1">
      <alignment horizontal="left" vertical="top" wrapText="1"/>
    </xf>
    <xf numFmtId="0" fontId="33" fillId="0" borderId="40" xfId="0" applyFont="1" applyFill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vertical="center" textRotation="90" wrapText="1"/>
    </xf>
    <xf numFmtId="0" fontId="5" fillId="0" borderId="21" xfId="0" applyFont="1" applyBorder="1" applyAlignment="1">
      <alignment vertical="center" textRotation="90" wrapText="1"/>
    </xf>
    <xf numFmtId="0" fontId="5" fillId="0" borderId="34" xfId="0" applyFont="1" applyBorder="1" applyAlignment="1">
      <alignment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top" wrapText="1"/>
    </xf>
    <xf numFmtId="164" fontId="27" fillId="0" borderId="39" xfId="0" applyNumberFormat="1" applyFont="1" applyBorder="1" applyAlignment="1">
      <alignment horizontal="center" vertical="top" wrapText="1"/>
    </xf>
    <xf numFmtId="164" fontId="27" fillId="0" borderId="27" xfId="0" applyNumberFormat="1" applyFont="1" applyBorder="1" applyAlignment="1">
      <alignment horizontal="center" vertical="top" wrapText="1"/>
    </xf>
    <xf numFmtId="164" fontId="27" fillId="0" borderId="59" xfId="0" applyNumberFormat="1" applyFont="1" applyBorder="1" applyAlignment="1">
      <alignment horizontal="center" vertical="top" wrapText="1"/>
    </xf>
    <xf numFmtId="0" fontId="4" fillId="0" borderId="55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top" wrapText="1"/>
    </xf>
    <xf numFmtId="164" fontId="23" fillId="3" borderId="38" xfId="0" applyNumberFormat="1" applyFont="1" applyFill="1" applyBorder="1" applyAlignment="1">
      <alignment horizontal="center" vertical="top"/>
    </xf>
    <xf numFmtId="164" fontId="23" fillId="3" borderId="60" xfId="0" applyNumberFormat="1" applyFont="1" applyFill="1" applyBorder="1" applyAlignment="1">
      <alignment horizontal="center" vertical="top"/>
    </xf>
    <xf numFmtId="164" fontId="23" fillId="3" borderId="69" xfId="0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23" fillId="3" borderId="6" xfId="0" applyFont="1" applyFill="1" applyBorder="1" applyAlignment="1">
      <alignment horizontal="left" vertical="top" wrapText="1"/>
    </xf>
    <xf numFmtId="0" fontId="23" fillId="3" borderId="61" xfId="0" applyFont="1" applyFill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164" fontId="23" fillId="3" borderId="77" xfId="0" applyNumberFormat="1" applyFont="1" applyFill="1" applyBorder="1" applyAlignment="1">
      <alignment horizontal="center" vertical="top"/>
    </xf>
    <xf numFmtId="164" fontId="23" fillId="3" borderId="62" xfId="0" applyNumberFormat="1" applyFont="1" applyFill="1" applyBorder="1" applyAlignment="1">
      <alignment horizontal="center" vertical="top"/>
    </xf>
    <xf numFmtId="49" fontId="9" fillId="6" borderId="62" xfId="0" applyNumberFormat="1" applyFont="1" applyFill="1" applyBorder="1" applyAlignment="1">
      <alignment horizontal="left" vertical="top" wrapText="1"/>
    </xf>
    <xf numFmtId="0" fontId="15" fillId="0" borderId="61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49" fontId="9" fillId="0" borderId="45" xfId="0" applyNumberFormat="1" applyFont="1" applyBorder="1" applyAlignment="1">
      <alignment horizontal="center" vertical="top"/>
    </xf>
    <xf numFmtId="49" fontId="9" fillId="0" borderId="5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0" fontId="5" fillId="0" borderId="20" xfId="0" applyFont="1" applyBorder="1" applyAlignment="1">
      <alignment horizontal="right" vertical="top" wrapText="1"/>
    </xf>
    <xf numFmtId="49" fontId="4" fillId="5" borderId="62" xfId="0" applyNumberFormat="1" applyFont="1" applyFill="1" applyBorder="1" applyAlignment="1">
      <alignment horizontal="right" vertical="top" wrapText="1"/>
    </xf>
    <xf numFmtId="49" fontId="4" fillId="5" borderId="61" xfId="0" applyNumberFormat="1" applyFont="1" applyFill="1" applyBorder="1" applyAlignment="1">
      <alignment horizontal="right" vertical="top" wrapText="1"/>
    </xf>
    <xf numFmtId="49" fontId="4" fillId="5" borderId="7" xfId="0" applyNumberFormat="1" applyFont="1" applyFill="1" applyBorder="1" applyAlignment="1">
      <alignment horizontal="right" vertical="top" wrapText="1"/>
    </xf>
    <xf numFmtId="49" fontId="4" fillId="3" borderId="62" xfId="0" applyNumberFormat="1" applyFont="1" applyFill="1" applyBorder="1" applyAlignment="1">
      <alignment horizontal="right" vertical="top"/>
    </xf>
    <xf numFmtId="49" fontId="4" fillId="3" borderId="61" xfId="0" applyNumberFormat="1" applyFont="1" applyFill="1" applyBorder="1" applyAlignment="1">
      <alignment horizontal="right" vertical="top"/>
    </xf>
    <xf numFmtId="49" fontId="4" fillId="3" borderId="7" xfId="0" applyNumberFormat="1" applyFont="1" applyFill="1" applyBorder="1" applyAlignment="1">
      <alignment horizontal="right" vertical="top"/>
    </xf>
    <xf numFmtId="49" fontId="9" fillId="0" borderId="43" xfId="0" applyNumberFormat="1" applyFont="1" applyBorder="1" applyAlignment="1">
      <alignment horizontal="center" vertical="top"/>
    </xf>
    <xf numFmtId="49" fontId="9" fillId="0" borderId="16" xfId="0" applyNumberFormat="1" applyFont="1" applyBorder="1" applyAlignment="1">
      <alignment horizontal="center" vertical="top"/>
    </xf>
    <xf numFmtId="0" fontId="15" fillId="0" borderId="46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21" xfId="2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8" fillId="0" borderId="25" xfId="2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</cellXfs>
  <cellStyles count="3">
    <cellStyle name="Įprastas" xfId="0" builtinId="0"/>
    <cellStyle name="Kablelis" xfId="1" builtinId="3"/>
    <cellStyle name="Normal_biudz uz 2001 atskaitomybe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61"/>
  <sheetViews>
    <sheetView tabSelected="1" zoomScaleNormal="100" zoomScaleSheetLayoutView="100" workbookViewId="0"/>
  </sheetViews>
  <sheetFormatPr defaultRowHeight="12.75"/>
  <cols>
    <col min="1" max="2" width="2.5703125" style="81" customWidth="1"/>
    <col min="3" max="3" width="2.7109375" style="81" customWidth="1"/>
    <col min="4" max="4" width="34.42578125" style="81" customWidth="1"/>
    <col min="5" max="5" width="5.140625" style="81" customWidth="1"/>
    <col min="6" max="6" width="3.7109375" style="81" customWidth="1"/>
    <col min="7" max="7" width="3.28515625" style="82" customWidth="1"/>
    <col min="8" max="8" width="6.5703125" style="80" customWidth="1"/>
    <col min="9" max="20" width="6.85546875" style="81" customWidth="1"/>
    <col min="21" max="21" width="6" style="81" customWidth="1"/>
    <col min="22" max="22" width="5.28515625" style="81" customWidth="1"/>
    <col min="23" max="16384" width="9.140625" style="79"/>
  </cols>
  <sheetData>
    <row r="1" spans="1:22" ht="12.75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484" t="s">
        <v>102</v>
      </c>
      <c r="V1" s="484"/>
    </row>
    <row r="2" spans="1:22" s="81" customFormat="1">
      <c r="A2" s="465" t="s">
        <v>112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</row>
    <row r="3" spans="1:22" s="81" customFormat="1" ht="15" customHeight="1">
      <c r="A3" s="466" t="s">
        <v>93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</row>
    <row r="4" spans="1:22" s="81" customFormat="1" ht="15" customHeight="1">
      <c r="A4" s="467" t="s">
        <v>128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</row>
    <row r="5" spans="1:22" s="81" customFormat="1" ht="15" customHeight="1" thickBo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509" t="s">
        <v>0</v>
      </c>
      <c r="V5" s="509"/>
    </row>
    <row r="6" spans="1:22" s="81" customFormat="1" ht="27.75" customHeight="1">
      <c r="A6" s="483" t="s">
        <v>1</v>
      </c>
      <c r="B6" s="434" t="s">
        <v>2</v>
      </c>
      <c r="C6" s="434" t="s">
        <v>3</v>
      </c>
      <c r="D6" s="439" t="s">
        <v>4</v>
      </c>
      <c r="E6" s="434" t="s">
        <v>5</v>
      </c>
      <c r="F6" s="480" t="s">
        <v>6</v>
      </c>
      <c r="G6" s="419" t="s">
        <v>7</v>
      </c>
      <c r="H6" s="445" t="s">
        <v>8</v>
      </c>
      <c r="I6" s="468" t="s">
        <v>95</v>
      </c>
      <c r="J6" s="469"/>
      <c r="K6" s="469"/>
      <c r="L6" s="470"/>
      <c r="M6" s="468" t="s">
        <v>99</v>
      </c>
      <c r="N6" s="469"/>
      <c r="O6" s="469"/>
      <c r="P6" s="471"/>
      <c r="Q6" s="488" t="s">
        <v>97</v>
      </c>
      <c r="R6" s="489"/>
      <c r="S6" s="489"/>
      <c r="T6" s="490"/>
      <c r="U6" s="448" t="s">
        <v>103</v>
      </c>
      <c r="V6" s="442" t="s">
        <v>104</v>
      </c>
    </row>
    <row r="7" spans="1:22" s="81" customFormat="1" ht="18.75" customHeight="1">
      <c r="A7" s="426"/>
      <c r="B7" s="435"/>
      <c r="C7" s="435"/>
      <c r="D7" s="440"/>
      <c r="E7" s="435"/>
      <c r="F7" s="481"/>
      <c r="G7" s="420"/>
      <c r="H7" s="446"/>
      <c r="I7" s="432" t="s">
        <v>9</v>
      </c>
      <c r="J7" s="428" t="s">
        <v>10</v>
      </c>
      <c r="K7" s="428"/>
      <c r="L7" s="437" t="s">
        <v>69</v>
      </c>
      <c r="M7" s="426" t="s">
        <v>9</v>
      </c>
      <c r="N7" s="428" t="s">
        <v>10</v>
      </c>
      <c r="O7" s="428"/>
      <c r="P7" s="437" t="s">
        <v>69</v>
      </c>
      <c r="Q7" s="426" t="s">
        <v>9</v>
      </c>
      <c r="R7" s="428" t="s">
        <v>10</v>
      </c>
      <c r="S7" s="428"/>
      <c r="T7" s="437" t="s">
        <v>69</v>
      </c>
      <c r="U7" s="449"/>
      <c r="V7" s="443"/>
    </row>
    <row r="8" spans="1:22" s="81" customFormat="1" ht="92.25" customHeight="1" thickBot="1">
      <c r="A8" s="427"/>
      <c r="B8" s="436"/>
      <c r="C8" s="436"/>
      <c r="D8" s="441"/>
      <c r="E8" s="436"/>
      <c r="F8" s="482"/>
      <c r="G8" s="421"/>
      <c r="H8" s="447"/>
      <c r="I8" s="433"/>
      <c r="J8" s="114" t="s">
        <v>9</v>
      </c>
      <c r="K8" s="115" t="s">
        <v>11</v>
      </c>
      <c r="L8" s="438"/>
      <c r="M8" s="427"/>
      <c r="N8" s="113" t="s">
        <v>9</v>
      </c>
      <c r="O8" s="115" t="s">
        <v>11</v>
      </c>
      <c r="P8" s="438"/>
      <c r="Q8" s="427"/>
      <c r="R8" s="113" t="s">
        <v>9</v>
      </c>
      <c r="S8" s="115" t="s">
        <v>11</v>
      </c>
      <c r="T8" s="438"/>
      <c r="U8" s="450"/>
      <c r="V8" s="444"/>
    </row>
    <row r="9" spans="1:22" ht="16.5" customHeight="1" thickTop="1" thickBot="1">
      <c r="A9" s="116" t="s">
        <v>70</v>
      </c>
      <c r="B9" s="117"/>
      <c r="C9" s="117"/>
      <c r="D9" s="117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9"/>
    </row>
    <row r="10" spans="1:22" ht="16.5" customHeight="1" thickBot="1">
      <c r="A10" s="429" t="s">
        <v>94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1"/>
    </row>
    <row r="11" spans="1:22" ht="16.5" customHeight="1" thickBot="1">
      <c r="A11" s="120" t="s">
        <v>12</v>
      </c>
      <c r="B11" s="422" t="s">
        <v>71</v>
      </c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4"/>
    </row>
    <row r="12" spans="1:22" ht="16.5" customHeight="1" thickBot="1">
      <c r="A12" s="121" t="s">
        <v>12</v>
      </c>
      <c r="B12" s="122" t="s">
        <v>12</v>
      </c>
      <c r="C12" s="425" t="s">
        <v>80</v>
      </c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9"/>
    </row>
    <row r="13" spans="1:22" ht="18" customHeight="1">
      <c r="A13" s="393" t="s">
        <v>12</v>
      </c>
      <c r="B13" s="395" t="s">
        <v>12</v>
      </c>
      <c r="C13" s="342" t="s">
        <v>12</v>
      </c>
      <c r="D13" s="350" t="s">
        <v>32</v>
      </c>
      <c r="E13" s="397" t="s">
        <v>88</v>
      </c>
      <c r="F13" s="344" t="s">
        <v>23</v>
      </c>
      <c r="G13" s="346" t="s">
        <v>38</v>
      </c>
      <c r="H13" s="126" t="s">
        <v>13</v>
      </c>
      <c r="I13" s="127">
        <f>J13+L13</f>
        <v>15</v>
      </c>
      <c r="J13" s="128">
        <v>15</v>
      </c>
      <c r="K13" s="129"/>
      <c r="L13" s="130"/>
      <c r="M13" s="131">
        <f>N13+P13</f>
        <v>30</v>
      </c>
      <c r="N13" s="128">
        <v>30</v>
      </c>
      <c r="O13" s="128"/>
      <c r="P13" s="130"/>
      <c r="Q13" s="132">
        <f>R13+T13</f>
        <v>0</v>
      </c>
      <c r="R13" s="133">
        <v>0</v>
      </c>
      <c r="S13" s="133"/>
      <c r="T13" s="134"/>
      <c r="U13" s="135">
        <v>50</v>
      </c>
      <c r="V13" s="135">
        <v>50</v>
      </c>
    </row>
    <row r="14" spans="1:22" ht="18" customHeight="1" thickBot="1">
      <c r="A14" s="394"/>
      <c r="B14" s="396"/>
      <c r="C14" s="343"/>
      <c r="D14" s="351"/>
      <c r="E14" s="398"/>
      <c r="F14" s="345"/>
      <c r="G14" s="347"/>
      <c r="H14" s="138" t="s">
        <v>14</v>
      </c>
      <c r="I14" s="139">
        <f>I13</f>
        <v>15</v>
      </c>
      <c r="J14" s="140">
        <f>J13</f>
        <v>15</v>
      </c>
      <c r="K14" s="140"/>
      <c r="L14" s="141"/>
      <c r="M14" s="139">
        <f>M13</f>
        <v>30</v>
      </c>
      <c r="N14" s="140">
        <f>N13</f>
        <v>30</v>
      </c>
      <c r="O14" s="140"/>
      <c r="P14" s="141"/>
      <c r="Q14" s="139">
        <f>R14+T14</f>
        <v>0</v>
      </c>
      <c r="R14" s="140">
        <f>R13</f>
        <v>0</v>
      </c>
      <c r="S14" s="140"/>
      <c r="T14" s="142"/>
      <c r="U14" s="143">
        <f>+U13</f>
        <v>50</v>
      </c>
      <c r="V14" s="143">
        <f>+V13</f>
        <v>50</v>
      </c>
    </row>
    <row r="15" spans="1:22" ht="18" customHeight="1">
      <c r="A15" s="393" t="s">
        <v>12</v>
      </c>
      <c r="B15" s="395" t="s">
        <v>12</v>
      </c>
      <c r="C15" s="342" t="s">
        <v>15</v>
      </c>
      <c r="D15" s="350" t="s">
        <v>33</v>
      </c>
      <c r="E15" s="397" t="s">
        <v>88</v>
      </c>
      <c r="F15" s="344" t="s">
        <v>23</v>
      </c>
      <c r="G15" s="346" t="s">
        <v>38</v>
      </c>
      <c r="H15" s="144" t="s">
        <v>13</v>
      </c>
      <c r="I15" s="145">
        <f>J15+L15</f>
        <v>30</v>
      </c>
      <c r="J15" s="146">
        <v>30</v>
      </c>
      <c r="K15" s="147"/>
      <c r="L15" s="148"/>
      <c r="M15" s="149">
        <f>N15+P15</f>
        <v>50</v>
      </c>
      <c r="N15" s="146">
        <v>50</v>
      </c>
      <c r="O15" s="146"/>
      <c r="P15" s="150"/>
      <c r="Q15" s="151">
        <f>R15+T15</f>
        <v>45</v>
      </c>
      <c r="R15" s="152">
        <f>25+20</f>
        <v>45</v>
      </c>
      <c r="S15" s="152"/>
      <c r="T15" s="153"/>
      <c r="U15" s="154">
        <v>60</v>
      </c>
      <c r="V15" s="154">
        <v>80</v>
      </c>
    </row>
    <row r="16" spans="1:22" ht="18" customHeight="1" thickBot="1">
      <c r="A16" s="394"/>
      <c r="B16" s="396"/>
      <c r="C16" s="343"/>
      <c r="D16" s="351"/>
      <c r="E16" s="398"/>
      <c r="F16" s="345"/>
      <c r="G16" s="347"/>
      <c r="H16" s="155" t="s">
        <v>14</v>
      </c>
      <c r="I16" s="156">
        <f>I15</f>
        <v>30</v>
      </c>
      <c r="J16" s="157">
        <f>J15</f>
        <v>30</v>
      </c>
      <c r="K16" s="157"/>
      <c r="L16" s="158"/>
      <c r="M16" s="156">
        <f>M15</f>
        <v>50</v>
      </c>
      <c r="N16" s="157">
        <f>N15</f>
        <v>50</v>
      </c>
      <c r="O16" s="157"/>
      <c r="P16" s="158"/>
      <c r="Q16" s="156">
        <f>Q15</f>
        <v>45</v>
      </c>
      <c r="R16" s="157">
        <f>R15</f>
        <v>45</v>
      </c>
      <c r="S16" s="157"/>
      <c r="T16" s="159"/>
      <c r="U16" s="160">
        <f>U15</f>
        <v>60</v>
      </c>
      <c r="V16" s="160">
        <f>V15</f>
        <v>80</v>
      </c>
    </row>
    <row r="17" spans="1:22" ht="18" customHeight="1">
      <c r="A17" s="393" t="s">
        <v>12</v>
      </c>
      <c r="B17" s="395" t="s">
        <v>12</v>
      </c>
      <c r="C17" s="342" t="s">
        <v>16</v>
      </c>
      <c r="D17" s="476" t="s">
        <v>105</v>
      </c>
      <c r="E17" s="397" t="s">
        <v>88</v>
      </c>
      <c r="F17" s="344" t="s">
        <v>23</v>
      </c>
      <c r="G17" s="346" t="s">
        <v>38</v>
      </c>
      <c r="H17" s="144" t="s">
        <v>13</v>
      </c>
      <c r="I17" s="161">
        <f>J17+L17</f>
        <v>15</v>
      </c>
      <c r="J17" s="147">
        <v>15</v>
      </c>
      <c r="K17" s="147"/>
      <c r="L17" s="148"/>
      <c r="M17" s="149">
        <f>N17+P17</f>
        <v>30</v>
      </c>
      <c r="N17" s="146">
        <v>30</v>
      </c>
      <c r="O17" s="146"/>
      <c r="P17" s="150"/>
      <c r="Q17" s="151">
        <f>R17+T17</f>
        <v>0</v>
      </c>
      <c r="R17" s="152">
        <v>0</v>
      </c>
      <c r="S17" s="152"/>
      <c r="T17" s="153"/>
      <c r="U17" s="154">
        <v>30</v>
      </c>
      <c r="V17" s="154">
        <v>40</v>
      </c>
    </row>
    <row r="18" spans="1:22" ht="18" customHeight="1" thickBot="1">
      <c r="A18" s="394"/>
      <c r="B18" s="415"/>
      <c r="C18" s="406"/>
      <c r="D18" s="477"/>
      <c r="E18" s="399"/>
      <c r="F18" s="391"/>
      <c r="G18" s="473"/>
      <c r="H18" s="162" t="s">
        <v>14</v>
      </c>
      <c r="I18" s="163">
        <v>15</v>
      </c>
      <c r="J18" s="164">
        <v>15</v>
      </c>
      <c r="K18" s="164"/>
      <c r="L18" s="165"/>
      <c r="M18" s="163">
        <f>SUM(M17:M17)</f>
        <v>30</v>
      </c>
      <c r="N18" s="164">
        <f>SUM(N17:N17)</f>
        <v>30</v>
      </c>
      <c r="O18" s="164"/>
      <c r="P18" s="165"/>
      <c r="Q18" s="163">
        <f>R18+T18</f>
        <v>0</v>
      </c>
      <c r="R18" s="164">
        <f>R17</f>
        <v>0</v>
      </c>
      <c r="S18" s="164"/>
      <c r="T18" s="166"/>
      <c r="U18" s="167">
        <f>U17</f>
        <v>30</v>
      </c>
      <c r="V18" s="167">
        <f>SUM(V17:V17)</f>
        <v>40</v>
      </c>
    </row>
    <row r="19" spans="1:22" ht="16.5" customHeight="1" thickBot="1">
      <c r="A19" s="168" t="s">
        <v>12</v>
      </c>
      <c r="B19" s="169" t="s">
        <v>12</v>
      </c>
      <c r="C19" s="400" t="s">
        <v>17</v>
      </c>
      <c r="D19" s="401"/>
      <c r="E19" s="401"/>
      <c r="F19" s="401"/>
      <c r="G19" s="401"/>
      <c r="H19" s="402"/>
      <c r="I19" s="170">
        <f>L19+J19</f>
        <v>60</v>
      </c>
      <c r="J19" s="171">
        <f>SUM(J14,J16,J18)</f>
        <v>60</v>
      </c>
      <c r="K19" s="172">
        <f>SUM(K14,K16,K18)</f>
        <v>0</v>
      </c>
      <c r="L19" s="173">
        <f>SUM(L14,L16,L18)</f>
        <v>0</v>
      </c>
      <c r="M19" s="170">
        <f>P19+N19</f>
        <v>110</v>
      </c>
      <c r="N19" s="171">
        <f>SUM(N14,N16,N18)</f>
        <v>110</v>
      </c>
      <c r="O19" s="172">
        <f>SUM(O14,O16,O18)</f>
        <v>0</v>
      </c>
      <c r="P19" s="173">
        <f>SUM(P14,P16,P18)</f>
        <v>0</v>
      </c>
      <c r="Q19" s="170">
        <f>T19+R19</f>
        <v>45</v>
      </c>
      <c r="R19" s="171">
        <f>SUM(R14,R16,R18)</f>
        <v>45</v>
      </c>
      <c r="S19" s="172">
        <f>SUM(S14,S16,S18)</f>
        <v>0</v>
      </c>
      <c r="T19" s="173">
        <f>SUM(T14,T16,T18)</f>
        <v>0</v>
      </c>
      <c r="U19" s="174">
        <f>SUM(U14,U16,U18)</f>
        <v>140</v>
      </c>
      <c r="V19" s="174">
        <f>SUM(V14,V16,V18)</f>
        <v>170</v>
      </c>
    </row>
    <row r="20" spans="1:22" ht="16.5" customHeight="1" thickBot="1">
      <c r="A20" s="121" t="s">
        <v>12</v>
      </c>
      <c r="B20" s="175" t="s">
        <v>15</v>
      </c>
      <c r="C20" s="407" t="s">
        <v>77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9"/>
    </row>
    <row r="21" spans="1:22" ht="18" customHeight="1">
      <c r="A21" s="123" t="s">
        <v>12</v>
      </c>
      <c r="B21" s="176" t="s">
        <v>15</v>
      </c>
      <c r="C21" s="406" t="s">
        <v>12</v>
      </c>
      <c r="D21" s="348" t="s">
        <v>78</v>
      </c>
      <c r="E21" s="410" t="s">
        <v>89</v>
      </c>
      <c r="F21" s="177" t="s">
        <v>23</v>
      </c>
      <c r="G21" s="178" t="s">
        <v>38</v>
      </c>
      <c r="H21" s="179" t="s">
        <v>13</v>
      </c>
      <c r="I21" s="180">
        <f>J21+L21</f>
        <v>0</v>
      </c>
      <c r="J21" s="181">
        <v>0</v>
      </c>
      <c r="K21" s="182"/>
      <c r="L21" s="183"/>
      <c r="M21" s="184">
        <f>N21+P21</f>
        <v>24</v>
      </c>
      <c r="N21" s="181">
        <v>24</v>
      </c>
      <c r="O21" s="181"/>
      <c r="P21" s="185"/>
      <c r="Q21" s="307">
        <f>R21+T21</f>
        <v>0</v>
      </c>
      <c r="R21" s="186">
        <v>0</v>
      </c>
      <c r="S21" s="186"/>
      <c r="T21" s="187"/>
      <c r="U21" s="188">
        <v>30</v>
      </c>
      <c r="V21" s="188">
        <v>40</v>
      </c>
    </row>
    <row r="22" spans="1:22" ht="18" customHeight="1" thickBot="1">
      <c r="A22" s="136"/>
      <c r="B22" s="189"/>
      <c r="C22" s="343"/>
      <c r="D22" s="349"/>
      <c r="E22" s="411"/>
      <c r="F22" s="190"/>
      <c r="G22" s="191"/>
      <c r="H22" s="192" t="s">
        <v>14</v>
      </c>
      <c r="I22" s="193">
        <f>SUM(I21:I21)</f>
        <v>0</v>
      </c>
      <c r="J22" s="194">
        <f>SUM(J21:J21)</f>
        <v>0</v>
      </c>
      <c r="K22" s="195"/>
      <c r="L22" s="196"/>
      <c r="M22" s="193">
        <f>SUM(M21:M21)</f>
        <v>24</v>
      </c>
      <c r="N22" s="197">
        <f>SUM(N21:N21)</f>
        <v>24</v>
      </c>
      <c r="O22" s="197"/>
      <c r="P22" s="196"/>
      <c r="Q22" s="193">
        <f>R22+T22</f>
        <v>0</v>
      </c>
      <c r="R22" s="197">
        <f>R21</f>
        <v>0</v>
      </c>
      <c r="S22" s="197"/>
      <c r="T22" s="196"/>
      <c r="U22" s="193">
        <f>SUM(U21:U21)</f>
        <v>30</v>
      </c>
      <c r="V22" s="198">
        <f>SUM(V21:V21)</f>
        <v>40</v>
      </c>
    </row>
    <row r="23" spans="1:22" ht="18" customHeight="1">
      <c r="A23" s="123" t="s">
        <v>12</v>
      </c>
      <c r="B23" s="176" t="s">
        <v>15</v>
      </c>
      <c r="C23" s="342" t="s">
        <v>15</v>
      </c>
      <c r="D23" s="403" t="s">
        <v>130</v>
      </c>
      <c r="E23" s="410" t="s">
        <v>90</v>
      </c>
      <c r="F23" s="199" t="s">
        <v>23</v>
      </c>
      <c r="G23" s="200" t="s">
        <v>38</v>
      </c>
      <c r="H23" s="179" t="s">
        <v>13</v>
      </c>
      <c r="I23" s="180">
        <f>J23+L23</f>
        <v>12</v>
      </c>
      <c r="J23" s="201">
        <v>12</v>
      </c>
      <c r="K23" s="202"/>
      <c r="L23" s="203"/>
      <c r="M23" s="204">
        <f>N23+P23</f>
        <v>23</v>
      </c>
      <c r="N23" s="205">
        <v>23</v>
      </c>
      <c r="O23" s="206"/>
      <c r="P23" s="207"/>
      <c r="Q23" s="208">
        <f>R23+T23</f>
        <v>4.4000000000000004</v>
      </c>
      <c r="R23" s="209">
        <v>4.4000000000000004</v>
      </c>
      <c r="S23" s="209"/>
      <c r="T23" s="210"/>
      <c r="U23" s="211">
        <v>20</v>
      </c>
      <c r="V23" s="211">
        <v>20</v>
      </c>
    </row>
    <row r="24" spans="1:22" ht="18" customHeight="1" thickBot="1">
      <c r="A24" s="136"/>
      <c r="B24" s="189"/>
      <c r="C24" s="343"/>
      <c r="D24" s="349"/>
      <c r="E24" s="411"/>
      <c r="F24" s="190"/>
      <c r="G24" s="191"/>
      <c r="H24" s="192" t="s">
        <v>14</v>
      </c>
      <c r="I24" s="193">
        <f>SUM(I23:I23)</f>
        <v>12</v>
      </c>
      <c r="J24" s="194">
        <f>SUM(J23:J23)</f>
        <v>12</v>
      </c>
      <c r="K24" s="194"/>
      <c r="L24" s="197"/>
      <c r="M24" s="193">
        <f>SUM(M23:M23)</f>
        <v>23</v>
      </c>
      <c r="N24" s="194">
        <f>SUM(N23:N23)</f>
        <v>23</v>
      </c>
      <c r="O24" s="194"/>
      <c r="P24" s="196"/>
      <c r="Q24" s="193">
        <f>R24+T24</f>
        <v>4.4000000000000004</v>
      </c>
      <c r="R24" s="194">
        <f>SUM(R23)</f>
        <v>4.4000000000000004</v>
      </c>
      <c r="S24" s="194"/>
      <c r="T24" s="196"/>
      <c r="U24" s="212">
        <f>SUM(U23:U23)</f>
        <v>20</v>
      </c>
      <c r="V24" s="198">
        <f>SUM(V23:V23)</f>
        <v>20</v>
      </c>
    </row>
    <row r="25" spans="1:22" ht="16.5" customHeight="1">
      <c r="A25" s="123" t="s">
        <v>12</v>
      </c>
      <c r="B25" s="176" t="s">
        <v>15</v>
      </c>
      <c r="C25" s="342" t="s">
        <v>16</v>
      </c>
      <c r="D25" s="403" t="s">
        <v>35</v>
      </c>
      <c r="E25" s="478"/>
      <c r="F25" s="474" t="s">
        <v>23</v>
      </c>
      <c r="G25" s="346" t="s">
        <v>38</v>
      </c>
      <c r="H25" s="126" t="s">
        <v>13</v>
      </c>
      <c r="I25" s="213"/>
      <c r="J25" s="214"/>
      <c r="K25" s="214"/>
      <c r="L25" s="215"/>
      <c r="M25" s="213"/>
      <c r="N25" s="214"/>
      <c r="O25" s="214"/>
      <c r="P25" s="216"/>
      <c r="Q25" s="217"/>
      <c r="R25" s="218"/>
      <c r="S25" s="218"/>
      <c r="T25" s="219"/>
      <c r="U25" s="220"/>
      <c r="V25" s="220">
        <v>30</v>
      </c>
    </row>
    <row r="26" spans="1:22" ht="16.5" customHeight="1" thickBot="1">
      <c r="A26" s="136"/>
      <c r="B26" s="189"/>
      <c r="C26" s="343"/>
      <c r="D26" s="349"/>
      <c r="E26" s="479"/>
      <c r="F26" s="475"/>
      <c r="G26" s="347"/>
      <c r="H26" s="192" t="s">
        <v>14</v>
      </c>
      <c r="I26" s="193"/>
      <c r="J26" s="194"/>
      <c r="K26" s="195"/>
      <c r="L26" s="196"/>
      <c r="M26" s="212"/>
      <c r="N26" s="195"/>
      <c r="O26" s="194"/>
      <c r="P26" s="221"/>
      <c r="Q26" s="193"/>
      <c r="R26" s="194"/>
      <c r="S26" s="195"/>
      <c r="T26" s="196"/>
      <c r="U26" s="212"/>
      <c r="V26" s="198">
        <f>V25</f>
        <v>30</v>
      </c>
    </row>
    <row r="27" spans="1:22" ht="16.5" customHeight="1" thickBot="1">
      <c r="A27" s="121" t="s">
        <v>12</v>
      </c>
      <c r="B27" s="222" t="s">
        <v>15</v>
      </c>
      <c r="C27" s="373" t="s">
        <v>17</v>
      </c>
      <c r="D27" s="472"/>
      <c r="E27" s="472"/>
      <c r="F27" s="472"/>
      <c r="G27" s="472"/>
      <c r="H27" s="472"/>
      <c r="I27" s="223">
        <f>I26+I24+I22</f>
        <v>12</v>
      </c>
      <c r="J27" s="224">
        <f>J26+J24+J22</f>
        <v>12</v>
      </c>
      <c r="K27" s="224"/>
      <c r="L27" s="225"/>
      <c r="M27" s="223">
        <f>M26+M24+M22</f>
        <v>47</v>
      </c>
      <c r="N27" s="224">
        <f>N26+N24+N22</f>
        <v>47</v>
      </c>
      <c r="O27" s="224"/>
      <c r="P27" s="226"/>
      <c r="Q27" s="223">
        <f>R27+T27</f>
        <v>4.4000000000000004</v>
      </c>
      <c r="R27" s="224">
        <f>R25+R23+R21</f>
        <v>4.4000000000000004</v>
      </c>
      <c r="S27" s="224"/>
      <c r="T27" s="225"/>
      <c r="U27" s="227">
        <f>U26+U24+U22</f>
        <v>50</v>
      </c>
      <c r="V27" s="227">
        <f>V26+V24+V22</f>
        <v>90</v>
      </c>
    </row>
    <row r="28" spans="1:22" ht="16.5" customHeight="1" thickBot="1">
      <c r="A28" s="120" t="s">
        <v>12</v>
      </c>
      <c r="B28" s="228" t="s">
        <v>16</v>
      </c>
      <c r="C28" s="502" t="s">
        <v>131</v>
      </c>
      <c r="D28" s="503"/>
      <c r="E28" s="503"/>
      <c r="F28" s="503"/>
      <c r="G28" s="503"/>
      <c r="H28" s="503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505"/>
    </row>
    <row r="29" spans="1:22" ht="13.5" customHeight="1">
      <c r="A29" s="123" t="s">
        <v>12</v>
      </c>
      <c r="B29" s="124" t="s">
        <v>16</v>
      </c>
      <c r="C29" s="342" t="s">
        <v>12</v>
      </c>
      <c r="D29" s="403" t="s">
        <v>113</v>
      </c>
      <c r="E29" s="416"/>
      <c r="F29" s="344" t="s">
        <v>12</v>
      </c>
      <c r="G29" s="412" t="s">
        <v>38</v>
      </c>
      <c r="H29" s="229" t="s">
        <v>13</v>
      </c>
      <c r="I29" s="127">
        <f>J29+L29</f>
        <v>19.5</v>
      </c>
      <c r="J29" s="128">
        <v>19.5</v>
      </c>
      <c r="K29" s="129"/>
      <c r="L29" s="230"/>
      <c r="M29" s="231">
        <f>N29+P29</f>
        <v>10.5</v>
      </c>
      <c r="N29" s="232">
        <v>10.5</v>
      </c>
      <c r="O29" s="232"/>
      <c r="P29" s="233"/>
      <c r="Q29" s="132">
        <f>R29+T29</f>
        <v>0</v>
      </c>
      <c r="R29" s="133">
        <v>0</v>
      </c>
      <c r="S29" s="133"/>
      <c r="T29" s="134"/>
      <c r="U29" s="234">
        <v>19.5</v>
      </c>
      <c r="V29" s="234">
        <v>19.5</v>
      </c>
    </row>
    <row r="30" spans="1:22" ht="13.5" customHeight="1">
      <c r="A30" s="121"/>
      <c r="B30" s="122"/>
      <c r="C30" s="406"/>
      <c r="D30" s="348"/>
      <c r="E30" s="417"/>
      <c r="F30" s="391"/>
      <c r="G30" s="413"/>
      <c r="H30" s="308" t="s">
        <v>114</v>
      </c>
      <c r="I30" s="309"/>
      <c r="J30" s="310"/>
      <c r="K30" s="311"/>
      <c r="L30" s="312"/>
      <c r="M30" s="313">
        <f>N30+P30</f>
        <v>9.5</v>
      </c>
      <c r="N30" s="314">
        <v>9.5</v>
      </c>
      <c r="O30" s="314"/>
      <c r="P30" s="315"/>
      <c r="Q30" s="316"/>
      <c r="R30" s="317"/>
      <c r="S30" s="317"/>
      <c r="T30" s="318"/>
      <c r="U30" s="319"/>
      <c r="V30" s="319"/>
    </row>
    <row r="31" spans="1:22" ht="13.5" customHeight="1" thickBot="1">
      <c r="A31" s="136"/>
      <c r="B31" s="137"/>
      <c r="C31" s="343"/>
      <c r="D31" s="349"/>
      <c r="E31" s="518"/>
      <c r="F31" s="392"/>
      <c r="G31" s="414"/>
      <c r="H31" s="235" t="s">
        <v>14</v>
      </c>
      <c r="I31" s="139">
        <f>SUM(I29:I29)</f>
        <v>19.5</v>
      </c>
      <c r="J31" s="140">
        <f>SUM(J29:J29)</f>
        <v>19.5</v>
      </c>
      <c r="K31" s="140"/>
      <c r="L31" s="142"/>
      <c r="M31" s="139">
        <f>SUM(M29:M30)</f>
        <v>20</v>
      </c>
      <c r="N31" s="140">
        <f>SUM(N29:N30)</f>
        <v>20</v>
      </c>
      <c r="O31" s="140"/>
      <c r="P31" s="141"/>
      <c r="Q31" s="139">
        <f>R31+T31</f>
        <v>0</v>
      </c>
      <c r="R31" s="140">
        <f>SUM(R29:R30)</f>
        <v>0</v>
      </c>
      <c r="S31" s="140"/>
      <c r="T31" s="142"/>
      <c r="U31" s="143">
        <f>SUM(U29:U29)</f>
        <v>19.5</v>
      </c>
      <c r="V31" s="143">
        <f>SUM(V29:V29)</f>
        <v>19.5</v>
      </c>
    </row>
    <row r="32" spans="1:22" ht="30.75" customHeight="1">
      <c r="A32" s="123" t="s">
        <v>12</v>
      </c>
      <c r="B32" s="124" t="s">
        <v>16</v>
      </c>
      <c r="C32" s="236" t="s">
        <v>15</v>
      </c>
      <c r="D32" s="404" t="s">
        <v>133</v>
      </c>
      <c r="E32" s="237"/>
      <c r="F32" s="238" t="s">
        <v>23</v>
      </c>
      <c r="G32" s="200" t="s">
        <v>38</v>
      </c>
      <c r="H32" s="229" t="s">
        <v>13</v>
      </c>
      <c r="I32" s="131">
        <f>J32+L32</f>
        <v>0</v>
      </c>
      <c r="J32" s="128">
        <v>0</v>
      </c>
      <c r="K32" s="129"/>
      <c r="L32" s="230"/>
      <c r="M32" s="239">
        <f>N32+P32</f>
        <v>36.299999999999997</v>
      </c>
      <c r="N32" s="232">
        <v>20.3</v>
      </c>
      <c r="O32" s="232"/>
      <c r="P32" s="233">
        <v>16</v>
      </c>
      <c r="Q32" s="132">
        <f>R32+T32</f>
        <v>36.299999999999997</v>
      </c>
      <c r="R32" s="133">
        <v>20.3</v>
      </c>
      <c r="S32" s="133"/>
      <c r="T32" s="134">
        <v>16</v>
      </c>
      <c r="U32" s="234">
        <v>4.5</v>
      </c>
      <c r="V32" s="234"/>
    </row>
    <row r="33" spans="1:26" ht="30.75" customHeight="1">
      <c r="A33" s="121"/>
      <c r="B33" s="122"/>
      <c r="C33" s="240"/>
      <c r="D33" s="405"/>
      <c r="E33" s="241"/>
      <c r="F33" s="242"/>
      <c r="G33" s="243"/>
      <c r="H33" s="244" t="s">
        <v>39</v>
      </c>
      <c r="I33" s="245">
        <f>J33+L33</f>
        <v>0</v>
      </c>
      <c r="J33" s="246">
        <v>0</v>
      </c>
      <c r="K33" s="247"/>
      <c r="L33" s="248"/>
      <c r="M33" s="249">
        <f>N33+P33</f>
        <v>242</v>
      </c>
      <c r="N33" s="250">
        <v>60</v>
      </c>
      <c r="O33" s="250"/>
      <c r="P33" s="251">
        <v>182</v>
      </c>
      <c r="Q33" s="252">
        <f>R33+T33</f>
        <v>242</v>
      </c>
      <c r="R33" s="253">
        <f>242-182</f>
        <v>60</v>
      </c>
      <c r="S33" s="253"/>
      <c r="T33" s="254">
        <v>182</v>
      </c>
      <c r="U33" s="255">
        <v>25.3</v>
      </c>
      <c r="V33" s="255"/>
    </row>
    <row r="34" spans="1:26" ht="27" customHeight="1">
      <c r="A34" s="121"/>
      <c r="B34" s="122"/>
      <c r="C34" s="240"/>
      <c r="D34" s="268" t="s">
        <v>107</v>
      </c>
      <c r="E34" s="241"/>
      <c r="F34" s="242"/>
      <c r="G34" s="243"/>
      <c r="H34" s="256"/>
      <c r="I34" s="257"/>
      <c r="J34" s="258"/>
      <c r="K34" s="259"/>
      <c r="L34" s="260"/>
      <c r="M34" s="261"/>
      <c r="N34" s="262"/>
      <c r="O34" s="262"/>
      <c r="P34" s="263"/>
      <c r="Q34" s="264"/>
      <c r="R34" s="265"/>
      <c r="S34" s="265"/>
      <c r="T34" s="266"/>
      <c r="U34" s="267"/>
      <c r="V34" s="267"/>
    </row>
    <row r="35" spans="1:26" ht="25.5" customHeight="1">
      <c r="A35" s="121"/>
      <c r="B35" s="122"/>
      <c r="C35" s="240"/>
      <c r="D35" s="269" t="s">
        <v>126</v>
      </c>
      <c r="E35" s="241"/>
      <c r="F35" s="242"/>
      <c r="G35" s="243"/>
      <c r="H35" s="256"/>
      <c r="I35" s="257"/>
      <c r="J35" s="258"/>
      <c r="K35" s="259"/>
      <c r="L35" s="260"/>
      <c r="M35" s="261"/>
      <c r="N35" s="262"/>
      <c r="O35" s="262"/>
      <c r="P35" s="263"/>
      <c r="Q35" s="264"/>
      <c r="R35" s="265"/>
      <c r="S35" s="265"/>
      <c r="T35" s="266"/>
      <c r="U35" s="267"/>
      <c r="V35" s="267"/>
      <c r="Z35" s="332"/>
    </row>
    <row r="36" spans="1:26" ht="38.25" customHeight="1" thickBot="1">
      <c r="A36" s="136"/>
      <c r="B36" s="137"/>
      <c r="C36" s="270"/>
      <c r="D36" s="271" t="s">
        <v>132</v>
      </c>
      <c r="E36" s="272"/>
      <c r="F36" s="273"/>
      <c r="G36" s="274"/>
      <c r="H36" s="235" t="s">
        <v>14</v>
      </c>
      <c r="I36" s="139">
        <f>SUM(I32:I33)</f>
        <v>0</v>
      </c>
      <c r="J36" s="140">
        <f>SUM(J32:J33)</f>
        <v>0</v>
      </c>
      <c r="K36" s="140"/>
      <c r="L36" s="142"/>
      <c r="M36" s="139">
        <f>P36+N36</f>
        <v>278.3</v>
      </c>
      <c r="N36" s="140">
        <f>SUM(N32:N33)</f>
        <v>80.3</v>
      </c>
      <c r="O36" s="140"/>
      <c r="P36" s="141">
        <f>P33+P32</f>
        <v>198</v>
      </c>
      <c r="Q36" s="139">
        <f>SUM(Q32:Q33)</f>
        <v>278.3</v>
      </c>
      <c r="R36" s="140">
        <f>SUM(R32:R33)</f>
        <v>80.3</v>
      </c>
      <c r="S36" s="140"/>
      <c r="T36" s="142">
        <f>T33+T32</f>
        <v>198</v>
      </c>
      <c r="U36" s="143">
        <f>SUM(U32:U33)</f>
        <v>29.8</v>
      </c>
      <c r="V36" s="143">
        <f>SUM(V32:V33)</f>
        <v>0</v>
      </c>
      <c r="X36" s="332"/>
    </row>
    <row r="37" spans="1:26" ht="19.5" customHeight="1">
      <c r="A37" s="123" t="s">
        <v>12</v>
      </c>
      <c r="B37" s="124" t="s">
        <v>16</v>
      </c>
      <c r="C37" s="342" t="s">
        <v>16</v>
      </c>
      <c r="D37" s="350" t="s">
        <v>134</v>
      </c>
      <c r="E37" s="416"/>
      <c r="F37" s="344" t="s">
        <v>23</v>
      </c>
      <c r="G37" s="516" t="s">
        <v>38</v>
      </c>
      <c r="H37" s="275" t="s">
        <v>13</v>
      </c>
      <c r="I37" s="149">
        <f>J37+L37</f>
        <v>48.5</v>
      </c>
      <c r="J37" s="146">
        <v>48.5</v>
      </c>
      <c r="K37" s="147"/>
      <c r="L37" s="276"/>
      <c r="M37" s="161">
        <f>N37+P37</f>
        <v>5.9</v>
      </c>
      <c r="N37" s="147">
        <v>5.9</v>
      </c>
      <c r="O37" s="277"/>
      <c r="P37" s="278"/>
      <c r="Q37" s="151">
        <f>R37+T37</f>
        <v>5.9</v>
      </c>
      <c r="R37" s="152">
        <f>5.9</f>
        <v>5.9</v>
      </c>
      <c r="S37" s="338">
        <v>1.1000000000000001</v>
      </c>
      <c r="T37" s="153"/>
      <c r="U37" s="234"/>
      <c r="V37" s="279"/>
    </row>
    <row r="38" spans="1:26" ht="19.5" customHeight="1">
      <c r="A38" s="121"/>
      <c r="B38" s="122"/>
      <c r="C38" s="406"/>
      <c r="D38" s="405"/>
      <c r="E38" s="417"/>
      <c r="F38" s="391"/>
      <c r="G38" s="413"/>
      <c r="H38" s="244" t="s">
        <v>39</v>
      </c>
      <c r="I38" s="280">
        <f>J38+L38</f>
        <v>102</v>
      </c>
      <c r="J38" s="246">
        <v>102</v>
      </c>
      <c r="K38" s="247"/>
      <c r="L38" s="248"/>
      <c r="M38" s="249">
        <f>N38+P38</f>
        <v>26</v>
      </c>
      <c r="N38" s="250">
        <v>26</v>
      </c>
      <c r="O38" s="247"/>
      <c r="P38" s="251"/>
      <c r="Q38" s="281">
        <f>R38+T38</f>
        <v>26</v>
      </c>
      <c r="R38" s="253">
        <v>26</v>
      </c>
      <c r="S38" s="254"/>
      <c r="T38" s="254"/>
      <c r="U38" s="255"/>
      <c r="V38" s="255"/>
    </row>
    <row r="39" spans="1:26" ht="23.25" customHeight="1">
      <c r="A39" s="121"/>
      <c r="B39" s="122"/>
      <c r="C39" s="406"/>
      <c r="D39" s="405"/>
      <c r="E39" s="417"/>
      <c r="F39" s="391"/>
      <c r="G39" s="413"/>
      <c r="H39" s="282"/>
      <c r="I39" s="257"/>
      <c r="J39" s="258"/>
      <c r="K39" s="259"/>
      <c r="L39" s="283"/>
      <c r="M39" s="261"/>
      <c r="N39" s="262"/>
      <c r="O39" s="259"/>
      <c r="P39" s="284"/>
      <c r="Q39" s="285"/>
      <c r="R39" s="265"/>
      <c r="S39" s="265"/>
      <c r="T39" s="286"/>
      <c r="U39" s="267"/>
      <c r="V39" s="267"/>
    </row>
    <row r="40" spans="1:26" ht="30" customHeight="1">
      <c r="A40" s="121"/>
      <c r="B40" s="122"/>
      <c r="C40" s="406"/>
      <c r="D40" s="269" t="s">
        <v>108</v>
      </c>
      <c r="E40" s="417"/>
      <c r="F40" s="391"/>
      <c r="G40" s="413"/>
      <c r="H40" s="282"/>
      <c r="I40" s="287"/>
      <c r="J40" s="258"/>
      <c r="K40" s="259"/>
      <c r="L40" s="283"/>
      <c r="M40" s="261"/>
      <c r="N40" s="262"/>
      <c r="O40" s="259"/>
      <c r="P40" s="284"/>
      <c r="Q40" s="285"/>
      <c r="R40" s="265"/>
      <c r="S40" s="265"/>
      <c r="T40" s="286"/>
      <c r="U40" s="267"/>
      <c r="V40" s="267"/>
    </row>
    <row r="41" spans="1:26" ht="27" customHeight="1" thickBot="1">
      <c r="A41" s="136"/>
      <c r="B41" s="137"/>
      <c r="C41" s="343"/>
      <c r="D41" s="339" t="s">
        <v>111</v>
      </c>
      <c r="E41" s="418"/>
      <c r="F41" s="345"/>
      <c r="G41" s="517"/>
      <c r="H41" s="288" t="s">
        <v>14</v>
      </c>
      <c r="I41" s="289">
        <f>SUM(I37:I38)</f>
        <v>150.5</v>
      </c>
      <c r="J41" s="140">
        <f>SUM(J37:J38)</f>
        <v>150.5</v>
      </c>
      <c r="K41" s="140"/>
      <c r="L41" s="290"/>
      <c r="M41" s="139">
        <f>SUM(M37:M38)</f>
        <v>31.9</v>
      </c>
      <c r="N41" s="140">
        <f>SUM(N37:N38)</f>
        <v>31.9</v>
      </c>
      <c r="O41" s="140"/>
      <c r="P41" s="290"/>
      <c r="Q41" s="139">
        <f>R41+T41</f>
        <v>31.9</v>
      </c>
      <c r="R41" s="140">
        <f>R39+R38+R37</f>
        <v>31.9</v>
      </c>
      <c r="S41" s="140">
        <f>SUM(S37:S40)</f>
        <v>1.1000000000000001</v>
      </c>
      <c r="T41" s="290"/>
      <c r="U41" s="143"/>
      <c r="V41" s="143"/>
    </row>
    <row r="42" spans="1:26" ht="39" customHeight="1">
      <c r="A42" s="123" t="s">
        <v>12</v>
      </c>
      <c r="B42" s="124" t="s">
        <v>16</v>
      </c>
      <c r="C42" s="356" t="s">
        <v>37</v>
      </c>
      <c r="D42" s="125" t="s">
        <v>135</v>
      </c>
      <c r="E42" s="359"/>
      <c r="F42" s="362" t="s">
        <v>23</v>
      </c>
      <c r="G42" s="506" t="s">
        <v>38</v>
      </c>
      <c r="H42" s="229" t="s">
        <v>13</v>
      </c>
      <c r="I42" s="131">
        <f>J42+L42</f>
        <v>0</v>
      </c>
      <c r="J42" s="128"/>
      <c r="K42" s="129"/>
      <c r="L42" s="230"/>
      <c r="M42" s="131">
        <f>N42+P42</f>
        <v>18.600000000000001</v>
      </c>
      <c r="N42" s="232">
        <v>18.600000000000001</v>
      </c>
      <c r="O42" s="232"/>
      <c r="P42" s="233"/>
      <c r="Q42" s="132">
        <f>R42+T42</f>
        <v>18.600000000000001</v>
      </c>
      <c r="R42" s="133">
        <v>18.600000000000001</v>
      </c>
      <c r="S42" s="133"/>
      <c r="T42" s="134"/>
      <c r="U42" s="234">
        <v>7.9</v>
      </c>
      <c r="V42" s="234"/>
    </row>
    <row r="43" spans="1:26" ht="27" customHeight="1">
      <c r="A43" s="121"/>
      <c r="B43" s="122"/>
      <c r="C43" s="357"/>
      <c r="D43" s="269" t="s">
        <v>111</v>
      </c>
      <c r="E43" s="360"/>
      <c r="F43" s="363"/>
      <c r="G43" s="507"/>
      <c r="H43" s="244" t="s">
        <v>39</v>
      </c>
      <c r="I43" s="280">
        <f>J43+L43</f>
        <v>0</v>
      </c>
      <c r="J43" s="246"/>
      <c r="K43" s="247"/>
      <c r="L43" s="248"/>
      <c r="M43" s="280">
        <f>N43+P43</f>
        <v>99</v>
      </c>
      <c r="N43" s="250">
        <v>99</v>
      </c>
      <c r="O43" s="250"/>
      <c r="P43" s="251"/>
      <c r="Q43" s="252">
        <f>R43+T43</f>
        <v>99</v>
      </c>
      <c r="R43" s="253">
        <v>99</v>
      </c>
      <c r="S43" s="253"/>
      <c r="T43" s="254"/>
      <c r="U43" s="255">
        <v>44</v>
      </c>
      <c r="V43" s="255"/>
    </row>
    <row r="44" spans="1:26" ht="27" customHeight="1">
      <c r="A44" s="121"/>
      <c r="B44" s="122"/>
      <c r="C44" s="357"/>
      <c r="D44" s="291" t="s">
        <v>108</v>
      </c>
      <c r="E44" s="360"/>
      <c r="F44" s="363"/>
      <c r="G44" s="507"/>
      <c r="H44" s="256"/>
      <c r="I44" s="292"/>
      <c r="J44" s="258"/>
      <c r="K44" s="259"/>
      <c r="L44" s="260"/>
      <c r="M44" s="292"/>
      <c r="N44" s="262"/>
      <c r="O44" s="262"/>
      <c r="P44" s="263"/>
      <c r="Q44" s="264"/>
      <c r="R44" s="265"/>
      <c r="S44" s="265"/>
      <c r="T44" s="266"/>
      <c r="U44" s="267"/>
      <c r="V44" s="267"/>
    </row>
    <row r="45" spans="1:26" ht="37.5" customHeight="1">
      <c r="A45" s="121"/>
      <c r="B45" s="122"/>
      <c r="C45" s="357"/>
      <c r="D45" s="291" t="s">
        <v>110</v>
      </c>
      <c r="E45" s="360"/>
      <c r="F45" s="363"/>
      <c r="G45" s="507"/>
      <c r="H45" s="256"/>
      <c r="I45" s="292"/>
      <c r="J45" s="258"/>
      <c r="K45" s="259"/>
      <c r="L45" s="260"/>
      <c r="M45" s="292"/>
      <c r="N45" s="262"/>
      <c r="O45" s="262"/>
      <c r="P45" s="263"/>
      <c r="Q45" s="264"/>
      <c r="R45" s="265"/>
      <c r="S45" s="265"/>
      <c r="T45" s="266"/>
      <c r="U45" s="267"/>
      <c r="V45" s="267"/>
    </row>
    <row r="46" spans="1:26" ht="30" customHeight="1" thickBot="1">
      <c r="A46" s="136"/>
      <c r="B46" s="137"/>
      <c r="C46" s="358"/>
      <c r="D46" s="293" t="s">
        <v>109</v>
      </c>
      <c r="E46" s="361"/>
      <c r="F46" s="364"/>
      <c r="G46" s="508"/>
      <c r="H46" s="235" t="s">
        <v>14</v>
      </c>
      <c r="I46" s="289">
        <f>SUM(I42:I43)</f>
        <v>0</v>
      </c>
      <c r="J46" s="140">
        <f>SUM(J42:J43)</f>
        <v>0</v>
      </c>
      <c r="K46" s="140"/>
      <c r="L46" s="142"/>
      <c r="M46" s="289">
        <f>P46+N46</f>
        <v>117.6</v>
      </c>
      <c r="N46" s="140">
        <f>SUM(N42:N43)</f>
        <v>117.6</v>
      </c>
      <c r="O46" s="140"/>
      <c r="P46" s="141"/>
      <c r="Q46" s="289">
        <f>SUM(Q42:Q43)</f>
        <v>117.6</v>
      </c>
      <c r="R46" s="140">
        <f>SUM(R42:R43)</f>
        <v>117.6</v>
      </c>
      <c r="S46" s="140"/>
      <c r="T46" s="142"/>
      <c r="U46" s="143">
        <f>SUM(U42:U43)</f>
        <v>51.9</v>
      </c>
      <c r="V46" s="143"/>
    </row>
    <row r="47" spans="1:26" ht="12.75" customHeight="1" thickBot="1">
      <c r="A47" s="120" t="s">
        <v>12</v>
      </c>
      <c r="B47" s="294" t="s">
        <v>16</v>
      </c>
      <c r="C47" s="373" t="s">
        <v>17</v>
      </c>
      <c r="D47" s="374"/>
      <c r="E47" s="374"/>
      <c r="F47" s="374"/>
      <c r="G47" s="374"/>
      <c r="H47" s="375"/>
      <c r="I47" s="295">
        <f>L47+J47</f>
        <v>170</v>
      </c>
      <c r="J47" s="224">
        <f>SUM(J46,J41,J36,J31)</f>
        <v>170</v>
      </c>
      <c r="K47" s="296"/>
      <c r="L47" s="224"/>
      <c r="M47" s="223">
        <f>SUM(M46,M41,M36,M31)</f>
        <v>447.8</v>
      </c>
      <c r="N47" s="296">
        <f>SUM(N46,N41,N36,N31)</f>
        <v>249.8</v>
      </c>
      <c r="O47" s="224"/>
      <c r="P47" s="297">
        <f t="shared" ref="P47:V47" si="0">SUM(P46,P41,P36,P31)</f>
        <v>198</v>
      </c>
      <c r="Q47" s="223">
        <f t="shared" si="0"/>
        <v>427.8</v>
      </c>
      <c r="R47" s="296">
        <f t="shared" si="0"/>
        <v>229.8</v>
      </c>
      <c r="S47" s="224">
        <f t="shared" si="0"/>
        <v>1.1000000000000001</v>
      </c>
      <c r="T47" s="297">
        <f t="shared" si="0"/>
        <v>198</v>
      </c>
      <c r="U47" s="223">
        <f t="shared" si="0"/>
        <v>101.2</v>
      </c>
      <c r="V47" s="227">
        <f t="shared" si="0"/>
        <v>19.5</v>
      </c>
    </row>
    <row r="48" spans="1:26" ht="12.75" customHeight="1" thickBot="1">
      <c r="A48" s="123" t="s">
        <v>12</v>
      </c>
      <c r="B48" s="510" t="s">
        <v>18</v>
      </c>
      <c r="C48" s="511"/>
      <c r="D48" s="511"/>
      <c r="E48" s="511"/>
      <c r="F48" s="511"/>
      <c r="G48" s="511"/>
      <c r="H48" s="512"/>
      <c r="I48" s="298">
        <f>I47+I27+I19</f>
        <v>242</v>
      </c>
      <c r="J48" s="299">
        <f>J47+J27+J19</f>
        <v>242</v>
      </c>
      <c r="K48" s="299"/>
      <c r="L48" s="300"/>
      <c r="M48" s="298">
        <f>M47+M27+M19</f>
        <v>604.79999999999995</v>
      </c>
      <c r="N48" s="299">
        <f>N47+N27+N19</f>
        <v>406.8</v>
      </c>
      <c r="O48" s="299"/>
      <c r="P48" s="300">
        <f>P47+P27+P19</f>
        <v>198</v>
      </c>
      <c r="Q48" s="298">
        <f>Q47+Q27+Q19</f>
        <v>477.2</v>
      </c>
      <c r="R48" s="299">
        <f>R47+R27+R19</f>
        <v>279.20000000000005</v>
      </c>
      <c r="S48" s="299">
        <f>S47+S27+S19</f>
        <v>1.1000000000000001</v>
      </c>
      <c r="T48" s="300">
        <f>T47+T27</f>
        <v>198</v>
      </c>
      <c r="U48" s="301">
        <f>U47+U27+U19</f>
        <v>291.2</v>
      </c>
      <c r="V48" s="301">
        <f>V47+V27+V19</f>
        <v>279.5</v>
      </c>
    </row>
    <row r="49" spans="1:215" s="83" customFormat="1" ht="12.75" customHeight="1" thickBot="1">
      <c r="A49" s="302" t="s">
        <v>23</v>
      </c>
      <c r="B49" s="513" t="s">
        <v>19</v>
      </c>
      <c r="C49" s="514"/>
      <c r="D49" s="514"/>
      <c r="E49" s="514"/>
      <c r="F49" s="514"/>
      <c r="G49" s="514"/>
      <c r="H49" s="515"/>
      <c r="I49" s="303">
        <f>I48</f>
        <v>242</v>
      </c>
      <c r="J49" s="304">
        <f>J48</f>
        <v>242</v>
      </c>
      <c r="K49" s="304"/>
      <c r="L49" s="305"/>
      <c r="M49" s="303">
        <f>N49+P49</f>
        <v>604.79999999999995</v>
      </c>
      <c r="N49" s="304">
        <f>N48</f>
        <v>406.8</v>
      </c>
      <c r="O49" s="304"/>
      <c r="P49" s="305">
        <f>P48</f>
        <v>198</v>
      </c>
      <c r="Q49" s="303">
        <f>R49+T49</f>
        <v>477.20000000000005</v>
      </c>
      <c r="R49" s="304">
        <f>R48</f>
        <v>279.20000000000005</v>
      </c>
      <c r="S49" s="304">
        <f>S48</f>
        <v>1.1000000000000001</v>
      </c>
      <c r="T49" s="305">
        <f>T48</f>
        <v>198</v>
      </c>
      <c r="U49" s="306">
        <f>U48</f>
        <v>291.2</v>
      </c>
      <c r="V49" s="306">
        <f>V48</f>
        <v>279.5</v>
      </c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</row>
    <row r="50" spans="1:215" s="85" customFormat="1" ht="15" customHeight="1">
      <c r="A50" s="340"/>
      <c r="B50" s="340"/>
      <c r="C50" s="340"/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1"/>
      <c r="S50" s="340"/>
      <c r="T50" s="340"/>
      <c r="U50" s="340"/>
      <c r="V50" s="340"/>
      <c r="W50" s="102"/>
      <c r="X50" s="102"/>
      <c r="Y50" s="102"/>
    </row>
    <row r="51" spans="1:215" s="85" customFormat="1" ht="15" customHeight="1">
      <c r="A51" s="352"/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102"/>
      <c r="X51" s="102"/>
      <c r="Y51" s="102"/>
    </row>
    <row r="52" spans="1:215" s="88" customFormat="1" ht="12.75" customHeight="1">
      <c r="A52" s="86"/>
      <c r="B52" s="87"/>
      <c r="C52" s="87"/>
      <c r="D52" s="496" t="s">
        <v>34</v>
      </c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6"/>
      <c r="P52" s="496"/>
      <c r="Q52" s="496"/>
      <c r="R52" s="496"/>
      <c r="S52" s="496"/>
      <c r="T52" s="496"/>
      <c r="U52" s="84"/>
      <c r="V52" s="84"/>
    </row>
    <row r="53" spans="1:215" s="69" customFormat="1" ht="12" customHeight="1" thickBot="1">
      <c r="A53" s="86"/>
      <c r="B53" s="87"/>
      <c r="C53" s="87"/>
      <c r="D53" s="87"/>
      <c r="E53" s="87"/>
      <c r="F53" s="87"/>
      <c r="G53" s="87"/>
      <c r="H53" s="89"/>
      <c r="I53" s="84"/>
      <c r="J53" s="84"/>
      <c r="K53" s="84"/>
      <c r="L53" s="84"/>
      <c r="M53" s="376" t="s">
        <v>36</v>
      </c>
      <c r="N53" s="376"/>
      <c r="O53" s="376"/>
      <c r="P53" s="376"/>
      <c r="Q53" s="376"/>
      <c r="R53" s="376"/>
      <c r="S53" s="376"/>
      <c r="T53" s="376"/>
      <c r="U53" s="101"/>
    </row>
    <row r="54" spans="1:215" s="328" customFormat="1" ht="24.75" customHeight="1" thickBot="1">
      <c r="B54" s="329"/>
      <c r="C54" s="329"/>
      <c r="D54" s="377" t="s">
        <v>22</v>
      </c>
      <c r="E54" s="378"/>
      <c r="F54" s="378"/>
      <c r="G54" s="378"/>
      <c r="H54" s="379"/>
      <c r="I54" s="494" t="s">
        <v>95</v>
      </c>
      <c r="J54" s="384"/>
      <c r="K54" s="384"/>
      <c r="L54" s="495"/>
      <c r="M54" s="383" t="s">
        <v>127</v>
      </c>
      <c r="N54" s="384"/>
      <c r="O54" s="384"/>
      <c r="P54" s="385"/>
      <c r="Q54" s="380" t="s">
        <v>97</v>
      </c>
      <c r="R54" s="381"/>
      <c r="S54" s="381"/>
      <c r="T54" s="382"/>
      <c r="U54" s="330"/>
      <c r="V54" s="331"/>
    </row>
    <row r="55" spans="1:215" ht="12.75" customHeight="1" thickBot="1">
      <c r="A55" s="79"/>
      <c r="B55" s="90"/>
      <c r="C55" s="90"/>
      <c r="D55" s="365" t="s">
        <v>24</v>
      </c>
      <c r="E55" s="366"/>
      <c r="F55" s="366"/>
      <c r="G55" s="366"/>
      <c r="H55" s="367"/>
      <c r="I55" s="368">
        <f>I56</f>
        <v>140</v>
      </c>
      <c r="J55" s="369"/>
      <c r="K55" s="369"/>
      <c r="L55" s="370"/>
      <c r="M55" s="389">
        <f>M56</f>
        <v>228.3</v>
      </c>
      <c r="N55" s="369"/>
      <c r="O55" s="369"/>
      <c r="P55" s="390"/>
      <c r="Q55" s="368">
        <f>Q56</f>
        <v>110.19999999999999</v>
      </c>
      <c r="R55" s="369"/>
      <c r="S55" s="369"/>
      <c r="T55" s="370"/>
      <c r="U55" s="91"/>
      <c r="V55" s="92"/>
    </row>
    <row r="56" spans="1:215" ht="12" customHeight="1" thickBot="1">
      <c r="A56" s="79"/>
      <c r="B56" s="93"/>
      <c r="C56" s="93"/>
      <c r="D56" s="386" t="s">
        <v>91</v>
      </c>
      <c r="E56" s="387"/>
      <c r="F56" s="387"/>
      <c r="G56" s="387"/>
      <c r="H56" s="388"/>
      <c r="I56" s="353">
        <f>SUMIF(H13:H41,"SB",I13:I41)</f>
        <v>140</v>
      </c>
      <c r="J56" s="354"/>
      <c r="K56" s="354"/>
      <c r="L56" s="355"/>
      <c r="M56" s="371">
        <f>SUMIF(H13:H46,"SB",M13:M46)</f>
        <v>228.3</v>
      </c>
      <c r="N56" s="354"/>
      <c r="O56" s="354"/>
      <c r="P56" s="372"/>
      <c r="Q56" s="485">
        <f>SUMIF(H13:H45,"SB",Q13:Q45)</f>
        <v>110.19999999999999</v>
      </c>
      <c r="R56" s="486"/>
      <c r="S56" s="486"/>
      <c r="T56" s="487"/>
      <c r="U56" s="91"/>
      <c r="V56" s="92"/>
    </row>
    <row r="57" spans="1:215" ht="15" customHeight="1" thickBot="1">
      <c r="A57" s="79"/>
      <c r="B57" s="94"/>
      <c r="C57" s="94"/>
      <c r="D57" s="497" t="s">
        <v>81</v>
      </c>
      <c r="E57" s="498"/>
      <c r="F57" s="498"/>
      <c r="G57" s="498"/>
      <c r="H57" s="499"/>
      <c r="I57" s="491">
        <f>I58</f>
        <v>102</v>
      </c>
      <c r="J57" s="492"/>
      <c r="K57" s="492"/>
      <c r="L57" s="493"/>
      <c r="M57" s="500">
        <f>SUM(M58:P59)</f>
        <v>376.5</v>
      </c>
      <c r="N57" s="492"/>
      <c r="O57" s="492"/>
      <c r="P57" s="501"/>
      <c r="Q57" s="491">
        <f>SUM(Q58:T59)</f>
        <v>367</v>
      </c>
      <c r="R57" s="492"/>
      <c r="S57" s="492"/>
      <c r="T57" s="493"/>
      <c r="U57" s="95"/>
      <c r="V57" s="85"/>
    </row>
    <row r="58" spans="1:215" ht="12.75" customHeight="1">
      <c r="A58" s="79"/>
      <c r="B58" s="93"/>
      <c r="C58" s="93"/>
      <c r="D58" s="386" t="s">
        <v>92</v>
      </c>
      <c r="E58" s="387"/>
      <c r="F58" s="387"/>
      <c r="G58" s="387"/>
      <c r="H58" s="388"/>
      <c r="I58" s="353">
        <f>SUMIF(H13:H41,"ES",I13:I41)</f>
        <v>102</v>
      </c>
      <c r="J58" s="354"/>
      <c r="K58" s="354"/>
      <c r="L58" s="355"/>
      <c r="M58" s="353">
        <f>SUMIF(H13:H46,"ES",M13:M46)</f>
        <v>367</v>
      </c>
      <c r="N58" s="354"/>
      <c r="O58" s="354"/>
      <c r="P58" s="355"/>
      <c r="Q58" s="353">
        <f>SUMIF(H13:H49,"ES",Q13:Q49)</f>
        <v>367</v>
      </c>
      <c r="R58" s="354"/>
      <c r="S58" s="354"/>
      <c r="T58" s="355"/>
      <c r="U58" s="91"/>
      <c r="V58" s="85"/>
    </row>
    <row r="59" spans="1:215" ht="12.75" customHeight="1" thickBot="1">
      <c r="A59" s="79"/>
      <c r="B59" s="93"/>
      <c r="C59" s="93"/>
      <c r="D59" s="454" t="s">
        <v>124</v>
      </c>
      <c r="E59" s="455"/>
      <c r="F59" s="455"/>
      <c r="G59" s="455"/>
      <c r="H59" s="456"/>
      <c r="I59" s="451"/>
      <c r="J59" s="452"/>
      <c r="K59" s="452"/>
      <c r="L59" s="453"/>
      <c r="M59" s="451">
        <f>SUMIF(H13:H45,"kt",M13:M45)</f>
        <v>9.5</v>
      </c>
      <c r="N59" s="452"/>
      <c r="O59" s="452"/>
      <c r="P59" s="453"/>
      <c r="Q59" s="451">
        <f>SUMIF(H13:H45,"kt",Q13:Q45)</f>
        <v>0</v>
      </c>
      <c r="R59" s="452"/>
      <c r="S59" s="452"/>
      <c r="T59" s="453"/>
      <c r="U59" s="91"/>
      <c r="V59" s="85"/>
    </row>
    <row r="60" spans="1:215" ht="13.5" customHeight="1" thickBot="1">
      <c r="A60" s="79"/>
      <c r="B60" s="90"/>
      <c r="C60" s="90"/>
      <c r="D60" s="460" t="s">
        <v>14</v>
      </c>
      <c r="E60" s="461"/>
      <c r="F60" s="461"/>
      <c r="G60" s="461"/>
      <c r="H60" s="462"/>
      <c r="I60" s="457">
        <f>I55+I57</f>
        <v>242</v>
      </c>
      <c r="J60" s="458"/>
      <c r="K60" s="458"/>
      <c r="L60" s="459"/>
      <c r="M60" s="463">
        <f>M55+M57</f>
        <v>604.79999999999995</v>
      </c>
      <c r="N60" s="458"/>
      <c r="O60" s="458"/>
      <c r="P60" s="464"/>
      <c r="Q60" s="457">
        <f>Q55+Q57</f>
        <v>477.2</v>
      </c>
      <c r="R60" s="458"/>
      <c r="S60" s="458"/>
      <c r="T60" s="459"/>
      <c r="U60" s="91"/>
      <c r="V60" s="85"/>
    </row>
    <row r="61" spans="1:215">
      <c r="C61" s="79"/>
      <c r="D61" s="96"/>
      <c r="E61" s="96"/>
      <c r="F61" s="96"/>
      <c r="G61" s="96"/>
      <c r="H61" s="96"/>
      <c r="I61" s="96"/>
      <c r="J61" s="96"/>
      <c r="K61" s="84"/>
      <c r="L61" s="84"/>
      <c r="M61" s="84"/>
      <c r="N61" s="84"/>
      <c r="O61" s="97"/>
      <c r="P61" s="97"/>
      <c r="Q61" s="97"/>
      <c r="R61" s="97"/>
      <c r="S61" s="84"/>
      <c r="T61" s="84"/>
      <c r="U61" s="85"/>
      <c r="V61" s="79"/>
    </row>
  </sheetData>
  <mergeCells count="115">
    <mergeCell ref="U1:V1"/>
    <mergeCell ref="D58:H58"/>
    <mergeCell ref="I58:L58"/>
    <mergeCell ref="M58:P58"/>
    <mergeCell ref="Q58:T58"/>
    <mergeCell ref="Q56:T56"/>
    <mergeCell ref="Q6:T6"/>
    <mergeCell ref="Q57:T57"/>
    <mergeCell ref="I54:L54"/>
    <mergeCell ref="D52:T52"/>
    <mergeCell ref="D57:H57"/>
    <mergeCell ref="I57:L57"/>
    <mergeCell ref="M57:P57"/>
    <mergeCell ref="C28:V28"/>
    <mergeCell ref="C23:C24"/>
    <mergeCell ref="D23:D24"/>
    <mergeCell ref="E23:E24"/>
    <mergeCell ref="G42:G46"/>
    <mergeCell ref="U5:V5"/>
    <mergeCell ref="B48:H48"/>
    <mergeCell ref="B49:H49"/>
    <mergeCell ref="G37:G41"/>
    <mergeCell ref="E29:E31"/>
    <mergeCell ref="C37:C41"/>
    <mergeCell ref="M59:P59"/>
    <mergeCell ref="D59:H59"/>
    <mergeCell ref="I59:L59"/>
    <mergeCell ref="Q60:T60"/>
    <mergeCell ref="D60:H60"/>
    <mergeCell ref="I60:L60"/>
    <mergeCell ref="M60:P60"/>
    <mergeCell ref="A2:V2"/>
    <mergeCell ref="A3:V3"/>
    <mergeCell ref="A4:V4"/>
    <mergeCell ref="I6:L6"/>
    <mergeCell ref="M6:P6"/>
    <mergeCell ref="Q59:T59"/>
    <mergeCell ref="C27:H27"/>
    <mergeCell ref="G15:G16"/>
    <mergeCell ref="G17:G18"/>
    <mergeCell ref="F17:F18"/>
    <mergeCell ref="F25:F26"/>
    <mergeCell ref="D17:D18"/>
    <mergeCell ref="E25:E26"/>
    <mergeCell ref="F6:F8"/>
    <mergeCell ref="A6:A8"/>
    <mergeCell ref="T7:T8"/>
    <mergeCell ref="R7:S7"/>
    <mergeCell ref="E37:E41"/>
    <mergeCell ref="B15:B16"/>
    <mergeCell ref="G6:G8"/>
    <mergeCell ref="B11:V11"/>
    <mergeCell ref="C12:V12"/>
    <mergeCell ref="Q7:Q8"/>
    <mergeCell ref="N7:O7"/>
    <mergeCell ref="A10:V10"/>
    <mergeCell ref="M7:M8"/>
    <mergeCell ref="D13:D14"/>
    <mergeCell ref="F13:F14"/>
    <mergeCell ref="I7:I8"/>
    <mergeCell ref="E6:E8"/>
    <mergeCell ref="L7:L8"/>
    <mergeCell ref="G13:G14"/>
    <mergeCell ref="B6:B8"/>
    <mergeCell ref="C6:C8"/>
    <mergeCell ref="D6:D8"/>
    <mergeCell ref="V6:V8"/>
    <mergeCell ref="H6:H8"/>
    <mergeCell ref="U6:U8"/>
    <mergeCell ref="E13:E14"/>
    <mergeCell ref="P7:P8"/>
    <mergeCell ref="J7:K7"/>
    <mergeCell ref="A13:A14"/>
    <mergeCell ref="B13:B14"/>
    <mergeCell ref="C13:C14"/>
    <mergeCell ref="E15:E16"/>
    <mergeCell ref="E17:E18"/>
    <mergeCell ref="C19:H19"/>
    <mergeCell ref="C25:C26"/>
    <mergeCell ref="D25:D26"/>
    <mergeCell ref="D32:D33"/>
    <mergeCell ref="D29:D31"/>
    <mergeCell ref="C21:C22"/>
    <mergeCell ref="C20:V20"/>
    <mergeCell ref="E21:E22"/>
    <mergeCell ref="C29:C31"/>
    <mergeCell ref="G29:G31"/>
    <mergeCell ref="A17:A18"/>
    <mergeCell ref="C17:C18"/>
    <mergeCell ref="B17:B18"/>
    <mergeCell ref="A15:A16"/>
    <mergeCell ref="C15:C16"/>
    <mergeCell ref="F15:F16"/>
    <mergeCell ref="G25:G26"/>
    <mergeCell ref="D21:D22"/>
    <mergeCell ref="D15:D16"/>
    <mergeCell ref="A51:V51"/>
    <mergeCell ref="I56:L56"/>
    <mergeCell ref="C42:C46"/>
    <mergeCell ref="E42:E46"/>
    <mergeCell ref="F42:F46"/>
    <mergeCell ref="D55:H55"/>
    <mergeCell ref="I55:L55"/>
    <mergeCell ref="M56:P56"/>
    <mergeCell ref="Q55:T55"/>
    <mergeCell ref="C47:H47"/>
    <mergeCell ref="M53:T53"/>
    <mergeCell ref="D54:H54"/>
    <mergeCell ref="Q54:T54"/>
    <mergeCell ref="M54:P54"/>
    <mergeCell ref="D56:H56"/>
    <mergeCell ref="M55:P55"/>
    <mergeCell ref="F29:F31"/>
    <mergeCell ref="F37:F41"/>
    <mergeCell ref="D37:D39"/>
  </mergeCells>
  <phoneticPr fontId="6" type="noConversion"/>
  <printOptions horizontalCentered="1"/>
  <pageMargins left="0.15748031496062992" right="0.15748031496062992" top="0.19685039370078741" bottom="0.19685039370078741" header="0" footer="0"/>
  <pageSetup paperSize="9" scale="90" orientation="landscape" r:id="rId1"/>
  <headerFooter alignWithMargins="0">
    <oddFooter>Puslapių &amp;P</oddFooter>
  </headerFooter>
  <rowBreaks count="2" manualBreakCount="2">
    <brk id="31" max="21" man="1"/>
    <brk id="5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zoomScaleSheetLayoutView="100" workbookViewId="0">
      <selection activeCell="F17" sqref="F17"/>
    </sheetView>
  </sheetViews>
  <sheetFormatPr defaultRowHeight="12.75"/>
  <cols>
    <col min="1" max="1" width="30.140625" customWidth="1"/>
    <col min="2" max="2" width="10.5703125" customWidth="1"/>
    <col min="3" max="3" width="12.42578125" customWidth="1"/>
    <col min="4" max="4" width="11" customWidth="1"/>
    <col min="5" max="6" width="11.28515625" customWidth="1"/>
  </cols>
  <sheetData>
    <row r="1" spans="1:8" ht="15.75">
      <c r="E1" s="17"/>
      <c r="F1" s="1"/>
    </row>
    <row r="2" spans="1:8" ht="15.75" customHeight="1">
      <c r="A2" s="519" t="s">
        <v>72</v>
      </c>
      <c r="B2" s="519"/>
      <c r="C2" s="519"/>
      <c r="D2" s="519"/>
      <c r="E2" s="519"/>
      <c r="F2" s="519"/>
    </row>
    <row r="3" spans="1:8" ht="16.5" thickBot="1">
      <c r="A3" s="69"/>
      <c r="B3" s="69"/>
      <c r="C3" s="69"/>
      <c r="D3" s="69"/>
      <c r="E3" s="69"/>
      <c r="F3" s="72" t="s">
        <v>0</v>
      </c>
    </row>
    <row r="4" spans="1:8" ht="13.15" customHeight="1">
      <c r="A4" s="522" t="s">
        <v>20</v>
      </c>
      <c r="B4" s="520" t="s">
        <v>95</v>
      </c>
      <c r="C4" s="520" t="s">
        <v>96</v>
      </c>
      <c r="D4" s="520" t="s">
        <v>139</v>
      </c>
      <c r="E4" s="520" t="s">
        <v>76</v>
      </c>
      <c r="F4" s="520" t="s">
        <v>98</v>
      </c>
    </row>
    <row r="5" spans="1:8">
      <c r="A5" s="523"/>
      <c r="B5" s="521"/>
      <c r="C5" s="524"/>
      <c r="D5" s="521"/>
      <c r="E5" s="521"/>
      <c r="F5" s="521"/>
    </row>
    <row r="6" spans="1:8">
      <c r="A6" s="523"/>
      <c r="B6" s="521"/>
      <c r="C6" s="524"/>
      <c r="D6" s="521"/>
      <c r="E6" s="521"/>
      <c r="F6" s="521"/>
      <c r="G6" s="2"/>
      <c r="H6" s="2"/>
    </row>
    <row r="7" spans="1:8" ht="26.25" customHeight="1" thickBot="1">
      <c r="A7" s="523"/>
      <c r="B7" s="521"/>
      <c r="C7" s="524"/>
      <c r="D7" s="521"/>
      <c r="E7" s="521"/>
      <c r="F7" s="521"/>
      <c r="G7" s="2"/>
      <c r="H7" s="2"/>
    </row>
    <row r="8" spans="1:8" ht="21" customHeight="1" thickBot="1">
      <c r="A8" s="14" t="s">
        <v>25</v>
      </c>
      <c r="B8" s="15">
        <f>B9+B11</f>
        <v>242</v>
      </c>
      <c r="C8" s="30">
        <f>C9+C11</f>
        <v>604.79999999999995</v>
      </c>
      <c r="D8" s="15">
        <f>D9+D11</f>
        <v>477.20000000000005</v>
      </c>
      <c r="E8" s="15">
        <f>SUM('1 lentelė'!U49)</f>
        <v>291.2</v>
      </c>
      <c r="F8" s="16">
        <f>SUM('1 lentelė'!V49)</f>
        <v>279.5</v>
      </c>
      <c r="G8" s="3"/>
      <c r="H8" s="2"/>
    </row>
    <row r="9" spans="1:8" ht="15.75" customHeight="1">
      <c r="A9" s="24" t="s">
        <v>26</v>
      </c>
      <c r="B9" s="25">
        <f>'1 lentelė'!J49</f>
        <v>242</v>
      </c>
      <c r="C9" s="31">
        <f>'1 lentelė'!N52+SUM('1 lentelė'!N49)</f>
        <v>406.8</v>
      </c>
      <c r="D9" s="34">
        <f>SUM('1 lentelė'!R49)</f>
        <v>279.20000000000005</v>
      </c>
      <c r="E9" s="25"/>
      <c r="F9" s="26"/>
      <c r="G9" s="2"/>
      <c r="H9" s="2"/>
    </row>
    <row r="10" spans="1:8" ht="16.5" customHeight="1">
      <c r="A10" s="19" t="s">
        <v>27</v>
      </c>
      <c r="B10" s="5"/>
      <c r="C10" s="32"/>
      <c r="D10" s="6">
        <f>SUM('1 lentelė'!O49)</f>
        <v>0</v>
      </c>
      <c r="E10" s="4"/>
      <c r="F10" s="18"/>
      <c r="G10" s="2"/>
      <c r="H10" s="2"/>
    </row>
    <row r="11" spans="1:8" ht="27.75" customHeight="1" thickBot="1">
      <c r="A11" s="27" t="s">
        <v>21</v>
      </c>
      <c r="B11" s="28">
        <v>0</v>
      </c>
      <c r="C11" s="33">
        <f>SUM('1 lentelė'!P49)</f>
        <v>198</v>
      </c>
      <c r="D11" s="22">
        <f>SUM('1 lentelė'!T49)</f>
        <v>198</v>
      </c>
      <c r="E11" s="28"/>
      <c r="F11" s="29"/>
      <c r="G11" s="2"/>
      <c r="H11" s="2"/>
    </row>
    <row r="12" spans="1:8" ht="18.75" customHeight="1" thickBot="1">
      <c r="A12" s="20" t="s">
        <v>28</v>
      </c>
      <c r="B12" s="23">
        <f>B13+B16</f>
        <v>242</v>
      </c>
      <c r="C12" s="23">
        <f>C13+C16</f>
        <v>604.79999999999995</v>
      </c>
      <c r="D12" s="23">
        <f>D13+D16</f>
        <v>477.2</v>
      </c>
      <c r="E12" s="23">
        <f>E13+E16</f>
        <v>291.2</v>
      </c>
      <c r="F12" s="23">
        <f>F13+F16</f>
        <v>279.5</v>
      </c>
    </row>
    <row r="13" spans="1:8" ht="24.75" customHeight="1" thickBot="1">
      <c r="A13" s="66" t="s">
        <v>29</v>
      </c>
      <c r="B13" s="7">
        <f t="shared" ref="B13:D14" si="0">B14</f>
        <v>140</v>
      </c>
      <c r="C13" s="7">
        <f t="shared" si="0"/>
        <v>228.3</v>
      </c>
      <c r="D13" s="7">
        <f t="shared" si="0"/>
        <v>110.19999999999999</v>
      </c>
      <c r="E13" s="7">
        <f>E14</f>
        <v>221.9</v>
      </c>
      <c r="F13" s="7">
        <f>F14</f>
        <v>279.5</v>
      </c>
    </row>
    <row r="14" spans="1:8" ht="20.25" customHeight="1">
      <c r="A14" s="67" t="s">
        <v>74</v>
      </c>
      <c r="B14" s="8">
        <f t="shared" si="0"/>
        <v>140</v>
      </c>
      <c r="C14" s="8">
        <f t="shared" si="0"/>
        <v>228.3</v>
      </c>
      <c r="D14" s="9">
        <f t="shared" si="0"/>
        <v>110.19999999999999</v>
      </c>
      <c r="E14" s="8">
        <f>E15</f>
        <v>221.9</v>
      </c>
      <c r="F14" s="8">
        <f>F15</f>
        <v>279.5</v>
      </c>
    </row>
    <row r="15" spans="1:8" ht="27.75" customHeight="1" thickBot="1">
      <c r="A15" s="68" t="s">
        <v>73</v>
      </c>
      <c r="B15" s="10">
        <f>SUM('1 lentelė'!I56:L56)</f>
        <v>140</v>
      </c>
      <c r="C15" s="10">
        <f>'1 lentelė'!N58+SUM('1 lentelė'!M56:P56)</f>
        <v>228.3</v>
      </c>
      <c r="D15" s="6">
        <f>SUM('1 lentelė'!Q56:T56)</f>
        <v>110.19999999999999</v>
      </c>
      <c r="E15" s="10">
        <f>SUMIF('1 lentelė'!H43:'1 lentelė'!H13,"sb",'1 lentelė'!U13:'1 lentelė'!U43)</f>
        <v>221.9</v>
      </c>
      <c r="F15" s="10">
        <f>SUMIF('1 lentelė'!H45:'1 lentelė'!H13,"sb",'1 lentelė'!V13:'1 lentelė'!V45)</f>
        <v>279.5</v>
      </c>
    </row>
    <row r="16" spans="1:8" ht="17.25" customHeight="1" thickBot="1">
      <c r="A16" s="21" t="s">
        <v>30</v>
      </c>
      <c r="B16" s="7">
        <f>B17</f>
        <v>102</v>
      </c>
      <c r="C16" s="7">
        <f>SUM(C17:C18)</f>
        <v>376.5</v>
      </c>
      <c r="D16" s="7">
        <f>SUM(D17:D18)</f>
        <v>367</v>
      </c>
      <c r="E16" s="7">
        <f>E17</f>
        <v>69.3</v>
      </c>
      <c r="F16" s="7">
        <f>F17</f>
        <v>0</v>
      </c>
    </row>
    <row r="17" spans="1:6" ht="29.25" customHeight="1">
      <c r="A17" s="320" t="s">
        <v>31</v>
      </c>
      <c r="B17" s="321">
        <f>'1 lentelė'!J61+SUM('1 lentelė'!I58:L58)</f>
        <v>102</v>
      </c>
      <c r="C17" s="321">
        <f>'1 lentelė'!N61+SUM('1 lentelė'!M58:P58)</f>
        <v>367</v>
      </c>
      <c r="D17" s="322">
        <f>SUM('1 lentelė'!Q58:T58)</f>
        <v>367</v>
      </c>
      <c r="E17" s="321">
        <f>SUMIF('1 lentelė'!H43:'1 lentelė'!H13,"es",'1 lentelė'!U13:'1 lentelė'!U43)</f>
        <v>69.3</v>
      </c>
      <c r="F17" s="321">
        <f>SUMIF('1 lentelė'!H45:'1 lentelė'!H13,"es",'1 lentelė'!V13:'1 lentelė'!V45)</f>
        <v>0</v>
      </c>
    </row>
    <row r="18" spans="1:6" ht="22.5" customHeight="1" thickBot="1">
      <c r="A18" s="323" t="s">
        <v>125</v>
      </c>
      <c r="B18" s="324"/>
      <c r="C18" s="325">
        <f>SUM('1 lentelė'!M59:P59)</f>
        <v>9.5</v>
      </c>
      <c r="D18" s="22">
        <f>SUM('1 lentelė'!Q59:T59)</f>
        <v>0</v>
      </c>
      <c r="E18" s="326"/>
      <c r="F18" s="324"/>
    </row>
    <row r="19" spans="1:6" ht="15" customHeight="1">
      <c r="A19" s="335"/>
      <c r="B19" s="336"/>
      <c r="C19" s="336"/>
      <c r="D19" s="336"/>
      <c r="E19" s="336"/>
      <c r="F19" s="336"/>
    </row>
    <row r="20" spans="1:6" ht="15" customHeight="1">
      <c r="A20" s="334"/>
      <c r="B20" s="12"/>
      <c r="C20" s="12"/>
      <c r="D20" s="12"/>
      <c r="E20" s="12"/>
      <c r="F20" s="12"/>
    </row>
    <row r="21" spans="1:6" ht="9.75" customHeight="1">
      <c r="A21" s="11"/>
    </row>
    <row r="22" spans="1:6">
      <c r="A22" s="11"/>
      <c r="B22" s="11"/>
      <c r="C22" s="12"/>
      <c r="E22" s="11"/>
    </row>
    <row r="23" spans="1:6">
      <c r="A23" s="11"/>
    </row>
    <row r="24" spans="1:6" ht="7.5" customHeight="1">
      <c r="A24" s="11"/>
    </row>
    <row r="25" spans="1:6">
      <c r="A25" s="13"/>
    </row>
    <row r="26" spans="1:6">
      <c r="A26" s="11"/>
      <c r="C26" s="12"/>
      <c r="E26" s="11"/>
    </row>
    <row r="29" spans="1:6">
      <c r="A29" s="11"/>
    </row>
  </sheetData>
  <mergeCells count="7">
    <mergeCell ref="A2:F2"/>
    <mergeCell ref="E4:E7"/>
    <mergeCell ref="F4:F7"/>
    <mergeCell ref="A4:A7"/>
    <mergeCell ref="B4:B7"/>
    <mergeCell ref="C4:C7"/>
    <mergeCell ref="D4:D7"/>
  </mergeCells>
  <phoneticPr fontId="6" type="noConversion"/>
  <pageMargins left="0.78740157480314965" right="0.39370078740157483" top="0.86614173228346458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zoomScaleSheetLayoutView="100" workbookViewId="0"/>
  </sheetViews>
  <sheetFormatPr defaultRowHeight="31.5" customHeight="1"/>
  <cols>
    <col min="1" max="1" width="17.140625" style="35" customWidth="1"/>
    <col min="2" max="2" width="69.85546875" style="35" customWidth="1"/>
    <col min="3" max="3" width="12.42578125" style="35" customWidth="1"/>
    <col min="4" max="4" width="11.28515625" style="35" customWidth="1"/>
    <col min="5" max="5" width="10.28515625" style="35" customWidth="1"/>
    <col min="6" max="6" width="10.42578125" style="35" customWidth="1"/>
    <col min="7" max="7" width="10.140625" style="35" customWidth="1"/>
    <col min="8" max="16384" width="9.140625" style="35"/>
  </cols>
  <sheetData>
    <row r="1" spans="1:7" ht="31.5" customHeight="1">
      <c r="A1" s="36"/>
      <c r="B1" s="36" t="s">
        <v>41</v>
      </c>
      <c r="C1" s="37"/>
      <c r="D1" s="37"/>
      <c r="E1" s="37"/>
      <c r="F1" s="38"/>
      <c r="G1" s="39" t="s">
        <v>42</v>
      </c>
    </row>
    <row r="2" spans="1:7" ht="27.75" customHeight="1">
      <c r="A2" s="40"/>
      <c r="B2" s="41" t="s">
        <v>43</v>
      </c>
      <c r="C2" s="42" t="s">
        <v>44</v>
      </c>
      <c r="D2" s="43" t="s">
        <v>16</v>
      </c>
      <c r="E2" s="44"/>
      <c r="F2" s="44"/>
      <c r="G2" s="44"/>
    </row>
    <row r="3" spans="1:7" ht="16.5" customHeight="1">
      <c r="A3" s="40"/>
      <c r="B3" s="45" t="s">
        <v>45</v>
      </c>
      <c r="C3" s="46"/>
      <c r="D3" s="47"/>
      <c r="E3" s="44"/>
      <c r="F3" s="44"/>
      <c r="G3" s="44"/>
    </row>
    <row r="4" spans="1:7" ht="31.5" customHeight="1">
      <c r="A4" s="40"/>
      <c r="B4" s="41" t="s">
        <v>106</v>
      </c>
      <c r="C4" s="42" t="s">
        <v>44</v>
      </c>
      <c r="D4" s="43" t="s">
        <v>23</v>
      </c>
      <c r="E4" s="44"/>
      <c r="F4" s="44"/>
      <c r="G4" s="44"/>
    </row>
    <row r="5" spans="1:7" ht="18.75" customHeight="1">
      <c r="A5" s="36"/>
      <c r="B5" s="45" t="s">
        <v>46</v>
      </c>
      <c r="C5" s="48"/>
      <c r="D5" s="49"/>
      <c r="E5" s="50"/>
      <c r="F5" s="37"/>
      <c r="G5" s="37"/>
    </row>
    <row r="6" spans="1:7" ht="14.25" customHeight="1">
      <c r="A6" s="51"/>
      <c r="B6" s="52"/>
      <c r="C6" s="52"/>
      <c r="D6" s="52"/>
      <c r="E6" s="51"/>
      <c r="F6" s="52"/>
      <c r="G6" s="52"/>
    </row>
    <row r="7" spans="1:7" ht="31.5" customHeight="1">
      <c r="A7" s="530" t="s">
        <v>47</v>
      </c>
      <c r="B7" s="525" t="s">
        <v>48</v>
      </c>
      <c r="C7" s="525" t="s">
        <v>49</v>
      </c>
      <c r="D7" s="525" t="s">
        <v>129</v>
      </c>
      <c r="E7" s="525" t="s">
        <v>50</v>
      </c>
      <c r="F7" s="527" t="s">
        <v>82</v>
      </c>
      <c r="G7" s="525" t="s">
        <v>100</v>
      </c>
    </row>
    <row r="8" spans="1:7" ht="18" customHeight="1">
      <c r="A8" s="531"/>
      <c r="B8" s="525"/>
      <c r="C8" s="526" t="s">
        <v>51</v>
      </c>
      <c r="D8" s="526" t="s">
        <v>52</v>
      </c>
      <c r="E8" s="526"/>
      <c r="F8" s="528"/>
      <c r="G8" s="529"/>
    </row>
    <row r="9" spans="1:7" ht="14.25" customHeight="1">
      <c r="A9" s="71" t="s">
        <v>66</v>
      </c>
      <c r="B9" s="53" t="s">
        <v>53</v>
      </c>
      <c r="C9" s="55"/>
      <c r="D9" s="54"/>
      <c r="E9" s="55"/>
      <c r="F9" s="54"/>
      <c r="G9" s="73"/>
    </row>
    <row r="10" spans="1:7" ht="14.25" customHeight="1">
      <c r="A10" s="56"/>
      <c r="B10" s="57" t="s">
        <v>54</v>
      </c>
      <c r="C10" s="59"/>
      <c r="D10" s="77"/>
      <c r="E10" s="59"/>
      <c r="F10" s="58"/>
      <c r="G10" s="74"/>
    </row>
    <row r="11" spans="1:7" ht="27" customHeight="1">
      <c r="A11" s="60"/>
      <c r="B11" s="61" t="s">
        <v>68</v>
      </c>
      <c r="C11" s="59" t="s">
        <v>55</v>
      </c>
      <c r="D11" s="103">
        <v>620</v>
      </c>
      <c r="E11" s="103">
        <v>600</v>
      </c>
      <c r="F11" s="103">
        <v>650</v>
      </c>
      <c r="G11" s="104">
        <v>700</v>
      </c>
    </row>
    <row r="12" spans="1:7" ht="12.75" customHeight="1">
      <c r="A12" s="56"/>
      <c r="B12" s="62" t="s">
        <v>56</v>
      </c>
      <c r="C12" s="59"/>
      <c r="D12" s="59"/>
      <c r="E12" s="58"/>
      <c r="F12" s="59"/>
      <c r="G12" s="75"/>
    </row>
    <row r="13" spans="1:7" ht="15.75" customHeight="1">
      <c r="A13" s="56"/>
      <c r="B13" s="57" t="s">
        <v>54</v>
      </c>
      <c r="C13" s="59"/>
      <c r="D13" s="59"/>
      <c r="E13" s="58"/>
      <c r="F13" s="59"/>
      <c r="G13" s="75"/>
    </row>
    <row r="14" spans="1:7" ht="15" customHeight="1">
      <c r="A14" s="56"/>
      <c r="B14" s="63" t="s">
        <v>57</v>
      </c>
      <c r="C14" s="59"/>
      <c r="D14" s="59"/>
      <c r="E14" s="58"/>
      <c r="F14" s="59"/>
      <c r="G14" s="75"/>
    </row>
    <row r="15" spans="1:7" ht="13.5" customHeight="1">
      <c r="A15" s="60"/>
      <c r="B15" s="61" t="s">
        <v>58</v>
      </c>
      <c r="C15" s="59" t="s">
        <v>59</v>
      </c>
      <c r="D15" s="59">
        <v>11</v>
      </c>
      <c r="E15" s="337">
        <f>8+6</f>
        <v>14</v>
      </c>
      <c r="F15" s="59">
        <v>10</v>
      </c>
      <c r="G15" s="75">
        <v>10</v>
      </c>
    </row>
    <row r="16" spans="1:7" ht="15" customHeight="1">
      <c r="A16" s="56"/>
      <c r="B16" s="57" t="s">
        <v>54</v>
      </c>
      <c r="C16" s="59"/>
      <c r="D16" s="59"/>
      <c r="E16" s="58"/>
      <c r="F16" s="59"/>
      <c r="G16" s="75"/>
    </row>
    <row r="17" spans="1:7" ht="14.25" customHeight="1">
      <c r="A17" s="56"/>
      <c r="B17" s="63" t="s">
        <v>60</v>
      </c>
      <c r="C17" s="59"/>
      <c r="D17" s="59"/>
      <c r="E17" s="77"/>
      <c r="F17" s="59"/>
      <c r="G17" s="75"/>
    </row>
    <row r="18" spans="1:7" ht="14.25" customHeight="1">
      <c r="A18" s="60"/>
      <c r="B18" s="61" t="s">
        <v>83</v>
      </c>
      <c r="C18" s="59" t="s">
        <v>61</v>
      </c>
      <c r="D18" s="105" t="s">
        <v>38</v>
      </c>
      <c r="E18" s="106" t="s">
        <v>115</v>
      </c>
      <c r="F18" s="106" t="s">
        <v>38</v>
      </c>
      <c r="G18" s="106" t="s">
        <v>38</v>
      </c>
    </row>
    <row r="19" spans="1:7" ht="14.25" customHeight="1">
      <c r="A19" s="60"/>
      <c r="B19" s="61" t="s">
        <v>116</v>
      </c>
      <c r="C19" s="59" t="s">
        <v>62</v>
      </c>
      <c r="D19" s="105"/>
      <c r="E19" s="107" t="s">
        <v>115</v>
      </c>
      <c r="F19" s="106" t="s">
        <v>79</v>
      </c>
      <c r="G19" s="106" t="s">
        <v>79</v>
      </c>
    </row>
    <row r="20" spans="1:7" ht="14.25" customHeight="1">
      <c r="A20" s="60"/>
      <c r="B20" s="61" t="s">
        <v>117</v>
      </c>
      <c r="C20" s="59" t="s">
        <v>63</v>
      </c>
      <c r="D20" s="65" t="s">
        <v>38</v>
      </c>
      <c r="E20" s="64" t="s">
        <v>67</v>
      </c>
      <c r="F20" s="105" t="s">
        <v>40</v>
      </c>
      <c r="G20" s="108">
        <v>4</v>
      </c>
    </row>
    <row r="21" spans="1:7" ht="14.25" customHeight="1">
      <c r="A21" s="60"/>
      <c r="B21" s="61" t="s">
        <v>118</v>
      </c>
      <c r="C21" s="59" t="s">
        <v>119</v>
      </c>
      <c r="D21" s="65"/>
      <c r="E21" s="64"/>
      <c r="F21" s="65"/>
      <c r="G21" s="75">
        <v>1</v>
      </c>
    </row>
    <row r="22" spans="1:7" ht="14.25" customHeight="1">
      <c r="A22" s="98"/>
      <c r="B22" s="70" t="s">
        <v>75</v>
      </c>
      <c r="C22" s="59"/>
      <c r="D22" s="59"/>
      <c r="E22" s="58"/>
      <c r="F22" s="59"/>
      <c r="G22" s="75"/>
    </row>
    <row r="23" spans="1:7" ht="13.5" customHeight="1">
      <c r="A23" s="78"/>
      <c r="B23" s="333" t="s">
        <v>120</v>
      </c>
      <c r="C23" s="59" t="s">
        <v>64</v>
      </c>
      <c r="D23" s="59"/>
      <c r="E23" s="58">
        <v>1</v>
      </c>
      <c r="F23" s="59"/>
      <c r="G23" s="75"/>
    </row>
    <row r="24" spans="1:7" ht="13.5" customHeight="1">
      <c r="A24" s="78"/>
      <c r="B24" s="333" t="s">
        <v>121</v>
      </c>
      <c r="C24" s="59" t="s">
        <v>65</v>
      </c>
      <c r="D24" s="59"/>
      <c r="E24" s="58">
        <v>1</v>
      </c>
      <c r="F24" s="59"/>
      <c r="G24" s="75"/>
    </row>
    <row r="25" spans="1:7" ht="27.75" customHeight="1">
      <c r="A25" s="78"/>
      <c r="B25" s="333" t="s">
        <v>122</v>
      </c>
      <c r="C25" s="59" t="s">
        <v>84</v>
      </c>
      <c r="D25" s="59"/>
      <c r="E25" s="58">
        <v>30</v>
      </c>
      <c r="F25" s="59">
        <v>46</v>
      </c>
      <c r="G25" s="75"/>
    </row>
    <row r="26" spans="1:7" ht="13.5" customHeight="1">
      <c r="A26" s="78"/>
      <c r="B26" s="333" t="s">
        <v>123</v>
      </c>
      <c r="C26" s="59" t="s">
        <v>85</v>
      </c>
      <c r="D26" s="59"/>
      <c r="E26" s="58">
        <v>3</v>
      </c>
      <c r="F26" s="59">
        <v>2</v>
      </c>
      <c r="G26" s="75"/>
    </row>
    <row r="27" spans="1:7" ht="13.5" customHeight="1">
      <c r="A27" s="78"/>
      <c r="B27" s="109" t="s">
        <v>136</v>
      </c>
      <c r="C27" s="59" t="s">
        <v>86</v>
      </c>
      <c r="D27" s="59"/>
      <c r="E27" s="58">
        <f>3+4</f>
        <v>7</v>
      </c>
      <c r="F27" s="59">
        <v>1</v>
      </c>
      <c r="G27" s="75">
        <v>1</v>
      </c>
    </row>
    <row r="28" spans="1:7" ht="27" customHeight="1">
      <c r="A28" s="78"/>
      <c r="B28" s="110" t="s">
        <v>137</v>
      </c>
      <c r="C28" s="59" t="s">
        <v>87</v>
      </c>
      <c r="D28" s="75"/>
      <c r="E28" s="58">
        <v>22</v>
      </c>
      <c r="F28" s="59">
        <v>30</v>
      </c>
      <c r="G28" s="75">
        <v>36</v>
      </c>
    </row>
    <row r="29" spans="1:7" ht="13.5" customHeight="1">
      <c r="A29" s="99"/>
      <c r="B29" s="327" t="s">
        <v>138</v>
      </c>
      <c r="C29" s="100" t="s">
        <v>101</v>
      </c>
      <c r="D29" s="76"/>
      <c r="E29" s="111">
        <v>450</v>
      </c>
      <c r="F29" s="100">
        <v>550</v>
      </c>
      <c r="G29" s="76">
        <v>600</v>
      </c>
    </row>
  </sheetData>
  <mergeCells count="7">
    <mergeCell ref="E7:E8"/>
    <mergeCell ref="F7:F8"/>
    <mergeCell ref="G7:G8"/>
    <mergeCell ref="A7:A8"/>
    <mergeCell ref="B7:B8"/>
    <mergeCell ref="C7:C8"/>
    <mergeCell ref="D7:D8"/>
  </mergeCells>
  <phoneticPr fontId="6" type="noConversion"/>
  <printOptions horizontalCentered="1"/>
  <pageMargins left="0.19685039370078741" right="0.19685039370078741" top="0.59055118110236227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lentelė</vt:lpstr>
      <vt:lpstr>bendras lėšų poreikis </vt:lpstr>
      <vt:lpstr>vertinimo kriterijai</vt:lpstr>
      <vt:lpstr>'1 lentelė'!Print_Area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Snieguole Kacerauskaite</cp:lastModifiedBy>
  <cp:lastPrinted>2012-11-30T12:07:51Z</cp:lastPrinted>
  <dcterms:created xsi:type="dcterms:W3CDTF">2005-11-15T09:07:30Z</dcterms:created>
  <dcterms:modified xsi:type="dcterms:W3CDTF">2012-11-30T12:07:58Z</dcterms:modified>
</cp:coreProperties>
</file>