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600" windowHeight="11280" activeTab="3"/>
  </bookViews>
  <sheets>
    <sheet name="1pr. pajamos" sheetId="1" r:id="rId1"/>
    <sheet name="1 pr.asignavimai " sheetId="2" r:id="rId2"/>
    <sheet name="2pr." sheetId="3" r:id="rId3"/>
    <sheet name="3pr. " sheetId="4" r:id="rId4"/>
    <sheet name="4 pr. " sheetId="5" r:id="rId5"/>
    <sheet name="5 pr." sheetId="6" r:id="rId6"/>
  </sheets>
  <definedNames>
    <definedName name="_xlnm._FilterDatabase" localSheetId="2" hidden="1">'2pr.'!$C$1:$C$57</definedName>
    <definedName name="_xlnm.Print_Titles" localSheetId="1">'1 pr.asignavimai '!$2:$5</definedName>
    <definedName name="_xlnm.Print_Titles" localSheetId="0">'1pr. pajamos'!$8:$9</definedName>
    <definedName name="_xlnm.Print_Titles" localSheetId="2">'2pr.'!$9:$12</definedName>
    <definedName name="_xlnm.Print_Titles" localSheetId="4">'4 pr. '!$9:$11</definedName>
  </definedNames>
  <calcPr fullCalcOnLoad="1" fullPrecision="0"/>
</workbook>
</file>

<file path=xl/sharedStrings.xml><?xml version="1.0" encoding="utf-8"?>
<sst xmlns="http://schemas.openxmlformats.org/spreadsheetml/2006/main" count="472" uniqueCount="339">
  <si>
    <t xml:space="preserve"> Klaipėdos miesto savivaldybės tarybos</t>
  </si>
  <si>
    <t>Eil. Nr.</t>
  </si>
  <si>
    <t>2</t>
  </si>
  <si>
    <t>3</t>
  </si>
  <si>
    <t>4</t>
  </si>
  <si>
    <t>Savivaldybės administracija</t>
  </si>
  <si>
    <t>Klaipėdos miesto skęstančiųjų gelbėjimo tarnyba</t>
  </si>
  <si>
    <t>Neįgaliųjų  centras „Klaipėdos lakštutė“</t>
  </si>
  <si>
    <t>Klaipėdos miesto sporto centras</t>
  </si>
  <si>
    <t>Klaipėdos kultūrų komunikacijų centras</t>
  </si>
  <si>
    <t>Iš viso</t>
  </si>
  <si>
    <t>Miesto ūkio departamentas</t>
  </si>
  <si>
    <t>Ugdymo ir kultūros departamentas</t>
  </si>
  <si>
    <t>Socialinių reikalų departamentas</t>
  </si>
  <si>
    <t>(tūkst. Lt)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</si>
  <si>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</si>
  <si>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</si>
  <si>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</si>
  <si>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iš jų:</t>
  </si>
  <si>
    <t>6</t>
  </si>
  <si>
    <t xml:space="preserve">                                                                 Klaipėdos miesto savivaldybės tarybos</t>
  </si>
  <si>
    <t xml:space="preserve">                                                                 1 priedas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</si>
  <si>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</si>
  <si>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</si>
  <si>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</si>
  <si>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</si>
  <si>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</si>
  <si>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</si>
  <si>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</si>
  <si>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</si>
  <si>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</si>
  <si>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Einamiesiems tikslams</t>
  </si>
  <si>
    <t>Kapitalui formuoti</t>
  </si>
  <si>
    <t>Mokinio krepšeliui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</si>
  <si>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</si>
  <si>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</si>
  <si>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</si>
  <si>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</si>
  <si>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</si>
  <si>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</si>
  <si>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</si>
  <si>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</si>
  <si>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pajamos</t>
  </si>
  <si>
    <t>Kitos neišvardintos pajamos</t>
  </si>
  <si>
    <t>Žemė</t>
  </si>
  <si>
    <t>Pastatai ir statiniai</t>
  </si>
  <si>
    <t>Gyvenamosios vietos deklaravimas</t>
  </si>
  <si>
    <t>Archyvinių dokumentų tvarkymas</t>
  </si>
  <si>
    <t>Pirminės teisinės pagalbos teikimas</t>
  </si>
  <si>
    <t>Civilinės būklės aktų registravimas</t>
  </si>
  <si>
    <t>Gyventojų registro tvarkymas ir duomenų valstybės registrui teikimas</t>
  </si>
  <si>
    <t>Valstybinės kalbos vartojimo ir taisyklingumo kontrolė</t>
  </si>
  <si>
    <t>Civilinės saugos organizavimas</t>
  </si>
  <si>
    <t>Žemės ūkio funkcijoms vykdyti</t>
  </si>
  <si>
    <t xml:space="preserve">Socialinės paslaugos </t>
  </si>
  <si>
    <t>Socialinė parama mokiniams</t>
  </si>
  <si>
    <t xml:space="preserve">Mokesčiai už valstybinius gamtos išteklius </t>
  </si>
  <si>
    <t xml:space="preserve"> 4 priedas</t>
  </si>
  <si>
    <t>Asignavimų valdytojo / įstaigos pavadinimas</t>
  </si>
  <si>
    <t>Klaipėdos „Gintaro“ sporto centras</t>
  </si>
  <si>
    <t>Klaipėdos futbolo sporto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</si>
  <si>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</si>
  <si>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</si>
  <si>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</si>
  <si>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etnokultūros centras</t>
  </si>
  <si>
    <t>Klaipėdos miesto savivaldybės koncertinė įstaiga Klaipėdos koncertų salė</t>
  </si>
  <si>
    <t>Klaipėdos miesto savivaldybės kultūros centras Žvejų rūmai</t>
  </si>
  <si>
    <t>Klaipėdos Vytauto Didžiojo gimnazija</t>
  </si>
  <si>
    <t>Klaipėdos „Žaliakalnio“ gimnazija</t>
  </si>
  <si>
    <t>Klaipėdos „Žemynos“ gimnazija</t>
  </si>
  <si>
    <t>Klaipėdos Baltijos gimnazija</t>
  </si>
  <si>
    <t>Klaipėdos „Varpo“ gimnazija</t>
  </si>
  <si>
    <t>Klaipėdos Vydūno vidurinė mokykla</t>
  </si>
  <si>
    <t>Klaipėdos Hermano Zudermano gimnazija</t>
  </si>
  <si>
    <t>Klaipėdos Maksimo Gorkio pagrindinė mokykla</t>
  </si>
  <si>
    <t>Klaipėdos „Vyturio“ pagrindinė mokykla</t>
  </si>
  <si>
    <t>Klaipėdos „Pajūrio“ pagrindinė mokykla</t>
  </si>
  <si>
    <t>Klaipėdos „Saulėtekio“ pagrindinė mokykla</t>
  </si>
  <si>
    <t>Klaipėdos Vitės pagrindinė mokykla</t>
  </si>
  <si>
    <t>Klaipėdos Andrejaus  Rubliovo pagrindinė mokykla</t>
  </si>
  <si>
    <t xml:space="preserve">Klaipėdos „Gilijos“ pradinė mokykla </t>
  </si>
  <si>
    <t>Klaipėdos „Santarvės“ pagrindinė mokykla</t>
  </si>
  <si>
    <t>Klaipėdos Gedminų pagrindinė mokykla</t>
  </si>
  <si>
    <t>Klaipėdos Ievos Simonaitytės  pagrindinė mokykla</t>
  </si>
  <si>
    <t>Klaipėdos Salio Šemerio suaugusiųjų 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</si>
  <si>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</si>
  <si>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</si>
  <si>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</si>
  <si>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</si>
  <si>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</si>
  <si>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t>Klaipėdos „Inkarėlio“ mokykla-darželis</t>
  </si>
  <si>
    <t>Klaipėdos „Pakalnutės“ mokykla-darželis</t>
  </si>
  <si>
    <t>Klaipėdos lopšelis-darželis „Berželis“</t>
  </si>
  <si>
    <t>Klaipėdos lopšelis-darželis „Švyturėlis“</t>
  </si>
  <si>
    <t>Klaipėdos lopšelis-darželis „Čiauškutė“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</si>
  <si>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</si>
  <si>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</si>
  <si>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</si>
  <si>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lopšelis-darželis„Šermukšnėlė“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</si>
  <si>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</si>
  <si>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</si>
  <si>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</si>
  <si>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</si>
  <si>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</si>
  <si>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</si>
  <si>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</si>
  <si>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</si>
  <si>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</si>
  <si>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</si>
  <si>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</si>
  <si>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</si>
  <si>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</si>
  <si>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</si>
  <si>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</si>
  <si>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</si>
  <si>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</si>
  <si>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</si>
  <si>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</si>
  <si>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</si>
  <si>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</si>
  <si>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</si>
  <si>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</si>
  <si>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</si>
  <si>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</si>
  <si>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</si>
  <si>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</si>
  <si>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</si>
  <si>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</si>
  <si>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 lopšelis-darželis „Vyturėlis“</t>
  </si>
  <si>
    <t>Klaipėdos darželis „Gintarėlis“</t>
  </si>
  <si>
    <t>Klaipėdos Marijos Montessori mokykla-darželis</t>
  </si>
  <si>
    <t>Klaipėdos „Versmės“ specialioji mokykla-darželis</t>
  </si>
  <si>
    <t>Klaipėdos lopšelis-darželis „Bitutė“</t>
  </si>
  <si>
    <t>Klaipėdos Juozo Karoso muzikos mokykla</t>
  </si>
  <si>
    <t>Klaipėdos Adomo Brako dailės mokykla</t>
  </si>
  <si>
    <t>Klaipėdos Jeronimo Kačinsko muzikos mokykla</t>
  </si>
  <si>
    <t>Klaipėdos moksleivių saviraiškos centras</t>
  </si>
  <si>
    <t>Klaipėdos regos ugdymo centras</t>
  </si>
  <si>
    <t>Klaipėdos pedagogų švietimo ir kultūros centras</t>
  </si>
  <si>
    <t>Klaipėdos jaunimo centras</t>
  </si>
  <si>
    <t>Klaipėdos pedagoginė psichologinė tarnyba</t>
  </si>
  <si>
    <t xml:space="preserve">Klaipėdos vaikų laisvalaikio centras </t>
  </si>
  <si>
    <t>Klaipėdos miesto globos namai</t>
  </si>
  <si>
    <t>Klaipėdos miesto nakvynės namai</t>
  </si>
  <si>
    <t>Klaipėdos vaikų globos namai „Smiltelė“</t>
  </si>
  <si>
    <t>Klaipėdos vaikų globos namai „Rytas“</t>
  </si>
  <si>
    <t>Klaipėdos priklausomybės ligų centras</t>
  </si>
  <si>
    <t>Klaipėdos miesto socialinės paramos centras</t>
  </si>
  <si>
    <t>Klaipėdos „Ąžuolyno“ gimnazija</t>
  </si>
  <si>
    <t>Klaipėdos Simono Dacho  progimnazija</t>
  </si>
  <si>
    <t>Klaipėdos Prano Mašioto  progimnazija</t>
  </si>
  <si>
    <t>Klaipėdos „Versmės“ progimnazija</t>
  </si>
  <si>
    <t>Klaipėdos „Smeltės“ progimnazija</t>
  </si>
  <si>
    <t>Klaipėdos Martyno Mažvydo  progimnazija</t>
  </si>
  <si>
    <t>Klaipėdos Tauralaukio progimnazija</t>
  </si>
  <si>
    <t>Klaipėdos „Gabijos“ progimnazija</t>
  </si>
  <si>
    <t>Klaipėdos „Viesulo“ sporto centras</t>
  </si>
  <si>
    <t>Klaipėdos Vlado Knašiaus krepšinio mokykla</t>
  </si>
  <si>
    <t>Vaikų ir jaunimo teisių apsauga</t>
  </si>
  <si>
    <t>Socialinėms išmokoms ir kompensacijoms skaičiuoti ir mokėti</t>
  </si>
  <si>
    <t xml:space="preserve">Dalyvavimas rengiant ir vykdant mobilizaciją </t>
  </si>
  <si>
    <t>Darbo rinkos politikos priemonių ir gyventojų užimtumo programų rengimas ir įgyvendinimas</t>
  </si>
  <si>
    <t>Valstybinės žemės ir kito valstybės turto valdymas, naudojimas ir disponavimas juo patikėjimo teise</t>
  </si>
  <si>
    <t>Duomenų teikimas Suteiktos valstybės pagalbos registrui</t>
  </si>
  <si>
    <t>Klaipėdos miesto savivaldybės Mažosios Lietuvos istorijos muziejaus saugyklos pastato Didžioji Vandens g. 2, statyba</t>
  </si>
  <si>
    <t>Piliečių prašymams atkurti nuosavybės teises į išlikusį nekilnojamąjį turtą nagrinėti ir sprendimams dėl nuosavybės teisių atkūrimo priimti</t>
  </si>
  <si>
    <t>VšĮ Klaipėdos universitetinės ligoninės centrinio korpuso operacinės rekonstravimas</t>
  </si>
  <si>
    <t>Klaipėdos „Aitvaro“ gimnazija</t>
  </si>
  <si>
    <t>Klaipėdos miesto baseino (50 m) su sveikatingumo centru statyba</t>
  </si>
  <si>
    <t>Klaipėdos „Aukuro“ gimnazija</t>
  </si>
  <si>
    <t>Klaipėdos „Verdenės“ progimnazija</t>
  </si>
  <si>
    <t>Klaipėdos „Gubojos“ mokykla</t>
  </si>
  <si>
    <t>Klaipėdos „Medeinės“ mokykla</t>
  </si>
  <si>
    <t>Klaipėdos lopšelis-darželis „Pušaitė“</t>
  </si>
  <si>
    <t>Klaipėdos lopšelis-darželis „Eglutė“</t>
  </si>
  <si>
    <t>Klaipėdos lopšelis-darželis „Giliukas“</t>
  </si>
  <si>
    <t>Klaipėdos Liudviko Stulpino progimnazija</t>
  </si>
  <si>
    <t xml:space="preserve"> 2013 m.                     d. sprendimo Nr. T2-</t>
  </si>
  <si>
    <t>Pajamos,                     tūkst. Lt</t>
  </si>
  <si>
    <t xml:space="preserve">                                                                 2013 m.                  d. sprendimo Nr. T2-</t>
  </si>
  <si>
    <t>Klaipėdos kurčiųjų ir neprigirdinčiųjų pagrindinė mokykla</t>
  </si>
  <si>
    <t>2013 METŲ BIUDŽETINIŲ ĮSTAIGŲ PAJAMŲ ĮMOKOS Į SAVIVALDYBĖS BIUDŽETĄ PAGAL ASIGNAVIMŲ VALDYTOJUS</t>
  </si>
  <si>
    <t>KLAIPĖDOS MIESTO SAVIVALDYBĖS 2013 METŲ BIUDŽETAS</t>
  </si>
  <si>
    <t>švietimo (be mokinio krepšelio)</t>
  </si>
  <si>
    <t>socialinės apsaugos</t>
  </si>
  <si>
    <t>sveikatos</t>
  </si>
  <si>
    <t>Klaipėdos Naujakiemio suaugusiųjų gimnazija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</si>
  <si>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</si>
  <si>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</si>
  <si>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</si>
  <si>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</si>
  <si>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</si>
  <si>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</si>
  <si>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</si>
  <si>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kontrolės ir audito  tarnybos veiklos programa</t>
    </r>
    <r>
      <rPr>
        <sz val="12"/>
        <rFont val="Times New Roman"/>
        <family val="1"/>
      </rPr>
      <t xml:space="preserve"> (savivaldybės biudžeto lėšos)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</si>
  <si>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</si>
  <si>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</si>
  <si>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</si>
  <si>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</si>
  <si>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</si>
  <si>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</si>
  <si>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</si>
  <si>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</si>
  <si>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</si>
  <si>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</si>
  <si>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</si>
  <si>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</si>
  <si>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</rP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</si>
  <si>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r>
      <rPr>
        <b/>
        <sz val="12"/>
        <rFont val="Times New Roman"/>
        <family val="1"/>
      </rPr>
      <t>Miesto infrastruktūros objektų priežiūros ir modernizavimo programa</t>
    </r>
    <r>
      <rPr>
        <sz val="12"/>
        <rFont val="Times New Roman"/>
        <family val="1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</si>
  <si>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</rPr>
      <t xml:space="preserve"> (savivaldybės biudžeto lėšos)</t>
    </r>
  </si>
  <si>
    <r>
      <t xml:space="preserve">Ugdymo proceso užtikrinimo programa </t>
    </r>
    <r>
      <rPr>
        <sz val="12"/>
        <rFont val="Times New Roman"/>
        <family val="1"/>
      </rPr>
      <t>(specialiosios tikslinės dotacijos mokinio krepšeliui finansuoti lėšos)</t>
    </r>
  </si>
  <si>
    <t xml:space="preserve">Socialinės atskirties mažinimo programa </t>
  </si>
  <si>
    <t>Socialinės atskirties mažinimo programa (savivaldybės biudžeto lėšos)</t>
  </si>
  <si>
    <t>Investicijų ir ekonomikos departamentas</t>
  </si>
  <si>
    <r>
      <t>Subalansuoto turizmo skatinimo ir vystymo programa</t>
    </r>
    <r>
      <rPr>
        <sz val="12"/>
        <rFont val="Times New Roman"/>
        <family val="1"/>
      </rPr>
      <t xml:space="preserve"> </t>
    </r>
  </si>
  <si>
    <t>Subalansuoto turizmo skatinimo ir vystymo programa (savivaldybės biudžeto lėšos)</t>
  </si>
  <si>
    <t xml:space="preserve">Subalansuoto turizmo skatinimo ir vystymo programa (paskolų lėšos) </t>
  </si>
  <si>
    <t xml:space="preserve">Aplinkos apsaugos programa 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</si>
  <si>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</si>
  <si>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</si>
  <si>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</si>
  <si>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</si>
  <si>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</si>
  <si>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r>
      <t>Miesto infrastruktūros objektų priežiūros ir modernizavimo programa</t>
    </r>
    <r>
      <rPr>
        <sz val="12"/>
        <rFont val="Times New Roman"/>
        <family val="1"/>
      </rPr>
      <t xml:space="preserve"> </t>
    </r>
  </si>
  <si>
    <t>Miesto infrastruktūros objektų priežiūros ir modernizavimo programa (savivaldybės biudžeto lėšos)</t>
  </si>
  <si>
    <t xml:space="preserve">Miesto infrastruktūros objektų priežiūros ir modernizavimo programa (paskolų lėšos) </t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</si>
  <si>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</si>
  <si>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</si>
  <si>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 xml:space="preserve">Miesto kultūrinio savitumo puoselėjimo bei kultūrinių paslaugų gerinimo programa (paskolų lėšos) </t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</si>
  <si>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</si>
  <si>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</si>
  <si>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</si>
  <si>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</si>
  <si>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</si>
  <si>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(paskolų lėšos)</t>
  </si>
  <si>
    <t>Urbanistinės plėtros departamentas</t>
  </si>
  <si>
    <r>
      <t xml:space="preserve">Miesto urbanistinio planavimo programa </t>
    </r>
    <r>
      <rPr>
        <sz val="12"/>
        <rFont val="Times New Roman"/>
        <family val="1"/>
      </rPr>
      <t xml:space="preserve">(savivaldybės biudžeto lėšos) </t>
    </r>
  </si>
  <si>
    <t>Aplinkos apsaugos programa</t>
  </si>
  <si>
    <t>Aplinkos apsaugos programa (savivaldybės biudžeto lėšos)</t>
  </si>
  <si>
    <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</si>
  <si>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</si>
  <si>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</si>
  <si>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</si>
  <si>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</si>
  <si>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</si>
  <si>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</rPr>
      <t>(savivaldybės biudžeto lėšos)</t>
    </r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</si>
  <si>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</si>
  <si>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</si>
  <si>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</si>
  <si>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</si>
  <si>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</si>
  <si>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</si>
  <si>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</si>
  <si>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</si>
  <si>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Socialinėms išmokoms ir kompensacijoms mokėti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</si>
  <si>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</si>
  <si>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</si>
  <si>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</si>
  <si>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(savivaldybės biudžeto lėšos)</t>
  </si>
  <si>
    <t>Sveikatos apsaugos programa (asignavimų valdytojo pajamų įmokos)</t>
  </si>
  <si>
    <t>Visuomenės sveikatos rėmimo specialioji programa</t>
  </si>
  <si>
    <t>Visuomenės sveikatos rėmimo specialioji programa (savivaldybės biudžeto lėšos)</t>
  </si>
  <si>
    <t xml:space="preserve">Iš viso </t>
  </si>
  <si>
    <t>iš jų įsiskolini-mams už suteiktas paslaugas, atliktus darbus ir įsigytas prekes padengti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</si>
  <si>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</si>
  <si>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</si>
  <si>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</si>
  <si>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</si>
  <si>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Turtui įsigyti</t>
  </si>
  <si>
    <t>1.</t>
  </si>
  <si>
    <t>Miesto urbanistinio planavimo programa</t>
  </si>
  <si>
    <t>2.</t>
  </si>
  <si>
    <t>Subalansuoto turizmo skatinimo ir vystymo programa</t>
  </si>
  <si>
    <t>3.</t>
  </si>
  <si>
    <t>Iš viso programai</t>
  </si>
  <si>
    <t>4..</t>
  </si>
  <si>
    <t>5.</t>
  </si>
  <si>
    <t>6.</t>
  </si>
  <si>
    <t>Susisiekimo sistemos priežiūros ir plėtros programa</t>
  </si>
  <si>
    <t>7.</t>
  </si>
  <si>
    <t>Miesto infrastruktūros objektų priežiūros ir modernizavimo pograma</t>
  </si>
  <si>
    <t>8.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</si>
  <si>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</si>
  <si>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</si>
  <si>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</si>
  <si>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</si>
  <si>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</si>
  <si>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</si>
  <si>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13.</t>
  </si>
  <si>
    <t>Sveikatos apsaugos  programa</t>
  </si>
  <si>
    <t>15.</t>
  </si>
  <si>
    <t>Savivaldybės kontrolės ir audito  tarnybos veiklos programa</t>
  </si>
  <si>
    <t xml:space="preserve">Iš viso: </t>
  </si>
  <si>
    <t>KLAIPĖDOS MIESTO SAVIVALDYBĖS 2013 METŲ BIUDŽETO ASIGNAVIMAI                                  PAGAL PROGRAMAS</t>
  </si>
  <si>
    <r>
      <t>Miesto infrastruktūros objektų priežiūros ir modernizavimo programa</t>
    </r>
    <r>
      <rPr>
        <sz val="12"/>
        <rFont val="Times New Roman"/>
        <family val="1"/>
      </rPr>
      <t xml:space="preserve"> (savivaldybės biudžeto lėšos)</t>
    </r>
  </si>
  <si>
    <t>IŠ KITŲ SAVIVALDYBIŲ GAUTOS MOKINIO KREPŠELIO LĖŠOS</t>
  </si>
  <si>
    <t>MOKESČIAI (2+...+8)</t>
  </si>
  <si>
    <t>Europos Sąjungos finansinės paramos lėšos (11+12)</t>
  </si>
  <si>
    <t>DOTACIJOS (10+13)</t>
  </si>
  <si>
    <t>Valstybinėms (valstybės perduotoms savivaldybėms) funkcijoms atlikti (15+...+31)</t>
  </si>
  <si>
    <t>Valstybės kapitalo investicijų programoje numatytiems projektams finansuoti (33+34+35)</t>
  </si>
  <si>
    <t>Savivaldybėms perduotoms įstaigoms išlaikyti (38+39+40)</t>
  </si>
  <si>
    <t>KITOS PAJAMOS (43+...+53)</t>
  </si>
  <si>
    <t>MATERIALIOJO IR NEMATERIALIOJO TURTO REALIZAVIMO PAJAMOS (55)</t>
  </si>
  <si>
    <t>Ilgalaikio materialiojo turto realizavimo pajamos (56+57)</t>
  </si>
  <si>
    <t>Iš viso (1+9+42+54+58)</t>
  </si>
  <si>
    <t xml:space="preserve">                       2013 m.                        d. sprendimo Nr. T2-</t>
  </si>
  <si>
    <t>14.</t>
  </si>
  <si>
    <t xml:space="preserve">                                                            Klaipėdos miesto savivaldybės tarybos</t>
  </si>
  <si>
    <t xml:space="preserve">                                                            3 priedas</t>
  </si>
  <si>
    <t>KLAIPĖDOS MIESTO SAVIVALDYBĖS 2013 M. BIUDŽETO ASIGNAVIMAI INVESTICIJŲ PROJEKTAMS FINANSUOTI PAGAL PROGRAMAS IŠ PASKOLŲ LĖŠŲ</t>
  </si>
  <si>
    <t xml:space="preserve">Subalansuoto turizmo skatinimo ir vystymo programa </t>
  </si>
  <si>
    <t xml:space="preserve">Susisiekimo sistemos priežiūros ir plėtros programa </t>
  </si>
  <si>
    <t xml:space="preserve">                                                            2013 m.                       d. sprendimo Nr. T2-</t>
  </si>
  <si>
    <t>Išlaidos turtui įsigyti</t>
  </si>
  <si>
    <t>Miesto infrastruktūros objektų priežiūros ir modernizavimo programa</t>
  </si>
  <si>
    <t xml:space="preserve">Miesto urbanistinio planavimo programa </t>
  </si>
  <si>
    <t>Klaipėdos miesto savivaldybės tarybos</t>
  </si>
  <si>
    <t>2013 m.                        d. sprendimo Nr. T2-</t>
  </si>
  <si>
    <t>5 priedas</t>
  </si>
  <si>
    <t>KLAIPĖDOS MIESTO SAVIVALDYBĖS 2013 METŲ ASIGNAVIMAI IŠ 2012 METAIS NEPANAUDOTŲ BIUDŽETO LĖŠŲ, SKIRTI 2013 M. SAUSIO 1 D. ĮSISKOLINIMUI PADENGTI, VIRŠIJANT 2013 METŲ BIUDŽETE PATVIRTINTAS BENDRAS ASIGNAVIMŲ SUMAS</t>
  </si>
  <si>
    <t>Savivaldybių mokykloms (klasėms), turinčioms specialiųjų ugdymosi poreikio mokinių, finansuoti</t>
  </si>
  <si>
    <t>Specialios tikslinės dotacijos (14+32+36+37+41)</t>
  </si>
  <si>
    <t>Savivaldybės valdymo  programa (specialios tikslinės dotacijos valstybinėms (valstybės perduotoms savivaldybėms) funkcijoms atlikti lėšos)</t>
  </si>
  <si>
    <r>
      <t xml:space="preserve">Savivaldybės valdymo  programa </t>
    </r>
    <r>
      <rPr>
        <sz val="12"/>
        <rFont val="Times New Roman"/>
        <family val="1"/>
      </rPr>
      <t>(specialios tikslinės dotacijos valstybinėms (valstybės perduotoms savivaldybėms) funkcijoms atlikti lėšos)</t>
    </r>
  </si>
  <si>
    <t>Miesto kultūrinio savitumo puoselėjimo bei kultūrinių paslaugų gerinimo programa (specialios tikslinės dotacijos valstybės kapitalo investicijų programoje numatytiems projektams finansuoti lėšos)</t>
  </si>
  <si>
    <t xml:space="preserve">Kūno kultūros ir sporto plėtros programa (specialios tikslinės dotacijos valstybės kapitalo investicijų programoje numatytiems projektams finansuoti lėšos) </t>
  </si>
  <si>
    <r>
      <t>Sveikatos apsaugos programa</t>
    </r>
    <r>
      <rPr>
        <sz val="12"/>
        <rFont val="Times New Roman"/>
        <family val="1"/>
      </rPr>
      <t xml:space="preserve"> (specialios tikslinės dotacijos valstybės kapitalo investicijų programoje numatytiems projektams finansuoti lėšos) </t>
    </r>
  </si>
  <si>
    <t>Ugdymo proceso užtikrinimo programa (specialios tikslinės dotacijos mokinio krepšeliui finansuoti lėšos)</t>
  </si>
  <si>
    <t>Ugdymo proceso užtikrinimo programa (specialios tikslinės dotacijos savivaldybėms perduotoms įstaigoms išlaikyti lėšos)</t>
  </si>
  <si>
    <t>Socialinės atskirties mažinimo programa (specialios tikslinės dotacijos valstybinėms (valstybės perduotoms savivaldybėms) funkcijoms atlikti lėšos)</t>
  </si>
  <si>
    <t>Socialinės atskirties mažinimo programa (specialios tikslinės dotacijos savivaldybėms perduotoms įstaigoms išlaikyti lėšos)</t>
  </si>
  <si>
    <t>Sveikatos apsaugos programa (specialios tikslinės dotacijos savivaldybėms perduotoms įstaigoms išlaikyti lėšos)</t>
  </si>
  <si>
    <t xml:space="preserve">valstybės biudžeto specialių tikslinių dotacijų lėšos </t>
  </si>
  <si>
    <t>Ugdymo proceso užtikrinimo programa (specialios tikslinės dotacijos savivaldybių mokykloms (klasėms), turinčioms specialiųjų ugdymosi poreikio mokinių, finansuoti lėšų)</t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</si>
  <si>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</si>
  <si>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</si>
  <si>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</si>
  <si>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>Smulkiojo ir vidutinio verslo plėtros programa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</si>
</sst>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General\.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yyyy\-mm\-dd;@"/>
    <numFmt numFmtId="176" formatCode="0.0000"/>
    <numFmt numFmtId="177" formatCode="0.000"/>
    <numFmt numFmtId="178" formatCode="[$-427]yyyy\ &quot;m.&quot;\ mmmm\ d\ &quot;d.&quot;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0.0E+00"/>
    <numFmt numFmtId="189" formatCode="0.0000000"/>
    <numFmt numFmtId="190" formatCode="0.000000"/>
    <numFmt numFmtId="191" formatCode="0.00000"/>
    <numFmt numFmtId="192" formatCode="0.00000000"/>
  </numFmts>
  <fonts count="29">
    <font>
      <sz val="10"/>
      <name val="Arial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9" fillId="16" borderId="4" applyNumberFormat="0" applyAlignment="0" applyProtection="0"/>
    <xf numFmtId="0" fontId="21" fillId="7" borderId="5" applyNumberFormat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6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51" applyNumberFormat="1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1" fillId="0" borderId="10" xfId="51" applyNumberFormat="1" applyFont="1" applyFill="1" applyBorder="1" applyAlignment="1" applyProtection="1">
      <alignment horizontal="center" vertical="justify" wrapText="1"/>
      <protection hidden="1"/>
    </xf>
    <xf numFmtId="164" fontId="1" fillId="0" borderId="10" xfId="51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51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right"/>
    </xf>
    <xf numFmtId="49" fontId="3" fillId="0" borderId="10" xfId="51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/>
    </xf>
    <xf numFmtId="49" fontId="1" fillId="0" borderId="10" xfId="51" applyNumberFormat="1" applyFont="1" applyFill="1" applyBorder="1" applyAlignment="1" applyProtection="1">
      <alignment horizontal="left" wrapText="1"/>
      <protection hidden="1"/>
    </xf>
    <xf numFmtId="164" fontId="3" fillId="0" borderId="10" xfId="51" applyNumberFormat="1" applyFont="1" applyFill="1" applyBorder="1" applyAlignment="1" applyProtection="1">
      <alignment horizontal="right" wrapText="1"/>
      <protection hidden="1"/>
    </xf>
    <xf numFmtId="164" fontId="1" fillId="0" borderId="10" xfId="51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1" fillId="0" borderId="10" xfId="51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164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46" applyFont="1">
      <alignment/>
      <protection/>
    </xf>
    <xf numFmtId="0" fontId="0" fillId="0" borderId="0" xfId="46">
      <alignment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 applyAlignment="1">
      <alignment horizontal="justify" vertical="justify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/>
      <protection/>
    </xf>
    <xf numFmtId="22" fontId="1" fillId="0" borderId="0" xfId="46" applyNumberFormat="1" applyFont="1">
      <alignment/>
      <protection/>
    </xf>
    <xf numFmtId="0" fontId="3" fillId="0" borderId="0" xfId="46" applyFont="1">
      <alignment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wrapText="1"/>
      <protection/>
    </xf>
    <xf numFmtId="0" fontId="0" fillId="0" borderId="0" xfId="46" applyFont="1">
      <alignment/>
      <protection/>
    </xf>
    <xf numFmtId="165" fontId="1" fillId="0" borderId="10" xfId="46" applyNumberFormat="1" applyFont="1" applyBorder="1" applyAlignment="1">
      <alignment horizontal="center"/>
      <protection/>
    </xf>
    <xf numFmtId="0" fontId="3" fillId="0" borderId="10" xfId="46" applyFont="1" applyBorder="1" applyAlignment="1">
      <alignment wrapText="1"/>
      <protection/>
    </xf>
    <xf numFmtId="164" fontId="3" fillId="0" borderId="10" xfId="46" applyNumberFormat="1" applyFont="1" applyFill="1" applyBorder="1" applyAlignment="1">
      <alignment horizontal="center" wrapText="1"/>
      <protection/>
    </xf>
    <xf numFmtId="0" fontId="1" fillId="0" borderId="10" xfId="46" applyFont="1" applyBorder="1" applyAlignment="1">
      <alignment wrapText="1"/>
      <protection/>
    </xf>
    <xf numFmtId="164" fontId="1" fillId="0" borderId="10" xfId="46" applyNumberFormat="1" applyFont="1" applyFill="1" applyBorder="1" applyAlignment="1">
      <alignment horizontal="center" wrapText="1"/>
      <protection/>
    </xf>
    <xf numFmtId="0" fontId="3" fillId="0" borderId="10" xfId="46" applyFont="1" applyFill="1" applyBorder="1" applyAlignment="1">
      <alignment wrapText="1"/>
      <protection/>
    </xf>
    <xf numFmtId="0" fontId="1" fillId="0" borderId="10" xfId="46" applyFont="1" applyFill="1" applyBorder="1" applyAlignment="1">
      <alignment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5" fillId="0" borderId="0" xfId="46" applyFont="1">
      <alignment/>
      <protection/>
    </xf>
    <xf numFmtId="164" fontId="0" fillId="0" borderId="0" xfId="46" applyNumberFormat="1">
      <alignment/>
      <protection/>
    </xf>
    <xf numFmtId="0" fontId="3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1" fillId="0" borderId="10" xfId="46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165" fontId="1" fillId="0" borderId="10" xfId="46" applyNumberFormat="1" applyFont="1" applyFill="1" applyBorder="1" applyAlignment="1">
      <alignment horizontal="center"/>
      <protection/>
    </xf>
    <xf numFmtId="0" fontId="3" fillId="0" borderId="10" xfId="46" applyFont="1" applyFill="1" applyBorder="1" applyAlignment="1">
      <alignment horizontal="left" wrapText="1"/>
      <protection/>
    </xf>
    <xf numFmtId="164" fontId="3" fillId="0" borderId="10" xfId="46" applyNumberFormat="1" applyFont="1" applyFill="1" applyBorder="1">
      <alignment/>
      <protection/>
    </xf>
    <xf numFmtId="164" fontId="0" fillId="0" borderId="0" xfId="46" applyNumberFormat="1" applyFont="1">
      <alignment/>
      <protection/>
    </xf>
    <xf numFmtId="164" fontId="1" fillId="0" borderId="10" xfId="46" applyNumberFormat="1" applyFont="1" applyFill="1" applyBorder="1">
      <alignment/>
      <protection/>
    </xf>
    <xf numFmtId="164" fontId="3" fillId="0" borderId="10" xfId="46" applyNumberFormat="1" applyFont="1" applyFill="1" applyBorder="1" applyAlignment="1">
      <alignment horizontal="left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164" fontId="9" fillId="0" borderId="10" xfId="46" applyNumberFormat="1" applyFont="1" applyFill="1" applyBorder="1" applyAlignment="1">
      <alignment horizontal="left" wrapText="1"/>
      <protection/>
    </xf>
    <xf numFmtId="0" fontId="0" fillId="0" borderId="11" xfId="46" applyBorder="1">
      <alignment/>
      <protection/>
    </xf>
    <xf numFmtId="0" fontId="1" fillId="0" borderId="10" xfId="46" applyFont="1" applyBorder="1">
      <alignment/>
      <protection/>
    </xf>
    <xf numFmtId="0" fontId="3" fillId="0" borderId="10" xfId="46" applyFont="1" applyBorder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3" fillId="0" borderId="0" xfId="46" applyFont="1" applyAlignment="1">
      <alignment horizontal="center" wrapText="1"/>
      <protection/>
    </xf>
    <xf numFmtId="0" fontId="1" fillId="0" borderId="13" xfId="46" applyFont="1" applyBorder="1" applyAlignment="1">
      <alignment horizontal="center" vertical="center"/>
      <protection/>
    </xf>
    <xf numFmtId="0" fontId="1" fillId="24" borderId="10" xfId="46" applyFont="1" applyFill="1" applyBorder="1" applyAlignment="1">
      <alignment horizontal="center" vertical="center" wrapText="1"/>
      <protection/>
    </xf>
    <xf numFmtId="164" fontId="3" fillId="0" borderId="10" xfId="46" applyNumberFormat="1" applyFont="1" applyFill="1" applyBorder="1" applyAlignment="1">
      <alignment horizontal="right"/>
      <protection/>
    </xf>
    <xf numFmtId="0" fontId="1" fillId="0" borderId="10" xfId="46" applyFont="1" applyBorder="1" applyAlignment="1">
      <alignment horizontal="center" vertical="center"/>
      <protection/>
    </xf>
    <xf numFmtId="164" fontId="1" fillId="0" borderId="10" xfId="46" applyNumberFormat="1" applyFont="1" applyFill="1" applyBorder="1" applyAlignment="1">
      <alignment horizontal="right"/>
      <protection/>
    </xf>
    <xf numFmtId="164" fontId="1" fillId="24" borderId="10" xfId="46" applyNumberFormat="1" applyFont="1" applyFill="1" applyBorder="1" applyAlignment="1">
      <alignment horizontal="center" vertical="center" wrapText="1"/>
      <protection/>
    </xf>
    <xf numFmtId="0" fontId="3" fillId="24" borderId="10" xfId="46" applyFont="1" applyFill="1" applyBorder="1" applyAlignment="1">
      <alignment horizontal="left" wrapText="1"/>
      <protection/>
    </xf>
    <xf numFmtId="164" fontId="0" fillId="0" borderId="11" xfId="46" applyNumberFormat="1" applyBorder="1">
      <alignment/>
      <protection/>
    </xf>
    <xf numFmtId="0" fontId="3" fillId="0" borderId="0" xfId="46" applyFont="1" applyAlignment="1">
      <alignment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65" fontId="1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0" fillId="0" borderId="0" xfId="46" applyNumberFormat="1" applyBorder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10" xfId="46" applyFont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center"/>
      <protection/>
    </xf>
    <xf numFmtId="0" fontId="1" fillId="0" borderId="13" xfId="46" applyFont="1" applyBorder="1" applyAlignment="1">
      <alignment horizontal="center" wrapText="1"/>
      <protection/>
    </xf>
    <xf numFmtId="0" fontId="1" fillId="0" borderId="12" xfId="46" applyFont="1" applyBorder="1" applyAlignment="1">
      <alignment horizontal="center" wrapText="1"/>
      <protection/>
    </xf>
    <xf numFmtId="0" fontId="1" fillId="0" borderId="14" xfId="46" applyFont="1" applyBorder="1" applyAlignment="1">
      <alignment horizontal="center" wrapText="1"/>
      <protection/>
    </xf>
    <xf numFmtId="164" fontId="1" fillId="0" borderId="10" xfId="46" applyNumberFormat="1" applyFont="1" applyFill="1" applyBorder="1" applyAlignment="1">
      <alignment horizontal="center"/>
      <protection/>
    </xf>
    <xf numFmtId="0" fontId="1" fillId="24" borderId="13" xfId="46" applyFont="1" applyFill="1" applyBorder="1" applyAlignment="1">
      <alignment horizontal="center" vertical="center" wrapText="1"/>
      <protection/>
    </xf>
    <xf numFmtId="0" fontId="1" fillId="24" borderId="12" xfId="46" applyFont="1" applyFill="1" applyBorder="1" applyAlignment="1">
      <alignment horizontal="center" vertical="center" wrapText="1"/>
      <protection/>
    </xf>
    <xf numFmtId="0" fontId="1" fillId="24" borderId="14" xfId="46" applyFont="1" applyFill="1" applyBorder="1" applyAlignment="1">
      <alignment horizontal="center" vertical="center" wrapText="1"/>
      <protection/>
    </xf>
    <xf numFmtId="0" fontId="1" fillId="0" borderId="13" xfId="46" applyFont="1" applyBorder="1" applyAlignment="1">
      <alignment horizontal="center" vertical="center"/>
      <protection/>
    </xf>
    <xf numFmtId="0" fontId="1" fillId="0" borderId="12" xfId="46" applyFont="1" applyBorder="1" applyAlignment="1">
      <alignment horizontal="center" vertical="center"/>
      <protection/>
    </xf>
    <xf numFmtId="0" fontId="1" fillId="0" borderId="14" xfId="46" applyFont="1" applyBorder="1" applyAlignment="1">
      <alignment horizontal="center" vertical="center"/>
      <protection/>
    </xf>
    <xf numFmtId="165" fontId="1" fillId="0" borderId="13" xfId="46" applyNumberFormat="1" applyFont="1" applyBorder="1" applyAlignment="1">
      <alignment horizontal="center" vertical="center"/>
      <protection/>
    </xf>
    <xf numFmtId="165" fontId="1" fillId="0" borderId="12" xfId="46" applyNumberFormat="1" applyFont="1" applyBorder="1" applyAlignment="1">
      <alignment horizontal="center" vertical="center"/>
      <protection/>
    </xf>
    <xf numFmtId="165" fontId="1" fillId="0" borderId="14" xfId="46" applyNumberFormat="1" applyFont="1" applyBorder="1" applyAlignment="1">
      <alignment horizontal="center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3" xfId="46" applyFont="1" applyFill="1" applyBorder="1" applyAlignment="1">
      <alignment horizontal="center" vertical="center" wrapText="1"/>
      <protection/>
    </xf>
    <xf numFmtId="0" fontId="1" fillId="0" borderId="12" xfId="46" applyFont="1" applyFill="1" applyBorder="1" applyAlignment="1">
      <alignment horizontal="center" vertical="center" wrapText="1"/>
      <protection/>
    </xf>
    <xf numFmtId="0" fontId="1" fillId="0" borderId="14" xfId="46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wrapText="1"/>
      <protection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0" xfId="51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wrapText="1"/>
    </xf>
    <xf numFmtId="49" fontId="1" fillId="0" borderId="13" xfId="51" applyNumberFormat="1" applyFont="1" applyBorder="1" applyAlignment="1" applyProtection="1">
      <alignment horizontal="center" vertical="center" wrapText="1"/>
      <protection hidden="1"/>
    </xf>
    <xf numFmtId="49" fontId="1" fillId="0" borderId="14" xfId="51" applyNumberFormat="1" applyFont="1" applyBorder="1" applyAlignment="1" applyProtection="1">
      <alignment horizontal="center" vertical="center" wrapText="1"/>
      <protection hidden="1"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0" fontId="1" fillId="0" borderId="10" xfId="0" applyFont="1" applyFill="1" applyBorder="1" applyAlignment="1">
      <alignment horizontal="center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prastas 2" xfId="46"/>
    <cellStyle name="Įspėjimo tekstas" xfId="47"/>
    <cellStyle name="Išvestis" xfId="48"/>
    <cellStyle name="Įvestis" xfId="49"/>
    <cellStyle name="Neutralus" xfId="50"/>
    <cellStyle name="Normal_SAVAPYSsssss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Procentai 2" xfId="61"/>
    <cellStyle name="Procentai 2 2" xfId="62"/>
    <cellStyle name="Skaičiavimas" xfId="63"/>
    <cellStyle name="Suma" xfId="64"/>
    <cellStyle name="Susietas langelis" xfId="65"/>
    <cellStyle name="Tikrinimo langelis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9.140625" style="35" customWidth="1"/>
    <col min="2" max="2" width="60.00390625" style="35" customWidth="1"/>
    <col min="3" max="3" width="17.28125" style="35" customWidth="1"/>
    <col min="4" max="16384" width="9.140625" style="35" customWidth="1"/>
  </cols>
  <sheetData>
    <row r="1" spans="1:3" ht="16.5" customHeight="1">
      <c r="A1" s="1"/>
      <c r="B1" s="104" t="s">
        <v>20</v>
      </c>
      <c r="C1" s="104"/>
    </row>
    <row r="2" spans="1:3" ht="13.5" customHeight="1">
      <c r="A2" s="1"/>
      <c r="B2" s="104" t="s">
        <v>179</v>
      </c>
      <c r="C2" s="104"/>
    </row>
    <row r="3" spans="1:3" ht="15.75">
      <c r="A3" s="18"/>
      <c r="B3" s="104" t="s">
        <v>21</v>
      </c>
      <c r="C3" s="104"/>
    </row>
    <row r="4" spans="1:3" ht="12.75" customHeight="1">
      <c r="A4" s="36"/>
      <c r="B4" s="37"/>
      <c r="C4" s="37"/>
    </row>
    <row r="5" spans="1:3" ht="15.75">
      <c r="A5" s="38"/>
      <c r="B5" s="39" t="s">
        <v>182</v>
      </c>
      <c r="C5" s="34"/>
    </row>
    <row r="6" spans="1:3" ht="11.25" customHeight="1">
      <c r="A6" s="36"/>
      <c r="B6" s="39"/>
      <c r="C6" s="40"/>
    </row>
    <row r="7" spans="1:3" ht="15.75">
      <c r="A7" s="36"/>
      <c r="B7" s="41" t="s">
        <v>22</v>
      </c>
      <c r="C7" s="34"/>
    </row>
    <row r="8" spans="1:3" ht="45" customHeight="1">
      <c r="A8" s="42" t="s">
        <v>1</v>
      </c>
      <c r="B8" s="42" t="s">
        <v>23</v>
      </c>
      <c r="C8" s="42" t="s">
        <v>178</v>
      </c>
    </row>
    <row r="9" spans="1:3" s="44" customFormat="1" ht="15.75">
      <c r="A9" s="43">
        <v>1</v>
      </c>
      <c r="B9" s="43">
        <v>2</v>
      </c>
      <c r="C9" s="43">
        <v>3</v>
      </c>
    </row>
    <row r="10" spans="1:3" ht="15.75" customHeight="1">
      <c r="A10" s="45">
        <v>1</v>
      </c>
      <c r="B10" s="46" t="s">
        <v>296</v>
      </c>
      <c r="C10" s="47">
        <f>SUM(C11:C17)</f>
        <v>185005.1</v>
      </c>
    </row>
    <row r="11" spans="1:3" ht="15" customHeight="1">
      <c r="A11" s="45">
        <v>2</v>
      </c>
      <c r="B11" s="48" t="s">
        <v>24</v>
      </c>
      <c r="C11" s="49">
        <v>142100</v>
      </c>
    </row>
    <row r="12" spans="1:3" ht="15" customHeight="1">
      <c r="A12" s="45">
        <v>3</v>
      </c>
      <c r="B12" s="48" t="s">
        <v>25</v>
      </c>
      <c r="C12" s="49">
        <v>1240</v>
      </c>
    </row>
    <row r="13" spans="1:3" ht="15" customHeight="1">
      <c r="A13" s="45">
        <v>4</v>
      </c>
      <c r="B13" s="48" t="s">
        <v>26</v>
      </c>
      <c r="C13" s="49">
        <v>240</v>
      </c>
    </row>
    <row r="14" spans="1:3" ht="15" customHeight="1">
      <c r="A14" s="45">
        <v>5</v>
      </c>
      <c r="B14" s="48" t="s">
        <v>27</v>
      </c>
      <c r="C14" s="49">
        <v>21500</v>
      </c>
    </row>
    <row r="15" spans="1:3" ht="15" customHeight="1">
      <c r="A15" s="45">
        <v>6</v>
      </c>
      <c r="B15" s="48" t="s">
        <v>28</v>
      </c>
      <c r="C15" s="49">
        <v>1400</v>
      </c>
    </row>
    <row r="16" spans="1:3" ht="15" customHeight="1">
      <c r="A16" s="45">
        <v>7</v>
      </c>
      <c r="B16" s="48" t="s">
        <v>29</v>
      </c>
      <c r="C16" s="49">
        <v>442</v>
      </c>
    </row>
    <row r="17" spans="1:3" ht="15.75">
      <c r="A17" s="45">
        <v>8</v>
      </c>
      <c r="B17" s="48" t="s">
        <v>30</v>
      </c>
      <c r="C17" s="49">
        <v>18083.1</v>
      </c>
    </row>
    <row r="18" spans="1:3" ht="15.75">
      <c r="A18" s="45">
        <v>9</v>
      </c>
      <c r="B18" s="46" t="s">
        <v>298</v>
      </c>
      <c r="C18" s="47">
        <f>SUM(C19+C22)</f>
        <v>147087.6</v>
      </c>
    </row>
    <row r="19" spans="1:3" ht="15.75">
      <c r="A19" s="45">
        <v>10</v>
      </c>
      <c r="B19" s="50" t="s">
        <v>297</v>
      </c>
      <c r="C19" s="47">
        <f>SUM(C20:C21)</f>
        <v>293.6</v>
      </c>
    </row>
    <row r="20" spans="1:3" ht="15" customHeight="1">
      <c r="A20" s="45">
        <v>11</v>
      </c>
      <c r="B20" s="51" t="s">
        <v>31</v>
      </c>
      <c r="C20" s="49">
        <f>247.9-3.6</f>
        <v>244.3</v>
      </c>
    </row>
    <row r="21" spans="1:3" ht="15" customHeight="1">
      <c r="A21" s="45">
        <v>12</v>
      </c>
      <c r="B21" s="51" t="s">
        <v>32</v>
      </c>
      <c r="C21" s="49">
        <f>3+46.3</f>
        <v>49.3</v>
      </c>
    </row>
    <row r="22" spans="1:3" ht="15.75" customHeight="1">
      <c r="A22" s="45">
        <v>13</v>
      </c>
      <c r="B22" s="46" t="s">
        <v>322</v>
      </c>
      <c r="C22" s="47">
        <f>+C23+C41+C45+C46+C50</f>
        <v>146794</v>
      </c>
    </row>
    <row r="23" spans="1:3" ht="33.75" customHeight="1">
      <c r="A23" s="45">
        <v>14</v>
      </c>
      <c r="B23" s="48" t="s">
        <v>299</v>
      </c>
      <c r="C23" s="49">
        <f>SUM(C24:C40)</f>
        <v>33233.7</v>
      </c>
    </row>
    <row r="24" spans="1:3" ht="15.75">
      <c r="A24" s="45">
        <v>15</v>
      </c>
      <c r="B24" s="52" t="s">
        <v>163</v>
      </c>
      <c r="C24" s="49">
        <v>2</v>
      </c>
    </row>
    <row r="25" spans="1:3" ht="15.75" customHeight="1">
      <c r="A25" s="45">
        <v>16</v>
      </c>
      <c r="B25" s="52" t="s">
        <v>160</v>
      </c>
      <c r="C25" s="49">
        <v>46.4</v>
      </c>
    </row>
    <row r="26" spans="1:3" ht="15.75" customHeight="1">
      <c r="A26" s="45">
        <v>17</v>
      </c>
      <c r="B26" s="52" t="s">
        <v>51</v>
      </c>
      <c r="C26" s="49">
        <v>45.5</v>
      </c>
    </row>
    <row r="27" spans="1:3" ht="15.75" customHeight="1">
      <c r="A27" s="45">
        <v>18</v>
      </c>
      <c r="B27" s="52" t="s">
        <v>47</v>
      </c>
      <c r="C27" s="49">
        <v>226.2</v>
      </c>
    </row>
    <row r="28" spans="1:3" ht="15.75" customHeight="1">
      <c r="A28" s="45">
        <v>19</v>
      </c>
      <c r="B28" s="52" t="s">
        <v>48</v>
      </c>
      <c r="C28" s="49">
        <v>101.3</v>
      </c>
    </row>
    <row r="29" spans="1:3" ht="15.75" customHeight="1">
      <c r="A29" s="45">
        <v>20</v>
      </c>
      <c r="B29" s="52" t="s">
        <v>49</v>
      </c>
      <c r="C29" s="49">
        <v>259.5</v>
      </c>
    </row>
    <row r="30" spans="1:3" ht="15.75" customHeight="1">
      <c r="A30" s="45">
        <v>21</v>
      </c>
      <c r="B30" s="52" t="s">
        <v>46</v>
      </c>
      <c r="C30" s="49">
        <v>55.2</v>
      </c>
    </row>
    <row r="31" spans="1:3" ht="15.75" customHeight="1">
      <c r="A31" s="45">
        <v>22</v>
      </c>
      <c r="B31" s="52" t="s">
        <v>52</v>
      </c>
      <c r="C31" s="49">
        <v>251.4</v>
      </c>
    </row>
    <row r="32" spans="1:3" ht="34.5" customHeight="1">
      <c r="A32" s="45">
        <v>23</v>
      </c>
      <c r="B32" s="52" t="s">
        <v>50</v>
      </c>
      <c r="C32" s="49">
        <v>9.2</v>
      </c>
    </row>
    <row r="33" spans="1:3" ht="35.25" customHeight="1">
      <c r="A33" s="45">
        <v>24</v>
      </c>
      <c r="B33" s="52" t="s">
        <v>162</v>
      </c>
      <c r="C33" s="49">
        <v>51.8</v>
      </c>
    </row>
    <row r="34" spans="1:3" ht="15.75" customHeight="1">
      <c r="A34" s="45">
        <v>25</v>
      </c>
      <c r="B34" s="52" t="s">
        <v>53</v>
      </c>
      <c r="C34" s="49">
        <v>27.1</v>
      </c>
    </row>
    <row r="35" spans="1:3" ht="49.5" customHeight="1">
      <c r="A35" s="45">
        <v>26</v>
      </c>
      <c r="B35" s="52" t="s">
        <v>165</v>
      </c>
      <c r="C35" s="49">
        <v>3.8</v>
      </c>
    </row>
    <row r="36" spans="1:3" ht="15.75" customHeight="1">
      <c r="A36" s="45">
        <v>27</v>
      </c>
      <c r="B36" s="48" t="s">
        <v>158</v>
      </c>
      <c r="C36" s="49">
        <f>929.7-45.2</f>
        <v>884.5</v>
      </c>
    </row>
    <row r="37" spans="1:3" ht="32.25" customHeight="1">
      <c r="A37" s="45">
        <v>28</v>
      </c>
      <c r="B37" s="52" t="s">
        <v>161</v>
      </c>
      <c r="C37" s="49">
        <v>993.1</v>
      </c>
    </row>
    <row r="38" spans="1:3" ht="15.75" customHeight="1">
      <c r="A38" s="45">
        <v>29</v>
      </c>
      <c r="B38" s="52" t="s">
        <v>54</v>
      </c>
      <c r="C38" s="49">
        <v>3337</v>
      </c>
    </row>
    <row r="39" spans="1:3" ht="15.75" customHeight="1">
      <c r="A39" s="45">
        <v>30</v>
      </c>
      <c r="B39" s="52" t="s">
        <v>159</v>
      </c>
      <c r="C39" s="49">
        <v>23361.5</v>
      </c>
    </row>
    <row r="40" spans="1:3" ht="15.75" customHeight="1">
      <c r="A40" s="45">
        <v>31</v>
      </c>
      <c r="B40" s="52" t="s">
        <v>55</v>
      </c>
      <c r="C40" s="49">
        <v>3578.2</v>
      </c>
    </row>
    <row r="41" spans="1:3" ht="30.75" customHeight="1">
      <c r="A41" s="45">
        <v>32</v>
      </c>
      <c r="B41" s="48" t="s">
        <v>300</v>
      </c>
      <c r="C41" s="49">
        <f>SUM(C42:C44)</f>
        <v>2100</v>
      </c>
    </row>
    <row r="42" spans="1:3" ht="33" customHeight="1">
      <c r="A42" s="45">
        <v>33</v>
      </c>
      <c r="B42" s="48" t="s">
        <v>164</v>
      </c>
      <c r="C42" s="49">
        <v>1300</v>
      </c>
    </row>
    <row r="43" spans="1:3" ht="30.75" customHeight="1">
      <c r="A43" s="45">
        <v>34</v>
      </c>
      <c r="B43" s="51" t="s">
        <v>168</v>
      </c>
      <c r="C43" s="49">
        <v>200</v>
      </c>
    </row>
    <row r="44" spans="1:3" ht="30.75" customHeight="1">
      <c r="A44" s="45">
        <v>35</v>
      </c>
      <c r="B44" s="48" t="s">
        <v>166</v>
      </c>
      <c r="C44" s="49">
        <v>600</v>
      </c>
    </row>
    <row r="45" spans="1:3" ht="15" customHeight="1">
      <c r="A45" s="45">
        <v>36</v>
      </c>
      <c r="B45" s="48" t="s">
        <v>33</v>
      </c>
      <c r="C45" s="49">
        <v>101262</v>
      </c>
    </row>
    <row r="46" spans="1:3" ht="15" customHeight="1">
      <c r="A46" s="45">
        <v>37</v>
      </c>
      <c r="B46" s="48" t="s">
        <v>301</v>
      </c>
      <c r="C46" s="49">
        <f>SUM(C47:C49)</f>
        <v>10134.9</v>
      </c>
    </row>
    <row r="47" spans="1:3" ht="15" customHeight="1">
      <c r="A47" s="45">
        <v>38</v>
      </c>
      <c r="B47" s="48" t="s">
        <v>183</v>
      </c>
      <c r="C47" s="49">
        <v>2598.4</v>
      </c>
    </row>
    <row r="48" spans="1:3" ht="15" customHeight="1">
      <c r="A48" s="45">
        <v>39</v>
      </c>
      <c r="B48" s="48" t="s">
        <v>184</v>
      </c>
      <c r="C48" s="49">
        <v>2611</v>
      </c>
    </row>
    <row r="49" spans="1:3" ht="15" customHeight="1">
      <c r="A49" s="45">
        <v>40</v>
      </c>
      <c r="B49" s="48" t="s">
        <v>185</v>
      </c>
      <c r="C49" s="49">
        <v>4925.5</v>
      </c>
    </row>
    <row r="50" spans="1:3" ht="35.25" customHeight="1">
      <c r="A50" s="45">
        <v>41</v>
      </c>
      <c r="B50" s="48" t="s">
        <v>321</v>
      </c>
      <c r="C50" s="49">
        <f>58.8+4.6</f>
        <v>63.4</v>
      </c>
    </row>
    <row r="51" spans="1:3" ht="14.25" customHeight="1">
      <c r="A51" s="45">
        <v>42</v>
      </c>
      <c r="B51" s="46" t="s">
        <v>302</v>
      </c>
      <c r="C51" s="47">
        <f>SUM(C52:C62)</f>
        <v>35483.4</v>
      </c>
    </row>
    <row r="52" spans="1:3" ht="15" customHeight="1">
      <c r="A52" s="45">
        <v>43</v>
      </c>
      <c r="B52" s="48" t="s">
        <v>34</v>
      </c>
      <c r="C52" s="49">
        <v>445</v>
      </c>
    </row>
    <row r="53" spans="1:3" ht="16.5" customHeight="1">
      <c r="A53" s="45">
        <v>44</v>
      </c>
      <c r="B53" s="48" t="s">
        <v>35</v>
      </c>
      <c r="C53" s="49">
        <v>3000</v>
      </c>
    </row>
    <row r="54" spans="1:3" ht="29.25" customHeight="1">
      <c r="A54" s="45">
        <v>45</v>
      </c>
      <c r="B54" s="48" t="s">
        <v>36</v>
      </c>
      <c r="C54" s="49">
        <v>7240</v>
      </c>
    </row>
    <row r="55" spans="1:3" ht="17.25" customHeight="1">
      <c r="A55" s="45">
        <v>46</v>
      </c>
      <c r="B55" s="48" t="s">
        <v>56</v>
      </c>
      <c r="C55" s="49">
        <v>80</v>
      </c>
    </row>
    <row r="56" spans="1:3" ht="15.75">
      <c r="A56" s="45">
        <v>47</v>
      </c>
      <c r="B56" s="48" t="s">
        <v>37</v>
      </c>
      <c r="C56" s="49">
        <v>4823.2</v>
      </c>
    </row>
    <row r="57" spans="1:3" ht="17.25" customHeight="1">
      <c r="A57" s="45">
        <v>48</v>
      </c>
      <c r="B57" s="48" t="s">
        <v>38</v>
      </c>
      <c r="C57" s="49">
        <f>362.1+2300+495.3</f>
        <v>3157.4</v>
      </c>
    </row>
    <row r="58" spans="1:3" ht="34.5" customHeight="1">
      <c r="A58" s="45">
        <v>49</v>
      </c>
      <c r="B58" s="48" t="s">
        <v>39</v>
      </c>
      <c r="C58" s="49">
        <v>14962.8</v>
      </c>
    </row>
    <row r="59" spans="1:3" ht="16.5" customHeight="1">
      <c r="A59" s="45">
        <v>50</v>
      </c>
      <c r="B59" s="48" t="s">
        <v>40</v>
      </c>
      <c r="C59" s="49">
        <v>1500</v>
      </c>
    </row>
    <row r="60" spans="1:3" ht="16.5" customHeight="1">
      <c r="A60" s="45">
        <v>51</v>
      </c>
      <c r="B60" s="48" t="s">
        <v>41</v>
      </c>
      <c r="C60" s="49">
        <v>10</v>
      </c>
    </row>
    <row r="61" spans="1:3" ht="15.75">
      <c r="A61" s="45">
        <v>52</v>
      </c>
      <c r="B61" s="51" t="s">
        <v>42</v>
      </c>
      <c r="C61" s="49">
        <v>115</v>
      </c>
    </row>
    <row r="62" spans="1:3" ht="15.75">
      <c r="A62" s="45">
        <v>53</v>
      </c>
      <c r="B62" s="48" t="s">
        <v>43</v>
      </c>
      <c r="C62" s="49">
        <v>150</v>
      </c>
    </row>
    <row r="63" spans="1:3" ht="31.5">
      <c r="A63" s="45">
        <v>54</v>
      </c>
      <c r="B63" s="46" t="s">
        <v>303</v>
      </c>
      <c r="C63" s="47">
        <f>SUM(C64)</f>
        <v>1780</v>
      </c>
    </row>
    <row r="64" spans="1:3" ht="15.75">
      <c r="A64" s="45">
        <v>55</v>
      </c>
      <c r="B64" s="46" t="s">
        <v>304</v>
      </c>
      <c r="C64" s="47">
        <f>SUM(C65:C66)</f>
        <v>1780</v>
      </c>
    </row>
    <row r="65" spans="1:3" ht="15" customHeight="1">
      <c r="A65" s="45">
        <v>56</v>
      </c>
      <c r="B65" s="48" t="s">
        <v>44</v>
      </c>
      <c r="C65" s="49">
        <v>1500</v>
      </c>
    </row>
    <row r="66" spans="1:3" ht="15" customHeight="1">
      <c r="A66" s="45">
        <v>57</v>
      </c>
      <c r="B66" s="48" t="s">
        <v>45</v>
      </c>
      <c r="C66" s="49">
        <v>280</v>
      </c>
    </row>
    <row r="67" spans="1:3" ht="32.25" customHeight="1">
      <c r="A67" s="45">
        <v>58</v>
      </c>
      <c r="B67" s="50" t="s">
        <v>295</v>
      </c>
      <c r="C67" s="47">
        <v>160</v>
      </c>
    </row>
    <row r="68" spans="1:3" ht="15.75" customHeight="1">
      <c r="A68" s="45">
        <v>59</v>
      </c>
      <c r="B68" s="50" t="s">
        <v>305</v>
      </c>
      <c r="C68" s="47">
        <f>+C10+C18+C51+C63+C67</f>
        <v>369516.1</v>
      </c>
    </row>
  </sheetData>
  <sheetProtection/>
  <mergeCells count="3">
    <mergeCell ref="B1:C1"/>
    <mergeCell ref="B2:C2"/>
    <mergeCell ref="B3:C3"/>
  </mergeCells>
  <printOptions/>
  <pageMargins left="1.1811023622047245" right="0.3937007874015748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2" sqref="B52"/>
    </sheetView>
  </sheetViews>
  <sheetFormatPr defaultColWidth="10.140625" defaultRowHeight="12.75"/>
  <cols>
    <col min="1" max="1" width="6.00390625" style="56" customWidth="1"/>
    <col min="2" max="2" width="44.00390625" style="35" customWidth="1"/>
    <col min="3" max="3" width="9.8515625" style="35" customWidth="1"/>
    <col min="4" max="4" width="9.57421875" style="35" customWidth="1"/>
    <col min="5" max="5" width="9.8515625" style="35" customWidth="1"/>
    <col min="6" max="6" width="8.7109375" style="35" customWidth="1"/>
    <col min="7" max="7" width="10.421875" style="35" customWidth="1"/>
    <col min="8" max="16384" width="10.140625" style="35" customWidth="1"/>
  </cols>
  <sheetData>
    <row r="1" spans="1:6" ht="15.75">
      <c r="A1" s="55" t="s">
        <v>187</v>
      </c>
      <c r="B1" s="34"/>
      <c r="C1" s="34"/>
      <c r="D1" s="34"/>
      <c r="E1" s="34" t="s">
        <v>14</v>
      </c>
      <c r="F1" s="34"/>
    </row>
    <row r="2" spans="1:7" ht="13.5" customHeight="1">
      <c r="A2" s="105" t="s">
        <v>1</v>
      </c>
      <c r="B2" s="105" t="s">
        <v>188</v>
      </c>
      <c r="C2" s="106" t="s">
        <v>10</v>
      </c>
      <c r="D2" s="107" t="s">
        <v>18</v>
      </c>
      <c r="E2" s="107"/>
      <c r="F2" s="107"/>
      <c r="G2" s="105" t="s">
        <v>263</v>
      </c>
    </row>
    <row r="3" spans="1:7" ht="15.75" customHeight="1">
      <c r="A3" s="105"/>
      <c r="B3" s="105"/>
      <c r="C3" s="106"/>
      <c r="D3" s="106" t="s">
        <v>189</v>
      </c>
      <c r="E3" s="106"/>
      <c r="F3" s="106" t="s">
        <v>190</v>
      </c>
      <c r="G3" s="105"/>
    </row>
    <row r="4" spans="1:7" ht="129.75" customHeight="1">
      <c r="A4" s="105"/>
      <c r="B4" s="105"/>
      <c r="C4" s="106"/>
      <c r="D4" s="51" t="s">
        <v>191</v>
      </c>
      <c r="E4" s="51" t="s">
        <v>192</v>
      </c>
      <c r="F4" s="106"/>
      <c r="G4" s="105"/>
    </row>
    <row r="5" spans="1:7" ht="15.75">
      <c r="A5" s="59">
        <v>1</v>
      </c>
      <c r="B5" s="43">
        <v>2</v>
      </c>
      <c r="C5" s="58">
        <v>3</v>
      </c>
      <c r="D5" s="58">
        <v>4</v>
      </c>
      <c r="E5" s="58">
        <v>5</v>
      </c>
      <c r="F5" s="58">
        <v>6</v>
      </c>
      <c r="G5" s="59">
        <v>7</v>
      </c>
    </row>
    <row r="6" spans="1:7" ht="21.75" customHeight="1">
      <c r="A6" s="60">
        <v>1</v>
      </c>
      <c r="B6" s="61" t="s">
        <v>193</v>
      </c>
      <c r="C6" s="62">
        <f>+C7</f>
        <v>376.4</v>
      </c>
      <c r="D6" s="62">
        <f>+D7</f>
        <v>373.4</v>
      </c>
      <c r="E6" s="62">
        <f>+E7</f>
        <v>264.6</v>
      </c>
      <c r="F6" s="62">
        <f>+F7</f>
        <v>3</v>
      </c>
      <c r="G6" s="69"/>
    </row>
    <row r="7" spans="1:7" ht="39.75" customHeight="1">
      <c r="A7" s="60">
        <v>2</v>
      </c>
      <c r="B7" s="61" t="s">
        <v>194</v>
      </c>
      <c r="C7" s="64">
        <f>+D7+F7</f>
        <v>376.4</v>
      </c>
      <c r="D7" s="64">
        <v>373.4</v>
      </c>
      <c r="E7" s="64">
        <v>264.6</v>
      </c>
      <c r="F7" s="64">
        <v>3</v>
      </c>
      <c r="G7" s="69"/>
    </row>
    <row r="8" spans="1:9" ht="19.5" customHeight="1">
      <c r="A8" s="60">
        <v>3</v>
      </c>
      <c r="B8" s="61" t="s">
        <v>5</v>
      </c>
      <c r="C8" s="62">
        <f>+C9+C35+C36+C37+C38+C39</f>
        <v>32050.6</v>
      </c>
      <c r="D8" s="62">
        <f>+D9+D35+D36+D37+D38+D39</f>
        <v>24366.4</v>
      </c>
      <c r="E8" s="62">
        <f>+E9+E35+E36+E37+E38+E39</f>
        <v>10728.8</v>
      </c>
      <c r="F8" s="62">
        <f>+F9+F35+F36+F37+F38+F39</f>
        <v>7684.2</v>
      </c>
      <c r="G8" s="62">
        <f>+G9+G35+G36+G37+G38+G39</f>
        <v>7180.4</v>
      </c>
      <c r="I8" s="63"/>
    </row>
    <row r="9" spans="1:7" ht="18" customHeight="1">
      <c r="A9" s="60">
        <v>4</v>
      </c>
      <c r="B9" s="61" t="s">
        <v>195</v>
      </c>
      <c r="C9" s="62">
        <f>SUM(C11:C16)</f>
        <v>30761.5</v>
      </c>
      <c r="D9" s="62">
        <f>SUM(D11:D16)</f>
        <v>23387.9</v>
      </c>
      <c r="E9" s="62">
        <f>SUM(E11:E16)</f>
        <v>10722.7</v>
      </c>
      <c r="F9" s="62">
        <f>SUM(F11:F16)</f>
        <v>7373.6</v>
      </c>
      <c r="G9" s="62">
        <f>SUM(G11:G16)</f>
        <v>7180.4</v>
      </c>
    </row>
    <row r="10" spans="1:7" ht="15.75">
      <c r="A10" s="60">
        <v>5</v>
      </c>
      <c r="B10" s="57" t="s">
        <v>18</v>
      </c>
      <c r="C10" s="62">
        <f aca="true" t="shared" si="0" ref="C10:C15">+D10+F10</f>
        <v>0</v>
      </c>
      <c r="D10" s="62">
        <v>0</v>
      </c>
      <c r="E10" s="62">
        <v>0</v>
      </c>
      <c r="F10" s="62">
        <v>0</v>
      </c>
      <c r="G10" s="69"/>
    </row>
    <row r="11" spans="1:7" ht="34.5" customHeight="1">
      <c r="A11" s="60">
        <v>6</v>
      </c>
      <c r="B11" s="52" t="s">
        <v>196</v>
      </c>
      <c r="C11" s="64">
        <f t="shared" si="0"/>
        <v>692.3</v>
      </c>
      <c r="D11" s="64">
        <v>692.3</v>
      </c>
      <c r="E11" s="64">
        <v>231.3</v>
      </c>
      <c r="F11" s="64"/>
      <c r="G11" s="69"/>
    </row>
    <row r="12" spans="1:7" ht="33.75" customHeight="1">
      <c r="A12" s="60">
        <v>7</v>
      </c>
      <c r="B12" s="52" t="s">
        <v>197</v>
      </c>
      <c r="C12" s="64">
        <f t="shared" si="0"/>
        <v>278.2</v>
      </c>
      <c r="D12" s="64">
        <v>278.2</v>
      </c>
      <c r="E12" s="64">
        <v>203.2</v>
      </c>
      <c r="F12" s="64"/>
      <c r="G12" s="69"/>
    </row>
    <row r="13" spans="1:7" ht="50.25" customHeight="1">
      <c r="A13" s="60">
        <v>8</v>
      </c>
      <c r="B13" s="52" t="s">
        <v>198</v>
      </c>
      <c r="C13" s="64">
        <f t="shared" si="0"/>
        <v>26480.6</v>
      </c>
      <c r="D13" s="64">
        <v>19107</v>
      </c>
      <c r="E13" s="64">
        <v>8360.5</v>
      </c>
      <c r="F13" s="64">
        <v>7373.6</v>
      </c>
      <c r="G13" s="69">
        <v>7180.4</v>
      </c>
    </row>
    <row r="14" spans="1:7" ht="34.5" customHeight="1">
      <c r="A14" s="60">
        <v>9</v>
      </c>
      <c r="B14" s="52" t="s">
        <v>199</v>
      </c>
      <c r="C14" s="64">
        <f t="shared" si="0"/>
        <v>200</v>
      </c>
      <c r="D14" s="64">
        <v>200</v>
      </c>
      <c r="E14" s="64">
        <v>0</v>
      </c>
      <c r="F14" s="64">
        <v>0</v>
      </c>
      <c r="G14" s="69"/>
    </row>
    <row r="15" spans="1:7" s="44" customFormat="1" ht="35.25" customHeight="1">
      <c r="A15" s="60">
        <v>10</v>
      </c>
      <c r="B15" s="52" t="s">
        <v>200</v>
      </c>
      <c r="C15" s="64">
        <f t="shared" si="0"/>
        <v>40.5</v>
      </c>
      <c r="D15" s="64">
        <v>40.5</v>
      </c>
      <c r="E15" s="64"/>
      <c r="F15" s="64"/>
      <c r="G15" s="69"/>
    </row>
    <row r="16" spans="1:8" s="44" customFormat="1" ht="64.5" customHeight="1">
      <c r="A16" s="60">
        <v>11</v>
      </c>
      <c r="B16" s="52" t="s">
        <v>323</v>
      </c>
      <c r="C16" s="64">
        <f>SUM(C18:C34)</f>
        <v>3069.9</v>
      </c>
      <c r="D16" s="64">
        <f>SUM(D18:D34)</f>
        <v>3069.9</v>
      </c>
      <c r="E16" s="64">
        <f>SUM(E18:E34)</f>
        <v>1927.7</v>
      </c>
      <c r="F16" s="64">
        <f>SUM(F18:F34)</f>
        <v>0</v>
      </c>
      <c r="G16" s="69"/>
      <c r="H16" s="63"/>
    </row>
    <row r="17" spans="1:7" s="44" customFormat="1" ht="17.25" customHeight="1">
      <c r="A17" s="60">
        <v>12</v>
      </c>
      <c r="B17" s="57" t="s">
        <v>18</v>
      </c>
      <c r="C17" s="64"/>
      <c r="D17" s="64"/>
      <c r="E17" s="64"/>
      <c r="F17" s="64"/>
      <c r="G17" s="69"/>
    </row>
    <row r="18" spans="1:7" s="44" customFormat="1" ht="32.25" customHeight="1">
      <c r="A18" s="60">
        <v>13</v>
      </c>
      <c r="B18" s="52" t="s">
        <v>163</v>
      </c>
      <c r="C18" s="64">
        <f>+D18+F18</f>
        <v>2</v>
      </c>
      <c r="D18" s="64">
        <v>2</v>
      </c>
      <c r="E18" s="64">
        <v>1.5</v>
      </c>
      <c r="F18" s="64"/>
      <c r="G18" s="69"/>
    </row>
    <row r="19" spans="1:7" s="44" customFormat="1" ht="17.25" customHeight="1">
      <c r="A19" s="60">
        <v>14</v>
      </c>
      <c r="B19" s="52" t="s">
        <v>160</v>
      </c>
      <c r="C19" s="64">
        <f>+D19+F19</f>
        <v>46.4</v>
      </c>
      <c r="D19" s="64">
        <v>46.4</v>
      </c>
      <c r="E19" s="64">
        <v>31.6</v>
      </c>
      <c r="F19" s="64"/>
      <c r="G19" s="69"/>
    </row>
    <row r="20" spans="1:7" s="44" customFormat="1" ht="32.25" customHeight="1">
      <c r="A20" s="60">
        <v>15</v>
      </c>
      <c r="B20" s="52" t="s">
        <v>51</v>
      </c>
      <c r="C20" s="64">
        <f>+D20+F20</f>
        <v>45.5</v>
      </c>
      <c r="D20" s="64">
        <v>45.5</v>
      </c>
      <c r="E20" s="64">
        <v>34.7</v>
      </c>
      <c r="F20" s="64"/>
      <c r="G20" s="69"/>
    </row>
    <row r="21" spans="1:7" s="44" customFormat="1" ht="17.25" customHeight="1">
      <c r="A21" s="60">
        <v>16</v>
      </c>
      <c r="B21" s="52" t="s">
        <v>47</v>
      </c>
      <c r="C21" s="64">
        <f>+D21+F21</f>
        <v>226.2</v>
      </c>
      <c r="D21" s="64">
        <v>226.2</v>
      </c>
      <c r="E21" s="64">
        <v>133.1</v>
      </c>
      <c r="F21" s="64"/>
      <c r="G21" s="69"/>
    </row>
    <row r="22" spans="1:7" s="44" customFormat="1" ht="17.25" customHeight="1">
      <c r="A22" s="60">
        <v>17</v>
      </c>
      <c r="B22" s="52" t="s">
        <v>48</v>
      </c>
      <c r="C22" s="64">
        <f aca="true" t="shared" si="1" ref="C22:C34">+D22+F22</f>
        <v>101.3</v>
      </c>
      <c r="D22" s="64">
        <v>101.3</v>
      </c>
      <c r="E22" s="64">
        <v>55.6</v>
      </c>
      <c r="F22" s="64"/>
      <c r="G22" s="69"/>
    </row>
    <row r="23" spans="1:7" s="44" customFormat="1" ht="17.25" customHeight="1">
      <c r="A23" s="60">
        <v>18</v>
      </c>
      <c r="B23" s="52" t="s">
        <v>49</v>
      </c>
      <c r="C23" s="64">
        <f t="shared" si="1"/>
        <v>259.5</v>
      </c>
      <c r="D23" s="64">
        <v>259.5</v>
      </c>
      <c r="E23" s="64">
        <v>197.9</v>
      </c>
      <c r="F23" s="64"/>
      <c r="G23" s="69"/>
    </row>
    <row r="24" spans="1:7" s="44" customFormat="1" ht="16.5" customHeight="1">
      <c r="A24" s="60">
        <v>19</v>
      </c>
      <c r="B24" s="52" t="s">
        <v>46</v>
      </c>
      <c r="C24" s="64">
        <f t="shared" si="1"/>
        <v>55.2</v>
      </c>
      <c r="D24" s="64">
        <v>55.2</v>
      </c>
      <c r="E24" s="64">
        <v>33.8</v>
      </c>
      <c r="F24" s="64"/>
      <c r="G24" s="69"/>
    </row>
    <row r="25" spans="1:7" s="44" customFormat="1" ht="17.25" customHeight="1">
      <c r="A25" s="60">
        <v>20</v>
      </c>
      <c r="B25" s="52" t="s">
        <v>52</v>
      </c>
      <c r="C25" s="64">
        <f t="shared" si="1"/>
        <v>251.4</v>
      </c>
      <c r="D25" s="64">
        <v>251.4</v>
      </c>
      <c r="E25" s="64">
        <v>131.9</v>
      </c>
      <c r="F25" s="64"/>
      <c r="G25" s="69"/>
    </row>
    <row r="26" spans="1:7" s="44" customFormat="1" ht="31.5" customHeight="1">
      <c r="A26" s="60">
        <v>21</v>
      </c>
      <c r="B26" s="52" t="s">
        <v>50</v>
      </c>
      <c r="C26" s="64">
        <f t="shared" si="1"/>
        <v>9.2</v>
      </c>
      <c r="D26" s="64">
        <v>9.2</v>
      </c>
      <c r="E26" s="64"/>
      <c r="F26" s="64"/>
      <c r="G26" s="69"/>
    </row>
    <row r="27" spans="1:7" s="44" customFormat="1" ht="49.5" customHeight="1">
      <c r="A27" s="60">
        <v>22</v>
      </c>
      <c r="B27" s="52" t="s">
        <v>162</v>
      </c>
      <c r="C27" s="64">
        <f t="shared" si="1"/>
        <v>51.8</v>
      </c>
      <c r="D27" s="64">
        <v>51.8</v>
      </c>
      <c r="E27" s="64">
        <v>39.6</v>
      </c>
      <c r="F27" s="64"/>
      <c r="G27" s="69"/>
    </row>
    <row r="28" spans="1:7" s="44" customFormat="1" ht="69" customHeight="1">
      <c r="A28" s="60">
        <v>23</v>
      </c>
      <c r="B28" s="52" t="s">
        <v>165</v>
      </c>
      <c r="C28" s="64">
        <f t="shared" si="1"/>
        <v>3.8</v>
      </c>
      <c r="D28" s="64">
        <v>3.8</v>
      </c>
      <c r="E28" s="64">
        <v>2.7</v>
      </c>
      <c r="F28" s="64"/>
      <c r="G28" s="69"/>
    </row>
    <row r="29" spans="1:7" s="44" customFormat="1" ht="17.25" customHeight="1">
      <c r="A29" s="60">
        <v>24</v>
      </c>
      <c r="B29" s="52" t="s">
        <v>201</v>
      </c>
      <c r="C29" s="64">
        <f t="shared" si="1"/>
        <v>849.5</v>
      </c>
      <c r="D29" s="64">
        <f>929.7-35-45.2</f>
        <v>849.5</v>
      </c>
      <c r="E29" s="64">
        <v>610.2</v>
      </c>
      <c r="F29" s="64"/>
      <c r="G29" s="69"/>
    </row>
    <row r="30" spans="1:7" s="44" customFormat="1" ht="17.25" customHeight="1">
      <c r="A30" s="60">
        <v>25</v>
      </c>
      <c r="B30" s="51" t="s">
        <v>202</v>
      </c>
      <c r="C30" s="64">
        <f t="shared" si="1"/>
        <v>35</v>
      </c>
      <c r="D30" s="64">
        <v>35</v>
      </c>
      <c r="E30" s="64">
        <v>26.7</v>
      </c>
      <c r="F30" s="64"/>
      <c r="G30" s="69"/>
    </row>
    <row r="31" spans="1:7" s="44" customFormat="1" ht="48.75" customHeight="1">
      <c r="A31" s="60">
        <v>26</v>
      </c>
      <c r="B31" s="52" t="s">
        <v>203</v>
      </c>
      <c r="C31" s="64">
        <f t="shared" si="1"/>
        <v>43.7</v>
      </c>
      <c r="D31" s="64">
        <v>43.7</v>
      </c>
      <c r="E31" s="64">
        <v>29.1</v>
      </c>
      <c r="F31" s="64"/>
      <c r="G31" s="69"/>
    </row>
    <row r="32" spans="1:7" s="44" customFormat="1" ht="17.25" customHeight="1">
      <c r="A32" s="60">
        <v>27</v>
      </c>
      <c r="B32" s="52" t="s">
        <v>204</v>
      </c>
      <c r="C32" s="64">
        <f t="shared" si="1"/>
        <v>84.5</v>
      </c>
      <c r="D32" s="64">
        <v>84.5</v>
      </c>
      <c r="E32" s="64">
        <v>55.8</v>
      </c>
      <c r="F32" s="64"/>
      <c r="G32" s="69"/>
    </row>
    <row r="33" spans="1:7" s="44" customFormat="1" ht="30" customHeight="1">
      <c r="A33" s="60">
        <v>28</v>
      </c>
      <c r="B33" s="52" t="s">
        <v>205</v>
      </c>
      <c r="C33" s="64">
        <f t="shared" si="1"/>
        <v>867.3</v>
      </c>
      <c r="D33" s="64">
        <v>867.3</v>
      </c>
      <c r="E33" s="64">
        <v>445.4</v>
      </c>
      <c r="F33" s="64"/>
      <c r="G33" s="69"/>
    </row>
    <row r="34" spans="1:7" s="44" customFormat="1" ht="17.25" customHeight="1">
      <c r="A34" s="60">
        <v>29</v>
      </c>
      <c r="B34" s="52" t="s">
        <v>206</v>
      </c>
      <c r="C34" s="64">
        <f t="shared" si="1"/>
        <v>137.6</v>
      </c>
      <c r="D34" s="64">
        <v>137.6</v>
      </c>
      <c r="E34" s="64">
        <v>98.1</v>
      </c>
      <c r="F34" s="64"/>
      <c r="G34" s="69"/>
    </row>
    <row r="35" spans="1:7" s="44" customFormat="1" ht="35.25" customHeight="1">
      <c r="A35" s="60">
        <v>30</v>
      </c>
      <c r="B35" s="52" t="s">
        <v>207</v>
      </c>
      <c r="C35" s="62">
        <f>+D35+F35</f>
        <v>233.3</v>
      </c>
      <c r="D35" s="62">
        <v>233.3</v>
      </c>
      <c r="E35" s="64"/>
      <c r="F35" s="64"/>
      <c r="G35" s="69"/>
    </row>
    <row r="36" spans="1:7" ht="49.5" customHeight="1">
      <c r="A36" s="60">
        <v>31</v>
      </c>
      <c r="B36" s="51" t="s">
        <v>208</v>
      </c>
      <c r="C36" s="62">
        <f>+D36+F36</f>
        <v>605.9</v>
      </c>
      <c r="D36" s="62">
        <v>605.9</v>
      </c>
      <c r="E36" s="62"/>
      <c r="F36" s="62"/>
      <c r="G36" s="69"/>
    </row>
    <row r="37" spans="1:7" ht="33.75" customHeight="1">
      <c r="A37" s="60">
        <v>32</v>
      </c>
      <c r="B37" s="65" t="s">
        <v>209</v>
      </c>
      <c r="C37" s="62">
        <f>+D37+F37</f>
        <v>160.1</v>
      </c>
      <c r="D37" s="62">
        <f>160.1-20.8</f>
        <v>139.3</v>
      </c>
      <c r="E37" s="62">
        <f>14.6-8.5</f>
        <v>6.1</v>
      </c>
      <c r="F37" s="62">
        <v>20.8</v>
      </c>
      <c r="G37" s="69"/>
    </row>
    <row r="38" spans="1:7" ht="47.25" customHeight="1">
      <c r="A38" s="60">
        <v>33</v>
      </c>
      <c r="B38" s="61" t="s">
        <v>210</v>
      </c>
      <c r="C38" s="62">
        <f>+D38+F38</f>
        <v>9.8</v>
      </c>
      <c r="D38" s="62"/>
      <c r="E38" s="62"/>
      <c r="F38" s="62">
        <v>9.8</v>
      </c>
      <c r="G38" s="69"/>
    </row>
    <row r="39" spans="1:7" ht="32.25" customHeight="1">
      <c r="A39" s="60">
        <v>34</v>
      </c>
      <c r="B39" s="50" t="s">
        <v>245</v>
      </c>
      <c r="C39" s="62">
        <f>+D39+F39</f>
        <v>280</v>
      </c>
      <c r="D39" s="62"/>
      <c r="E39" s="62"/>
      <c r="F39" s="62">
        <v>280</v>
      </c>
      <c r="G39" s="69"/>
    </row>
    <row r="40" spans="1:7" ht="21" customHeight="1">
      <c r="A40" s="60">
        <v>35</v>
      </c>
      <c r="B40" s="65" t="s">
        <v>213</v>
      </c>
      <c r="C40" s="62">
        <f>+C41+C45+C49+C53+C57+C61+C70+C74+C78+C65+C82</f>
        <v>18599.5</v>
      </c>
      <c r="D40" s="62">
        <f>+D41+D45+D49+D53+D57+D61+D70+D74+D78+D65+D82</f>
        <v>2016.8</v>
      </c>
      <c r="E40" s="62">
        <f>+E41+E45+E49+E53+E57+E61+E70+E74+E78+E65+E82</f>
        <v>22.3</v>
      </c>
      <c r="F40" s="62">
        <f>+F41+F45+F49+F53+F57+F61+F70+F74+F78+F65+F82</f>
        <v>16582.7</v>
      </c>
      <c r="G40" s="69"/>
    </row>
    <row r="41" spans="1:7" ht="33.75" customHeight="1">
      <c r="A41" s="60">
        <v>36</v>
      </c>
      <c r="B41" s="50" t="s">
        <v>214</v>
      </c>
      <c r="C41" s="62">
        <f>+C43+C44</f>
        <v>2382.3</v>
      </c>
      <c r="D41" s="62">
        <f>+D43+D44</f>
        <v>348</v>
      </c>
      <c r="E41" s="62">
        <f>+E43+E44</f>
        <v>0</v>
      </c>
      <c r="F41" s="62">
        <f>+F43+F44</f>
        <v>2034.3</v>
      </c>
      <c r="G41" s="69"/>
    </row>
    <row r="42" spans="1:7" ht="14.25" customHeight="1">
      <c r="A42" s="60">
        <v>37</v>
      </c>
      <c r="B42" s="57" t="s">
        <v>18</v>
      </c>
      <c r="C42" s="62"/>
      <c r="D42" s="62"/>
      <c r="E42" s="62"/>
      <c r="F42" s="62"/>
      <c r="G42" s="69"/>
    </row>
    <row r="43" spans="1:7" ht="33.75" customHeight="1">
      <c r="A43" s="60">
        <v>38</v>
      </c>
      <c r="B43" s="51" t="s">
        <v>215</v>
      </c>
      <c r="C43" s="64">
        <f>+D43+F43</f>
        <v>348</v>
      </c>
      <c r="D43" s="64">
        <v>348</v>
      </c>
      <c r="E43" s="64"/>
      <c r="F43" s="64"/>
      <c r="G43" s="69"/>
    </row>
    <row r="44" spans="1:7" ht="36" customHeight="1">
      <c r="A44" s="60">
        <v>39</v>
      </c>
      <c r="B44" s="51" t="s">
        <v>216</v>
      </c>
      <c r="C44" s="64">
        <f>+D44+F44</f>
        <v>2034.3</v>
      </c>
      <c r="D44" s="64"/>
      <c r="E44" s="64"/>
      <c r="F44" s="64">
        <v>2034.3</v>
      </c>
      <c r="G44" s="69"/>
    </row>
    <row r="45" spans="1:7" s="53" customFormat="1" ht="69" customHeight="1">
      <c r="A45" s="60">
        <v>40</v>
      </c>
      <c r="B45" s="61" t="s">
        <v>324</v>
      </c>
      <c r="C45" s="62">
        <f>+D45+F45</f>
        <v>976.5</v>
      </c>
      <c r="D45" s="62">
        <f>SUM(D47:D48)</f>
        <v>976.5</v>
      </c>
      <c r="E45" s="62">
        <f>SUM(E47:E48)</f>
        <v>0</v>
      </c>
      <c r="F45" s="62">
        <f>SUM(F47:F48)</f>
        <v>0</v>
      </c>
      <c r="G45" s="70"/>
    </row>
    <row r="46" spans="1:7" s="53" customFormat="1" ht="17.25" customHeight="1">
      <c r="A46" s="60">
        <v>41</v>
      </c>
      <c r="B46" s="66" t="s">
        <v>18</v>
      </c>
      <c r="C46" s="62"/>
      <c r="D46" s="62"/>
      <c r="E46" s="62"/>
      <c r="F46" s="62"/>
      <c r="G46" s="70"/>
    </row>
    <row r="47" spans="1:7" ht="36" customHeight="1">
      <c r="A47" s="60">
        <v>42</v>
      </c>
      <c r="B47" s="52" t="s">
        <v>161</v>
      </c>
      <c r="C47" s="64">
        <f>+D47+F47</f>
        <v>949.4</v>
      </c>
      <c r="D47" s="64">
        <f>993.1-43.7</f>
        <v>949.4</v>
      </c>
      <c r="E47" s="64"/>
      <c r="F47" s="64"/>
      <c r="G47" s="69"/>
    </row>
    <row r="48" spans="1:7" ht="18" customHeight="1">
      <c r="A48" s="60">
        <v>43</v>
      </c>
      <c r="B48" s="52" t="s">
        <v>53</v>
      </c>
      <c r="C48" s="64">
        <f>+D48+F48</f>
        <v>27.1</v>
      </c>
      <c r="D48" s="64">
        <v>27.1</v>
      </c>
      <c r="E48" s="64"/>
      <c r="F48" s="64"/>
      <c r="G48" s="69"/>
    </row>
    <row r="49" spans="1:7" ht="31.5">
      <c r="A49" s="60">
        <v>44</v>
      </c>
      <c r="B49" s="61" t="s">
        <v>335</v>
      </c>
      <c r="C49" s="62">
        <f>+C51+C52</f>
        <v>3235.4</v>
      </c>
      <c r="D49" s="62">
        <f>+D51+D52</f>
        <v>355.6</v>
      </c>
      <c r="E49" s="62">
        <f>+E51+E52</f>
        <v>0.8</v>
      </c>
      <c r="F49" s="62">
        <f>+F51+F52</f>
        <v>2879.8</v>
      </c>
      <c r="G49" s="69"/>
    </row>
    <row r="50" spans="1:7" ht="15.75">
      <c r="A50" s="60">
        <v>45</v>
      </c>
      <c r="B50" s="57" t="s">
        <v>18</v>
      </c>
      <c r="C50" s="62"/>
      <c r="D50" s="62"/>
      <c r="E50" s="62"/>
      <c r="F50" s="62"/>
      <c r="G50" s="69"/>
    </row>
    <row r="51" spans="1:7" ht="36" customHeight="1">
      <c r="A51" s="60">
        <v>46</v>
      </c>
      <c r="B51" s="52" t="s">
        <v>336</v>
      </c>
      <c r="C51" s="64">
        <f>+D51+F51</f>
        <v>1568.7</v>
      </c>
      <c r="D51" s="64">
        <f>1568.7-1213.1</f>
        <v>355.6</v>
      </c>
      <c r="E51" s="64">
        <v>0.8</v>
      </c>
      <c r="F51" s="64">
        <v>1213.1</v>
      </c>
      <c r="G51" s="69"/>
    </row>
    <row r="52" spans="1:7" ht="31.5">
      <c r="A52" s="60">
        <v>47</v>
      </c>
      <c r="B52" s="52" t="s">
        <v>337</v>
      </c>
      <c r="C52" s="64">
        <f>+D52+F52</f>
        <v>1666.7</v>
      </c>
      <c r="D52" s="64"/>
      <c r="E52" s="64"/>
      <c r="F52" s="64">
        <v>1666.7</v>
      </c>
      <c r="G52" s="69"/>
    </row>
    <row r="53" spans="1:7" s="53" customFormat="1" ht="18.75" customHeight="1">
      <c r="A53" s="60">
        <v>48</v>
      </c>
      <c r="B53" s="50" t="s">
        <v>217</v>
      </c>
      <c r="C53" s="62">
        <f>+C55+C56</f>
        <v>391.9</v>
      </c>
      <c r="D53" s="62">
        <f>+D55+D56</f>
        <v>241.9</v>
      </c>
      <c r="E53" s="62">
        <f>+E55+E56</f>
        <v>0</v>
      </c>
      <c r="F53" s="62">
        <f>+F55+F56</f>
        <v>150</v>
      </c>
      <c r="G53" s="70"/>
    </row>
    <row r="54" spans="1:7" s="53" customFormat="1" ht="15" customHeight="1">
      <c r="A54" s="60">
        <v>49</v>
      </c>
      <c r="B54" s="57" t="s">
        <v>18</v>
      </c>
      <c r="C54" s="62"/>
      <c r="D54" s="62"/>
      <c r="E54" s="62"/>
      <c r="F54" s="62"/>
      <c r="G54" s="70"/>
    </row>
    <row r="55" spans="1:7" s="53" customFormat="1" ht="15" customHeight="1">
      <c r="A55" s="60">
        <v>50</v>
      </c>
      <c r="B55" s="51" t="s">
        <v>218</v>
      </c>
      <c r="C55" s="64">
        <f>+D55+F55</f>
        <v>150</v>
      </c>
      <c r="D55" s="64"/>
      <c r="E55" s="64"/>
      <c r="F55" s="64">
        <v>150</v>
      </c>
      <c r="G55" s="70"/>
    </row>
    <row r="56" spans="1:7" s="53" customFormat="1" ht="15" customHeight="1">
      <c r="A56" s="60">
        <v>51</v>
      </c>
      <c r="B56" s="52" t="s">
        <v>219</v>
      </c>
      <c r="C56" s="64">
        <f>+D56+F56</f>
        <v>241.9</v>
      </c>
      <c r="D56" s="64">
        <v>241.9</v>
      </c>
      <c r="E56" s="62"/>
      <c r="F56" s="64"/>
      <c r="G56" s="70"/>
    </row>
    <row r="57" spans="1:7" s="53" customFormat="1" ht="31.5" customHeight="1">
      <c r="A57" s="60">
        <v>52</v>
      </c>
      <c r="B57" s="61" t="s">
        <v>220</v>
      </c>
      <c r="C57" s="62">
        <f>+C59+C60</f>
        <v>2482</v>
      </c>
      <c r="D57" s="62">
        <f>+D59+D60</f>
        <v>50.8</v>
      </c>
      <c r="E57" s="62">
        <f>+E59+E60</f>
        <v>19.1</v>
      </c>
      <c r="F57" s="62">
        <f>+F59+F60</f>
        <v>2431.2</v>
      </c>
      <c r="G57" s="70"/>
    </row>
    <row r="58" spans="1:7" s="53" customFormat="1" ht="15" customHeight="1">
      <c r="A58" s="60">
        <v>53</v>
      </c>
      <c r="B58" s="57" t="s">
        <v>18</v>
      </c>
      <c r="C58" s="62"/>
      <c r="D58" s="62"/>
      <c r="E58" s="62"/>
      <c r="F58" s="62"/>
      <c r="G58" s="70"/>
    </row>
    <row r="59" spans="1:7" s="53" customFormat="1" ht="33.75" customHeight="1">
      <c r="A59" s="60">
        <v>54</v>
      </c>
      <c r="B59" s="51" t="s">
        <v>221</v>
      </c>
      <c r="C59" s="64">
        <f>+D59+F59</f>
        <v>70.8</v>
      </c>
      <c r="D59" s="64">
        <v>50.8</v>
      </c>
      <c r="E59" s="64">
        <v>19.1</v>
      </c>
      <c r="F59" s="64">
        <v>20</v>
      </c>
      <c r="G59" s="70"/>
    </row>
    <row r="60" spans="1:7" s="53" customFormat="1" ht="33" customHeight="1">
      <c r="A60" s="60">
        <v>55</v>
      </c>
      <c r="B60" s="51" t="s">
        <v>222</v>
      </c>
      <c r="C60" s="64">
        <f>+D60+F60</f>
        <v>2411.2</v>
      </c>
      <c r="D60" s="64"/>
      <c r="E60" s="64"/>
      <c r="F60" s="64">
        <v>2411.2</v>
      </c>
      <c r="G60" s="70"/>
    </row>
    <row r="61" spans="1:7" s="53" customFormat="1" ht="33" customHeight="1">
      <c r="A61" s="60">
        <v>56</v>
      </c>
      <c r="B61" s="61" t="s">
        <v>223</v>
      </c>
      <c r="C61" s="62">
        <f>+C63+C64</f>
        <v>2540.4</v>
      </c>
      <c r="D61" s="62">
        <f>+D63+D64</f>
        <v>26.6</v>
      </c>
      <c r="E61" s="62">
        <f>+E63+E64</f>
        <v>0</v>
      </c>
      <c r="F61" s="62">
        <f>+F63+F64</f>
        <v>2513.8</v>
      </c>
      <c r="G61" s="70"/>
    </row>
    <row r="62" spans="1:7" s="53" customFormat="1" ht="15" customHeight="1">
      <c r="A62" s="60">
        <v>57</v>
      </c>
      <c r="B62" s="57" t="s">
        <v>18</v>
      </c>
      <c r="C62" s="62"/>
      <c r="D62" s="62"/>
      <c r="E62" s="62"/>
      <c r="F62" s="62"/>
      <c r="G62" s="70"/>
    </row>
    <row r="63" spans="1:7" s="53" customFormat="1" ht="50.25" customHeight="1">
      <c r="A63" s="60">
        <v>58</v>
      </c>
      <c r="B63" s="52" t="s">
        <v>224</v>
      </c>
      <c r="C63" s="64">
        <f>+D63+F63</f>
        <v>554.3</v>
      </c>
      <c r="D63" s="64">
        <v>26.6</v>
      </c>
      <c r="E63" s="64"/>
      <c r="F63" s="64">
        <v>527.7</v>
      </c>
      <c r="G63" s="70"/>
    </row>
    <row r="64" spans="1:7" s="53" customFormat="1" ht="33" customHeight="1">
      <c r="A64" s="60">
        <v>59</v>
      </c>
      <c r="B64" s="52" t="s">
        <v>225</v>
      </c>
      <c r="C64" s="64">
        <f>+D64+F64</f>
        <v>1986.1</v>
      </c>
      <c r="D64" s="64"/>
      <c r="E64" s="64"/>
      <c r="F64" s="64">
        <v>1986.1</v>
      </c>
      <c r="G64" s="70"/>
    </row>
    <row r="65" spans="1:7" s="53" customFormat="1" ht="34.5" customHeight="1">
      <c r="A65" s="60">
        <v>60</v>
      </c>
      <c r="B65" s="61" t="s">
        <v>226</v>
      </c>
      <c r="C65" s="62">
        <f>+C68+C69+C67</f>
        <v>1319.9</v>
      </c>
      <c r="D65" s="62">
        <f>+D68+D69+D67</f>
        <v>1.1</v>
      </c>
      <c r="E65" s="62">
        <f>+E68+E69+E67</f>
        <v>0</v>
      </c>
      <c r="F65" s="62">
        <f>+F68+F69+F67</f>
        <v>1318.8</v>
      </c>
      <c r="G65" s="70"/>
    </row>
    <row r="66" spans="1:7" s="53" customFormat="1" ht="17.25" customHeight="1">
      <c r="A66" s="60">
        <v>61</v>
      </c>
      <c r="B66" s="57" t="s">
        <v>18</v>
      </c>
      <c r="C66" s="62"/>
      <c r="D66" s="62"/>
      <c r="E66" s="62"/>
      <c r="F66" s="62"/>
      <c r="G66" s="70"/>
    </row>
    <row r="67" spans="1:7" s="53" customFormat="1" ht="48.75" customHeight="1">
      <c r="A67" s="60">
        <v>62</v>
      </c>
      <c r="B67" s="52" t="s">
        <v>227</v>
      </c>
      <c r="C67" s="64">
        <f>+D67+F67</f>
        <v>1.1</v>
      </c>
      <c r="D67" s="64">
        <v>1.1</v>
      </c>
      <c r="E67" s="64"/>
      <c r="F67" s="62"/>
      <c r="G67" s="70"/>
    </row>
    <row r="68" spans="1:7" s="53" customFormat="1" ht="84.75" customHeight="1">
      <c r="A68" s="60">
        <v>63</v>
      </c>
      <c r="B68" s="52" t="s">
        <v>325</v>
      </c>
      <c r="C68" s="64">
        <f>+D68+F68</f>
        <v>1300</v>
      </c>
      <c r="D68" s="64"/>
      <c r="E68" s="64"/>
      <c r="F68" s="64">
        <v>1300</v>
      </c>
      <c r="G68" s="70"/>
    </row>
    <row r="69" spans="1:7" s="53" customFormat="1" ht="48" customHeight="1">
      <c r="A69" s="60">
        <v>64</v>
      </c>
      <c r="B69" s="52" t="s">
        <v>228</v>
      </c>
      <c r="C69" s="64">
        <f>+D69+F69</f>
        <v>18.8</v>
      </c>
      <c r="D69" s="64"/>
      <c r="E69" s="64"/>
      <c r="F69" s="64">
        <v>18.8</v>
      </c>
      <c r="G69" s="70"/>
    </row>
    <row r="70" spans="1:7" ht="19.5" customHeight="1">
      <c r="A70" s="60">
        <v>65</v>
      </c>
      <c r="B70" s="61" t="s">
        <v>229</v>
      </c>
      <c r="C70" s="62">
        <f>+C72+C73</f>
        <v>2008.6</v>
      </c>
      <c r="D70" s="62">
        <f>+D72+D73</f>
        <v>10</v>
      </c>
      <c r="E70" s="62">
        <f>+E72+E73</f>
        <v>0</v>
      </c>
      <c r="F70" s="62">
        <f>+F72+F73</f>
        <v>1998.6</v>
      </c>
      <c r="G70" s="69"/>
    </row>
    <row r="71" spans="1:7" ht="15.75" customHeight="1">
      <c r="A71" s="60">
        <v>66</v>
      </c>
      <c r="B71" s="57" t="s">
        <v>18</v>
      </c>
      <c r="C71" s="62"/>
      <c r="D71" s="62"/>
      <c r="E71" s="62"/>
      <c r="F71" s="62"/>
      <c r="G71" s="69"/>
    </row>
    <row r="72" spans="1:7" ht="32.25" customHeight="1">
      <c r="A72" s="60">
        <v>67</v>
      </c>
      <c r="B72" s="51" t="s">
        <v>230</v>
      </c>
      <c r="C72" s="64">
        <f>+D72+F72</f>
        <v>10</v>
      </c>
      <c r="D72" s="64">
        <v>10</v>
      </c>
      <c r="E72" s="64"/>
      <c r="F72" s="64"/>
      <c r="G72" s="69"/>
    </row>
    <row r="73" spans="1:7" ht="35.25" customHeight="1">
      <c r="A73" s="60">
        <v>68</v>
      </c>
      <c r="B73" s="51" t="s">
        <v>231</v>
      </c>
      <c r="C73" s="64">
        <f>+D73+F73</f>
        <v>1998.6</v>
      </c>
      <c r="D73" s="64"/>
      <c r="E73" s="64"/>
      <c r="F73" s="64">
        <v>1998.6</v>
      </c>
      <c r="G73" s="69"/>
    </row>
    <row r="74" spans="1:7" s="53" customFormat="1" ht="32.25" customHeight="1">
      <c r="A74" s="60">
        <v>69</v>
      </c>
      <c r="B74" s="50" t="s">
        <v>232</v>
      </c>
      <c r="C74" s="62">
        <f>SUM(C76:C77)</f>
        <v>1168.7</v>
      </c>
      <c r="D74" s="62">
        <f>SUM(D76:D77)</f>
        <v>2.7</v>
      </c>
      <c r="E74" s="62">
        <f>SUM(E76:E77)</f>
        <v>0</v>
      </c>
      <c r="F74" s="62">
        <f>SUM(F76:F77)</f>
        <v>1166</v>
      </c>
      <c r="G74" s="70"/>
    </row>
    <row r="75" spans="1:7" s="53" customFormat="1" ht="18.75" customHeight="1">
      <c r="A75" s="60">
        <v>70</v>
      </c>
      <c r="B75" s="57" t="s">
        <v>18</v>
      </c>
      <c r="C75" s="62"/>
      <c r="D75" s="62"/>
      <c r="E75" s="62"/>
      <c r="F75" s="62"/>
      <c r="G75" s="70"/>
    </row>
    <row r="76" spans="1:7" s="53" customFormat="1" ht="32.25" customHeight="1">
      <c r="A76" s="60">
        <v>71</v>
      </c>
      <c r="B76" s="51" t="s">
        <v>233</v>
      </c>
      <c r="C76" s="64">
        <f>+D76+F76</f>
        <v>968.7</v>
      </c>
      <c r="D76" s="64">
        <v>2.7</v>
      </c>
      <c r="E76" s="64"/>
      <c r="F76" s="64">
        <v>966</v>
      </c>
      <c r="G76" s="70"/>
    </row>
    <row r="77" spans="1:7" s="53" customFormat="1" ht="67.5" customHeight="1">
      <c r="A77" s="60">
        <v>72</v>
      </c>
      <c r="B77" s="51" t="s">
        <v>326</v>
      </c>
      <c r="C77" s="64">
        <f>+D77+F77</f>
        <v>200</v>
      </c>
      <c r="D77" s="64"/>
      <c r="E77" s="64"/>
      <c r="F77" s="64">
        <v>200</v>
      </c>
      <c r="G77" s="70"/>
    </row>
    <row r="78" spans="1:7" s="53" customFormat="1" ht="32.25" customHeight="1">
      <c r="A78" s="60">
        <v>73</v>
      </c>
      <c r="B78" s="50" t="s">
        <v>211</v>
      </c>
      <c r="C78" s="62">
        <f>+C81+C80</f>
        <v>1493.8</v>
      </c>
      <c r="D78" s="62">
        <f>+D81+D80</f>
        <v>3.6</v>
      </c>
      <c r="E78" s="62">
        <f>+E81+E80</f>
        <v>2.4</v>
      </c>
      <c r="F78" s="62">
        <f>+F81+F80</f>
        <v>1490.2</v>
      </c>
      <c r="G78" s="70"/>
    </row>
    <row r="79" spans="1:7" s="53" customFormat="1" ht="15.75" customHeight="1">
      <c r="A79" s="60">
        <v>74</v>
      </c>
      <c r="B79" s="57" t="s">
        <v>18</v>
      </c>
      <c r="C79" s="62"/>
      <c r="D79" s="62"/>
      <c r="E79" s="62"/>
      <c r="F79" s="62"/>
      <c r="G79" s="70"/>
    </row>
    <row r="80" spans="1:7" s="53" customFormat="1" ht="32.25" customHeight="1">
      <c r="A80" s="60">
        <v>75</v>
      </c>
      <c r="B80" s="51" t="s">
        <v>212</v>
      </c>
      <c r="C80" s="64">
        <f>+D80+F80</f>
        <v>485.6</v>
      </c>
      <c r="D80" s="64">
        <v>3.6</v>
      </c>
      <c r="E80" s="64">
        <v>2.4</v>
      </c>
      <c r="F80" s="64">
        <v>482</v>
      </c>
      <c r="G80" s="70"/>
    </row>
    <row r="81" spans="1:7" s="53" customFormat="1" ht="32.25" customHeight="1">
      <c r="A81" s="60">
        <v>76</v>
      </c>
      <c r="B81" s="51" t="s">
        <v>234</v>
      </c>
      <c r="C81" s="64">
        <f>+D81+F81</f>
        <v>1008.2</v>
      </c>
      <c r="D81" s="64"/>
      <c r="E81" s="64"/>
      <c r="F81" s="64">
        <v>1008.2</v>
      </c>
      <c r="G81" s="70"/>
    </row>
    <row r="82" spans="1:7" s="53" customFormat="1" ht="66.75" customHeight="1">
      <c r="A82" s="60">
        <v>77</v>
      </c>
      <c r="B82" s="50" t="s">
        <v>327</v>
      </c>
      <c r="C82" s="62">
        <f>+D82+F82</f>
        <v>600</v>
      </c>
      <c r="D82" s="62"/>
      <c r="E82" s="62"/>
      <c r="F82" s="62">
        <v>600</v>
      </c>
      <c r="G82" s="70"/>
    </row>
    <row r="83" spans="1:7" ht="19.5" customHeight="1">
      <c r="A83" s="60">
        <v>78</v>
      </c>
      <c r="B83" s="61" t="s">
        <v>235</v>
      </c>
      <c r="C83" s="62">
        <f>+C84</f>
        <v>690</v>
      </c>
      <c r="D83" s="62">
        <f>+D84</f>
        <v>239.2</v>
      </c>
      <c r="E83" s="62">
        <f>+E84</f>
        <v>8.2</v>
      </c>
      <c r="F83" s="62">
        <f>+F84</f>
        <v>450.8</v>
      </c>
      <c r="G83" s="62">
        <f>+G84</f>
        <v>0</v>
      </c>
    </row>
    <row r="84" spans="1:7" ht="31.5" customHeight="1">
      <c r="A84" s="60">
        <v>79</v>
      </c>
      <c r="B84" s="61" t="s">
        <v>236</v>
      </c>
      <c r="C84" s="62">
        <f>+D84+F84</f>
        <v>690</v>
      </c>
      <c r="D84" s="62">
        <f>690-450.8</f>
        <v>239.2</v>
      </c>
      <c r="E84" s="62">
        <v>8.2</v>
      </c>
      <c r="F84" s="62">
        <v>450.8</v>
      </c>
      <c r="G84" s="70"/>
    </row>
    <row r="85" spans="1:7" ht="19.5" customHeight="1">
      <c r="A85" s="60">
        <v>80</v>
      </c>
      <c r="B85" s="61" t="s">
        <v>11</v>
      </c>
      <c r="C85" s="62">
        <f>+C86+C90+C91+C96+C98+C95+C97</f>
        <v>63968.7</v>
      </c>
      <c r="D85" s="62">
        <f>+D86+D90+D91+D96+D98+D95+D97</f>
        <v>63893.5</v>
      </c>
      <c r="E85" s="62">
        <f>+E86+E90+E91+E96+E98+E95+E97</f>
        <v>847.7</v>
      </c>
      <c r="F85" s="62">
        <f>+F86+F90+F91+F96+F98+F95+F97</f>
        <v>75.2</v>
      </c>
      <c r="G85" s="62">
        <f>+G86+G90+G91+G96+G98+G95+G97</f>
        <v>2228.6</v>
      </c>
    </row>
    <row r="86" spans="1:7" ht="15.75">
      <c r="A86" s="60">
        <v>81</v>
      </c>
      <c r="B86" s="50" t="s">
        <v>237</v>
      </c>
      <c r="C86" s="62">
        <f>+C88+C89</f>
        <v>14950.1</v>
      </c>
      <c r="D86" s="62">
        <f>+D88+D89</f>
        <v>14950.1</v>
      </c>
      <c r="E86" s="62">
        <f>+E88+E89</f>
        <v>0</v>
      </c>
      <c r="F86" s="62">
        <f>+F88+F89</f>
        <v>0</v>
      </c>
      <c r="G86" s="69"/>
    </row>
    <row r="87" spans="1:7" s="44" customFormat="1" ht="15.75">
      <c r="A87" s="60">
        <v>82</v>
      </c>
      <c r="B87" s="57" t="s">
        <v>18</v>
      </c>
      <c r="C87" s="62">
        <f aca="true" t="shared" si="2" ref="C87:C98">+D87+F87</f>
        <v>0</v>
      </c>
      <c r="D87" s="64"/>
      <c r="E87" s="64"/>
      <c r="F87" s="64"/>
      <c r="G87" s="69"/>
    </row>
    <row r="88" spans="1:7" s="44" customFormat="1" ht="31.5">
      <c r="A88" s="60">
        <v>83</v>
      </c>
      <c r="B88" s="51" t="s">
        <v>238</v>
      </c>
      <c r="C88" s="64">
        <f t="shared" si="2"/>
        <v>14000</v>
      </c>
      <c r="D88" s="64">
        <v>14000</v>
      </c>
      <c r="E88" s="64"/>
      <c r="F88" s="64"/>
      <c r="G88" s="69"/>
    </row>
    <row r="89" spans="1:7" s="44" customFormat="1" ht="15.75">
      <c r="A89" s="60">
        <v>84</v>
      </c>
      <c r="B89" s="52" t="s">
        <v>219</v>
      </c>
      <c r="C89" s="64">
        <f t="shared" si="2"/>
        <v>950.1</v>
      </c>
      <c r="D89" s="64">
        <v>950.1</v>
      </c>
      <c r="E89" s="64"/>
      <c r="F89" s="64"/>
      <c r="G89" s="69"/>
    </row>
    <row r="90" spans="1:7" ht="31.5">
      <c r="A90" s="60">
        <v>85</v>
      </c>
      <c r="B90" s="61" t="s">
        <v>239</v>
      </c>
      <c r="C90" s="62">
        <f t="shared" si="2"/>
        <v>16117.2</v>
      </c>
      <c r="D90" s="62">
        <v>16072</v>
      </c>
      <c r="E90" s="62"/>
      <c r="F90" s="62">
        <v>45.2</v>
      </c>
      <c r="G90" s="70"/>
    </row>
    <row r="91" spans="1:7" ht="31.5">
      <c r="A91" s="60">
        <v>86</v>
      </c>
      <c r="B91" s="61" t="s">
        <v>240</v>
      </c>
      <c r="C91" s="62">
        <f t="shared" si="2"/>
        <v>28799.5</v>
      </c>
      <c r="D91" s="62">
        <f>+D93+D94</f>
        <v>28799.5</v>
      </c>
      <c r="E91" s="62">
        <f>+E93+E94</f>
        <v>847.7</v>
      </c>
      <c r="F91" s="62">
        <f>+F93+F94</f>
        <v>0</v>
      </c>
      <c r="G91" s="62">
        <f>+G93+G94</f>
        <v>2228.6</v>
      </c>
    </row>
    <row r="92" spans="1:7" ht="15" customHeight="1">
      <c r="A92" s="60">
        <v>87</v>
      </c>
      <c r="B92" s="57" t="s">
        <v>18</v>
      </c>
      <c r="C92" s="62">
        <f t="shared" si="2"/>
        <v>0</v>
      </c>
      <c r="D92" s="62">
        <v>0</v>
      </c>
      <c r="E92" s="62">
        <v>0</v>
      </c>
      <c r="F92" s="62">
        <v>0</v>
      </c>
      <c r="G92" s="69"/>
    </row>
    <row r="93" spans="1:7" ht="48" customHeight="1">
      <c r="A93" s="60">
        <v>88</v>
      </c>
      <c r="B93" s="51" t="s">
        <v>224</v>
      </c>
      <c r="C93" s="64">
        <f t="shared" si="2"/>
        <v>28740.1</v>
      </c>
      <c r="D93" s="64">
        <v>28740.1</v>
      </c>
      <c r="E93" s="64">
        <v>840.8</v>
      </c>
      <c r="F93" s="64"/>
      <c r="G93" s="69">
        <v>2228.6</v>
      </c>
    </row>
    <row r="94" spans="1:7" s="44" customFormat="1" ht="47.25" customHeight="1">
      <c r="A94" s="60">
        <v>89</v>
      </c>
      <c r="B94" s="52" t="s">
        <v>241</v>
      </c>
      <c r="C94" s="64">
        <f t="shared" si="2"/>
        <v>59.4</v>
      </c>
      <c r="D94" s="64">
        <v>59.4</v>
      </c>
      <c r="E94" s="64">
        <v>6.9</v>
      </c>
      <c r="F94" s="64"/>
      <c r="G94" s="69"/>
    </row>
    <row r="95" spans="1:7" s="53" customFormat="1" ht="47.25" customHeight="1">
      <c r="A95" s="60">
        <v>90</v>
      </c>
      <c r="B95" s="61" t="s">
        <v>242</v>
      </c>
      <c r="C95" s="62">
        <f t="shared" si="2"/>
        <v>47</v>
      </c>
      <c r="D95" s="62">
        <v>47</v>
      </c>
      <c r="E95" s="62"/>
      <c r="F95" s="62"/>
      <c r="G95" s="70"/>
    </row>
    <row r="96" spans="1:7" ht="31.5">
      <c r="A96" s="60">
        <v>91</v>
      </c>
      <c r="B96" s="61" t="s">
        <v>243</v>
      </c>
      <c r="C96" s="62">
        <f t="shared" si="2"/>
        <v>3729.4</v>
      </c>
      <c r="D96" s="62">
        <v>3729.4</v>
      </c>
      <c r="E96" s="62">
        <v>0</v>
      </c>
      <c r="F96" s="62">
        <v>0</v>
      </c>
      <c r="G96" s="69"/>
    </row>
    <row r="97" spans="1:7" s="53" customFormat="1" ht="31.5">
      <c r="A97" s="60">
        <v>92</v>
      </c>
      <c r="B97" s="50" t="s">
        <v>244</v>
      </c>
      <c r="C97" s="62">
        <f t="shared" si="2"/>
        <v>152.5</v>
      </c>
      <c r="D97" s="62">
        <v>152.5</v>
      </c>
      <c r="E97" s="62"/>
      <c r="F97" s="62"/>
      <c r="G97" s="70"/>
    </row>
    <row r="98" spans="1:7" ht="31.5" customHeight="1">
      <c r="A98" s="60">
        <v>93</v>
      </c>
      <c r="B98" s="61" t="s">
        <v>245</v>
      </c>
      <c r="C98" s="62">
        <f t="shared" si="2"/>
        <v>173</v>
      </c>
      <c r="D98" s="62">
        <v>143</v>
      </c>
      <c r="E98" s="62"/>
      <c r="F98" s="62">
        <v>30</v>
      </c>
      <c r="G98" s="69"/>
    </row>
    <row r="99" spans="1:7" s="53" customFormat="1" ht="17.25" customHeight="1">
      <c r="A99" s="60">
        <v>94</v>
      </c>
      <c r="B99" s="61" t="s">
        <v>12</v>
      </c>
      <c r="C99" s="62">
        <f>+C100+C104+C111</f>
        <v>213678.1</v>
      </c>
      <c r="D99" s="62">
        <f>+D100+D104+D111</f>
        <v>213102.4</v>
      </c>
      <c r="E99" s="62">
        <f>+E100+E104+E111</f>
        <v>138352.5</v>
      </c>
      <c r="F99" s="62">
        <f>+F100+F104+F111</f>
        <v>575.7</v>
      </c>
      <c r="G99" s="70"/>
    </row>
    <row r="100" spans="1:7" ht="31.5">
      <c r="A100" s="60">
        <v>95</v>
      </c>
      <c r="B100" s="61" t="s">
        <v>226</v>
      </c>
      <c r="C100" s="62">
        <f>+D100+F100</f>
        <v>9783.4</v>
      </c>
      <c r="D100" s="62">
        <f>+D102+D103</f>
        <v>9697.1</v>
      </c>
      <c r="E100" s="62">
        <f>+E102+E103</f>
        <v>4644.1</v>
      </c>
      <c r="F100" s="62">
        <f>+F102+F103</f>
        <v>86.3</v>
      </c>
      <c r="G100" s="69"/>
    </row>
    <row r="101" spans="1:7" ht="15.75">
      <c r="A101" s="60">
        <v>96</v>
      </c>
      <c r="B101" s="57" t="s">
        <v>18</v>
      </c>
      <c r="C101" s="62">
        <f>+D101+F101</f>
        <v>0</v>
      </c>
      <c r="D101" s="62">
        <v>0</v>
      </c>
      <c r="E101" s="62">
        <v>0</v>
      </c>
      <c r="F101" s="62">
        <v>0</v>
      </c>
      <c r="G101" s="69"/>
    </row>
    <row r="102" spans="1:7" ht="47.25">
      <c r="A102" s="60">
        <v>97</v>
      </c>
      <c r="B102" s="52" t="s">
        <v>227</v>
      </c>
      <c r="C102" s="64">
        <f>+D102+F102</f>
        <v>8634.5</v>
      </c>
      <c r="D102" s="64">
        <v>8572.9</v>
      </c>
      <c r="E102" s="64">
        <v>4414</v>
      </c>
      <c r="F102" s="64">
        <v>61.6</v>
      </c>
      <c r="G102" s="69"/>
    </row>
    <row r="103" spans="1:7" ht="48" customHeight="1">
      <c r="A103" s="60">
        <v>98</v>
      </c>
      <c r="B103" s="52" t="s">
        <v>246</v>
      </c>
      <c r="C103" s="64">
        <f>+D103+F103</f>
        <v>1148.9</v>
      </c>
      <c r="D103" s="64">
        <v>1124.2</v>
      </c>
      <c r="E103" s="64">
        <v>230.1</v>
      </c>
      <c r="F103" s="64">
        <v>24.7</v>
      </c>
      <c r="G103" s="69"/>
    </row>
    <row r="104" spans="1:7" ht="19.5" customHeight="1">
      <c r="A104" s="60">
        <v>99</v>
      </c>
      <c r="B104" s="61" t="s">
        <v>247</v>
      </c>
      <c r="C104" s="62">
        <f>SUM(C106:C110)</f>
        <v>189297.7</v>
      </c>
      <c r="D104" s="62">
        <f>SUM(D106:D110)</f>
        <v>189008.7</v>
      </c>
      <c r="E104" s="62">
        <f>SUM(E106:E110)</f>
        <v>126368.5</v>
      </c>
      <c r="F104" s="62">
        <f>SUM(F106:F110)</f>
        <v>289</v>
      </c>
      <c r="G104" s="69"/>
    </row>
    <row r="105" spans="1:7" ht="15.75">
      <c r="A105" s="60">
        <v>100</v>
      </c>
      <c r="B105" s="57" t="s">
        <v>18</v>
      </c>
      <c r="C105" s="62">
        <f aca="true" t="shared" si="3" ref="C105:C114">+D105+F105</f>
        <v>0</v>
      </c>
      <c r="D105" s="62">
        <v>0</v>
      </c>
      <c r="E105" s="62">
        <v>0</v>
      </c>
      <c r="F105" s="62">
        <v>0</v>
      </c>
      <c r="G105" s="69"/>
    </row>
    <row r="106" spans="1:7" ht="31.5">
      <c r="A106" s="60">
        <v>101</v>
      </c>
      <c r="B106" s="51" t="s">
        <v>248</v>
      </c>
      <c r="C106" s="64">
        <f t="shared" si="3"/>
        <v>68779.4</v>
      </c>
      <c r="D106" s="64">
        <f>485.1+68134.3+160</f>
        <v>68779.4</v>
      </c>
      <c r="E106" s="64">
        <v>46773.8</v>
      </c>
      <c r="F106" s="64"/>
      <c r="G106" s="69"/>
    </row>
    <row r="107" spans="1:7" ht="53.25" customHeight="1">
      <c r="A107" s="60">
        <v>102</v>
      </c>
      <c r="B107" s="52" t="s">
        <v>328</v>
      </c>
      <c r="C107" s="64">
        <f t="shared" si="3"/>
        <v>101252.2</v>
      </c>
      <c r="D107" s="64">
        <f>101252.2-147</f>
        <v>101105.2</v>
      </c>
      <c r="E107" s="64">
        <v>75188.7</v>
      </c>
      <c r="F107" s="64">
        <v>147</v>
      </c>
      <c r="G107" s="69"/>
    </row>
    <row r="108" spans="1:7" ht="47.25">
      <c r="A108" s="60">
        <v>103</v>
      </c>
      <c r="B108" s="67" t="s">
        <v>329</v>
      </c>
      <c r="C108" s="64">
        <f t="shared" si="3"/>
        <v>2598.4</v>
      </c>
      <c r="D108" s="64">
        <f>2598.4-29</f>
        <v>2569.4</v>
      </c>
      <c r="E108" s="64">
        <v>1388.8</v>
      </c>
      <c r="F108" s="64">
        <v>29</v>
      </c>
      <c r="G108" s="69"/>
    </row>
    <row r="109" spans="1:7" ht="67.5" customHeight="1">
      <c r="A109" s="60">
        <v>104</v>
      </c>
      <c r="B109" s="67" t="s">
        <v>334</v>
      </c>
      <c r="C109" s="64">
        <f t="shared" si="3"/>
        <v>63.4</v>
      </c>
      <c r="D109" s="64">
        <v>63.4</v>
      </c>
      <c r="E109" s="64">
        <v>17.2</v>
      </c>
      <c r="F109" s="64"/>
      <c r="G109" s="69"/>
    </row>
    <row r="110" spans="1:7" s="44" customFormat="1" ht="31.5">
      <c r="A110" s="60">
        <v>105</v>
      </c>
      <c r="B110" s="52" t="s">
        <v>249</v>
      </c>
      <c r="C110" s="64">
        <f t="shared" si="3"/>
        <v>16604.3</v>
      </c>
      <c r="D110" s="64">
        <f>16604.3-113</f>
        <v>16491.3</v>
      </c>
      <c r="E110" s="64">
        <v>3000</v>
      </c>
      <c r="F110" s="64">
        <v>113</v>
      </c>
      <c r="G110" s="69"/>
    </row>
    <row r="111" spans="1:7" ht="20.25" customHeight="1">
      <c r="A111" s="60">
        <v>106</v>
      </c>
      <c r="B111" s="50" t="s">
        <v>250</v>
      </c>
      <c r="C111" s="62">
        <f t="shared" si="3"/>
        <v>14597</v>
      </c>
      <c r="D111" s="62">
        <f>+D113+D114</f>
        <v>14396.6</v>
      </c>
      <c r="E111" s="62">
        <f>+E113+E114</f>
        <v>7339.9</v>
      </c>
      <c r="F111" s="62">
        <f>+F113+F114</f>
        <v>200.4</v>
      </c>
      <c r="G111" s="69"/>
    </row>
    <row r="112" spans="1:7" ht="15.75">
      <c r="A112" s="60">
        <v>107</v>
      </c>
      <c r="B112" s="57" t="s">
        <v>18</v>
      </c>
      <c r="C112" s="62">
        <f t="shared" si="3"/>
        <v>0</v>
      </c>
      <c r="D112" s="62">
        <v>0</v>
      </c>
      <c r="E112" s="62">
        <v>0</v>
      </c>
      <c r="F112" s="62">
        <v>0</v>
      </c>
      <c r="G112" s="69"/>
    </row>
    <row r="113" spans="1:7" ht="31.5">
      <c r="A113" s="60">
        <v>108</v>
      </c>
      <c r="B113" s="51" t="s">
        <v>251</v>
      </c>
      <c r="C113" s="64">
        <f t="shared" si="3"/>
        <v>13895.2</v>
      </c>
      <c r="D113" s="64">
        <v>13778.3</v>
      </c>
      <c r="E113" s="64">
        <v>7339.9</v>
      </c>
      <c r="F113" s="64">
        <v>116.9</v>
      </c>
      <c r="G113" s="69"/>
    </row>
    <row r="114" spans="1:7" s="44" customFormat="1" ht="31.5">
      <c r="A114" s="60">
        <v>109</v>
      </c>
      <c r="B114" s="52" t="s">
        <v>252</v>
      </c>
      <c r="C114" s="64">
        <f t="shared" si="3"/>
        <v>701.8</v>
      </c>
      <c r="D114" s="64">
        <v>618.3</v>
      </c>
      <c r="E114" s="64"/>
      <c r="F114" s="64">
        <v>83.5</v>
      </c>
      <c r="G114" s="69"/>
    </row>
    <row r="115" spans="1:7" s="53" customFormat="1" ht="15.75">
      <c r="A115" s="60">
        <v>110</v>
      </c>
      <c r="B115" s="61" t="s">
        <v>13</v>
      </c>
      <c r="C115" s="62">
        <f>+C116+C127+C134</f>
        <v>51426.7</v>
      </c>
      <c r="D115" s="62">
        <f>+D116+D127+D134</f>
        <v>51423.7</v>
      </c>
      <c r="E115" s="62">
        <f>+E116+E127+E134</f>
        <v>11413.8</v>
      </c>
      <c r="F115" s="62">
        <f>+F116+F127+F134</f>
        <v>3</v>
      </c>
      <c r="G115" s="70"/>
    </row>
    <row r="116" spans="1:7" ht="15.75">
      <c r="A116" s="60">
        <v>111</v>
      </c>
      <c r="B116" s="61" t="s">
        <v>253</v>
      </c>
      <c r="C116" s="62">
        <f>+C118+C119+C124+C125+C126</f>
        <v>45494.8</v>
      </c>
      <c r="D116" s="62">
        <f>+D118+D119+D124+D125+D126</f>
        <v>45491.8</v>
      </c>
      <c r="E116" s="62">
        <f>+E118+E119+E124+E125+E126</f>
        <v>7783.4</v>
      </c>
      <c r="F116" s="62">
        <f>+F118+F119+F124+F125+F126</f>
        <v>3</v>
      </c>
      <c r="G116" s="69"/>
    </row>
    <row r="117" spans="1:7" ht="15.75">
      <c r="A117" s="60">
        <v>112</v>
      </c>
      <c r="B117" s="57" t="s">
        <v>18</v>
      </c>
      <c r="C117" s="62">
        <f>+D117+F117</f>
        <v>0</v>
      </c>
      <c r="D117" s="62">
        <v>0</v>
      </c>
      <c r="E117" s="62">
        <v>0</v>
      </c>
      <c r="F117" s="62">
        <v>0</v>
      </c>
      <c r="G117" s="69"/>
    </row>
    <row r="118" spans="1:7" ht="31.5">
      <c r="A118" s="60">
        <v>113</v>
      </c>
      <c r="B118" s="51" t="s">
        <v>212</v>
      </c>
      <c r="C118" s="64">
        <f>+D118+F118</f>
        <v>9820.1</v>
      </c>
      <c r="D118" s="64">
        <v>9820.1</v>
      </c>
      <c r="E118" s="64">
        <v>4567.2</v>
      </c>
      <c r="F118" s="64"/>
      <c r="G118" s="69"/>
    </row>
    <row r="119" spans="1:7" ht="68.25" customHeight="1">
      <c r="A119" s="60">
        <v>114</v>
      </c>
      <c r="B119" s="67" t="s">
        <v>330</v>
      </c>
      <c r="C119" s="64">
        <f>+D119+F119</f>
        <v>29187.3</v>
      </c>
      <c r="D119" s="64">
        <f>+D121+D122+D123</f>
        <v>29187.3</v>
      </c>
      <c r="E119" s="64">
        <f>+E121+E122+E123</f>
        <v>1247.3</v>
      </c>
      <c r="F119" s="64">
        <f>+F121+F122+F123</f>
        <v>0</v>
      </c>
      <c r="G119" s="69"/>
    </row>
    <row r="120" spans="1:7" ht="18" customHeight="1">
      <c r="A120" s="60">
        <v>115</v>
      </c>
      <c r="B120" s="57" t="s">
        <v>18</v>
      </c>
      <c r="C120" s="62"/>
      <c r="D120" s="62"/>
      <c r="E120" s="62"/>
      <c r="F120" s="62"/>
      <c r="G120" s="69"/>
    </row>
    <row r="121" spans="1:7" ht="18.75" customHeight="1">
      <c r="A121" s="60">
        <v>116</v>
      </c>
      <c r="B121" s="52" t="s">
        <v>54</v>
      </c>
      <c r="C121" s="64">
        <f aca="true" t="shared" si="4" ref="C121:C126">+D121+F121</f>
        <v>3252.5</v>
      </c>
      <c r="D121" s="64">
        <v>3252.5</v>
      </c>
      <c r="E121" s="64">
        <v>1247.3</v>
      </c>
      <c r="F121" s="64"/>
      <c r="G121" s="69"/>
    </row>
    <row r="122" spans="1:7" ht="32.25" customHeight="1">
      <c r="A122" s="60">
        <v>117</v>
      </c>
      <c r="B122" s="52" t="s">
        <v>254</v>
      </c>
      <c r="C122" s="64">
        <f t="shared" si="4"/>
        <v>22494.2</v>
      </c>
      <c r="D122" s="64">
        <v>22494.2</v>
      </c>
      <c r="E122" s="64"/>
      <c r="F122" s="64"/>
      <c r="G122" s="69"/>
    </row>
    <row r="123" spans="1:7" ht="18.75" customHeight="1">
      <c r="A123" s="60">
        <v>118</v>
      </c>
      <c r="B123" s="52" t="s">
        <v>55</v>
      </c>
      <c r="C123" s="64">
        <f t="shared" si="4"/>
        <v>3440.6</v>
      </c>
      <c r="D123" s="64">
        <v>3440.6</v>
      </c>
      <c r="E123" s="64"/>
      <c r="F123" s="64"/>
      <c r="G123" s="69"/>
    </row>
    <row r="124" spans="1:7" ht="48.75" customHeight="1">
      <c r="A124" s="60">
        <v>119</v>
      </c>
      <c r="B124" s="67" t="s">
        <v>331</v>
      </c>
      <c r="C124" s="64">
        <f t="shared" si="4"/>
        <v>2611</v>
      </c>
      <c r="D124" s="64">
        <v>2611</v>
      </c>
      <c r="E124" s="64">
        <v>1383.5</v>
      </c>
      <c r="F124" s="62"/>
      <c r="G124" s="69"/>
    </row>
    <row r="125" spans="1:7" s="44" customFormat="1" ht="31.5">
      <c r="A125" s="60">
        <v>120</v>
      </c>
      <c r="B125" s="52" t="s">
        <v>255</v>
      </c>
      <c r="C125" s="64">
        <f t="shared" si="4"/>
        <v>1576.4</v>
      </c>
      <c r="D125" s="64">
        <v>1573.4</v>
      </c>
      <c r="E125" s="64">
        <v>585.4</v>
      </c>
      <c r="F125" s="64">
        <v>3</v>
      </c>
      <c r="G125" s="69"/>
    </row>
    <row r="126" spans="1:7" s="44" customFormat="1" ht="47.25">
      <c r="A126" s="60">
        <v>121</v>
      </c>
      <c r="B126" s="52" t="s">
        <v>256</v>
      </c>
      <c r="C126" s="64">
        <f t="shared" si="4"/>
        <v>2300</v>
      </c>
      <c r="D126" s="64">
        <v>2300</v>
      </c>
      <c r="E126" s="64"/>
      <c r="F126" s="64"/>
      <c r="G126" s="69"/>
    </row>
    <row r="127" spans="1:7" ht="15.75">
      <c r="A127" s="60">
        <v>122</v>
      </c>
      <c r="B127" s="61" t="s">
        <v>257</v>
      </c>
      <c r="C127" s="62">
        <f>SUM(C129:C133)</f>
        <v>5924</v>
      </c>
      <c r="D127" s="62">
        <f>SUM(D129:D133)</f>
        <v>5924</v>
      </c>
      <c r="E127" s="62">
        <f>SUM(E129:E133)</f>
        <v>3629.5</v>
      </c>
      <c r="F127" s="62">
        <f>SUM(F129:F133)</f>
        <v>0</v>
      </c>
      <c r="G127" s="69"/>
    </row>
    <row r="128" spans="1:7" ht="15.75">
      <c r="A128" s="60">
        <v>123</v>
      </c>
      <c r="B128" s="57" t="s">
        <v>18</v>
      </c>
      <c r="C128" s="62">
        <f aca="true" t="shared" si="5" ref="C128:C134">+D128+F128</f>
        <v>0</v>
      </c>
      <c r="D128" s="62">
        <v>0</v>
      </c>
      <c r="E128" s="62">
        <v>0</v>
      </c>
      <c r="F128" s="62">
        <v>0</v>
      </c>
      <c r="G128" s="69"/>
    </row>
    <row r="129" spans="1:7" ht="31.5">
      <c r="A129" s="60">
        <v>124</v>
      </c>
      <c r="B129" s="51" t="s">
        <v>258</v>
      </c>
      <c r="C129" s="64">
        <f t="shared" si="5"/>
        <v>513.7</v>
      </c>
      <c r="D129" s="64">
        <f>506.3+7.4</f>
        <v>513.7</v>
      </c>
      <c r="E129" s="64">
        <f>312+5.6</f>
        <v>317.6</v>
      </c>
      <c r="F129" s="64"/>
      <c r="G129" s="69"/>
    </row>
    <row r="130" spans="1:7" ht="49.5" customHeight="1">
      <c r="A130" s="60">
        <v>125</v>
      </c>
      <c r="B130" s="67" t="s">
        <v>332</v>
      </c>
      <c r="C130" s="64">
        <f t="shared" si="5"/>
        <v>4925.5</v>
      </c>
      <c r="D130" s="64">
        <v>4925.5</v>
      </c>
      <c r="E130" s="64">
        <v>3282.6</v>
      </c>
      <c r="F130" s="64"/>
      <c r="G130" s="69"/>
    </row>
    <row r="131" spans="1:7" s="44" customFormat="1" ht="31.5" customHeight="1">
      <c r="A131" s="60">
        <v>126</v>
      </c>
      <c r="B131" s="52" t="s">
        <v>259</v>
      </c>
      <c r="C131" s="64">
        <f t="shared" si="5"/>
        <v>150</v>
      </c>
      <c r="D131" s="64">
        <v>150</v>
      </c>
      <c r="E131" s="64">
        <v>29.3</v>
      </c>
      <c r="F131" s="64"/>
      <c r="G131" s="69"/>
    </row>
    <row r="132" spans="1:7" ht="31.5">
      <c r="A132" s="60">
        <v>127</v>
      </c>
      <c r="B132" s="52" t="s">
        <v>260</v>
      </c>
      <c r="C132" s="64">
        <f t="shared" si="5"/>
        <v>298</v>
      </c>
      <c r="D132" s="64">
        <v>298</v>
      </c>
      <c r="E132" s="64"/>
      <c r="F132" s="64"/>
      <c r="G132" s="69"/>
    </row>
    <row r="133" spans="1:7" ht="31.5">
      <c r="A133" s="60">
        <v>128</v>
      </c>
      <c r="B133" s="51" t="s">
        <v>261</v>
      </c>
      <c r="C133" s="64">
        <f t="shared" si="5"/>
        <v>36.8</v>
      </c>
      <c r="D133" s="64">
        <v>36.8</v>
      </c>
      <c r="E133" s="64"/>
      <c r="F133" s="64"/>
      <c r="G133" s="69"/>
    </row>
    <row r="134" spans="1:7" s="53" customFormat="1" ht="47.25">
      <c r="A134" s="60">
        <v>129</v>
      </c>
      <c r="B134" s="50" t="s">
        <v>294</v>
      </c>
      <c r="C134" s="62">
        <f t="shared" si="5"/>
        <v>7.9</v>
      </c>
      <c r="D134" s="62">
        <v>7.9</v>
      </c>
      <c r="E134" s="62">
        <v>0.9</v>
      </c>
      <c r="F134" s="62"/>
      <c r="G134" s="70"/>
    </row>
    <row r="135" spans="1:7" ht="15" customHeight="1">
      <c r="A135" s="60">
        <v>130</v>
      </c>
      <c r="B135" s="61" t="s">
        <v>262</v>
      </c>
      <c r="C135" s="62">
        <f>+C115+C99+C85+C83+C40+C8+C6</f>
        <v>380790</v>
      </c>
      <c r="D135" s="62">
        <f>+D115+D99+D85+D83+D40+D8+D6</f>
        <v>355415.4</v>
      </c>
      <c r="E135" s="62">
        <f>+E115+E99+E85+E83+E40+E8+E6</f>
        <v>161637.9</v>
      </c>
      <c r="F135" s="62">
        <f>+F115+F99+F85+F83+F40+F8+F6</f>
        <v>25374.6</v>
      </c>
      <c r="G135" s="62">
        <f>+G115+G99+G85+G83+G40+G8+G6</f>
        <v>9409</v>
      </c>
    </row>
    <row r="136" spans="1:7" ht="15" customHeight="1">
      <c r="A136" s="60">
        <v>131</v>
      </c>
      <c r="B136" s="57" t="s">
        <v>18</v>
      </c>
      <c r="C136" s="62"/>
      <c r="D136" s="62"/>
      <c r="E136" s="62"/>
      <c r="F136" s="62"/>
      <c r="G136" s="69"/>
    </row>
    <row r="137" spans="1:7" ht="31.5">
      <c r="A137" s="60">
        <v>132</v>
      </c>
      <c r="B137" s="52" t="s">
        <v>333</v>
      </c>
      <c r="C137" s="64">
        <f>+C16+C38+C45+C68+C107+C108+C119+C124+C130+C109+C82+C77</f>
        <v>146794</v>
      </c>
      <c r="D137" s="64">
        <f>+D16+D38+D45+D68+D107+D108+D119+D124+D130+D109+D82+D77</f>
        <v>144508.2</v>
      </c>
      <c r="E137" s="64">
        <f>+E16+E38+E45+E68+E107+E108+E119+E124+E130+E109+E82+E77</f>
        <v>84435.8</v>
      </c>
      <c r="F137" s="64">
        <f>+F16+F38+F45+F68+F107+F108+F119+F124+F130+F109+F82+F77</f>
        <v>2285.8</v>
      </c>
      <c r="G137" s="69"/>
    </row>
    <row r="139" spans="2:3" ht="15">
      <c r="B139" s="68"/>
      <c r="C139" s="68"/>
    </row>
  </sheetData>
  <sheetProtection/>
  <mergeCells count="7">
    <mergeCell ref="G2:G4"/>
    <mergeCell ref="D3:E3"/>
    <mergeCell ref="F3:F4"/>
    <mergeCell ref="A2:A4"/>
    <mergeCell ref="B2:B4"/>
    <mergeCell ref="C2:C4"/>
    <mergeCell ref="D2:F2"/>
  </mergeCells>
  <printOptions/>
  <pageMargins left="0.9448818897637796" right="0.35433070866141736" top="0.984251968503937" bottom="0.393700787401574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Zeros="0"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8" sqref="B18"/>
    </sheetView>
  </sheetViews>
  <sheetFormatPr defaultColWidth="10.140625" defaultRowHeight="12.75"/>
  <cols>
    <col min="1" max="1" width="5.28125" style="35" customWidth="1"/>
    <col min="2" max="2" width="23.00390625" style="35" customWidth="1"/>
    <col min="3" max="3" width="18.00390625" style="35" customWidth="1"/>
    <col min="4" max="4" width="12.00390625" style="35" customWidth="1"/>
    <col min="5" max="5" width="11.00390625" style="35" customWidth="1"/>
    <col min="6" max="6" width="10.8515625" style="35" customWidth="1"/>
    <col min="7" max="7" width="9.421875" style="35" customWidth="1"/>
    <col min="8" max="16384" width="10.140625" style="35" customWidth="1"/>
  </cols>
  <sheetData>
    <row r="1" spans="1:7" ht="15.75">
      <c r="A1" s="34"/>
      <c r="B1" s="34"/>
      <c r="C1" s="34" t="s">
        <v>264</v>
      </c>
      <c r="D1" s="34"/>
      <c r="E1" s="34"/>
      <c r="F1" s="34"/>
      <c r="G1" s="34"/>
    </row>
    <row r="2" spans="1:7" ht="15.75">
      <c r="A2" s="34"/>
      <c r="B2" s="34"/>
      <c r="C2" s="34" t="s">
        <v>306</v>
      </c>
      <c r="D2" s="34"/>
      <c r="E2" s="34"/>
      <c r="F2" s="34"/>
      <c r="G2" s="34"/>
    </row>
    <row r="3" spans="1:7" ht="15.75">
      <c r="A3" s="34"/>
      <c r="B3" s="34"/>
      <c r="C3" s="34" t="s">
        <v>265</v>
      </c>
      <c r="D3" s="34"/>
      <c r="E3" s="34"/>
      <c r="F3" s="34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 customHeight="1">
      <c r="A5" s="125" t="s">
        <v>293</v>
      </c>
      <c r="B5" s="125"/>
      <c r="C5" s="125"/>
      <c r="D5" s="125"/>
      <c r="E5" s="125"/>
      <c r="F5" s="125"/>
      <c r="G5" s="125"/>
    </row>
    <row r="6" spans="1:7" ht="15.75" customHeight="1">
      <c r="A6" s="125"/>
      <c r="B6" s="125"/>
      <c r="C6" s="125"/>
      <c r="D6" s="125"/>
      <c r="E6" s="125"/>
      <c r="F6" s="125"/>
      <c r="G6" s="125"/>
    </row>
    <row r="7" spans="1:3" ht="15.75" customHeight="1">
      <c r="A7" s="75"/>
      <c r="B7" s="75"/>
      <c r="C7" s="75"/>
    </row>
    <row r="8" spans="1:7" ht="15.75">
      <c r="A8" s="34"/>
      <c r="B8" s="39"/>
      <c r="C8" s="34"/>
      <c r="D8" s="36"/>
      <c r="E8" s="36"/>
      <c r="F8" s="36" t="s">
        <v>14</v>
      </c>
      <c r="G8" s="36"/>
    </row>
    <row r="9" spans="1:7" ht="15.75">
      <c r="A9" s="108" t="s">
        <v>1</v>
      </c>
      <c r="B9" s="106" t="s">
        <v>266</v>
      </c>
      <c r="C9" s="106" t="s">
        <v>267</v>
      </c>
      <c r="D9" s="111" t="s">
        <v>262</v>
      </c>
      <c r="E9" s="107" t="s">
        <v>18</v>
      </c>
      <c r="F9" s="107"/>
      <c r="G9" s="107"/>
    </row>
    <row r="10" spans="1:7" ht="15.75" customHeight="1">
      <c r="A10" s="109"/>
      <c r="B10" s="106"/>
      <c r="C10" s="106"/>
      <c r="D10" s="111"/>
      <c r="E10" s="106" t="s">
        <v>189</v>
      </c>
      <c r="F10" s="106"/>
      <c r="G10" s="106" t="s">
        <v>268</v>
      </c>
    </row>
    <row r="11" spans="1:7" ht="47.25">
      <c r="A11" s="110"/>
      <c r="B11" s="106"/>
      <c r="C11" s="106"/>
      <c r="D11" s="111"/>
      <c r="E11" s="51" t="s">
        <v>10</v>
      </c>
      <c r="F11" s="51" t="s">
        <v>192</v>
      </c>
      <c r="G11" s="106"/>
    </row>
    <row r="12" spans="1:7" ht="15.75">
      <c r="A12" s="59">
        <v>1</v>
      </c>
      <c r="B12" s="43">
        <v>2</v>
      </c>
      <c r="C12" s="43">
        <v>3</v>
      </c>
      <c r="D12" s="58">
        <v>4</v>
      </c>
      <c r="E12" s="58">
        <v>5</v>
      </c>
      <c r="F12" s="58">
        <v>6</v>
      </c>
      <c r="G12" s="58">
        <v>7</v>
      </c>
    </row>
    <row r="13" spans="1:7" ht="51.75" customHeight="1">
      <c r="A13" s="76" t="s">
        <v>269</v>
      </c>
      <c r="B13" s="77" t="s">
        <v>270</v>
      </c>
      <c r="C13" s="57" t="s">
        <v>235</v>
      </c>
      <c r="D13" s="78">
        <f>+E13+G13</f>
        <v>690</v>
      </c>
      <c r="E13" s="78">
        <f>690-450.8</f>
        <v>239.2</v>
      </c>
      <c r="F13" s="78">
        <v>8.2</v>
      </c>
      <c r="G13" s="78">
        <v>450.8</v>
      </c>
    </row>
    <row r="14" spans="1:7" ht="48.75" customHeight="1">
      <c r="A14" s="79" t="s">
        <v>271</v>
      </c>
      <c r="B14" s="77" t="s">
        <v>272</v>
      </c>
      <c r="C14" s="57" t="s">
        <v>213</v>
      </c>
      <c r="D14" s="78">
        <f>+E14+G14</f>
        <v>2382.3</v>
      </c>
      <c r="E14" s="78">
        <v>348</v>
      </c>
      <c r="F14" s="78"/>
      <c r="G14" s="78">
        <v>2034.3</v>
      </c>
    </row>
    <row r="15" spans="1:7" ht="33" customHeight="1">
      <c r="A15" s="118" t="s">
        <v>273</v>
      </c>
      <c r="B15" s="112" t="s">
        <v>195</v>
      </c>
      <c r="C15" s="57" t="s">
        <v>5</v>
      </c>
      <c r="D15" s="80">
        <f>+E15+G15</f>
        <v>30761.5</v>
      </c>
      <c r="E15" s="80">
        <v>23387.9</v>
      </c>
      <c r="F15" s="80">
        <v>10722.7</v>
      </c>
      <c r="G15" s="80">
        <v>7373.6</v>
      </c>
    </row>
    <row r="16" spans="1:7" ht="47.25" customHeight="1">
      <c r="A16" s="119"/>
      <c r="B16" s="113"/>
      <c r="C16" s="57" t="s">
        <v>213</v>
      </c>
      <c r="D16" s="80">
        <f>+E16+G16</f>
        <v>976.5</v>
      </c>
      <c r="E16" s="80">
        <v>976.5</v>
      </c>
      <c r="F16" s="80"/>
      <c r="G16" s="80"/>
    </row>
    <row r="17" spans="1:7" ht="30" customHeight="1">
      <c r="A17" s="120"/>
      <c r="B17" s="114"/>
      <c r="C17" s="57" t="s">
        <v>274</v>
      </c>
      <c r="D17" s="78">
        <f>SUM(D15:D16)</f>
        <v>31738</v>
      </c>
      <c r="E17" s="78">
        <f>SUM(E15:E16)</f>
        <v>24364.4</v>
      </c>
      <c r="F17" s="78">
        <f>SUM(F15:F16)</f>
        <v>10722.7</v>
      </c>
      <c r="G17" s="78">
        <f>SUM(G15:G16)</f>
        <v>7373.6</v>
      </c>
    </row>
    <row r="18" spans="1:7" ht="50.25" customHeight="1">
      <c r="A18" s="79" t="s">
        <v>275</v>
      </c>
      <c r="B18" s="77" t="s">
        <v>338</v>
      </c>
      <c r="C18" s="57" t="s">
        <v>213</v>
      </c>
      <c r="D18" s="78">
        <f>+E18+G18</f>
        <v>3235.4</v>
      </c>
      <c r="E18" s="78">
        <f>1568.7-1213.1</f>
        <v>355.6</v>
      </c>
      <c r="F18" s="78">
        <v>0.8</v>
      </c>
      <c r="G18" s="78">
        <v>2879.8</v>
      </c>
    </row>
    <row r="19" spans="1:7" ht="47.25">
      <c r="A19" s="121" t="s">
        <v>276</v>
      </c>
      <c r="B19" s="122" t="s">
        <v>237</v>
      </c>
      <c r="C19" s="57" t="s">
        <v>213</v>
      </c>
      <c r="D19" s="80">
        <f>+E19+G19</f>
        <v>391.9</v>
      </c>
      <c r="E19" s="80">
        <v>241.9</v>
      </c>
      <c r="F19" s="80"/>
      <c r="G19" s="80">
        <v>150</v>
      </c>
    </row>
    <row r="20" spans="1:7" ht="31.5">
      <c r="A20" s="121"/>
      <c r="B20" s="123"/>
      <c r="C20" s="57" t="s">
        <v>11</v>
      </c>
      <c r="D20" s="80">
        <f>+E20+G20</f>
        <v>14950.1</v>
      </c>
      <c r="E20" s="80">
        <f>950.1+14000</f>
        <v>14950.1</v>
      </c>
      <c r="F20" s="80"/>
      <c r="G20" s="80"/>
    </row>
    <row r="21" spans="1:7" ht="24" customHeight="1">
      <c r="A21" s="121"/>
      <c r="B21" s="124"/>
      <c r="C21" s="57" t="s">
        <v>274</v>
      </c>
      <c r="D21" s="78">
        <f>+D19+D20</f>
        <v>15342</v>
      </c>
      <c r="E21" s="78">
        <f>+E19+E20</f>
        <v>15192</v>
      </c>
      <c r="F21" s="78">
        <f>+F19+F20</f>
        <v>0</v>
      </c>
      <c r="G21" s="78">
        <f>+G19+G20</f>
        <v>150</v>
      </c>
    </row>
    <row r="22" spans="1:7" ht="32.25" customHeight="1">
      <c r="A22" s="115" t="s">
        <v>277</v>
      </c>
      <c r="B22" s="112" t="s">
        <v>278</v>
      </c>
      <c r="C22" s="57" t="s">
        <v>5</v>
      </c>
      <c r="D22" s="80">
        <f>+E22+G22</f>
        <v>233.3</v>
      </c>
      <c r="E22" s="80">
        <v>233.3</v>
      </c>
      <c r="F22" s="80"/>
      <c r="G22" s="78"/>
    </row>
    <row r="23" spans="1:7" ht="48" customHeight="1">
      <c r="A23" s="116"/>
      <c r="B23" s="113"/>
      <c r="C23" s="57" t="s">
        <v>213</v>
      </c>
      <c r="D23" s="80">
        <f>+E23+G23</f>
        <v>2482</v>
      </c>
      <c r="E23" s="80">
        <v>50.8</v>
      </c>
      <c r="F23" s="80">
        <v>19.1</v>
      </c>
      <c r="G23" s="80">
        <v>2431.2</v>
      </c>
    </row>
    <row r="24" spans="1:7" ht="34.5" customHeight="1">
      <c r="A24" s="116"/>
      <c r="B24" s="113"/>
      <c r="C24" s="57" t="s">
        <v>11</v>
      </c>
      <c r="D24" s="80">
        <f>+E24+G24</f>
        <v>16117.2</v>
      </c>
      <c r="E24" s="80">
        <v>16072</v>
      </c>
      <c r="F24" s="80"/>
      <c r="G24" s="80">
        <v>45.2</v>
      </c>
    </row>
    <row r="25" spans="1:7" ht="27.75" customHeight="1">
      <c r="A25" s="117"/>
      <c r="B25" s="114"/>
      <c r="C25" s="57" t="s">
        <v>274</v>
      </c>
      <c r="D25" s="78">
        <f>SUM(D22:D24)</f>
        <v>18832.5</v>
      </c>
      <c r="E25" s="78">
        <f>SUM(E22:E24)</f>
        <v>16356.1</v>
      </c>
      <c r="F25" s="78">
        <f>SUM(F22:F24)</f>
        <v>19.1</v>
      </c>
      <c r="G25" s="78">
        <f>SUM(G22:G24)</f>
        <v>2476.4</v>
      </c>
    </row>
    <row r="26" spans="1:7" ht="30.75" customHeight="1">
      <c r="A26" s="115" t="s">
        <v>279</v>
      </c>
      <c r="B26" s="112" t="s">
        <v>280</v>
      </c>
      <c r="C26" s="57" t="s">
        <v>5</v>
      </c>
      <c r="D26" s="80">
        <f>+E26+G26</f>
        <v>605.9</v>
      </c>
      <c r="E26" s="80">
        <v>605.9</v>
      </c>
      <c r="F26" s="78"/>
      <c r="G26" s="78"/>
    </row>
    <row r="27" spans="1:7" ht="48.75" customHeight="1">
      <c r="A27" s="116"/>
      <c r="B27" s="113"/>
      <c r="C27" s="57" t="s">
        <v>213</v>
      </c>
      <c r="D27" s="80">
        <f>+E27+G27</f>
        <v>2540.4</v>
      </c>
      <c r="E27" s="80">
        <v>26.6</v>
      </c>
      <c r="F27" s="80"/>
      <c r="G27" s="80">
        <v>2513.8</v>
      </c>
    </row>
    <row r="28" spans="1:7" ht="32.25" customHeight="1">
      <c r="A28" s="116"/>
      <c r="B28" s="113"/>
      <c r="C28" s="57" t="s">
        <v>11</v>
      </c>
      <c r="D28" s="80">
        <f>+E28+G28</f>
        <v>28799.5</v>
      </c>
      <c r="E28" s="80">
        <v>28799.5</v>
      </c>
      <c r="F28" s="80">
        <v>847.7</v>
      </c>
      <c r="G28" s="80"/>
    </row>
    <row r="29" spans="1:7" ht="33.75" customHeight="1">
      <c r="A29" s="116"/>
      <c r="B29" s="113"/>
      <c r="C29" s="57" t="s">
        <v>13</v>
      </c>
      <c r="D29" s="80">
        <f>+E29+G29</f>
        <v>7.9</v>
      </c>
      <c r="E29" s="80">
        <v>7.9</v>
      </c>
      <c r="F29" s="80">
        <v>0.9</v>
      </c>
      <c r="G29" s="80"/>
    </row>
    <row r="30" spans="1:7" ht="19.5" customHeight="1">
      <c r="A30" s="117"/>
      <c r="B30" s="114"/>
      <c r="C30" s="57" t="s">
        <v>274</v>
      </c>
      <c r="D30" s="78">
        <f>SUM(D26:D29)</f>
        <v>31953.7</v>
      </c>
      <c r="E30" s="78">
        <f>SUM(E26:E29)</f>
        <v>29439.9</v>
      </c>
      <c r="F30" s="78">
        <f>SUM(F26:F29)</f>
        <v>848.6</v>
      </c>
      <c r="G30" s="78">
        <f>SUM(G26:G29)</f>
        <v>2513.8</v>
      </c>
    </row>
    <row r="31" spans="1:7" ht="47.25">
      <c r="A31" s="121" t="s">
        <v>281</v>
      </c>
      <c r="B31" s="112" t="s">
        <v>282</v>
      </c>
      <c r="C31" s="57" t="s">
        <v>213</v>
      </c>
      <c r="D31" s="80">
        <f aca="true" t="shared" si="0" ref="D31:D39">+E31+G31</f>
        <v>1319.9</v>
      </c>
      <c r="E31" s="80">
        <v>1.1</v>
      </c>
      <c r="F31" s="80"/>
      <c r="G31" s="80">
        <v>1318.8</v>
      </c>
    </row>
    <row r="32" spans="1:7" ht="31.5">
      <c r="A32" s="121"/>
      <c r="B32" s="113"/>
      <c r="C32" s="57" t="s">
        <v>11</v>
      </c>
      <c r="D32" s="80">
        <f t="shared" si="0"/>
        <v>47</v>
      </c>
      <c r="E32" s="80">
        <v>47</v>
      </c>
      <c r="F32" s="80"/>
      <c r="G32" s="80"/>
    </row>
    <row r="33" spans="1:7" ht="33.75" customHeight="1">
      <c r="A33" s="121"/>
      <c r="B33" s="113"/>
      <c r="C33" s="57" t="s">
        <v>12</v>
      </c>
      <c r="D33" s="80">
        <f t="shared" si="0"/>
        <v>9783.4</v>
      </c>
      <c r="E33" s="80">
        <v>9697.1</v>
      </c>
      <c r="F33" s="80">
        <v>4644.1</v>
      </c>
      <c r="G33" s="80">
        <v>86.3</v>
      </c>
    </row>
    <row r="34" spans="1:7" ht="22.5" customHeight="1">
      <c r="A34" s="121"/>
      <c r="B34" s="114"/>
      <c r="C34" s="57" t="s">
        <v>274</v>
      </c>
      <c r="D34" s="78">
        <f>SUM(D31:D33)</f>
        <v>11150.3</v>
      </c>
      <c r="E34" s="78">
        <f>SUM(E31:E33)</f>
        <v>9745.2</v>
      </c>
      <c r="F34" s="78">
        <f>SUM(F31:F33)</f>
        <v>4644.1</v>
      </c>
      <c r="G34" s="78">
        <f>SUM(G31:G33)</f>
        <v>1405.1</v>
      </c>
    </row>
    <row r="35" spans="1:7" ht="36.75" customHeight="1">
      <c r="A35" s="79" t="s">
        <v>283</v>
      </c>
      <c r="B35" s="81" t="s">
        <v>284</v>
      </c>
      <c r="C35" s="57" t="s">
        <v>5</v>
      </c>
      <c r="D35" s="78">
        <f t="shared" si="0"/>
        <v>160.1</v>
      </c>
      <c r="E35" s="78">
        <f>160.1-20.8</f>
        <v>139.3</v>
      </c>
      <c r="F35" s="78">
        <f>14.6-8.5</f>
        <v>6.1</v>
      </c>
      <c r="G35" s="78">
        <v>20.8</v>
      </c>
    </row>
    <row r="36" spans="1:7" ht="32.25" customHeight="1">
      <c r="A36" s="115" t="s">
        <v>285</v>
      </c>
      <c r="B36" s="112" t="s">
        <v>247</v>
      </c>
      <c r="C36" s="57" t="s">
        <v>5</v>
      </c>
      <c r="D36" s="80">
        <f t="shared" si="0"/>
        <v>9.8</v>
      </c>
      <c r="E36" s="80"/>
      <c r="F36" s="80"/>
      <c r="G36" s="80">
        <v>9.8</v>
      </c>
    </row>
    <row r="37" spans="1:7" ht="51" customHeight="1">
      <c r="A37" s="116"/>
      <c r="B37" s="113"/>
      <c r="C37" s="57" t="s">
        <v>213</v>
      </c>
      <c r="D37" s="80">
        <f t="shared" si="0"/>
        <v>2008.6</v>
      </c>
      <c r="E37" s="80">
        <v>10</v>
      </c>
      <c r="F37" s="80"/>
      <c r="G37" s="80">
        <v>1998.6</v>
      </c>
    </row>
    <row r="38" spans="1:7" ht="31.5">
      <c r="A38" s="116"/>
      <c r="B38" s="113"/>
      <c r="C38" s="57" t="s">
        <v>11</v>
      </c>
      <c r="D38" s="80">
        <f t="shared" si="0"/>
        <v>3729.4</v>
      </c>
      <c r="E38" s="80">
        <v>3729.4</v>
      </c>
      <c r="F38" s="80"/>
      <c r="G38" s="80"/>
    </row>
    <row r="39" spans="1:7" ht="34.5" customHeight="1">
      <c r="A39" s="116"/>
      <c r="B39" s="113"/>
      <c r="C39" s="57" t="s">
        <v>12</v>
      </c>
      <c r="D39" s="80">
        <f t="shared" si="0"/>
        <v>189297.7</v>
      </c>
      <c r="E39" s="80">
        <v>189008.7</v>
      </c>
      <c r="F39" s="80">
        <v>126368.5</v>
      </c>
      <c r="G39" s="80">
        <v>289</v>
      </c>
    </row>
    <row r="40" spans="1:7" ht="20.25" customHeight="1">
      <c r="A40" s="117"/>
      <c r="B40" s="114"/>
      <c r="C40" s="57" t="s">
        <v>274</v>
      </c>
      <c r="D40" s="78">
        <f>SUM(D36:D39)</f>
        <v>195045.5</v>
      </c>
      <c r="E40" s="78">
        <f>SUM(E36:E39)</f>
        <v>192748.1</v>
      </c>
      <c r="F40" s="78">
        <f>SUM(F36:F39)</f>
        <v>126368.5</v>
      </c>
      <c r="G40" s="78">
        <f>SUM(G36:G39)</f>
        <v>2297.4</v>
      </c>
    </row>
    <row r="41" spans="1:7" ht="46.5" customHeight="1">
      <c r="A41" s="121" t="s">
        <v>286</v>
      </c>
      <c r="B41" s="112" t="s">
        <v>250</v>
      </c>
      <c r="C41" s="57" t="s">
        <v>213</v>
      </c>
      <c r="D41" s="80">
        <f>+E41+G41</f>
        <v>1168.7</v>
      </c>
      <c r="E41" s="80">
        <v>2.7</v>
      </c>
      <c r="F41" s="80"/>
      <c r="G41" s="80">
        <v>1166</v>
      </c>
    </row>
    <row r="42" spans="1:7" ht="31.5" customHeight="1">
      <c r="A42" s="121"/>
      <c r="B42" s="113"/>
      <c r="C42" s="57" t="s">
        <v>11</v>
      </c>
      <c r="D42" s="80">
        <f>+E42+G42</f>
        <v>152.5</v>
      </c>
      <c r="E42" s="80">
        <v>152.5</v>
      </c>
      <c r="F42" s="80"/>
      <c r="G42" s="80"/>
    </row>
    <row r="43" spans="1:7" ht="32.25" customHeight="1">
      <c r="A43" s="121"/>
      <c r="B43" s="113"/>
      <c r="C43" s="57" t="s">
        <v>12</v>
      </c>
      <c r="D43" s="80">
        <f aca="true" t="shared" si="1" ref="D43:D48">+E43+G43</f>
        <v>14597</v>
      </c>
      <c r="E43" s="80">
        <v>14396.6</v>
      </c>
      <c r="F43" s="80">
        <v>7339.9</v>
      </c>
      <c r="G43" s="80">
        <v>200.4</v>
      </c>
    </row>
    <row r="44" spans="1:7" ht="19.5" customHeight="1">
      <c r="A44" s="121"/>
      <c r="B44" s="114"/>
      <c r="C44" s="57" t="s">
        <v>274</v>
      </c>
      <c r="D44" s="78">
        <f>SUM(D41:D43)</f>
        <v>15918.2</v>
      </c>
      <c r="E44" s="78">
        <f>SUM(E41:E43)</f>
        <v>14551.8</v>
      </c>
      <c r="F44" s="78">
        <f>SUM(F41:F43)</f>
        <v>7339.9</v>
      </c>
      <c r="G44" s="78">
        <f>SUM(G41:G43)</f>
        <v>1366.4</v>
      </c>
    </row>
    <row r="45" spans="1:7" ht="34.5" customHeight="1">
      <c r="A45" s="115" t="s">
        <v>287</v>
      </c>
      <c r="B45" s="112" t="s">
        <v>253</v>
      </c>
      <c r="C45" s="57" t="s">
        <v>5</v>
      </c>
      <c r="D45" s="80">
        <f t="shared" si="1"/>
        <v>280</v>
      </c>
      <c r="E45" s="78"/>
      <c r="F45" s="78"/>
      <c r="G45" s="80">
        <v>280</v>
      </c>
    </row>
    <row r="46" spans="1:7" ht="50.25" customHeight="1">
      <c r="A46" s="116"/>
      <c r="B46" s="113"/>
      <c r="C46" s="57" t="s">
        <v>213</v>
      </c>
      <c r="D46" s="80">
        <f t="shared" si="1"/>
        <v>1493.8</v>
      </c>
      <c r="E46" s="80">
        <v>3.6</v>
      </c>
      <c r="F46" s="80">
        <v>2.4</v>
      </c>
      <c r="G46" s="80">
        <v>1490.2</v>
      </c>
    </row>
    <row r="47" spans="1:7" ht="31.5">
      <c r="A47" s="116"/>
      <c r="B47" s="113"/>
      <c r="C47" s="57" t="s">
        <v>11</v>
      </c>
      <c r="D47" s="80">
        <f t="shared" si="1"/>
        <v>173</v>
      </c>
      <c r="E47" s="80">
        <v>143</v>
      </c>
      <c r="F47" s="80"/>
      <c r="G47" s="80">
        <v>30</v>
      </c>
    </row>
    <row r="48" spans="1:7" ht="38.25" customHeight="1">
      <c r="A48" s="116"/>
      <c r="B48" s="113"/>
      <c r="C48" s="57" t="s">
        <v>13</v>
      </c>
      <c r="D48" s="80">
        <f t="shared" si="1"/>
        <v>45494.8</v>
      </c>
      <c r="E48" s="80">
        <v>45491.8</v>
      </c>
      <c r="F48" s="80">
        <v>7783.4</v>
      </c>
      <c r="G48" s="80">
        <v>3</v>
      </c>
    </row>
    <row r="49" spans="1:7" ht="15.75">
      <c r="A49" s="117"/>
      <c r="B49" s="114"/>
      <c r="C49" s="57" t="s">
        <v>274</v>
      </c>
      <c r="D49" s="78">
        <f>SUM(D45:D48)</f>
        <v>47441.6</v>
      </c>
      <c r="E49" s="78">
        <f>SUM(E45:E48)</f>
        <v>45638.4</v>
      </c>
      <c r="F49" s="78">
        <f>SUM(F45:F48)</f>
        <v>7785.8</v>
      </c>
      <c r="G49" s="78">
        <f>SUM(G45:G48)</f>
        <v>1803.2</v>
      </c>
    </row>
    <row r="50" spans="1:7" ht="47.25">
      <c r="A50" s="115" t="s">
        <v>288</v>
      </c>
      <c r="B50" s="112" t="s">
        <v>289</v>
      </c>
      <c r="C50" s="57" t="s">
        <v>213</v>
      </c>
      <c r="D50" s="80">
        <f>+E50+G50</f>
        <v>600</v>
      </c>
      <c r="E50" s="80"/>
      <c r="F50" s="80"/>
      <c r="G50" s="80">
        <v>600</v>
      </c>
    </row>
    <row r="51" spans="1:7" ht="31.5">
      <c r="A51" s="116"/>
      <c r="B51" s="113"/>
      <c r="C51" s="57" t="s">
        <v>13</v>
      </c>
      <c r="D51" s="80">
        <f>+E51+G51</f>
        <v>5924</v>
      </c>
      <c r="E51" s="80">
        <v>5924</v>
      </c>
      <c r="F51" s="80">
        <v>3629.5</v>
      </c>
      <c r="G51" s="80"/>
    </row>
    <row r="52" spans="1:7" ht="15.75">
      <c r="A52" s="117"/>
      <c r="B52" s="114"/>
      <c r="C52" s="57" t="s">
        <v>274</v>
      </c>
      <c r="D52" s="78">
        <f>+D50+D51</f>
        <v>6524</v>
      </c>
      <c r="E52" s="78">
        <f>+E50+E51</f>
        <v>5924</v>
      </c>
      <c r="F52" s="78">
        <f>+F50+F51</f>
        <v>3629.5</v>
      </c>
      <c r="G52" s="78">
        <f>+G50+G51</f>
        <v>600</v>
      </c>
    </row>
    <row r="53" spans="1:7" ht="50.25" customHeight="1">
      <c r="A53" s="76" t="s">
        <v>307</v>
      </c>
      <c r="B53" s="77" t="s">
        <v>291</v>
      </c>
      <c r="C53" s="57" t="s">
        <v>193</v>
      </c>
      <c r="D53" s="78">
        <f>+E53+G53</f>
        <v>376.4</v>
      </c>
      <c r="E53" s="78">
        <v>373.4</v>
      </c>
      <c r="F53" s="78">
        <v>264.6</v>
      </c>
      <c r="G53" s="78">
        <v>3</v>
      </c>
    </row>
    <row r="54" spans="1:7" ht="15.75">
      <c r="A54" s="59" t="s">
        <v>290</v>
      </c>
      <c r="B54" s="82" t="s">
        <v>292</v>
      </c>
      <c r="C54" s="61"/>
      <c r="D54" s="78">
        <f>+D13+D14+D17+D18+D21+D25+D30+D34+D35+D40+D44+D49+D52+D53</f>
        <v>380790</v>
      </c>
      <c r="E54" s="78">
        <f>+E13+E14+E17+E18+E21+E25+E30+E34+E35+E40+E44+E49+E52+E53</f>
        <v>355415.4</v>
      </c>
      <c r="F54" s="78">
        <f>+F13+F14+F17+F18+F21+F25+F30+F34+F35+F40+F44+F49+F52+F53</f>
        <v>161637.9</v>
      </c>
      <c r="G54" s="78">
        <f>+G13+G14+G17+G18+G21+G25+G30+G34+G35+G40+G44+G49+G52+G53</f>
        <v>25374.6</v>
      </c>
    </row>
    <row r="56" spans="2:7" ht="12.75">
      <c r="B56" s="68"/>
      <c r="C56" s="68"/>
      <c r="D56" s="83"/>
      <c r="E56" s="91"/>
      <c r="F56" s="91"/>
      <c r="G56" s="91"/>
    </row>
    <row r="57" spans="4:7" ht="12.75">
      <c r="D57" s="54"/>
      <c r="E57" s="91"/>
      <c r="F57" s="91"/>
      <c r="G57" s="91"/>
    </row>
  </sheetData>
  <sheetProtection/>
  <autoFilter ref="C1:C57"/>
  <mergeCells count="26">
    <mergeCell ref="B50:B52"/>
    <mergeCell ref="A5:G6"/>
    <mergeCell ref="A50:A52"/>
    <mergeCell ref="A26:A30"/>
    <mergeCell ref="B26:B30"/>
    <mergeCell ref="A31:A34"/>
    <mergeCell ref="A41:A44"/>
    <mergeCell ref="B41:B44"/>
    <mergeCell ref="A45:A49"/>
    <mergeCell ref="B45:B49"/>
    <mergeCell ref="B31:B34"/>
    <mergeCell ref="A36:A40"/>
    <mergeCell ref="B36:B40"/>
    <mergeCell ref="A15:A17"/>
    <mergeCell ref="B15:B17"/>
    <mergeCell ref="A19:A21"/>
    <mergeCell ref="B19:B21"/>
    <mergeCell ref="A22:A25"/>
    <mergeCell ref="B22:B25"/>
    <mergeCell ref="E9:G9"/>
    <mergeCell ref="E10:F10"/>
    <mergeCell ref="G10:G11"/>
    <mergeCell ref="A9:A11"/>
    <mergeCell ref="B9:B11"/>
    <mergeCell ref="C9:C11"/>
    <mergeCell ref="D9:D11"/>
  </mergeCells>
  <printOptions/>
  <pageMargins left="0.984251968503937" right="0.3937007874015748" top="1.1811023622047245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Zeros="0" tabSelected="1" zoomScalePageLayoutView="0" workbookViewId="0" topLeftCell="A1">
      <selection activeCell="B14" sqref="B14"/>
    </sheetView>
  </sheetViews>
  <sheetFormatPr defaultColWidth="10.140625" defaultRowHeight="12.75"/>
  <cols>
    <col min="1" max="1" width="6.00390625" style="19" customWidth="1"/>
    <col min="2" max="2" width="54.28125" style="0" customWidth="1"/>
    <col min="3" max="3" width="23.28125" style="0" customWidth="1"/>
  </cols>
  <sheetData>
    <row r="1" spans="1:3" ht="14.25" customHeight="1">
      <c r="A1" s="85"/>
      <c r="B1" s="1" t="s">
        <v>308</v>
      </c>
      <c r="C1" s="85"/>
    </row>
    <row r="2" spans="1:3" ht="14.25" customHeight="1">
      <c r="A2" s="85"/>
      <c r="B2" s="1" t="s">
        <v>313</v>
      </c>
      <c r="C2" s="85"/>
    </row>
    <row r="3" spans="1:3" ht="14.25" customHeight="1">
      <c r="A3" s="85"/>
      <c r="B3" s="1" t="s">
        <v>309</v>
      </c>
      <c r="C3" s="85"/>
    </row>
    <row r="4" spans="1:3" ht="14.25" customHeight="1">
      <c r="A4" s="85"/>
      <c r="B4" s="85"/>
      <c r="C4" s="85"/>
    </row>
    <row r="5" spans="1:3" ht="47.25" customHeight="1">
      <c r="A5" s="103" t="s">
        <v>310</v>
      </c>
      <c r="B5" s="103"/>
      <c r="C5" s="103"/>
    </row>
    <row r="6" spans="1:3" ht="15" customHeight="1">
      <c r="A6" s="85"/>
      <c r="B6" s="85"/>
      <c r="C6" s="85"/>
    </row>
    <row r="7" spans="1:3" ht="15.75">
      <c r="A7" s="86"/>
      <c r="B7" s="1"/>
      <c r="C7" s="18" t="s">
        <v>14</v>
      </c>
    </row>
    <row r="8" spans="1:3" ht="13.5" customHeight="1">
      <c r="A8" s="126" t="s">
        <v>1</v>
      </c>
      <c r="B8" s="99" t="s">
        <v>188</v>
      </c>
      <c r="C8" s="100" t="s">
        <v>314</v>
      </c>
    </row>
    <row r="9" spans="1:3" ht="15.75" customHeight="1">
      <c r="A9" s="127"/>
      <c r="B9" s="99"/>
      <c r="C9" s="101"/>
    </row>
    <row r="10" spans="1:3" ht="46.5" customHeight="1">
      <c r="A10" s="98"/>
      <c r="B10" s="99"/>
      <c r="C10" s="102"/>
    </row>
    <row r="11" spans="1:3" ht="15.75">
      <c r="A11" s="3">
        <v>1</v>
      </c>
      <c r="B11" s="72">
        <v>2</v>
      </c>
      <c r="C11" s="14">
        <v>3</v>
      </c>
    </row>
    <row r="12" spans="1:3" ht="21.75" customHeight="1">
      <c r="A12" s="87">
        <v>1</v>
      </c>
      <c r="B12" s="88" t="s">
        <v>213</v>
      </c>
      <c r="C12" s="20"/>
    </row>
    <row r="13" spans="1:3" ht="36" customHeight="1">
      <c r="A13" s="87">
        <f>+A12+1</f>
        <v>2</v>
      </c>
      <c r="B13" s="71" t="s">
        <v>311</v>
      </c>
      <c r="C13" s="89">
        <v>2034.3</v>
      </c>
    </row>
    <row r="14" spans="1:3" ht="36" customHeight="1">
      <c r="A14" s="87">
        <f aca="true" t="shared" si="0" ref="A14:A22">+A13+1</f>
        <v>3</v>
      </c>
      <c r="B14" s="71" t="s">
        <v>338</v>
      </c>
      <c r="C14" s="89">
        <v>1666.7</v>
      </c>
    </row>
    <row r="15" spans="1:3" ht="24.75" customHeight="1">
      <c r="A15" s="87">
        <f t="shared" si="0"/>
        <v>4</v>
      </c>
      <c r="B15" s="71" t="s">
        <v>217</v>
      </c>
      <c r="C15" s="89">
        <v>150</v>
      </c>
    </row>
    <row r="16" spans="1:3" s="8" customFormat="1" ht="33" customHeight="1">
      <c r="A16" s="87">
        <f t="shared" si="0"/>
        <v>5</v>
      </c>
      <c r="B16" s="71" t="s">
        <v>312</v>
      </c>
      <c r="C16" s="89">
        <v>2411.2</v>
      </c>
    </row>
    <row r="17" spans="1:3" s="8" customFormat="1" ht="33" customHeight="1">
      <c r="A17" s="87">
        <f t="shared" si="0"/>
        <v>6</v>
      </c>
      <c r="B17" s="5" t="s">
        <v>240</v>
      </c>
      <c r="C17" s="89">
        <v>1986.1</v>
      </c>
    </row>
    <row r="18" spans="1:3" s="8" customFormat="1" ht="41.25" customHeight="1">
      <c r="A18" s="87">
        <f t="shared" si="0"/>
        <v>7</v>
      </c>
      <c r="B18" s="5" t="s">
        <v>226</v>
      </c>
      <c r="C18" s="89">
        <v>18.8</v>
      </c>
    </row>
    <row r="19" spans="1:3" ht="24" customHeight="1">
      <c r="A19" s="87">
        <f t="shared" si="0"/>
        <v>8</v>
      </c>
      <c r="B19" s="71" t="s">
        <v>229</v>
      </c>
      <c r="C19" s="89">
        <v>1998.6</v>
      </c>
    </row>
    <row r="20" spans="1:3" s="8" customFormat="1" ht="22.5" customHeight="1">
      <c r="A20" s="87">
        <f t="shared" si="0"/>
        <v>9</v>
      </c>
      <c r="B20" s="71" t="s">
        <v>232</v>
      </c>
      <c r="C20" s="89"/>
    </row>
    <row r="21" spans="1:3" s="8" customFormat="1" ht="20.25" customHeight="1">
      <c r="A21" s="87">
        <f t="shared" si="0"/>
        <v>10</v>
      </c>
      <c r="B21" s="71" t="s">
        <v>211</v>
      </c>
      <c r="C21" s="89">
        <v>1008.2</v>
      </c>
    </row>
    <row r="22" spans="1:3" ht="15" customHeight="1">
      <c r="A22" s="87">
        <f t="shared" si="0"/>
        <v>11</v>
      </c>
      <c r="B22" s="9" t="s">
        <v>262</v>
      </c>
      <c r="C22" s="20">
        <f>SUM(C13:C21)</f>
        <v>11273.9</v>
      </c>
    </row>
    <row r="24" spans="2:3" ht="15">
      <c r="B24" s="73"/>
      <c r="C24" s="74"/>
    </row>
    <row r="26" ht="15">
      <c r="C26" s="90"/>
    </row>
  </sheetData>
  <sheetProtection/>
  <mergeCells count="4">
    <mergeCell ref="A8:A10"/>
    <mergeCell ref="B8:B10"/>
    <mergeCell ref="C8:C10"/>
    <mergeCell ref="A5:C5"/>
  </mergeCells>
  <printOptions/>
  <pageMargins left="1.3779527559055118" right="0.3937007874015748" top="0.984251968503937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4"/>
  <sheetViews>
    <sheetView showZeros="0" zoomScalePageLayoutView="0" workbookViewId="0" topLeftCell="A111">
      <selection activeCell="N118" sqref="N118"/>
    </sheetView>
  </sheetViews>
  <sheetFormatPr defaultColWidth="9.140625" defaultRowHeight="12.75"/>
  <cols>
    <col min="1" max="1" width="5.140625" style="1" customWidth="1"/>
    <col min="2" max="2" width="39.57421875" style="1" customWidth="1"/>
    <col min="3" max="3" width="11.8515625" style="1" customWidth="1"/>
    <col min="4" max="4" width="10.7109375" style="0" customWidth="1"/>
    <col min="5" max="5" width="10.28125" style="0" customWidth="1"/>
    <col min="6" max="6" width="10.00390625" style="0" customWidth="1"/>
  </cols>
  <sheetData>
    <row r="1" spans="2:3" ht="15.75">
      <c r="B1" s="2"/>
      <c r="C1" s="1" t="s">
        <v>0</v>
      </c>
    </row>
    <row r="2" ht="15.75">
      <c r="C2" s="1" t="s">
        <v>177</v>
      </c>
    </row>
    <row r="3" ht="15.75">
      <c r="C3" s="1" t="s">
        <v>57</v>
      </c>
    </row>
    <row r="4" ht="15" customHeight="1"/>
    <row r="5" spans="1:6" ht="18" customHeight="1">
      <c r="A5" s="103" t="s">
        <v>181</v>
      </c>
      <c r="B5" s="103"/>
      <c r="C5" s="103"/>
      <c r="D5" s="103"/>
      <c r="E5" s="103"/>
      <c r="F5" s="103"/>
    </row>
    <row r="6" spans="1:6" ht="18" customHeight="1">
      <c r="A6" s="103"/>
      <c r="B6" s="103"/>
      <c r="C6" s="103"/>
      <c r="D6" s="103"/>
      <c r="E6" s="103"/>
      <c r="F6" s="103"/>
    </row>
    <row r="7" spans="1:6" ht="18" customHeight="1">
      <c r="A7" s="28"/>
      <c r="B7" s="28"/>
      <c r="C7" s="28"/>
      <c r="D7" s="28"/>
      <c r="E7" s="28"/>
      <c r="F7" s="28"/>
    </row>
    <row r="8" spans="1:6" ht="12" customHeight="1">
      <c r="A8" s="15"/>
      <c r="B8" s="15"/>
      <c r="C8" s="10"/>
      <c r="F8" t="s">
        <v>14</v>
      </c>
    </row>
    <row r="9" spans="1:6" ht="21.75" customHeight="1">
      <c r="A9" s="128" t="s">
        <v>1</v>
      </c>
      <c r="B9" s="128" t="s">
        <v>58</v>
      </c>
      <c r="C9" s="130" t="s">
        <v>10</v>
      </c>
      <c r="D9" s="129" t="s">
        <v>18</v>
      </c>
      <c r="E9" s="129"/>
      <c r="F9" s="129"/>
    </row>
    <row r="10" spans="1:6" ht="113.25" customHeight="1">
      <c r="A10" s="128"/>
      <c r="B10" s="128"/>
      <c r="C10" s="131"/>
      <c r="D10" s="11" t="s">
        <v>15</v>
      </c>
      <c r="E10" s="12" t="s">
        <v>16</v>
      </c>
      <c r="F10" s="12" t="s">
        <v>17</v>
      </c>
    </row>
    <row r="11" spans="1:6" ht="15" customHeight="1">
      <c r="A11" s="3">
        <v>1</v>
      </c>
      <c r="B11" s="4" t="s">
        <v>2</v>
      </c>
      <c r="C11" s="4" t="s">
        <v>3</v>
      </c>
      <c r="D11" s="13" t="s">
        <v>4</v>
      </c>
      <c r="E11" s="14">
        <v>5</v>
      </c>
      <c r="F11" s="13" t="s">
        <v>19</v>
      </c>
    </row>
    <row r="12" spans="1:6" ht="21" customHeight="1">
      <c r="A12" s="26">
        <v>1</v>
      </c>
      <c r="B12" s="17" t="s">
        <v>5</v>
      </c>
      <c r="C12" s="22">
        <v>40.5</v>
      </c>
      <c r="D12" s="16">
        <v>0</v>
      </c>
      <c r="E12" s="16">
        <v>0</v>
      </c>
      <c r="F12" s="16">
        <v>40.5</v>
      </c>
    </row>
    <row r="13" spans="1:6" ht="19.5" customHeight="1">
      <c r="A13" s="26">
        <v>2</v>
      </c>
      <c r="B13" s="17" t="s">
        <v>11</v>
      </c>
      <c r="C13" s="22">
        <f>SUM(C14:C15)</f>
        <v>59.4</v>
      </c>
      <c r="D13" s="22">
        <f>SUM(D14:D15)</f>
        <v>0</v>
      </c>
      <c r="E13" s="22">
        <f>SUM(E14:E15)</f>
        <v>11</v>
      </c>
      <c r="F13" s="22">
        <f>SUM(F14:F15)</f>
        <v>48.4</v>
      </c>
    </row>
    <row r="14" spans="1:6" ht="19.5" customHeight="1">
      <c r="A14" s="26">
        <v>3</v>
      </c>
      <c r="B14" s="21" t="s">
        <v>11</v>
      </c>
      <c r="C14" s="23">
        <v>2</v>
      </c>
      <c r="D14" s="7"/>
      <c r="E14" s="7">
        <v>2</v>
      </c>
      <c r="F14" s="7"/>
    </row>
    <row r="15" spans="1:6" ht="31.5">
      <c r="A15" s="26">
        <v>4</v>
      </c>
      <c r="B15" s="21" t="s">
        <v>6</v>
      </c>
      <c r="C15" s="23">
        <v>57.4</v>
      </c>
      <c r="D15" s="7"/>
      <c r="E15" s="7">
        <v>9</v>
      </c>
      <c r="F15" s="7">
        <v>48.4</v>
      </c>
    </row>
    <row r="16" spans="1:6" s="8" customFormat="1" ht="15.75">
      <c r="A16" s="26">
        <v>5</v>
      </c>
      <c r="B16" s="17" t="s">
        <v>12</v>
      </c>
      <c r="C16" s="22">
        <f>SUM(C17:C122)</f>
        <v>18455</v>
      </c>
      <c r="D16" s="22">
        <f>SUM(D17:D122)</f>
        <v>13631.1</v>
      </c>
      <c r="E16" s="22">
        <f>SUM(E17:E122)</f>
        <v>4417.5</v>
      </c>
      <c r="F16" s="22">
        <f>SUM(F17:F122)</f>
        <v>406.4</v>
      </c>
    </row>
    <row r="17" spans="1:6" ht="15.75">
      <c r="A17" s="26">
        <v>6</v>
      </c>
      <c r="B17" s="21" t="s">
        <v>59</v>
      </c>
      <c r="C17" s="23">
        <v>240</v>
      </c>
      <c r="D17" s="7">
        <v>120</v>
      </c>
      <c r="E17" s="7">
        <v>120</v>
      </c>
      <c r="F17" s="7"/>
    </row>
    <row r="18" spans="1:6" ht="15.75">
      <c r="A18" s="26">
        <v>7</v>
      </c>
      <c r="B18" s="21" t="s">
        <v>60</v>
      </c>
      <c r="C18" s="23">
        <v>40</v>
      </c>
      <c r="D18" s="7">
        <v>40</v>
      </c>
      <c r="E18" s="7"/>
      <c r="F18" s="7"/>
    </row>
    <row r="19" spans="1:6" ht="15" customHeight="1">
      <c r="A19" s="26">
        <v>8</v>
      </c>
      <c r="B19" s="21" t="s">
        <v>8</v>
      </c>
      <c r="C19" s="23">
        <v>150.8</v>
      </c>
      <c r="D19" s="7">
        <v>82</v>
      </c>
      <c r="E19" s="7">
        <v>60.6</v>
      </c>
      <c r="F19" s="7">
        <v>8.2</v>
      </c>
    </row>
    <row r="20" spans="1:6" ht="14.25" customHeight="1">
      <c r="A20" s="26">
        <v>9</v>
      </c>
      <c r="B20" s="21" t="s">
        <v>156</v>
      </c>
      <c r="C20" s="23">
        <v>82.2</v>
      </c>
      <c r="D20" s="7">
        <v>82.2</v>
      </c>
      <c r="E20" s="7"/>
      <c r="F20" s="7"/>
    </row>
    <row r="21" spans="1:6" ht="33" customHeight="1">
      <c r="A21" s="26">
        <v>10</v>
      </c>
      <c r="B21" s="21" t="s">
        <v>157</v>
      </c>
      <c r="C21" s="23">
        <v>100</v>
      </c>
      <c r="D21" s="7">
        <v>100</v>
      </c>
      <c r="E21" s="7"/>
      <c r="F21" s="7"/>
    </row>
    <row r="22" spans="1:6" ht="32.25" customHeight="1">
      <c r="A22" s="26">
        <v>11</v>
      </c>
      <c r="B22" s="21" t="s">
        <v>61</v>
      </c>
      <c r="C22" s="23">
        <v>88.8</v>
      </c>
      <c r="D22" s="7"/>
      <c r="E22" s="7">
        <v>80</v>
      </c>
      <c r="F22" s="7">
        <v>8.8</v>
      </c>
    </row>
    <row r="23" spans="1:6" ht="30.75" customHeight="1">
      <c r="A23" s="26">
        <v>12</v>
      </c>
      <c r="B23" s="21" t="s">
        <v>62</v>
      </c>
      <c r="C23" s="23">
        <v>35</v>
      </c>
      <c r="D23" s="7"/>
      <c r="E23" s="7">
        <v>35</v>
      </c>
      <c r="F23" s="7"/>
    </row>
    <row r="24" spans="1:6" ht="31.5" customHeight="1">
      <c r="A24" s="26">
        <v>13</v>
      </c>
      <c r="B24" s="21" t="s">
        <v>63</v>
      </c>
      <c r="C24" s="23">
        <v>118.9</v>
      </c>
      <c r="D24" s="7"/>
      <c r="E24" s="7">
        <v>118.9</v>
      </c>
      <c r="F24" s="7"/>
    </row>
    <row r="25" spans="1:6" ht="31.5">
      <c r="A25" s="26">
        <v>14</v>
      </c>
      <c r="B25" s="21" t="s">
        <v>66</v>
      </c>
      <c r="C25" s="23">
        <v>353</v>
      </c>
      <c r="D25" s="7"/>
      <c r="E25" s="7">
        <v>200</v>
      </c>
      <c r="F25" s="7">
        <v>153</v>
      </c>
    </row>
    <row r="26" spans="1:6" ht="31.5">
      <c r="A26" s="26">
        <v>15</v>
      </c>
      <c r="B26" s="21" t="s">
        <v>65</v>
      </c>
      <c r="C26" s="23">
        <v>599.2</v>
      </c>
      <c r="D26" s="7"/>
      <c r="E26" s="7">
        <v>570</v>
      </c>
      <c r="F26" s="7">
        <v>29.2</v>
      </c>
    </row>
    <row r="27" spans="1:6" ht="32.25" customHeight="1">
      <c r="A27" s="26">
        <v>16</v>
      </c>
      <c r="B27" s="21" t="s">
        <v>64</v>
      </c>
      <c r="C27" s="23">
        <v>20</v>
      </c>
      <c r="D27" s="7"/>
      <c r="E27" s="7">
        <v>20</v>
      </c>
      <c r="F27" s="7"/>
    </row>
    <row r="28" spans="1:6" ht="15" customHeight="1">
      <c r="A28" s="26">
        <v>17</v>
      </c>
      <c r="B28" s="21" t="s">
        <v>9</v>
      </c>
      <c r="C28" s="23">
        <v>22.8</v>
      </c>
      <c r="D28" s="7"/>
      <c r="E28" s="7">
        <v>17</v>
      </c>
      <c r="F28" s="7">
        <v>5.8</v>
      </c>
    </row>
    <row r="29" spans="1:6" ht="15" customHeight="1">
      <c r="A29" s="26">
        <v>18</v>
      </c>
      <c r="B29" s="5" t="s">
        <v>67</v>
      </c>
      <c r="C29" s="23">
        <v>355</v>
      </c>
      <c r="D29" s="7"/>
      <c r="E29" s="7">
        <v>350</v>
      </c>
      <c r="F29" s="7">
        <v>5</v>
      </c>
    </row>
    <row r="30" spans="1:6" ht="15" customHeight="1">
      <c r="A30" s="26">
        <v>19</v>
      </c>
      <c r="B30" s="5" t="s">
        <v>68</v>
      </c>
      <c r="C30" s="23">
        <v>4</v>
      </c>
      <c r="D30" s="7"/>
      <c r="E30" s="7"/>
      <c r="F30" s="7">
        <v>4</v>
      </c>
    </row>
    <row r="31" spans="1:6" ht="15" customHeight="1">
      <c r="A31" s="26">
        <v>20</v>
      </c>
      <c r="B31" s="5" t="s">
        <v>69</v>
      </c>
      <c r="C31" s="23">
        <v>108.1</v>
      </c>
      <c r="D31" s="7"/>
      <c r="E31" s="7">
        <v>104.5</v>
      </c>
      <c r="F31" s="7">
        <v>3.6</v>
      </c>
    </row>
    <row r="32" spans="1:6" ht="15" customHeight="1">
      <c r="A32" s="26">
        <v>21</v>
      </c>
      <c r="B32" s="5" t="s">
        <v>167</v>
      </c>
      <c r="C32" s="23">
        <v>1.8</v>
      </c>
      <c r="D32" s="7"/>
      <c r="E32" s="7"/>
      <c r="F32" s="7">
        <v>1.8</v>
      </c>
    </row>
    <row r="33" spans="1:6" ht="15" customHeight="1">
      <c r="A33" s="26">
        <v>22</v>
      </c>
      <c r="B33" s="5" t="s">
        <v>169</v>
      </c>
      <c r="C33" s="23">
        <v>4</v>
      </c>
      <c r="D33" s="7"/>
      <c r="E33" s="7"/>
      <c r="F33" s="7">
        <v>4</v>
      </c>
    </row>
    <row r="34" spans="1:6" ht="15.75">
      <c r="A34" s="26">
        <v>23</v>
      </c>
      <c r="B34" s="5" t="s">
        <v>148</v>
      </c>
      <c r="C34" s="23">
        <v>3.8</v>
      </c>
      <c r="D34" s="7"/>
      <c r="E34" s="7"/>
      <c r="F34" s="7">
        <v>3.8</v>
      </c>
    </row>
    <row r="35" spans="1:6" ht="16.5" customHeight="1">
      <c r="A35" s="26">
        <v>24</v>
      </c>
      <c r="B35" s="5" t="s">
        <v>70</v>
      </c>
      <c r="C35" s="23">
        <v>118.1</v>
      </c>
      <c r="D35" s="7"/>
      <c r="E35" s="7">
        <v>118.1</v>
      </c>
      <c r="F35" s="7"/>
    </row>
    <row r="36" spans="1:6" ht="15" customHeight="1">
      <c r="A36" s="26">
        <v>25</v>
      </c>
      <c r="B36" s="5" t="s">
        <v>71</v>
      </c>
      <c r="C36" s="23">
        <v>126.9</v>
      </c>
      <c r="D36" s="7"/>
      <c r="E36" s="7">
        <v>126.9</v>
      </c>
      <c r="F36" s="7"/>
    </row>
    <row r="37" spans="1:6" ht="16.5" customHeight="1">
      <c r="A37" s="26">
        <v>26</v>
      </c>
      <c r="B37" s="5" t="s">
        <v>73</v>
      </c>
      <c r="C37" s="23">
        <v>18.3</v>
      </c>
      <c r="D37" s="7">
        <v>14.8</v>
      </c>
      <c r="E37" s="7"/>
      <c r="F37" s="7">
        <v>3.5</v>
      </c>
    </row>
    <row r="38" spans="1:6" ht="17.25" customHeight="1">
      <c r="A38" s="26">
        <v>27</v>
      </c>
      <c r="B38" s="5" t="s">
        <v>72</v>
      </c>
      <c r="C38" s="23">
        <v>622.8</v>
      </c>
      <c r="D38" s="7">
        <v>370</v>
      </c>
      <c r="E38" s="7">
        <v>247.1</v>
      </c>
      <c r="F38" s="7">
        <v>5.7</v>
      </c>
    </row>
    <row r="39" spans="1:6" ht="15" customHeight="1">
      <c r="A39" s="26">
        <v>28</v>
      </c>
      <c r="B39" s="5" t="s">
        <v>149</v>
      </c>
      <c r="C39" s="23">
        <v>407.1</v>
      </c>
      <c r="D39" s="7">
        <v>73.9</v>
      </c>
      <c r="E39" s="7">
        <v>324.7</v>
      </c>
      <c r="F39" s="7">
        <v>8.5</v>
      </c>
    </row>
    <row r="40" spans="1:6" ht="17.25" customHeight="1">
      <c r="A40" s="26">
        <v>29</v>
      </c>
      <c r="B40" s="5" t="s">
        <v>150</v>
      </c>
      <c r="C40" s="23">
        <v>185.8</v>
      </c>
      <c r="D40" s="7"/>
      <c r="E40" s="7">
        <v>176</v>
      </c>
      <c r="F40" s="7">
        <v>9.8</v>
      </c>
    </row>
    <row r="41" spans="1:6" ht="31.5" customHeight="1">
      <c r="A41" s="26">
        <v>30</v>
      </c>
      <c r="B41" s="5" t="s">
        <v>74</v>
      </c>
      <c r="C41" s="23">
        <v>236.5</v>
      </c>
      <c r="D41" s="7"/>
      <c r="E41" s="7">
        <v>220.5</v>
      </c>
      <c r="F41" s="7">
        <v>16</v>
      </c>
    </row>
    <row r="42" spans="1:6" ht="15" customHeight="1">
      <c r="A42" s="26">
        <v>31</v>
      </c>
      <c r="B42" s="5" t="s">
        <v>75</v>
      </c>
      <c r="C42" s="23">
        <v>22.2</v>
      </c>
      <c r="D42" s="7">
        <v>15.9</v>
      </c>
      <c r="E42" s="7"/>
      <c r="F42" s="7">
        <v>6.3</v>
      </c>
    </row>
    <row r="43" spans="1:6" ht="15" customHeight="1">
      <c r="A43" s="26">
        <v>32</v>
      </c>
      <c r="B43" s="5" t="s">
        <v>170</v>
      </c>
      <c r="C43" s="23">
        <v>17.8</v>
      </c>
      <c r="D43" s="7">
        <v>17.8</v>
      </c>
      <c r="E43" s="7"/>
      <c r="F43" s="7"/>
    </row>
    <row r="44" spans="1:6" ht="15" customHeight="1">
      <c r="A44" s="26">
        <v>33</v>
      </c>
      <c r="B44" s="5" t="s">
        <v>151</v>
      </c>
      <c r="C44" s="23">
        <v>6.5</v>
      </c>
      <c r="D44" s="7"/>
      <c r="E44" s="7"/>
      <c r="F44" s="7">
        <v>6.5</v>
      </c>
    </row>
    <row r="45" spans="1:6" ht="15" customHeight="1">
      <c r="A45" s="26">
        <v>34</v>
      </c>
      <c r="B45" s="5" t="s">
        <v>152</v>
      </c>
      <c r="C45" s="23">
        <v>131</v>
      </c>
      <c r="D45" s="7"/>
      <c r="E45" s="7">
        <v>130</v>
      </c>
      <c r="F45" s="7">
        <v>1</v>
      </c>
    </row>
    <row r="46" spans="1:6" ht="18.75" customHeight="1">
      <c r="A46" s="26">
        <v>35</v>
      </c>
      <c r="B46" s="5" t="s">
        <v>76</v>
      </c>
      <c r="C46" s="23">
        <v>85.3</v>
      </c>
      <c r="D46" s="7">
        <v>5.5</v>
      </c>
      <c r="E46" s="7">
        <v>74.3</v>
      </c>
      <c r="F46" s="7">
        <v>5.5</v>
      </c>
    </row>
    <row r="47" spans="1:6" ht="15" customHeight="1">
      <c r="A47" s="26">
        <v>36</v>
      </c>
      <c r="B47" s="5" t="s">
        <v>77</v>
      </c>
      <c r="C47" s="23">
        <v>78.6</v>
      </c>
      <c r="D47" s="7"/>
      <c r="E47" s="7">
        <v>73.4</v>
      </c>
      <c r="F47" s="7">
        <v>5.2</v>
      </c>
    </row>
    <row r="48" spans="1:6" ht="15" customHeight="1">
      <c r="A48" s="26">
        <v>37</v>
      </c>
      <c r="B48" s="5" t="s">
        <v>78</v>
      </c>
      <c r="C48" s="23">
        <v>49.7</v>
      </c>
      <c r="D48" s="7"/>
      <c r="E48" s="7">
        <v>44.7</v>
      </c>
      <c r="F48" s="7">
        <v>5</v>
      </c>
    </row>
    <row r="49" spans="1:6" ht="30" customHeight="1">
      <c r="A49" s="26">
        <v>38</v>
      </c>
      <c r="B49" s="5" t="s">
        <v>79</v>
      </c>
      <c r="C49" s="23">
        <v>63</v>
      </c>
      <c r="D49" s="7"/>
      <c r="E49" s="7">
        <v>60</v>
      </c>
      <c r="F49" s="7">
        <v>3</v>
      </c>
    </row>
    <row r="50" spans="1:6" ht="14.25" customHeight="1">
      <c r="A50" s="26">
        <v>39</v>
      </c>
      <c r="B50" s="5" t="s">
        <v>81</v>
      </c>
      <c r="C50" s="23">
        <v>2.2</v>
      </c>
      <c r="D50" s="7"/>
      <c r="E50" s="7"/>
      <c r="F50" s="7">
        <v>2.2</v>
      </c>
    </row>
    <row r="51" spans="1:6" ht="15.75">
      <c r="A51" s="26">
        <v>40</v>
      </c>
      <c r="B51" s="5" t="s">
        <v>153</v>
      </c>
      <c r="C51" s="23">
        <v>438.7</v>
      </c>
      <c r="D51" s="7"/>
      <c r="E51" s="7">
        <v>438.7</v>
      </c>
      <c r="F51" s="7">
        <v>0</v>
      </c>
    </row>
    <row r="52" spans="1:6" ht="15.75">
      <c r="A52" s="26">
        <v>41</v>
      </c>
      <c r="B52" s="5" t="s">
        <v>82</v>
      </c>
      <c r="C52" s="23">
        <v>141</v>
      </c>
      <c r="D52" s="7"/>
      <c r="E52" s="7">
        <v>140</v>
      </c>
      <c r="F52" s="7">
        <v>1</v>
      </c>
    </row>
    <row r="53" spans="1:6" ht="15.75" customHeight="1">
      <c r="A53" s="26">
        <v>42</v>
      </c>
      <c r="B53" s="5" t="s">
        <v>154</v>
      </c>
      <c r="C53" s="23">
        <v>139</v>
      </c>
      <c r="D53" s="7">
        <v>68.2</v>
      </c>
      <c r="E53" s="7">
        <v>70.8</v>
      </c>
      <c r="F53" s="7"/>
    </row>
    <row r="54" spans="1:6" ht="17.25" customHeight="1">
      <c r="A54" s="26">
        <v>43</v>
      </c>
      <c r="B54" s="5" t="s">
        <v>176</v>
      </c>
      <c r="C54" s="23">
        <v>136.6</v>
      </c>
      <c r="D54" s="7">
        <v>3.9</v>
      </c>
      <c r="E54" s="7">
        <v>130</v>
      </c>
      <c r="F54" s="7">
        <v>2.7</v>
      </c>
    </row>
    <row r="55" spans="1:6" ht="33" customHeight="1">
      <c r="A55" s="26">
        <v>44</v>
      </c>
      <c r="B55" s="5" t="s">
        <v>83</v>
      </c>
      <c r="C55" s="23">
        <v>2</v>
      </c>
      <c r="D55" s="7"/>
      <c r="E55" s="7"/>
      <c r="F55" s="7">
        <v>2</v>
      </c>
    </row>
    <row r="56" spans="1:6" ht="15" customHeight="1">
      <c r="A56" s="26">
        <v>45</v>
      </c>
      <c r="B56" s="5" t="s">
        <v>155</v>
      </c>
      <c r="C56" s="23">
        <v>0.7</v>
      </c>
      <c r="D56" s="7"/>
      <c r="E56" s="7"/>
      <c r="F56" s="7">
        <v>0.7</v>
      </c>
    </row>
    <row r="57" spans="1:6" ht="15" customHeight="1">
      <c r="A57" s="26">
        <v>46</v>
      </c>
      <c r="B57" s="5" t="s">
        <v>80</v>
      </c>
      <c r="C57" s="23">
        <v>57.3</v>
      </c>
      <c r="D57" s="7">
        <v>56.3</v>
      </c>
      <c r="E57" s="7"/>
      <c r="F57" s="7">
        <v>1</v>
      </c>
    </row>
    <row r="58" spans="1:6" ht="29.25" customHeight="1">
      <c r="A58" s="26">
        <v>47</v>
      </c>
      <c r="B58" s="5" t="s">
        <v>186</v>
      </c>
      <c r="C58" s="23">
        <v>5.7</v>
      </c>
      <c r="D58" s="7">
        <v>0</v>
      </c>
      <c r="E58" s="7"/>
      <c r="F58" s="7">
        <v>5.7</v>
      </c>
    </row>
    <row r="59" spans="1:6" ht="31.5" customHeight="1">
      <c r="A59" s="26">
        <v>48</v>
      </c>
      <c r="B59" s="5" t="s">
        <v>84</v>
      </c>
      <c r="C59" s="23">
        <v>2.8</v>
      </c>
      <c r="D59" s="7">
        <v>2.8</v>
      </c>
      <c r="E59" s="7"/>
      <c r="F59" s="7"/>
    </row>
    <row r="60" spans="1:6" ht="15" customHeight="1">
      <c r="A60" s="26">
        <v>49</v>
      </c>
      <c r="B60" s="5" t="s">
        <v>85</v>
      </c>
      <c r="C60" s="23">
        <v>302.1</v>
      </c>
      <c r="D60" s="7">
        <v>300.1</v>
      </c>
      <c r="E60" s="7"/>
      <c r="F60" s="7">
        <v>2</v>
      </c>
    </row>
    <row r="61" spans="1:6" ht="15" customHeight="1">
      <c r="A61" s="26">
        <v>50</v>
      </c>
      <c r="B61" s="5" t="s">
        <v>87</v>
      </c>
      <c r="C61" s="23">
        <v>193.8</v>
      </c>
      <c r="D61" s="7">
        <v>193.8</v>
      </c>
      <c r="E61" s="7"/>
      <c r="F61" s="7"/>
    </row>
    <row r="62" spans="1:6" ht="15" customHeight="1">
      <c r="A62" s="26">
        <v>51</v>
      </c>
      <c r="B62" s="5" t="s">
        <v>88</v>
      </c>
      <c r="C62" s="23">
        <v>380.8</v>
      </c>
      <c r="D62" s="7">
        <v>377.9</v>
      </c>
      <c r="E62" s="7"/>
      <c r="F62" s="7">
        <v>2.9</v>
      </c>
    </row>
    <row r="63" spans="1:6" ht="15" customHeight="1">
      <c r="A63" s="26">
        <v>52</v>
      </c>
      <c r="B63" s="5" t="s">
        <v>89</v>
      </c>
      <c r="C63" s="23">
        <v>179.5</v>
      </c>
      <c r="D63" s="7">
        <v>178.1</v>
      </c>
      <c r="E63" s="7"/>
      <c r="F63" s="7">
        <v>1.4</v>
      </c>
    </row>
    <row r="64" spans="1:6" ht="17.25" customHeight="1">
      <c r="A64" s="26">
        <v>53</v>
      </c>
      <c r="B64" s="5" t="s">
        <v>90</v>
      </c>
      <c r="C64" s="23">
        <v>213</v>
      </c>
      <c r="D64" s="7">
        <v>213</v>
      </c>
      <c r="E64" s="7"/>
      <c r="F64" s="7"/>
    </row>
    <row r="65" spans="1:6" ht="30.75" customHeight="1">
      <c r="A65" s="26">
        <v>54</v>
      </c>
      <c r="B65" s="5" t="s">
        <v>130</v>
      </c>
      <c r="C65" s="23">
        <v>303.9</v>
      </c>
      <c r="D65" s="7">
        <v>303.9</v>
      </c>
      <c r="E65" s="7"/>
      <c r="F65" s="7"/>
    </row>
    <row r="66" spans="1:6" ht="15" customHeight="1">
      <c r="A66" s="26">
        <v>55</v>
      </c>
      <c r="B66" s="5" t="s">
        <v>91</v>
      </c>
      <c r="C66" s="23">
        <v>241.2</v>
      </c>
      <c r="D66" s="7">
        <v>241.2</v>
      </c>
      <c r="E66" s="7"/>
      <c r="F66" s="7"/>
    </row>
    <row r="67" spans="1:6" ht="33" customHeight="1">
      <c r="A67" s="26">
        <v>56</v>
      </c>
      <c r="B67" s="5" t="s">
        <v>131</v>
      </c>
      <c r="C67" s="23">
        <v>128.6</v>
      </c>
      <c r="D67" s="7">
        <v>125.6</v>
      </c>
      <c r="E67" s="7"/>
      <c r="F67" s="7">
        <v>3</v>
      </c>
    </row>
    <row r="68" spans="1:6" ht="17.25" customHeight="1">
      <c r="A68" s="26">
        <v>57</v>
      </c>
      <c r="B68" s="5" t="s">
        <v>86</v>
      </c>
      <c r="C68" s="23">
        <v>207.8</v>
      </c>
      <c r="D68" s="7">
        <v>206.2</v>
      </c>
      <c r="E68" s="7"/>
      <c r="F68" s="7">
        <v>1.6</v>
      </c>
    </row>
    <row r="69" spans="1:6" ht="15" customHeight="1">
      <c r="A69" s="26">
        <v>58</v>
      </c>
      <c r="B69" s="5" t="s">
        <v>128</v>
      </c>
      <c r="C69" s="23">
        <v>244.4</v>
      </c>
      <c r="D69" s="7">
        <v>240.2</v>
      </c>
      <c r="E69" s="7"/>
      <c r="F69" s="7">
        <v>4.2</v>
      </c>
    </row>
    <row r="70" spans="1:6" ht="19.5" customHeight="1">
      <c r="A70" s="26">
        <v>59</v>
      </c>
      <c r="B70" s="5" t="s">
        <v>92</v>
      </c>
      <c r="C70" s="23">
        <v>283.4</v>
      </c>
      <c r="D70" s="7">
        <v>282.6</v>
      </c>
      <c r="E70" s="7"/>
      <c r="F70" s="7">
        <v>0.8</v>
      </c>
    </row>
    <row r="71" spans="1:6" ht="18" customHeight="1">
      <c r="A71" s="26">
        <v>60</v>
      </c>
      <c r="B71" s="5" t="s">
        <v>93</v>
      </c>
      <c r="C71" s="23">
        <v>154.9</v>
      </c>
      <c r="D71" s="7">
        <v>152.6</v>
      </c>
      <c r="E71" s="7"/>
      <c r="F71" s="7">
        <v>2.3</v>
      </c>
    </row>
    <row r="72" spans="1:6" ht="15" customHeight="1">
      <c r="A72" s="26">
        <v>61</v>
      </c>
      <c r="B72" s="5" t="s">
        <v>129</v>
      </c>
      <c r="C72" s="23">
        <v>184</v>
      </c>
      <c r="D72" s="7">
        <v>180</v>
      </c>
      <c r="E72" s="7"/>
      <c r="F72" s="7">
        <v>4</v>
      </c>
    </row>
    <row r="73" spans="1:6" ht="15" customHeight="1">
      <c r="A73" s="26">
        <v>62</v>
      </c>
      <c r="B73" s="5" t="s">
        <v>94</v>
      </c>
      <c r="C73" s="23">
        <v>164.3</v>
      </c>
      <c r="D73" s="7">
        <v>164.3</v>
      </c>
      <c r="E73" s="7"/>
      <c r="F73" s="7"/>
    </row>
    <row r="74" spans="1:6" ht="18.75" customHeight="1">
      <c r="A74" s="26">
        <v>63</v>
      </c>
      <c r="B74" s="5" t="s">
        <v>173</v>
      </c>
      <c r="C74" s="23">
        <v>201.9</v>
      </c>
      <c r="D74" s="7">
        <v>201.9</v>
      </c>
      <c r="E74" s="7"/>
      <c r="F74" s="7"/>
    </row>
    <row r="75" spans="1:6" ht="16.5" customHeight="1">
      <c r="A75" s="26">
        <v>64</v>
      </c>
      <c r="B75" s="5" t="s">
        <v>174</v>
      </c>
      <c r="C75" s="23">
        <v>249.8</v>
      </c>
      <c r="D75" s="7">
        <v>249.8</v>
      </c>
      <c r="E75" s="7"/>
      <c r="F75" s="7"/>
    </row>
    <row r="76" spans="1:6" ht="18.75" customHeight="1">
      <c r="A76" s="26">
        <v>65</v>
      </c>
      <c r="B76" s="5" t="s">
        <v>175</v>
      </c>
      <c r="C76" s="23">
        <v>340.6</v>
      </c>
      <c r="D76" s="7">
        <v>339.4</v>
      </c>
      <c r="E76" s="7"/>
      <c r="F76" s="7">
        <v>1.2</v>
      </c>
    </row>
    <row r="77" spans="1:6" ht="15" customHeight="1">
      <c r="A77" s="26">
        <v>66</v>
      </c>
      <c r="B77" s="5" t="s">
        <v>95</v>
      </c>
      <c r="C77" s="23">
        <v>195.2</v>
      </c>
      <c r="D77" s="7">
        <v>195.2</v>
      </c>
      <c r="E77" s="7"/>
      <c r="F77" s="7"/>
    </row>
    <row r="78" spans="1:6" ht="14.25" customHeight="1">
      <c r="A78" s="26">
        <v>67</v>
      </c>
      <c r="B78" s="5" t="s">
        <v>96</v>
      </c>
      <c r="C78" s="23">
        <v>287</v>
      </c>
      <c r="D78" s="7">
        <v>285</v>
      </c>
      <c r="E78" s="7"/>
      <c r="F78" s="7">
        <v>2</v>
      </c>
    </row>
    <row r="79" spans="1:6" ht="15.75">
      <c r="A79" s="26">
        <v>68</v>
      </c>
      <c r="B79" s="5" t="s">
        <v>97</v>
      </c>
      <c r="C79" s="23">
        <v>185.7</v>
      </c>
      <c r="D79" s="7">
        <v>185.7</v>
      </c>
      <c r="E79" s="7"/>
      <c r="F79" s="7"/>
    </row>
    <row r="80" spans="1:6" ht="15.75">
      <c r="A80" s="26">
        <v>69</v>
      </c>
      <c r="B80" s="5" t="s">
        <v>98</v>
      </c>
      <c r="C80" s="23">
        <v>128.9</v>
      </c>
      <c r="D80" s="7">
        <v>128.9</v>
      </c>
      <c r="E80" s="7"/>
      <c r="F80" s="7"/>
    </row>
    <row r="81" spans="1:6" ht="15.75">
      <c r="A81" s="26">
        <v>70</v>
      </c>
      <c r="B81" s="5" t="s">
        <v>99</v>
      </c>
      <c r="C81" s="23">
        <v>240.1</v>
      </c>
      <c r="D81" s="7">
        <v>238.5</v>
      </c>
      <c r="E81" s="7"/>
      <c r="F81" s="7">
        <v>1.6</v>
      </c>
    </row>
    <row r="82" spans="1:6" ht="15.75">
      <c r="A82" s="26">
        <v>71</v>
      </c>
      <c r="B82" s="5" t="s">
        <v>100</v>
      </c>
      <c r="C82" s="23">
        <v>252.1</v>
      </c>
      <c r="D82" s="7">
        <v>248.6</v>
      </c>
      <c r="E82" s="7"/>
      <c r="F82" s="7">
        <v>3.5</v>
      </c>
    </row>
    <row r="83" spans="1:6" ht="15.75">
      <c r="A83" s="26">
        <v>72</v>
      </c>
      <c r="B83" s="5" t="s">
        <v>101</v>
      </c>
      <c r="C83" s="23">
        <v>227.2</v>
      </c>
      <c r="D83" s="7">
        <v>227.2</v>
      </c>
      <c r="E83" s="7"/>
      <c r="F83" s="7"/>
    </row>
    <row r="84" spans="1:6" ht="15.75">
      <c r="A84" s="26">
        <v>73</v>
      </c>
      <c r="B84" s="5" t="s">
        <v>102</v>
      </c>
      <c r="C84" s="23">
        <v>149.1</v>
      </c>
      <c r="D84" s="7">
        <v>147.1</v>
      </c>
      <c r="E84" s="7"/>
      <c r="F84" s="7">
        <v>2</v>
      </c>
    </row>
    <row r="85" spans="1:6" ht="15.75">
      <c r="A85" s="26">
        <v>74</v>
      </c>
      <c r="B85" s="5" t="s">
        <v>132</v>
      </c>
      <c r="C85" s="23">
        <v>225.3</v>
      </c>
      <c r="D85" s="7">
        <v>223.7</v>
      </c>
      <c r="E85" s="7"/>
      <c r="F85" s="7">
        <v>1.6</v>
      </c>
    </row>
    <row r="86" spans="1:6" ht="15.75">
      <c r="A86" s="26">
        <v>75</v>
      </c>
      <c r="B86" s="6" t="s">
        <v>103</v>
      </c>
      <c r="C86" s="23">
        <v>172.5</v>
      </c>
      <c r="D86" s="7">
        <v>172.5</v>
      </c>
      <c r="E86" s="7"/>
      <c r="F86" s="7"/>
    </row>
    <row r="87" spans="1:6" ht="15" customHeight="1">
      <c r="A87" s="26">
        <v>76</v>
      </c>
      <c r="B87" s="5" t="s">
        <v>104</v>
      </c>
      <c r="C87" s="23">
        <v>155.8</v>
      </c>
      <c r="D87" s="7">
        <v>155.8</v>
      </c>
      <c r="E87" s="7"/>
      <c r="F87" s="7"/>
    </row>
    <row r="88" spans="1:6" ht="15" customHeight="1">
      <c r="A88" s="26">
        <v>77</v>
      </c>
      <c r="B88" s="5" t="s">
        <v>105</v>
      </c>
      <c r="C88" s="23">
        <v>162.1</v>
      </c>
      <c r="D88" s="7">
        <v>162.1</v>
      </c>
      <c r="E88" s="7"/>
      <c r="F88" s="7"/>
    </row>
    <row r="89" spans="1:6" ht="15" customHeight="1">
      <c r="A89" s="26">
        <v>78</v>
      </c>
      <c r="B89" s="5" t="s">
        <v>106</v>
      </c>
      <c r="C89" s="23">
        <v>253.3</v>
      </c>
      <c r="D89" s="7">
        <v>250.9</v>
      </c>
      <c r="E89" s="7"/>
      <c r="F89" s="7">
        <v>2.4</v>
      </c>
    </row>
    <row r="90" spans="1:6" ht="15" customHeight="1">
      <c r="A90" s="26">
        <v>79</v>
      </c>
      <c r="B90" s="5" t="s">
        <v>107</v>
      </c>
      <c r="C90" s="23">
        <v>177.2</v>
      </c>
      <c r="D90" s="7">
        <v>176.4</v>
      </c>
      <c r="E90" s="7"/>
      <c r="F90" s="7">
        <v>0.8</v>
      </c>
    </row>
    <row r="91" spans="1:6" ht="15" customHeight="1">
      <c r="A91" s="26">
        <v>80</v>
      </c>
      <c r="B91" s="5" t="s">
        <v>108</v>
      </c>
      <c r="C91" s="23">
        <v>267.6</v>
      </c>
      <c r="D91" s="7">
        <v>265.8</v>
      </c>
      <c r="E91" s="7"/>
      <c r="F91" s="7">
        <v>1.8</v>
      </c>
    </row>
    <row r="92" spans="1:6" ht="15" customHeight="1">
      <c r="A92" s="26">
        <v>81</v>
      </c>
      <c r="B92" s="5" t="s">
        <v>109</v>
      </c>
      <c r="C92" s="23">
        <v>221.8</v>
      </c>
      <c r="D92" s="7">
        <v>220.7</v>
      </c>
      <c r="E92" s="7"/>
      <c r="F92" s="7">
        <v>1.1</v>
      </c>
    </row>
    <row r="93" spans="1:6" ht="15" customHeight="1">
      <c r="A93" s="26">
        <v>82</v>
      </c>
      <c r="B93" s="5" t="s">
        <v>110</v>
      </c>
      <c r="C93" s="23">
        <v>264.3</v>
      </c>
      <c r="D93" s="7">
        <v>262</v>
      </c>
      <c r="E93" s="7"/>
      <c r="F93" s="7">
        <v>2.3</v>
      </c>
    </row>
    <row r="94" spans="1:6" ht="14.25" customHeight="1">
      <c r="A94" s="26">
        <v>83</v>
      </c>
      <c r="B94" s="5" t="s">
        <v>111</v>
      </c>
      <c r="C94" s="23">
        <v>236.8</v>
      </c>
      <c r="D94" s="7">
        <v>235.7</v>
      </c>
      <c r="E94" s="7"/>
      <c r="F94" s="7">
        <v>1.1</v>
      </c>
    </row>
    <row r="95" spans="1:6" ht="15" customHeight="1">
      <c r="A95" s="26">
        <v>84</v>
      </c>
      <c r="B95" s="5" t="s">
        <v>112</v>
      </c>
      <c r="C95" s="23">
        <v>166.9</v>
      </c>
      <c r="D95" s="7">
        <v>166.9</v>
      </c>
      <c r="E95" s="7"/>
      <c r="F95" s="7"/>
    </row>
    <row r="96" spans="1:6" ht="15" customHeight="1">
      <c r="A96" s="26">
        <v>85</v>
      </c>
      <c r="B96" s="5" t="s">
        <v>113</v>
      </c>
      <c r="C96" s="23">
        <v>194.7</v>
      </c>
      <c r="D96" s="7">
        <v>194.7</v>
      </c>
      <c r="E96" s="7"/>
      <c r="F96" s="7"/>
    </row>
    <row r="97" spans="1:6" ht="15" customHeight="1">
      <c r="A97" s="26">
        <v>86</v>
      </c>
      <c r="B97" s="5" t="s">
        <v>114</v>
      </c>
      <c r="C97" s="23">
        <v>250.8</v>
      </c>
      <c r="D97" s="7">
        <v>250.8</v>
      </c>
      <c r="E97" s="7"/>
      <c r="F97" s="7"/>
    </row>
    <row r="98" spans="1:6" ht="15" customHeight="1">
      <c r="A98" s="26">
        <v>87</v>
      </c>
      <c r="B98" s="5" t="s">
        <v>115</v>
      </c>
      <c r="C98" s="23">
        <v>278.7</v>
      </c>
      <c r="D98" s="7">
        <v>276.6</v>
      </c>
      <c r="E98" s="7"/>
      <c r="F98" s="7">
        <v>2.1</v>
      </c>
    </row>
    <row r="99" spans="1:6" ht="15" customHeight="1">
      <c r="A99" s="26">
        <v>88</v>
      </c>
      <c r="B99" s="5" t="s">
        <v>116</v>
      </c>
      <c r="C99" s="23">
        <v>290.3</v>
      </c>
      <c r="D99" s="7">
        <v>288</v>
      </c>
      <c r="E99" s="7"/>
      <c r="F99" s="7">
        <v>2.3</v>
      </c>
    </row>
    <row r="100" spans="1:6" ht="15" customHeight="1">
      <c r="A100" s="26">
        <v>89</v>
      </c>
      <c r="B100" s="5" t="s">
        <v>117</v>
      </c>
      <c r="C100" s="23">
        <v>260.9</v>
      </c>
      <c r="D100" s="7">
        <v>260.9</v>
      </c>
      <c r="E100" s="7"/>
      <c r="F100" s="7"/>
    </row>
    <row r="101" spans="1:6" ht="15" customHeight="1">
      <c r="A101" s="26">
        <v>90</v>
      </c>
      <c r="B101" s="5" t="s">
        <v>118</v>
      </c>
      <c r="C101" s="23">
        <v>198.7</v>
      </c>
      <c r="D101" s="7">
        <v>198.7</v>
      </c>
      <c r="E101" s="7"/>
      <c r="F101" s="7"/>
    </row>
    <row r="102" spans="1:6" ht="15.75">
      <c r="A102" s="26">
        <v>91</v>
      </c>
      <c r="B102" s="5" t="s">
        <v>119</v>
      </c>
      <c r="C102" s="23">
        <v>170.6</v>
      </c>
      <c r="D102" s="7">
        <v>170.6</v>
      </c>
      <c r="E102" s="7"/>
      <c r="F102" s="7"/>
    </row>
    <row r="103" spans="1:6" ht="15" customHeight="1">
      <c r="A103" s="26">
        <v>92</v>
      </c>
      <c r="B103" s="5" t="s">
        <v>120</v>
      </c>
      <c r="C103" s="23">
        <v>323.2</v>
      </c>
      <c r="D103" s="7">
        <v>322.2</v>
      </c>
      <c r="E103" s="7"/>
      <c r="F103" s="7">
        <v>1</v>
      </c>
    </row>
    <row r="104" spans="1:6" ht="15" customHeight="1">
      <c r="A104" s="26">
        <v>93</v>
      </c>
      <c r="B104" s="5" t="s">
        <v>121</v>
      </c>
      <c r="C104" s="23">
        <v>175.1</v>
      </c>
      <c r="D104" s="7">
        <v>173</v>
      </c>
      <c r="E104" s="7"/>
      <c r="F104" s="7">
        <v>2.1</v>
      </c>
    </row>
    <row r="105" spans="1:6" ht="15" customHeight="1">
      <c r="A105" s="26">
        <v>94</v>
      </c>
      <c r="B105" s="5" t="s">
        <v>122</v>
      </c>
      <c r="C105" s="23">
        <v>231.1</v>
      </c>
      <c r="D105" s="7">
        <v>231.1</v>
      </c>
      <c r="E105" s="7"/>
      <c r="F105" s="7"/>
    </row>
    <row r="106" spans="1:6" ht="15" customHeight="1">
      <c r="A106" s="26">
        <v>95</v>
      </c>
      <c r="B106" s="5" t="s">
        <v>123</v>
      </c>
      <c r="C106" s="23">
        <v>195</v>
      </c>
      <c r="D106" s="7">
        <v>195</v>
      </c>
      <c r="E106" s="7"/>
      <c r="F106" s="7"/>
    </row>
    <row r="107" spans="1:6" ht="16.5" customHeight="1">
      <c r="A107" s="26">
        <v>96</v>
      </c>
      <c r="B107" s="5" t="s">
        <v>124</v>
      </c>
      <c r="C107" s="23">
        <v>237.9</v>
      </c>
      <c r="D107" s="7">
        <v>236.8</v>
      </c>
      <c r="E107" s="7"/>
      <c r="F107" s="7">
        <v>1.1</v>
      </c>
    </row>
    <row r="108" spans="1:6" ht="15" customHeight="1">
      <c r="A108" s="26">
        <v>97</v>
      </c>
      <c r="B108" s="5" t="s">
        <v>125</v>
      </c>
      <c r="C108" s="23">
        <v>249.1</v>
      </c>
      <c r="D108" s="7">
        <v>247.9</v>
      </c>
      <c r="E108" s="7"/>
      <c r="F108" s="7">
        <v>1.2</v>
      </c>
    </row>
    <row r="109" spans="1:6" ht="15" customHeight="1">
      <c r="A109" s="26">
        <v>98</v>
      </c>
      <c r="B109" s="5" t="s">
        <v>126</v>
      </c>
      <c r="C109" s="23">
        <v>302.4</v>
      </c>
      <c r="D109" s="7">
        <v>300.4</v>
      </c>
      <c r="E109" s="7"/>
      <c r="F109" s="7">
        <v>2</v>
      </c>
    </row>
    <row r="110" spans="1:6" ht="15" customHeight="1">
      <c r="A110" s="26">
        <v>99</v>
      </c>
      <c r="B110" s="5" t="s">
        <v>127</v>
      </c>
      <c r="C110" s="23">
        <v>266.4</v>
      </c>
      <c r="D110" s="7">
        <v>265.2</v>
      </c>
      <c r="E110" s="7"/>
      <c r="F110" s="7">
        <v>1.2</v>
      </c>
    </row>
    <row r="111" spans="1:6" ht="15" customHeight="1">
      <c r="A111" s="26">
        <v>100</v>
      </c>
      <c r="B111" s="5" t="s">
        <v>133</v>
      </c>
      <c r="C111" s="23">
        <v>228.2</v>
      </c>
      <c r="D111" s="7">
        <v>225</v>
      </c>
      <c r="E111" s="7">
        <v>2.6</v>
      </c>
      <c r="F111" s="7">
        <v>0.6</v>
      </c>
    </row>
    <row r="112" spans="1:6" ht="33" customHeight="1">
      <c r="A112" s="26">
        <v>101</v>
      </c>
      <c r="B112" s="5" t="s">
        <v>135</v>
      </c>
      <c r="C112" s="23">
        <v>287</v>
      </c>
      <c r="D112" s="7">
        <v>285</v>
      </c>
      <c r="E112" s="7">
        <v>2</v>
      </c>
      <c r="F112" s="7"/>
    </row>
    <row r="113" spans="1:6" ht="15" customHeight="1">
      <c r="A113" s="26">
        <v>102</v>
      </c>
      <c r="B113" s="5" t="s">
        <v>134</v>
      </c>
      <c r="C113" s="23">
        <v>71</v>
      </c>
      <c r="D113" s="7">
        <v>70</v>
      </c>
      <c r="E113" s="7"/>
      <c r="F113" s="7">
        <v>1</v>
      </c>
    </row>
    <row r="114" spans="1:6" ht="15" customHeight="1">
      <c r="A114" s="26">
        <v>103</v>
      </c>
      <c r="B114" s="5" t="s">
        <v>136</v>
      </c>
      <c r="C114" s="23">
        <v>160</v>
      </c>
      <c r="D114" s="7">
        <v>160</v>
      </c>
      <c r="E114" s="7"/>
      <c r="F114" s="7"/>
    </row>
    <row r="115" spans="1:6" ht="15" customHeight="1">
      <c r="A115" s="26">
        <v>104</v>
      </c>
      <c r="B115" s="5" t="s">
        <v>139</v>
      </c>
      <c r="C115" s="23">
        <v>115.9</v>
      </c>
      <c r="D115" s="7">
        <v>115</v>
      </c>
      <c r="E115" s="7"/>
      <c r="F115" s="7">
        <v>0.9</v>
      </c>
    </row>
    <row r="116" spans="1:6" ht="15.75">
      <c r="A116" s="26">
        <v>105</v>
      </c>
      <c r="B116" s="5" t="s">
        <v>141</v>
      </c>
      <c r="C116" s="23">
        <v>114.8</v>
      </c>
      <c r="D116" s="7">
        <v>110</v>
      </c>
      <c r="E116" s="7"/>
      <c r="F116" s="7">
        <v>4.8</v>
      </c>
    </row>
    <row r="117" spans="1:6" ht="15" customHeight="1">
      <c r="A117" s="26">
        <v>106</v>
      </c>
      <c r="B117" s="5" t="s">
        <v>137</v>
      </c>
      <c r="C117" s="23">
        <v>103.6</v>
      </c>
      <c r="D117" s="7">
        <v>101.6</v>
      </c>
      <c r="E117" s="7"/>
      <c r="F117" s="7">
        <v>2</v>
      </c>
    </row>
    <row r="118" spans="1:6" s="8" customFormat="1" ht="31.5" customHeight="1">
      <c r="A118" s="26">
        <v>107</v>
      </c>
      <c r="B118" s="5" t="s">
        <v>138</v>
      </c>
      <c r="C118" s="23">
        <v>230</v>
      </c>
      <c r="D118" s="7"/>
      <c r="E118" s="7">
        <v>230</v>
      </c>
      <c r="F118" s="7"/>
    </row>
    <row r="119" spans="1:6" ht="15" customHeight="1">
      <c r="A119" s="26">
        <v>108</v>
      </c>
      <c r="B119" s="5" t="s">
        <v>140</v>
      </c>
      <c r="C119" s="23">
        <v>4</v>
      </c>
      <c r="D119" s="7"/>
      <c r="E119" s="7">
        <v>4</v>
      </c>
      <c r="F119" s="7"/>
    </row>
    <row r="120" spans="1:6" ht="17.25" customHeight="1">
      <c r="A120" s="26">
        <v>109</v>
      </c>
      <c r="B120" s="5" t="s">
        <v>171</v>
      </c>
      <c r="C120" s="23">
        <v>78.6</v>
      </c>
      <c r="D120" s="7"/>
      <c r="E120" s="7">
        <v>59.6</v>
      </c>
      <c r="F120" s="7">
        <v>19</v>
      </c>
    </row>
    <row r="121" spans="1:6" ht="19.5" customHeight="1">
      <c r="A121" s="26">
        <v>110</v>
      </c>
      <c r="B121" s="5" t="s">
        <v>172</v>
      </c>
      <c r="C121" s="23">
        <v>63</v>
      </c>
      <c r="D121" s="7"/>
      <c r="E121" s="7">
        <v>60</v>
      </c>
      <c r="F121" s="7">
        <v>3</v>
      </c>
    </row>
    <row r="122" spans="1:6" ht="35.25" customHeight="1">
      <c r="A122" s="26">
        <v>111</v>
      </c>
      <c r="B122" s="5" t="s">
        <v>180</v>
      </c>
      <c r="C122" s="23">
        <v>8.1</v>
      </c>
      <c r="D122" s="7"/>
      <c r="E122" s="7">
        <v>8.1</v>
      </c>
      <c r="F122" s="7"/>
    </row>
    <row r="123" spans="1:6" ht="15" customHeight="1">
      <c r="A123" s="26">
        <v>112</v>
      </c>
      <c r="B123" s="9" t="s">
        <v>13</v>
      </c>
      <c r="C123" s="22">
        <f>SUM(C124:C130)</f>
        <v>1726.4</v>
      </c>
      <c r="D123" s="22">
        <f>SUM(D124:D130)</f>
        <v>1331.7</v>
      </c>
      <c r="E123" s="22">
        <f>SUM(E124:E130)</f>
        <v>394.7</v>
      </c>
      <c r="F123" s="22">
        <f>SUM(F124:F130)</f>
        <v>0</v>
      </c>
    </row>
    <row r="124" spans="1:6" ht="15" customHeight="1">
      <c r="A124" s="26">
        <v>113</v>
      </c>
      <c r="B124" s="21" t="s">
        <v>147</v>
      </c>
      <c r="C124" s="23">
        <v>178.6</v>
      </c>
      <c r="D124" s="7"/>
      <c r="E124" s="7">
        <v>178.6</v>
      </c>
      <c r="F124" s="7"/>
    </row>
    <row r="125" spans="1:6" ht="15" customHeight="1">
      <c r="A125" s="26">
        <v>114</v>
      </c>
      <c r="B125" s="21" t="s">
        <v>142</v>
      </c>
      <c r="C125" s="23">
        <v>907.3</v>
      </c>
      <c r="D125" s="7">
        <v>900</v>
      </c>
      <c r="E125" s="7">
        <v>7.3</v>
      </c>
      <c r="F125" s="7"/>
    </row>
    <row r="126" spans="1:6" ht="15" customHeight="1">
      <c r="A126" s="26">
        <v>115</v>
      </c>
      <c r="B126" s="21" t="s">
        <v>7</v>
      </c>
      <c r="C126" s="23">
        <v>157.8</v>
      </c>
      <c r="D126" s="7">
        <v>105</v>
      </c>
      <c r="E126" s="7">
        <v>52.8</v>
      </c>
      <c r="F126" s="7"/>
    </row>
    <row r="127" spans="1:6" ht="15" customHeight="1">
      <c r="A127" s="26">
        <v>116</v>
      </c>
      <c r="B127" s="21" t="s">
        <v>143</v>
      </c>
      <c r="C127" s="23">
        <v>30</v>
      </c>
      <c r="D127" s="7">
        <v>30</v>
      </c>
      <c r="E127" s="7"/>
      <c r="F127" s="7"/>
    </row>
    <row r="128" spans="1:6" ht="15.75">
      <c r="A128" s="26">
        <v>117</v>
      </c>
      <c r="B128" s="5" t="s">
        <v>144</v>
      </c>
      <c r="C128" s="23">
        <v>26.7</v>
      </c>
      <c r="D128" s="7">
        <v>20.7</v>
      </c>
      <c r="E128" s="7">
        <v>6</v>
      </c>
      <c r="F128" s="7"/>
    </row>
    <row r="129" spans="1:6" ht="15.75">
      <c r="A129" s="26">
        <v>118</v>
      </c>
      <c r="B129" s="5" t="s">
        <v>145</v>
      </c>
      <c r="C129" s="23">
        <v>276</v>
      </c>
      <c r="D129" s="7">
        <v>276</v>
      </c>
      <c r="E129" s="7"/>
      <c r="F129" s="7"/>
    </row>
    <row r="130" spans="1:6" ht="15.75">
      <c r="A130" s="26">
        <v>119</v>
      </c>
      <c r="B130" s="5" t="s">
        <v>146</v>
      </c>
      <c r="C130" s="23">
        <v>150</v>
      </c>
      <c r="D130" s="7"/>
      <c r="E130" s="7">
        <v>150</v>
      </c>
      <c r="F130" s="7"/>
    </row>
    <row r="131" spans="1:6" ht="15.75">
      <c r="A131" s="26">
        <v>120</v>
      </c>
      <c r="B131" s="17" t="s">
        <v>10</v>
      </c>
      <c r="C131" s="20">
        <v>20281.3</v>
      </c>
      <c r="D131" s="20">
        <v>14962.8</v>
      </c>
      <c r="E131" s="20">
        <v>4823.2</v>
      </c>
      <c r="F131" s="20">
        <v>495.3</v>
      </c>
    </row>
    <row r="132" spans="2:6" ht="15.75">
      <c r="B132" s="24"/>
      <c r="C132" s="24"/>
      <c r="D132" s="29"/>
      <c r="E132" s="25"/>
      <c r="F132" s="30"/>
    </row>
    <row r="133" spans="2:6" ht="15.75">
      <c r="B133" s="27"/>
      <c r="C133" s="31"/>
      <c r="D133" s="32"/>
      <c r="E133" s="32"/>
      <c r="F133" s="32"/>
    </row>
    <row r="134" spans="2:6" ht="15.75">
      <c r="B134" s="24"/>
      <c r="C134" s="24"/>
      <c r="D134" s="33"/>
      <c r="E134" s="33"/>
      <c r="F134" s="33"/>
    </row>
  </sheetData>
  <sheetProtection/>
  <mergeCells count="5">
    <mergeCell ref="A9:A10"/>
    <mergeCell ref="B9:B10"/>
    <mergeCell ref="A5:F6"/>
    <mergeCell ref="D9:F9"/>
    <mergeCell ref="C9:C10"/>
  </mergeCells>
  <printOptions/>
  <pageMargins left="0.7480314960629921" right="0.5511811023622047" top="0.98425196850393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Zeros="0" zoomScalePageLayoutView="0" workbookViewId="0" topLeftCell="A1">
      <selection activeCell="G29" sqref="G29"/>
    </sheetView>
  </sheetViews>
  <sheetFormatPr defaultColWidth="10.140625" defaultRowHeight="12.75"/>
  <cols>
    <col min="1" max="1" width="6.00390625" style="19" customWidth="1"/>
    <col min="2" max="2" width="39.421875" style="0" customWidth="1"/>
    <col min="3" max="3" width="10.57421875" style="0" customWidth="1"/>
    <col min="4" max="4" width="11.00390625" style="0" customWidth="1"/>
    <col min="5" max="5" width="10.421875" style="0" customWidth="1"/>
    <col min="6" max="6" width="11.00390625" style="0" customWidth="1"/>
  </cols>
  <sheetData>
    <row r="1" spans="3:6" ht="15.75">
      <c r="C1" s="132" t="s">
        <v>317</v>
      </c>
      <c r="D1" s="132"/>
      <c r="E1" s="132"/>
      <c r="F1" s="132"/>
    </row>
    <row r="2" spans="3:6" ht="15.75">
      <c r="C2" s="133" t="s">
        <v>318</v>
      </c>
      <c r="D2" s="133"/>
      <c r="E2" s="133"/>
      <c r="F2" s="133"/>
    </row>
    <row r="3" spans="3:6" ht="15.75">
      <c r="C3" s="133" t="s">
        <v>319</v>
      </c>
      <c r="D3" s="133"/>
      <c r="E3" s="133"/>
      <c r="F3" s="133"/>
    </row>
    <row r="4" spans="3:5" ht="15.75">
      <c r="C4" s="92"/>
      <c r="D4" s="92"/>
      <c r="E4" s="93"/>
    </row>
    <row r="5" spans="1:7" ht="62.25" customHeight="1">
      <c r="A5" s="125" t="s">
        <v>320</v>
      </c>
      <c r="B5" s="125"/>
      <c r="C5" s="125"/>
      <c r="D5" s="125"/>
      <c r="E5" s="125"/>
      <c r="F5" s="125"/>
      <c r="G5" s="84"/>
    </row>
    <row r="6" spans="1:7" ht="9" customHeight="1">
      <c r="A6" s="84"/>
      <c r="B6" s="84"/>
      <c r="C6" s="84"/>
      <c r="D6" s="84"/>
      <c r="E6" s="84"/>
      <c r="F6" s="84"/>
      <c r="G6" s="84"/>
    </row>
    <row r="7" spans="1:6" ht="15.75">
      <c r="A7" s="86"/>
      <c r="B7" s="1"/>
      <c r="C7" s="96"/>
      <c r="D7" s="97"/>
      <c r="E7" s="97"/>
      <c r="F7" s="96" t="s">
        <v>14</v>
      </c>
    </row>
    <row r="8" spans="1:6" ht="13.5" customHeight="1">
      <c r="A8" s="99" t="s">
        <v>1</v>
      </c>
      <c r="B8" s="99" t="s">
        <v>188</v>
      </c>
      <c r="C8" s="129" t="s">
        <v>10</v>
      </c>
      <c r="D8" s="134" t="s">
        <v>18</v>
      </c>
      <c r="E8" s="134"/>
      <c r="F8" s="134"/>
    </row>
    <row r="9" spans="1:6" ht="15.75" customHeight="1">
      <c r="A9" s="99"/>
      <c r="B9" s="99"/>
      <c r="C9" s="129"/>
      <c r="D9" s="129" t="s">
        <v>189</v>
      </c>
      <c r="E9" s="129"/>
      <c r="F9" s="129" t="s">
        <v>190</v>
      </c>
    </row>
    <row r="10" spans="1:6" ht="46.5" customHeight="1">
      <c r="A10" s="99"/>
      <c r="B10" s="99"/>
      <c r="C10" s="129"/>
      <c r="D10" s="71" t="s">
        <v>191</v>
      </c>
      <c r="E10" s="71" t="s">
        <v>192</v>
      </c>
      <c r="F10" s="129"/>
    </row>
    <row r="11" spans="1:6" ht="15.75">
      <c r="A11" s="3">
        <v>1</v>
      </c>
      <c r="B11" s="72">
        <v>2</v>
      </c>
      <c r="C11" s="14">
        <v>3</v>
      </c>
      <c r="D11" s="14">
        <v>4</v>
      </c>
      <c r="E11" s="14">
        <v>5</v>
      </c>
      <c r="F11" s="94">
        <v>6</v>
      </c>
    </row>
    <row r="12" spans="1:6" ht="19.5" customHeight="1">
      <c r="A12" s="87">
        <v>1</v>
      </c>
      <c r="B12" s="9" t="s">
        <v>235</v>
      </c>
      <c r="C12" s="16">
        <f>+C13</f>
        <v>10.8</v>
      </c>
      <c r="D12" s="16">
        <f>+D13</f>
        <v>10.8</v>
      </c>
      <c r="E12" s="16">
        <f>+E13</f>
        <v>0</v>
      </c>
      <c r="F12" s="16">
        <f>+F13</f>
        <v>0</v>
      </c>
    </row>
    <row r="13" spans="1:6" s="95" customFormat="1" ht="22.5" customHeight="1">
      <c r="A13" s="87">
        <v>2</v>
      </c>
      <c r="B13" s="5" t="s">
        <v>316</v>
      </c>
      <c r="C13" s="7">
        <f>+D13+F13</f>
        <v>10.8</v>
      </c>
      <c r="D13" s="7">
        <v>10.8</v>
      </c>
      <c r="E13" s="7"/>
      <c r="F13" s="7"/>
    </row>
    <row r="14" spans="1:6" ht="19.5" customHeight="1">
      <c r="A14" s="87">
        <v>3</v>
      </c>
      <c r="B14" s="9" t="s">
        <v>11</v>
      </c>
      <c r="C14" s="16">
        <f>+C15+C16</f>
        <v>3337</v>
      </c>
      <c r="D14" s="16">
        <f>+D15+D16</f>
        <v>3337</v>
      </c>
      <c r="E14" s="16">
        <f>+E15+E16</f>
        <v>0</v>
      </c>
      <c r="F14" s="16">
        <f>+F15+F16</f>
        <v>0</v>
      </c>
    </row>
    <row r="15" spans="1:6" s="95" customFormat="1" ht="33.75" customHeight="1">
      <c r="A15" s="87">
        <v>4</v>
      </c>
      <c r="B15" s="5" t="s">
        <v>278</v>
      </c>
      <c r="C15" s="7">
        <f>+D15+F15</f>
        <v>1742.8</v>
      </c>
      <c r="D15" s="7">
        <f>82+19.1+1641.7</f>
        <v>1742.8</v>
      </c>
      <c r="E15" s="7"/>
      <c r="F15" s="7"/>
    </row>
    <row r="16" spans="1:6" ht="36" customHeight="1">
      <c r="A16" s="87">
        <v>5</v>
      </c>
      <c r="B16" s="71" t="s">
        <v>315</v>
      </c>
      <c r="C16" s="7">
        <f>+D16+F16</f>
        <v>1594.2</v>
      </c>
      <c r="D16" s="7">
        <f>583+1011.2</f>
        <v>1594.2</v>
      </c>
      <c r="E16" s="7"/>
      <c r="F16" s="7"/>
    </row>
    <row r="17" spans="1:6" s="8" customFormat="1" ht="17.25" customHeight="1">
      <c r="A17" s="87">
        <v>6</v>
      </c>
      <c r="B17" s="9" t="s">
        <v>12</v>
      </c>
      <c r="C17" s="16">
        <f>+C18+C19</f>
        <v>23.8</v>
      </c>
      <c r="D17" s="16">
        <f>+D18+D19</f>
        <v>23.8</v>
      </c>
      <c r="E17" s="16">
        <f>+E18+E19</f>
        <v>0</v>
      </c>
      <c r="F17" s="16">
        <f>+F18+F19</f>
        <v>0</v>
      </c>
    </row>
    <row r="18" spans="1:6" ht="31.5">
      <c r="A18" s="87">
        <v>7</v>
      </c>
      <c r="B18" s="5" t="s">
        <v>226</v>
      </c>
      <c r="C18" s="7">
        <f>+D18+F18</f>
        <v>6.5</v>
      </c>
      <c r="D18" s="7">
        <v>6.5</v>
      </c>
      <c r="E18" s="7"/>
      <c r="F18" s="7"/>
    </row>
    <row r="19" spans="1:6" ht="15.75">
      <c r="A19" s="87">
        <v>8</v>
      </c>
      <c r="B19" s="71" t="s">
        <v>232</v>
      </c>
      <c r="C19" s="7">
        <f>+D19+F19</f>
        <v>17.3</v>
      </c>
      <c r="D19" s="7">
        <v>17.3</v>
      </c>
      <c r="E19" s="7"/>
      <c r="F19" s="7"/>
    </row>
    <row r="20" spans="1:6" ht="15" customHeight="1">
      <c r="A20" s="87">
        <v>9</v>
      </c>
      <c r="B20" s="9" t="s">
        <v>262</v>
      </c>
      <c r="C20" s="16">
        <f>+C12+C14+C17</f>
        <v>3371.6</v>
      </c>
      <c r="D20" s="16">
        <f>+D12+D14+D17</f>
        <v>3371.6</v>
      </c>
      <c r="E20" s="16">
        <f>+E12+E14+E17</f>
        <v>0</v>
      </c>
      <c r="F20" s="16">
        <f>+F12+F14+F17</f>
        <v>0</v>
      </c>
    </row>
    <row r="22" spans="2:4" ht="15">
      <c r="B22" s="73"/>
      <c r="C22" s="73"/>
      <c r="D22" s="73"/>
    </row>
    <row r="23" ht="15">
      <c r="D23" s="74"/>
    </row>
  </sheetData>
  <sheetProtection/>
  <mergeCells count="10">
    <mergeCell ref="A8:A10"/>
    <mergeCell ref="B8:B10"/>
    <mergeCell ref="C8:C10"/>
    <mergeCell ref="D8:F8"/>
    <mergeCell ref="D9:E9"/>
    <mergeCell ref="F9:F10"/>
    <mergeCell ref="C1:F1"/>
    <mergeCell ref="C2:F2"/>
    <mergeCell ref="C3:F3"/>
    <mergeCell ref="A5:F5"/>
  </mergeCells>
  <printOptions/>
  <pageMargins left="1.1023622047244095" right="0.31496062992125984" top="1.14173228346456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V.Jurksiene</dc:creator>
  <cp:keywords/>
  <dc:description/>
  <cp:lastModifiedBy>V.Palaimiene</cp:lastModifiedBy>
  <cp:lastPrinted>2013-02-07T11:15:24Z</cp:lastPrinted>
  <dcterms:created xsi:type="dcterms:W3CDTF">2010-11-16T09:42:48Z</dcterms:created>
  <dcterms:modified xsi:type="dcterms:W3CDTF">2013-02-11T12:07:12Z</dcterms:modified>
  <cp:category/>
  <cp:version/>
  <cp:contentType/>
  <cp:contentStatus/>
</cp:coreProperties>
</file>