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255" windowWidth="15480" windowHeight="11640"/>
  </bookViews>
  <sheets>
    <sheet name="Tarybai" sheetId="7" r:id="rId1"/>
    <sheet name="Aiškinamoji lentelė" sheetId="5" r:id="rId2"/>
    <sheet name="Asignavimų valdytojų kodai" sheetId="3" r:id="rId3"/>
  </sheets>
  <definedNames>
    <definedName name="_xlnm.Print_Area" localSheetId="1">'Aiškinamoji lentelė'!$A$1:$AA$160</definedName>
    <definedName name="_xlnm.Print_Area" localSheetId="0">Tarybai!$A$1:$R$129</definedName>
    <definedName name="_xlnm.Print_Titles" localSheetId="1">'Aiškinamoji lentelė'!$5:$7</definedName>
    <definedName name="_xlnm.Print_Titles" localSheetId="0">Tarybai!$5:$7</definedName>
  </definedNames>
  <calcPr calcId="145621" fullCalcOnLoad="1"/>
</workbook>
</file>

<file path=xl/calcChain.xml><?xml version="1.0" encoding="utf-8"?>
<calcChain xmlns="http://schemas.openxmlformats.org/spreadsheetml/2006/main">
  <c r="Q49" i="5"/>
  <c r="Q50"/>
  <c r="M49"/>
  <c r="J49"/>
  <c r="V49"/>
  <c r="V50"/>
  <c r="U49"/>
  <c r="N49"/>
  <c r="W41"/>
  <c r="W50"/>
  <c r="V41"/>
  <c r="U41"/>
  <c r="U50"/>
  <c r="Q41"/>
  <c r="M41"/>
  <c r="J41"/>
  <c r="M50"/>
  <c r="N72" i="7"/>
  <c r="N34"/>
  <c r="N64"/>
  <c r="J44"/>
  <c r="K44"/>
  <c r="L44"/>
  <c r="M44"/>
  <c r="N44"/>
  <c r="J34"/>
  <c r="K34"/>
  <c r="L34"/>
  <c r="M34"/>
  <c r="N128"/>
  <c r="M128"/>
  <c r="N127"/>
  <c r="N126"/>
  <c r="M127"/>
  <c r="M126"/>
  <c r="N124"/>
  <c r="N123"/>
  <c r="M124"/>
  <c r="M123"/>
  <c r="N116"/>
  <c r="M116"/>
  <c r="L116"/>
  <c r="K116"/>
  <c r="J116"/>
  <c r="I115"/>
  <c r="I114"/>
  <c r="N113"/>
  <c r="M113"/>
  <c r="L113"/>
  <c r="K113"/>
  <c r="J113"/>
  <c r="I112"/>
  <c r="I111"/>
  <c r="N110"/>
  <c r="M110"/>
  <c r="L110"/>
  <c r="K110"/>
  <c r="J110"/>
  <c r="I109"/>
  <c r="I108"/>
  <c r="N107"/>
  <c r="M107"/>
  <c r="L107"/>
  <c r="K107"/>
  <c r="J107"/>
  <c r="I106"/>
  <c r="I105"/>
  <c r="N102"/>
  <c r="M102"/>
  <c r="L102"/>
  <c r="K102"/>
  <c r="J102"/>
  <c r="I101"/>
  <c r="I102"/>
  <c r="N100"/>
  <c r="M100"/>
  <c r="L100"/>
  <c r="K100"/>
  <c r="J100"/>
  <c r="I99"/>
  <c r="I98"/>
  <c r="N93"/>
  <c r="M93"/>
  <c r="L93"/>
  <c r="K93"/>
  <c r="J93"/>
  <c r="I92"/>
  <c r="I93"/>
  <c r="N91"/>
  <c r="M91"/>
  <c r="L91"/>
  <c r="K91"/>
  <c r="J91"/>
  <c r="I90"/>
  <c r="I89"/>
  <c r="N88"/>
  <c r="M88"/>
  <c r="L88"/>
  <c r="K88"/>
  <c r="J88"/>
  <c r="I87"/>
  <c r="I86"/>
  <c r="N85"/>
  <c r="M85"/>
  <c r="L85"/>
  <c r="K85"/>
  <c r="J85"/>
  <c r="I84"/>
  <c r="I83"/>
  <c r="I82"/>
  <c r="N79"/>
  <c r="M79"/>
  <c r="L79"/>
  <c r="K79"/>
  <c r="J79"/>
  <c r="I78"/>
  <c r="I79"/>
  <c r="N77"/>
  <c r="M77"/>
  <c r="L77"/>
  <c r="K77"/>
  <c r="J77"/>
  <c r="I76"/>
  <c r="I77"/>
  <c r="N75"/>
  <c r="M75"/>
  <c r="L75"/>
  <c r="K75"/>
  <c r="J75"/>
  <c r="I74"/>
  <c r="I125"/>
  <c r="I73"/>
  <c r="M72"/>
  <c r="L72"/>
  <c r="K72"/>
  <c r="J72"/>
  <c r="I67"/>
  <c r="I72"/>
  <c r="M64"/>
  <c r="L64"/>
  <c r="K64"/>
  <c r="J64"/>
  <c r="I63"/>
  <c r="I62"/>
  <c r="I61"/>
  <c r="I60"/>
  <c r="I59"/>
  <c r="I58"/>
  <c r="I57"/>
  <c r="N56"/>
  <c r="M56"/>
  <c r="L56"/>
  <c r="K56"/>
  <c r="J56"/>
  <c r="I55"/>
  <c r="I54"/>
  <c r="I53"/>
  <c r="N52"/>
  <c r="M52"/>
  <c r="L52"/>
  <c r="K52"/>
  <c r="J52"/>
  <c r="I46"/>
  <c r="I45"/>
  <c r="I52"/>
  <c r="I35"/>
  <c r="I44"/>
  <c r="I29"/>
  <c r="I28"/>
  <c r="I13"/>
  <c r="I127"/>
  <c r="I12"/>
  <c r="M117"/>
  <c r="I110"/>
  <c r="N117"/>
  <c r="N80"/>
  <c r="N65"/>
  <c r="N129"/>
  <c r="J65"/>
  <c r="L65"/>
  <c r="I116"/>
  <c r="K65"/>
  <c r="M65"/>
  <c r="I124"/>
  <c r="I123"/>
  <c r="I34"/>
  <c r="I56"/>
  <c r="I75"/>
  <c r="I85"/>
  <c r="I91"/>
  <c r="I113"/>
  <c r="I64"/>
  <c r="J80"/>
  <c r="L80"/>
  <c r="J94"/>
  <c r="L94"/>
  <c r="N94"/>
  <c r="J103"/>
  <c r="L103"/>
  <c r="N103"/>
  <c r="J117"/>
  <c r="L117"/>
  <c r="N118"/>
  <c r="K80"/>
  <c r="M80"/>
  <c r="I88"/>
  <c r="K94"/>
  <c r="M94"/>
  <c r="I100"/>
  <c r="I103"/>
  <c r="K103"/>
  <c r="M103"/>
  <c r="I107"/>
  <c r="K117"/>
  <c r="I80"/>
  <c r="M129"/>
  <c r="I128"/>
  <c r="I126"/>
  <c r="I65"/>
  <c r="N95"/>
  <c r="N119"/>
  <c r="K118"/>
  <c r="J118"/>
  <c r="L118"/>
  <c r="I94"/>
  <c r="I129"/>
  <c r="L95"/>
  <c r="L119"/>
  <c r="I117"/>
  <c r="J95"/>
  <c r="J119"/>
  <c r="M118"/>
  <c r="K95"/>
  <c r="K119"/>
  <c r="M95"/>
  <c r="M119"/>
  <c r="I118"/>
  <c r="U28" i="5"/>
  <c r="R13"/>
  <c r="I95" i="7"/>
  <c r="I119"/>
  <c r="S83" i="5"/>
  <c r="U146"/>
  <c r="R39"/>
  <c r="R44"/>
  <c r="J47"/>
  <c r="N41"/>
  <c r="N38"/>
  <c r="J38"/>
  <c r="S49"/>
  <c r="T49"/>
  <c r="S41"/>
  <c r="T41"/>
  <c r="N44"/>
  <c r="R40"/>
  <c r="N40"/>
  <c r="J40"/>
  <c r="N43"/>
  <c r="J43"/>
  <c r="N42"/>
  <c r="J42"/>
  <c r="N39"/>
  <c r="J39"/>
  <c r="K83"/>
  <c r="L83"/>
  <c r="M83"/>
  <c r="O83"/>
  <c r="P83"/>
  <c r="Q83"/>
  <c r="T83"/>
  <c r="U83"/>
  <c r="V83"/>
  <c r="W83"/>
  <c r="R82"/>
  <c r="N82"/>
  <c r="J82"/>
  <c r="K50"/>
  <c r="L50"/>
  <c r="O50"/>
  <c r="P50"/>
  <c r="S50"/>
  <c r="T50"/>
  <c r="W35"/>
  <c r="V35"/>
  <c r="M28"/>
  <c r="J48"/>
  <c r="R46"/>
  <c r="N46"/>
  <c r="J46"/>
  <c r="U60"/>
  <c r="M60"/>
  <c r="K28"/>
  <c r="L28"/>
  <c r="J13"/>
  <c r="J12"/>
  <c r="M117"/>
  <c r="K94"/>
  <c r="J28"/>
  <c r="R137"/>
  <c r="N137"/>
  <c r="J137"/>
  <c r="W138"/>
  <c r="V138"/>
  <c r="U138"/>
  <c r="T138"/>
  <c r="S138"/>
  <c r="Q138"/>
  <c r="P138"/>
  <c r="O138"/>
  <c r="M138"/>
  <c r="L138"/>
  <c r="K138"/>
  <c r="R136"/>
  <c r="R138"/>
  <c r="N136"/>
  <c r="J136"/>
  <c r="W129"/>
  <c r="V129"/>
  <c r="U129"/>
  <c r="T129"/>
  <c r="S129"/>
  <c r="Q129"/>
  <c r="P129"/>
  <c r="O129"/>
  <c r="M129"/>
  <c r="L129"/>
  <c r="K129"/>
  <c r="R128"/>
  <c r="N128"/>
  <c r="J128"/>
  <c r="R127"/>
  <c r="N127"/>
  <c r="J127"/>
  <c r="R126"/>
  <c r="N126"/>
  <c r="J126"/>
  <c r="J129"/>
  <c r="W125"/>
  <c r="V125"/>
  <c r="V130"/>
  <c r="U125"/>
  <c r="T125"/>
  <c r="T130"/>
  <c r="S125"/>
  <c r="Q125"/>
  <c r="P125"/>
  <c r="O125"/>
  <c r="M125"/>
  <c r="L125"/>
  <c r="K125"/>
  <c r="R124"/>
  <c r="N124"/>
  <c r="J124"/>
  <c r="R123"/>
  <c r="N123"/>
  <c r="N125"/>
  <c r="J123"/>
  <c r="R122"/>
  <c r="R125"/>
  <c r="N122"/>
  <c r="J122"/>
  <c r="J125"/>
  <c r="K130"/>
  <c r="R129"/>
  <c r="J138"/>
  <c r="M130"/>
  <c r="P130"/>
  <c r="S130"/>
  <c r="U130"/>
  <c r="W130"/>
  <c r="R79"/>
  <c r="N79"/>
  <c r="J79"/>
  <c r="R78"/>
  <c r="N78"/>
  <c r="J78"/>
  <c r="W117"/>
  <c r="V117"/>
  <c r="U117"/>
  <c r="T117"/>
  <c r="S117"/>
  <c r="Q117"/>
  <c r="P117"/>
  <c r="O117"/>
  <c r="L117"/>
  <c r="K117"/>
  <c r="R116"/>
  <c r="N116"/>
  <c r="J116"/>
  <c r="R115"/>
  <c r="N115"/>
  <c r="J115"/>
  <c r="W104"/>
  <c r="V104"/>
  <c r="U104"/>
  <c r="T104"/>
  <c r="S104"/>
  <c r="Q104"/>
  <c r="P104"/>
  <c r="O104"/>
  <c r="M104"/>
  <c r="L104"/>
  <c r="K104"/>
  <c r="R103"/>
  <c r="N103"/>
  <c r="J103"/>
  <c r="R102"/>
  <c r="N102"/>
  <c r="J102"/>
  <c r="R101"/>
  <c r="N101"/>
  <c r="J101"/>
  <c r="W100"/>
  <c r="V100"/>
  <c r="U100"/>
  <c r="T100"/>
  <c r="S100"/>
  <c r="Q100"/>
  <c r="P100"/>
  <c r="O100"/>
  <c r="M100"/>
  <c r="L100"/>
  <c r="K100"/>
  <c r="R99"/>
  <c r="N99"/>
  <c r="J99"/>
  <c r="R98"/>
  <c r="N98"/>
  <c r="J98"/>
  <c r="R97"/>
  <c r="N97"/>
  <c r="J97"/>
  <c r="W87"/>
  <c r="V87"/>
  <c r="U87"/>
  <c r="T87"/>
  <c r="S87"/>
  <c r="Q87"/>
  <c r="P87"/>
  <c r="O87"/>
  <c r="M87"/>
  <c r="L87"/>
  <c r="K87"/>
  <c r="R86"/>
  <c r="N86"/>
  <c r="J86"/>
  <c r="R85"/>
  <c r="R156"/>
  <c r="N85"/>
  <c r="N156"/>
  <c r="J85"/>
  <c r="R84"/>
  <c r="N84"/>
  <c r="J84"/>
  <c r="R81"/>
  <c r="N81"/>
  <c r="J81"/>
  <c r="R80"/>
  <c r="N80"/>
  <c r="J80"/>
  <c r="R77"/>
  <c r="N77"/>
  <c r="J77"/>
  <c r="R71"/>
  <c r="N71"/>
  <c r="J71"/>
  <c r="R70"/>
  <c r="N70"/>
  <c r="J70"/>
  <c r="R73"/>
  <c r="N73"/>
  <c r="J73"/>
  <c r="R72"/>
  <c r="N72"/>
  <c r="J72"/>
  <c r="R68"/>
  <c r="N68"/>
  <c r="J68"/>
  <c r="R67"/>
  <c r="N67"/>
  <c r="J67"/>
  <c r="R69"/>
  <c r="N69"/>
  <c r="J69"/>
  <c r="R66"/>
  <c r="N66"/>
  <c r="J66"/>
  <c r="U35"/>
  <c r="U36"/>
  <c r="T35"/>
  <c r="S35"/>
  <c r="Q35"/>
  <c r="P35"/>
  <c r="O35"/>
  <c r="M35"/>
  <c r="M36"/>
  <c r="L35"/>
  <c r="L36"/>
  <c r="K35"/>
  <c r="K36"/>
  <c r="J36"/>
  <c r="R30"/>
  <c r="N30"/>
  <c r="J30"/>
  <c r="J158"/>
  <c r="R29"/>
  <c r="N29"/>
  <c r="N35"/>
  <c r="J29"/>
  <c r="R55"/>
  <c r="N55"/>
  <c r="J55"/>
  <c r="R54"/>
  <c r="N54"/>
  <c r="J54"/>
  <c r="R53"/>
  <c r="N53"/>
  <c r="J53"/>
  <c r="R52"/>
  <c r="N52"/>
  <c r="J52"/>
  <c r="R57"/>
  <c r="N57"/>
  <c r="J57"/>
  <c r="R56"/>
  <c r="N56"/>
  <c r="J56"/>
  <c r="W60"/>
  <c r="V60"/>
  <c r="T60"/>
  <c r="S60"/>
  <c r="Q60"/>
  <c r="P60"/>
  <c r="O60"/>
  <c r="L60"/>
  <c r="K60"/>
  <c r="K75"/>
  <c r="R59"/>
  <c r="N59"/>
  <c r="J59"/>
  <c r="R58"/>
  <c r="N58"/>
  <c r="J58"/>
  <c r="R51"/>
  <c r="N51"/>
  <c r="N60"/>
  <c r="J51"/>
  <c r="R45"/>
  <c r="N45"/>
  <c r="J45"/>
  <c r="W64"/>
  <c r="V64"/>
  <c r="U64"/>
  <c r="T64"/>
  <c r="S64"/>
  <c r="Q64"/>
  <c r="P64"/>
  <c r="O64"/>
  <c r="M64"/>
  <c r="L64"/>
  <c r="K64"/>
  <c r="R63"/>
  <c r="N63"/>
  <c r="J63"/>
  <c r="R62"/>
  <c r="N62"/>
  <c r="N64"/>
  <c r="J62"/>
  <c r="R61"/>
  <c r="N61"/>
  <c r="J61"/>
  <c r="J64"/>
  <c r="W74"/>
  <c r="V74"/>
  <c r="U74"/>
  <c r="T74"/>
  <c r="S74"/>
  <c r="Q74"/>
  <c r="P74"/>
  <c r="O74"/>
  <c r="M74"/>
  <c r="L74"/>
  <c r="L75"/>
  <c r="K74"/>
  <c r="R65"/>
  <c r="R74"/>
  <c r="N65"/>
  <c r="N74"/>
  <c r="J65"/>
  <c r="N83"/>
  <c r="J117"/>
  <c r="R64"/>
  <c r="J74"/>
  <c r="N87"/>
  <c r="N100"/>
  <c r="N104"/>
  <c r="N117"/>
  <c r="J35"/>
  <c r="R35"/>
  <c r="J87"/>
  <c r="R87"/>
  <c r="J100"/>
  <c r="R100"/>
  <c r="J104"/>
  <c r="R104"/>
  <c r="R117"/>
  <c r="N13"/>
  <c r="W146"/>
  <c r="V146"/>
  <c r="T146"/>
  <c r="S146"/>
  <c r="Q146"/>
  <c r="P146"/>
  <c r="O146"/>
  <c r="M146"/>
  <c r="L146"/>
  <c r="K146"/>
  <c r="R145"/>
  <c r="N145"/>
  <c r="J145"/>
  <c r="R144"/>
  <c r="N144"/>
  <c r="N146"/>
  <c r="J144"/>
  <c r="R143"/>
  <c r="R146"/>
  <c r="N143"/>
  <c r="J143"/>
  <c r="J146"/>
  <c r="W142"/>
  <c r="V142"/>
  <c r="U142"/>
  <c r="T142"/>
  <c r="S142"/>
  <c r="Q142"/>
  <c r="P142"/>
  <c r="O142"/>
  <c r="M142"/>
  <c r="L142"/>
  <c r="K142"/>
  <c r="R141"/>
  <c r="N141"/>
  <c r="J141"/>
  <c r="R140"/>
  <c r="N140"/>
  <c r="N142"/>
  <c r="J140"/>
  <c r="R139"/>
  <c r="R142"/>
  <c r="N139"/>
  <c r="J139"/>
  <c r="W111"/>
  <c r="V111"/>
  <c r="U111"/>
  <c r="T111"/>
  <c r="S111"/>
  <c r="Q111"/>
  <c r="P111"/>
  <c r="O111"/>
  <c r="M111"/>
  <c r="L111"/>
  <c r="K111"/>
  <c r="R110"/>
  <c r="N110"/>
  <c r="J110"/>
  <c r="R109"/>
  <c r="N109"/>
  <c r="J109"/>
  <c r="W94"/>
  <c r="V94"/>
  <c r="U94"/>
  <c r="T94"/>
  <c r="S94"/>
  <c r="Q94"/>
  <c r="P94"/>
  <c r="O94"/>
  <c r="M94"/>
  <c r="L94"/>
  <c r="R93"/>
  <c r="N93"/>
  <c r="J93"/>
  <c r="R92"/>
  <c r="N92"/>
  <c r="J92"/>
  <c r="R91"/>
  <c r="N91"/>
  <c r="J91"/>
  <c r="W90"/>
  <c r="V90"/>
  <c r="U90"/>
  <c r="T90"/>
  <c r="S90"/>
  <c r="Q90"/>
  <c r="P90"/>
  <c r="O90"/>
  <c r="M90"/>
  <c r="L90"/>
  <c r="K90"/>
  <c r="K95"/>
  <c r="R89"/>
  <c r="N89"/>
  <c r="J89"/>
  <c r="R88"/>
  <c r="N88"/>
  <c r="N90"/>
  <c r="J88"/>
  <c r="S95"/>
  <c r="W159"/>
  <c r="V159"/>
  <c r="R159"/>
  <c r="N159"/>
  <c r="J159"/>
  <c r="W158"/>
  <c r="V158"/>
  <c r="R158"/>
  <c r="R157"/>
  <c r="N158"/>
  <c r="N157"/>
  <c r="W155"/>
  <c r="W154"/>
  <c r="V155"/>
  <c r="V154"/>
  <c r="W135"/>
  <c r="W147"/>
  <c r="W148"/>
  <c r="V135"/>
  <c r="U135"/>
  <c r="T135"/>
  <c r="T147"/>
  <c r="T148"/>
  <c r="S135"/>
  <c r="Q135"/>
  <c r="Q147"/>
  <c r="P135"/>
  <c r="P147"/>
  <c r="P148"/>
  <c r="O135"/>
  <c r="O147"/>
  <c r="N147"/>
  <c r="M135"/>
  <c r="M147"/>
  <c r="M148"/>
  <c r="L135"/>
  <c r="K135"/>
  <c r="K147"/>
  <c r="K148"/>
  <c r="J148"/>
  <c r="R134"/>
  <c r="N134"/>
  <c r="J134"/>
  <c r="R133"/>
  <c r="N133"/>
  <c r="J133"/>
  <c r="R132"/>
  <c r="N132"/>
  <c r="J132"/>
  <c r="W114"/>
  <c r="V114"/>
  <c r="U114"/>
  <c r="T114"/>
  <c r="S114"/>
  <c r="Q114"/>
  <c r="P114"/>
  <c r="O114"/>
  <c r="M114"/>
  <c r="L114"/>
  <c r="K114"/>
  <c r="R113"/>
  <c r="N113"/>
  <c r="J113"/>
  <c r="R112"/>
  <c r="N112"/>
  <c r="J112"/>
  <c r="W108"/>
  <c r="V108"/>
  <c r="U108"/>
  <c r="T108"/>
  <c r="T118"/>
  <c r="S108"/>
  <c r="Q108"/>
  <c r="P108"/>
  <c r="O108"/>
  <c r="M108"/>
  <c r="L108"/>
  <c r="L118"/>
  <c r="K108"/>
  <c r="R107"/>
  <c r="N107"/>
  <c r="J107"/>
  <c r="R106"/>
  <c r="N106"/>
  <c r="N108"/>
  <c r="J106"/>
  <c r="R105"/>
  <c r="N105"/>
  <c r="J105"/>
  <c r="W28"/>
  <c r="W36"/>
  <c r="W75"/>
  <c r="V28"/>
  <c r="V36"/>
  <c r="T28"/>
  <c r="T36"/>
  <c r="T75"/>
  <c r="S28"/>
  <c r="S36"/>
  <c r="R36"/>
  <c r="Q28"/>
  <c r="Q36"/>
  <c r="P28"/>
  <c r="P36"/>
  <c r="P75"/>
  <c r="O28"/>
  <c r="O36"/>
  <c r="R12"/>
  <c r="R28"/>
  <c r="N12"/>
  <c r="M118"/>
  <c r="J157"/>
  <c r="V157"/>
  <c r="W157"/>
  <c r="R49"/>
  <c r="V147"/>
  <c r="V148"/>
  <c r="V75"/>
  <c r="N155"/>
  <c r="V95"/>
  <c r="R60"/>
  <c r="J108"/>
  <c r="K118"/>
  <c r="K119"/>
  <c r="K149"/>
  <c r="P118"/>
  <c r="S118"/>
  <c r="W118"/>
  <c r="N114"/>
  <c r="J114"/>
  <c r="O118"/>
  <c r="Q118"/>
  <c r="V118"/>
  <c r="R135"/>
  <c r="S75"/>
  <c r="S119"/>
  <c r="J90"/>
  <c r="R90"/>
  <c r="L95"/>
  <c r="O95"/>
  <c r="O119"/>
  <c r="Q95"/>
  <c r="T95"/>
  <c r="J94"/>
  <c r="R94"/>
  <c r="R95"/>
  <c r="N94"/>
  <c r="N95"/>
  <c r="M95"/>
  <c r="P95"/>
  <c r="U95"/>
  <c r="W95"/>
  <c r="J111"/>
  <c r="R111"/>
  <c r="T119"/>
  <c r="T149"/>
  <c r="N28"/>
  <c r="J83"/>
  <c r="R83"/>
  <c r="N129"/>
  <c r="N130"/>
  <c r="O75"/>
  <c r="N36"/>
  <c r="W160"/>
  <c r="V160"/>
  <c r="W119"/>
  <c r="W149"/>
  <c r="L119"/>
  <c r="Q75"/>
  <c r="Q119"/>
  <c r="L147"/>
  <c r="J60"/>
  <c r="R130"/>
  <c r="N50"/>
  <c r="R41"/>
  <c r="J155"/>
  <c r="J154"/>
  <c r="J160"/>
  <c r="R155"/>
  <c r="R114"/>
  <c r="U118"/>
  <c r="R118"/>
  <c r="N135"/>
  <c r="J135"/>
  <c r="N111"/>
  <c r="N118"/>
  <c r="U147"/>
  <c r="U148"/>
  <c r="S147"/>
  <c r="L130"/>
  <c r="O130"/>
  <c r="O148"/>
  <c r="Q130"/>
  <c r="Q148"/>
  <c r="N138"/>
  <c r="J50"/>
  <c r="M75"/>
  <c r="M119"/>
  <c r="R50"/>
  <c r="P119"/>
  <c r="P149"/>
  <c r="J147"/>
  <c r="J118"/>
  <c r="R108"/>
  <c r="J95"/>
  <c r="S148"/>
  <c r="U75"/>
  <c r="J130"/>
  <c r="J142"/>
  <c r="R154"/>
  <c r="R160"/>
  <c r="O149"/>
  <c r="N154"/>
  <c r="N160"/>
  <c r="U119"/>
  <c r="R148"/>
  <c r="R147"/>
  <c r="V119"/>
  <c r="V149"/>
  <c r="Q149"/>
  <c r="N119"/>
  <c r="M149"/>
  <c r="J119"/>
  <c r="J149"/>
  <c r="L148"/>
  <c r="J75"/>
  <c r="N148"/>
  <c r="L149"/>
  <c r="N75"/>
  <c r="U149"/>
  <c r="R119"/>
  <c r="R149"/>
  <c r="S149"/>
  <c r="R75"/>
  <c r="N149"/>
</calcChain>
</file>

<file path=xl/comments1.xml><?xml version="1.0" encoding="utf-8"?>
<comments xmlns="http://schemas.openxmlformats.org/spreadsheetml/2006/main">
  <authors>
    <author>Snieguole Kacerauskaite</author>
  </authors>
  <commentList>
    <comment ref="D36" authorId="0">
      <text>
        <r>
          <rPr>
            <sz val="9"/>
            <color indexed="81"/>
            <rFont val="Tahoma"/>
            <family val="2"/>
            <charset val="186"/>
          </rPr>
          <t>Šiemet atlikta tik 50 proc. darbų, darbus būtina pabaigti - buvo teismo įpareigojimas.</t>
        </r>
      </text>
    </comment>
    <comment ref="D40" authorId="0">
      <text>
        <r>
          <rPr>
            <b/>
            <sz val="9"/>
            <color indexed="81"/>
            <rFont val="Tahoma"/>
            <family val="2"/>
            <charset val="186"/>
          </rPr>
          <t>Muzikinio teatro</t>
        </r>
        <r>
          <rPr>
            <sz val="9"/>
            <color indexed="81"/>
            <rFont val="Tahoma"/>
            <family val="2"/>
            <charset val="186"/>
          </rPr>
          <t xml:space="preserve">
</t>
        </r>
      </text>
    </comment>
    <comment ref="D41" authorId="0">
      <text>
        <r>
          <rPr>
            <b/>
            <sz val="9"/>
            <color indexed="81"/>
            <rFont val="Tahoma"/>
            <family val="2"/>
            <charset val="186"/>
          </rPr>
          <t>Bastionų g.</t>
        </r>
      </text>
    </comment>
  </commentList>
</comments>
</file>

<file path=xl/comments2.xml><?xml version="1.0" encoding="utf-8"?>
<comments xmlns="http://schemas.openxmlformats.org/spreadsheetml/2006/main">
  <authors>
    <author>Snieguole Kacerauskaite</author>
  </authors>
  <commentList>
    <comment ref="E38" authorId="0">
      <text>
        <r>
          <rPr>
            <sz val="9"/>
            <color indexed="81"/>
            <rFont val="Tahoma"/>
            <family val="2"/>
            <charset val="186"/>
          </rPr>
          <t>2012 m. atlikta tik 50 proc. darbų, darbus būtina pabaigti - buvo teismo įpareigojimas.</t>
        </r>
      </text>
    </comment>
    <comment ref="E43" authorId="0">
      <text>
        <r>
          <rPr>
            <b/>
            <sz val="9"/>
            <color indexed="81"/>
            <rFont val="Tahoma"/>
            <family val="2"/>
            <charset val="186"/>
          </rPr>
          <t>Muzikinio teatro</t>
        </r>
        <r>
          <rPr>
            <sz val="9"/>
            <color indexed="81"/>
            <rFont val="Tahoma"/>
            <family val="2"/>
            <charset val="186"/>
          </rPr>
          <t xml:space="preserve">
</t>
        </r>
      </text>
    </comment>
    <comment ref="E44" authorId="0">
      <text>
        <r>
          <rPr>
            <b/>
            <sz val="9"/>
            <color indexed="81"/>
            <rFont val="Tahoma"/>
            <family val="2"/>
            <charset val="186"/>
          </rPr>
          <t>Bastionų g.</t>
        </r>
      </text>
    </comment>
  </commentList>
</comments>
</file>

<file path=xl/sharedStrings.xml><?xml version="1.0" encoding="utf-8"?>
<sst xmlns="http://schemas.openxmlformats.org/spreadsheetml/2006/main" count="702" uniqueCount="193">
  <si>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</si>
  <si>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</si>
  <si>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</si>
  <si>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</si>
  <si>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</si>
  <si>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</si>
  <si>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</si>
  <si>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</si>
  <si>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</si>
  <si>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</si>
  <si>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</si>
  <si>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</si>
  <si>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</si>
  <si>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</si>
  <si>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</si>
  <si>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</si>
  <si>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</si>
  <si>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</si>
  <si>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</si>
  <si>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</si>
  <si>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</si>
  <si>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</si>
  <si>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</si>
  <si>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</si>
  <si>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</si>
  <si>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</si>
  <si>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</si>
  <si>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</si>
  <si>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</si>
  <si>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</si>
  <si>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</si>
  <si>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</si>
  <si>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</si>
  <si>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Asignavimai 2012-iesiems metams</t>
  </si>
  <si>
    <t>Lėšų poreikis biudžetiniams 2013-iesiems metams</t>
  </si>
  <si>
    <t>2013-ųjų metų asignavimų planas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</si>
  <si>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</si>
  <si>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</si>
  <si>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</si>
  <si>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</si>
  <si>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</si>
  <si>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</si>
  <si>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</si>
  <si>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</si>
  <si>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</si>
  <si>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</si>
  <si>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</si>
  <si>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Lėšų poreikis biudžetiniams 
2013-iesiems metams</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</si>
  <si>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</si>
  <si>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</si>
  <si>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</si>
  <si>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</si>
  <si>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</si>
  <si>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</si>
  <si>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</si>
  <si>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</si>
  <si>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</si>
  <si>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</si>
  <si>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</si>
  <si>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</si>
  <si>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</si>
  <si>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</si>
  <si>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</si>
  <si>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</si>
  <si>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Žemės sklypo Didžioji Vandens g. 2 detaliojo plano parengimas</t>
  </si>
  <si>
    <t>Parengta planų, vnt.</t>
  </si>
  <si>
    <t>Teritorijos tarp Senosios Smiltelės, Marių, Sirvytės ir kt. gatvių detaliojo plano parengimas</t>
  </si>
  <si>
    <t>Klaipėdos miesto aplinkos infrastruktūros bei įrangos išdėstymo ir išvaizdos bendro formavimo specialiojo plano parengimas</t>
  </si>
  <si>
    <t>Parengtas techninis projektas, vnt.</t>
  </si>
  <si>
    <t>Miesto urbanistinio planavimo tobulinimas:</t>
  </si>
  <si>
    <t>Miesto vystymo zonų prioritetų nustatymo schemos (specialiojo plano koncepcijos) parengimas</t>
  </si>
  <si>
    <t>Visuomenės informavimo ir įtraukimo į teritorijų planavimą infrastruktūros sukūrimas</t>
  </si>
  <si>
    <t>Parengta miesto urbanistinio planavimo dokumentų,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</si>
  <si>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</si>
  <si>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</si>
  <si>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</si>
  <si>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</si>
  <si>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</si>
  <si>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</si>
  <si>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</si>
  <si>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</si>
  <si>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</si>
  <si>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</si>
  <si>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Valstybinės reikšmės miškų schemos pakeitimo projektų rengimas</t>
  </si>
  <si>
    <t>Parengta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</si>
  <si>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</si>
  <si>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</si>
  <si>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</si>
  <si>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</si>
  <si>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</si>
  <si>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Vietinių kelių GIS duomenų bazės sukūrimas</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</si>
  <si>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</si>
  <si>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</si>
  <si>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</si>
  <si>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</si>
  <si>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Lietaus nuotekų tinklų GIS duomenų bazės sukūrimas</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</si>
  <si>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</si>
  <si>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</si>
  <si>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</si>
  <si>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</si>
  <si>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Informacinio leidinio apie paveldo objektus leidyba</t>
  </si>
  <si>
    <t>Išleistas leidinys, egz.</t>
  </si>
  <si>
    <t>Parengta objektų kultūrinės vertės nustatymo dokumentacija, vnt.</t>
  </si>
  <si>
    <t>Kultūros paveldo objektų fasadų atnaujinimas</t>
  </si>
  <si>
    <t>Atnaujinta fasadų, vnt.</t>
  </si>
  <si>
    <t>Parengta techninių projektų, vnt.</t>
  </si>
  <si>
    <t>LRVB</t>
  </si>
  <si>
    <t>Strateginis tikslas 01. Didinti miesto konkurencingumą, kryptingai vystant infrastruktūrą ir sudarant palankias sąlygas verslui</t>
  </si>
  <si>
    <t>Paremta savininkų, sk.</t>
  </si>
  <si>
    <t>Parengta detaliųjų planų, vnt.</t>
  </si>
  <si>
    <t>Parengta koncepcija, vnt.</t>
  </si>
  <si>
    <t>Skulptūrų parko (buv. senųjų miesto kapinių) sutvarkymo ir vizualinės informacinės sistemos sukūrimo koncepcijos parengimas</t>
  </si>
  <si>
    <t>Asignavimai 2012-iesiems metams**</t>
  </si>
  <si>
    <t>** pagal Klaipėdos miesto savivaldybės tarybos 2012-02-28 sprendimą Nr. T2-35</t>
  </si>
  <si>
    <t>Detaliųjų planų rengimas:</t>
  </si>
  <si>
    <t>„Laivitės“ teritorijos detaliojo plano parengimas</t>
  </si>
  <si>
    <t>Specialiųjų planų ir techninių projektų rengimas:</t>
  </si>
  <si>
    <t>Pastatų - paveldo objektų tvarkybos darbų rėmimas (pagal Paveldotvarkos programą)</t>
  </si>
  <si>
    <t>5</t>
  </si>
  <si>
    <r>
      <t xml:space="preserve">ES projekto „Teritorinio planavimo dokumentų rengimas“ įgyvendinimas.   </t>
    </r>
    <r>
      <rPr>
        <b/>
        <sz val="10"/>
        <rFont val="Times New Roman"/>
        <family val="1"/>
        <charset val="186"/>
      </rPr>
      <t>I etapas:</t>
    </r>
  </si>
  <si>
    <t xml:space="preserve"> 2012–2015 M. KLAIPĖDOS MIESTO SAVIVALDYBĖS</t>
  </si>
  <si>
    <t>Viešo naudojimo erdvių miesto istorinėje dalyje (U16) sutvarkymo detaliojo plano parengimas</t>
  </si>
  <si>
    <t>Žemės sklypo tarp Didžiosios Vandens g., Pasiuntinių g., Tomo g. ir Vežėjų g. detaliojo plano parengimas</t>
  </si>
  <si>
    <t>Žemės sklypų J. Janonio g. 5, 7, 9 detaliojo plano parengimas.</t>
  </si>
  <si>
    <t>Parengta ekspertinių ataskaitų, sk.</t>
  </si>
  <si>
    <t>Nupirkta org.technikos, vnt.</t>
  </si>
  <si>
    <t xml:space="preserve">Gyvenamųjų teritorijų tarp Taikos pr., Tilžės g., Rumpiškės g., Sausio 15 g., kitų detaliai suplanuotų teritorijų, Ryšininkų g. ir Paryžiaus Komunos  g. detalusis planas </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</si>
  <si>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</si>
  <si>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</si>
  <si>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</si>
  <si>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Parengta specialiųjų panų, vnt.</t>
  </si>
  <si>
    <t>II etapas:</t>
  </si>
  <si>
    <r>
      <rPr>
        <b/>
        <sz val="10"/>
        <rFont val="Times New Roman"/>
        <family val="1"/>
        <charset val="186"/>
      </rPr>
      <t>III etapas</t>
    </r>
    <r>
      <rPr>
        <sz val="10"/>
        <rFont val="Times New Roman"/>
        <family val="1"/>
        <charset val="186"/>
      </rPr>
      <t>:</t>
    </r>
  </si>
  <si>
    <t>Sukurtas lietaus nuotekų tinklų GIS duomenų bazė, vnt.</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</si>
  <si>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</si>
  <si>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</si>
  <si>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</si>
  <si>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</si>
  <si>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</si>
  <si>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</si>
  <si>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</si>
  <si>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110 kV įtampos oro linijos atšakos nuo Stadiono g. iki magistralinio kelio A13 pakeitimo kabeline linija specialiojo plano parengimas</t>
  </si>
  <si>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</si>
  <si>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Bendrojo plano sprendinių įgyvendinimo ekspertų paslaugų pirkimas</t>
  </si>
  <si>
    <t>Žemės sklypų prie daugiabučių namų įteisinimas</t>
  </si>
  <si>
    <t>Suorganizuota paroda</t>
  </si>
  <si>
    <t xml:space="preserve">Smiltynės g. 1 ir 2 detalaus plano parengimas </t>
  </si>
  <si>
    <t xml:space="preserve">Smiltynės ~30 ha teritorijos prie jachtklubo detaliojo plano parengimas </t>
  </si>
  <si>
    <t xml:space="preserve"> 2013–2015 M. KLAIPĖDOS MIESTO SAVIVALDYBĖS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</si>
  <si>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</si>
  <si>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P2.2.2.2</t>
  </si>
  <si>
    <t>P2.4.1.1</t>
  </si>
  <si>
    <t>P2.4.1.2</t>
  </si>
  <si>
    <t>P3.2.1.5.</t>
  </si>
  <si>
    <t>Atnaujinta topografinių-inžinerinių nuotraukų kokybės tikrinimo programų, vnt.</t>
  </si>
  <si>
    <t>Parengta objektų kultūrinės vertės nustatymo dokumentacija, sk.</t>
  </si>
  <si>
    <t>Žemės sklypų planų rengimas:</t>
  </si>
  <si>
    <t>P2.2.2.4</t>
  </si>
  <si>
    <t>P2.4.3.2</t>
  </si>
  <si>
    <t>P2.4.3.3.</t>
  </si>
  <si>
    <t>Parengta planų, iš viso</t>
  </si>
  <si>
    <t>Klaipėdos miesto šventinės puošybos sistemos ir įrangos, reprezentacinių zonų apšvietimo kompleksinio projekto parengimas;</t>
  </si>
  <si>
    <t>III etape parengta planų iš viso, vnt.</t>
  </si>
  <si>
    <t>2014 m.  poreikis</t>
  </si>
  <si>
    <t>2015 m. poreikis</t>
  </si>
  <si>
    <t xml:space="preserve">Iš viso  programai: </t>
  </si>
  <si>
    <t>Senamiesčio ir miesto istorinės dalies viešųjų erdvių tvarkybos techninių projektų parengimas (2013 m.: 1923 m. paminklo sukilėliams restauravimo)</t>
  </si>
  <si>
    <t>2014 m. poreikis</t>
  </si>
  <si>
    <t>Buvusių karinių objektų pajūryje pritaikymas rekreacinėms reikmėms: teritorijos nuo Audros g. tęsinio iki jūros, prie buvusių karinių objektų  (Antrojo pasaulinio karo vokiečių baterijos) Melnragės pajūryje iki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</si>
  <si>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</si>
  <si>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</si>
  <si>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Parengta planų, iš viso:</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</si>
  <si>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</si>
  <si>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</si>
  <si>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</si>
  <si>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</si>
  <si>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</si>
  <si>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</si>
  <si>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</si>
  <si>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</si>
  <si>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 xml:space="preserve">Gyvenamųjų teritorijų tarp Taikos pr., Tilžės g., Rumpiškės g., Sausio 15-osios g., kitų detaliai suplanuotų teritorijų, Ryšininkų g. ir Paryžiaus Komunos g. detalusis planas </t>
  </si>
  <si>
    <t xml:space="preserve">Smiltynės g. 1 ir 2 detaliojo plano parengimas </t>
  </si>
  <si>
    <t xml:space="preserve">~30 ha Smiltynės teritorijos prie jachtklubo detaliojo plano parengimas </t>
  </si>
  <si>
    <t>Senamiesčio ir miesto istorinės dalies viešųjų erdvių tvarkybos techninių projektų parengimas (2013 m. 1923 m. paminklo sukilėliams restauravimas)</t>
  </si>
  <si>
    <t>Atnaujintų GIS licencijuotų darbo vietų, vnt.</t>
  </si>
  <si>
    <t>Buvusių karinių objektų pajūryje pritaikymas rekreacinėms reikmėms: teritorijos nuo Audros g. tęsinio iki jūros, prie buvusių karinių objektų  (Antrojo pasaulinio karo vokiečių baterijos) Melnragės pajūryje iki Klaipėdos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</si>
  <si>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</si>
  <si>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</si>
  <si>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Pastatų – paveldo objektų tvarkybos darbų rėmimas (pagal Paveldotvarkos programą)</t>
  </si>
  <si>
    <t>07</t>
  </si>
  <si>
    <t>08</t>
  </si>
  <si>
    <t>09</t>
  </si>
  <si>
    <t>10</t>
  </si>
</sst>
</file>

<file path=xl/styles.xml><?xml version="1.0" encoding="utf-8"?>
<styleSheet xmlns="http://schemas.openxmlformats.org/spreadsheetml/2006/main">
  <numFmts count="2">
    <numFmt numFmtId="164" formatCode="0.0"/>
    <numFmt numFmtId="165" formatCode="#,##0.0"/>
  </numFmts>
  <fonts count="15">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639">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0" xfId="0" applyFont="1" applyBorder="1" applyAlignment="1">
      <alignment horizontal="left" vertical="top"/>
    </xf>
    <xf numFmtId="0" fontId="5" fillId="4" borderId="8" xfId="0" applyFont="1" applyFill="1" applyBorder="1" applyAlignment="1">
      <alignment horizontal="center" vertical="top"/>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7"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49" fontId="5" fillId="2" borderId="12" xfId="0" applyNumberFormat="1" applyFont="1" applyFill="1" applyBorder="1" applyAlignment="1">
      <alignment horizontal="center" vertical="top"/>
    </xf>
    <xf numFmtId="0" fontId="5" fillId="4" borderId="13" xfId="0" applyFont="1" applyFill="1" applyBorder="1" applyAlignment="1">
      <alignment horizontal="center" vertical="top"/>
    </xf>
    <xf numFmtId="49" fontId="5" fillId="5" borderId="4" xfId="0" applyNumberFormat="1" applyFont="1" applyFill="1" applyBorder="1" applyAlignment="1">
      <alignment horizontal="center" vertical="top"/>
    </xf>
    <xf numFmtId="0" fontId="3" fillId="0" borderId="0" xfId="0" applyFont="1" applyFill="1" applyAlignment="1">
      <alignment vertical="top"/>
    </xf>
    <xf numFmtId="0" fontId="3" fillId="6" borderId="0" xfId="0" applyFont="1" applyFill="1" applyAlignment="1">
      <alignment vertical="top"/>
    </xf>
    <xf numFmtId="164" fontId="5" fillId="2" borderId="14" xfId="0" applyNumberFormat="1" applyFont="1" applyFill="1" applyBorder="1" applyAlignment="1">
      <alignment horizontal="right" vertical="top"/>
    </xf>
    <xf numFmtId="164" fontId="5" fillId="2" borderId="15" xfId="0" applyNumberFormat="1" applyFont="1" applyFill="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0" borderId="18"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4" borderId="16" xfId="0" applyNumberFormat="1" applyFont="1" applyFill="1" applyBorder="1" applyAlignment="1">
      <alignment horizontal="right" vertical="top"/>
    </xf>
    <xf numFmtId="164" fontId="3" fillId="4" borderId="17" xfId="0" applyNumberFormat="1" applyFont="1" applyFill="1" applyBorder="1" applyAlignment="1">
      <alignment horizontal="right" vertical="top"/>
    </xf>
    <xf numFmtId="164" fontId="3" fillId="4" borderId="18" xfId="0" applyNumberFormat="1" applyFont="1" applyFill="1" applyBorder="1" applyAlignment="1">
      <alignment horizontal="right" vertical="top"/>
    </xf>
    <xf numFmtId="164" fontId="3" fillId="6" borderId="6" xfId="0" applyNumberFormat="1" applyFont="1" applyFill="1" applyBorder="1" applyAlignment="1">
      <alignment horizontal="right" vertical="top" wrapText="1"/>
    </xf>
    <xf numFmtId="164" fontId="3" fillId="0" borderId="20" xfId="0" applyNumberFormat="1" applyFont="1" applyBorder="1" applyAlignment="1">
      <alignment horizontal="right" vertical="top"/>
    </xf>
    <xf numFmtId="164" fontId="3" fillId="0" borderId="21" xfId="0" applyNumberFormat="1" applyFont="1" applyBorder="1" applyAlignment="1">
      <alignment horizontal="right" vertical="top"/>
    </xf>
    <xf numFmtId="164" fontId="3" fillId="0" borderId="22" xfId="0" applyNumberFormat="1" applyFont="1" applyBorder="1" applyAlignment="1">
      <alignment horizontal="right" vertical="top"/>
    </xf>
    <xf numFmtId="164" fontId="3" fillId="0" borderId="23" xfId="0" applyNumberFormat="1" applyFont="1" applyBorder="1" applyAlignment="1">
      <alignment horizontal="right" vertical="top"/>
    </xf>
    <xf numFmtId="164" fontId="3" fillId="4" borderId="20" xfId="0" applyNumberFormat="1" applyFont="1" applyFill="1" applyBorder="1" applyAlignment="1">
      <alignment horizontal="right" vertical="top"/>
    </xf>
    <xf numFmtId="164" fontId="3" fillId="4" borderId="21"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164" fontId="3" fillId="6" borderId="7" xfId="0" applyNumberFormat="1" applyFont="1" applyFill="1" applyBorder="1" applyAlignment="1">
      <alignment horizontal="right" vertical="top" wrapText="1"/>
    </xf>
    <xf numFmtId="164" fontId="3" fillId="0" borderId="25" xfId="0" applyNumberFormat="1" applyFont="1" applyBorder="1" applyAlignment="1">
      <alignment horizontal="right" vertical="top"/>
    </xf>
    <xf numFmtId="164" fontId="3" fillId="0" borderId="26" xfId="0" applyNumberFormat="1" applyFont="1" applyFill="1" applyBorder="1" applyAlignment="1">
      <alignment horizontal="right" vertical="top"/>
    </xf>
    <xf numFmtId="164" fontId="3" fillId="0" borderId="27" xfId="0" applyNumberFormat="1" applyFont="1" applyFill="1" applyBorder="1" applyAlignment="1">
      <alignment horizontal="right" vertical="top"/>
    </xf>
    <xf numFmtId="164" fontId="3" fillId="4" borderId="25" xfId="0" applyNumberFormat="1" applyFont="1" applyFill="1" applyBorder="1" applyAlignment="1">
      <alignment horizontal="right" vertical="top"/>
    </xf>
    <xf numFmtId="164" fontId="3" fillId="4" borderId="26"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0" borderId="29" xfId="0" applyNumberFormat="1" applyFont="1" applyFill="1" applyBorder="1" applyAlignment="1">
      <alignment horizontal="right" vertical="top"/>
    </xf>
    <xf numFmtId="164" fontId="5" fillId="4" borderId="30" xfId="0" applyNumberFormat="1" applyFont="1" applyFill="1" applyBorder="1" applyAlignment="1">
      <alignment horizontal="right" vertical="top"/>
    </xf>
    <xf numFmtId="164" fontId="5" fillId="4" borderId="2" xfId="0" applyNumberFormat="1" applyFont="1" applyFill="1" applyBorder="1" applyAlignment="1">
      <alignment horizontal="right" vertical="top"/>
    </xf>
    <xf numFmtId="164" fontId="5" fillId="4" borderId="3" xfId="0" applyNumberFormat="1" applyFont="1" applyFill="1" applyBorder="1" applyAlignment="1">
      <alignment horizontal="right" vertical="top"/>
    </xf>
    <xf numFmtId="164" fontId="5" fillId="4" borderId="8"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164" fontId="5" fillId="3" borderId="15" xfId="0" applyNumberFormat="1" applyFont="1" applyFill="1" applyBorder="1" applyAlignment="1">
      <alignment horizontal="right" vertical="top"/>
    </xf>
    <xf numFmtId="0" fontId="3" fillId="0" borderId="31" xfId="0" applyFont="1" applyFill="1" applyBorder="1" applyAlignment="1">
      <alignment horizontal="center" vertical="top" wrapText="1"/>
    </xf>
    <xf numFmtId="0" fontId="3" fillId="0" borderId="31" xfId="0" applyFont="1" applyFill="1" applyBorder="1" applyAlignment="1">
      <alignment horizontal="center" vertical="top"/>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31" xfId="0" applyFont="1" applyBorder="1" applyAlignment="1">
      <alignment horizontal="center" vertical="top" wrapText="1"/>
    </xf>
    <xf numFmtId="164" fontId="5" fillId="5" borderId="32" xfId="0" applyNumberFormat="1" applyFont="1" applyFill="1" applyBorder="1" applyAlignment="1">
      <alignment horizontal="right" vertical="top"/>
    </xf>
    <xf numFmtId="164" fontId="5" fillId="5" borderId="30" xfId="0" applyNumberFormat="1" applyFont="1" applyFill="1" applyBorder="1" applyAlignment="1">
      <alignment horizontal="right" vertical="top"/>
    </xf>
    <xf numFmtId="164" fontId="5" fillId="5" borderId="4" xfId="0" applyNumberFormat="1" applyFont="1" applyFill="1" applyBorder="1" applyAlignment="1">
      <alignment horizontal="right" vertical="top"/>
    </xf>
    <xf numFmtId="164" fontId="5" fillId="5" borderId="5" xfId="0" applyNumberFormat="1" applyFont="1" applyFill="1" applyBorder="1" applyAlignment="1">
      <alignment horizontal="right" vertical="top"/>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33" xfId="0" applyFont="1" applyFill="1" applyBorder="1" applyAlignment="1">
      <alignment horizontal="center" vertical="top" wrapText="1"/>
    </xf>
    <xf numFmtId="0" fontId="8" fillId="0" borderId="34" xfId="0" applyFont="1" applyBorder="1" applyAlignment="1">
      <alignment horizontal="center" vertical="center" wrapText="1"/>
    </xf>
    <xf numFmtId="164" fontId="3" fillId="0" borderId="33" xfId="0" applyNumberFormat="1" applyFont="1" applyBorder="1" applyAlignment="1">
      <alignment horizontal="right" vertical="top"/>
    </xf>
    <xf numFmtId="0" fontId="7" fillId="0" borderId="0" xfId="0" applyFont="1"/>
    <xf numFmtId="164" fontId="5" fillId="4" borderId="13" xfId="0" applyNumberFormat="1" applyFont="1" applyFill="1" applyBorder="1" applyAlignment="1">
      <alignment horizontal="right" vertical="top"/>
    </xf>
    <xf numFmtId="164" fontId="5" fillId="5" borderId="6" xfId="0" applyNumberFormat="1" applyFont="1" applyFill="1" applyBorder="1" applyAlignment="1">
      <alignment horizontal="right" vertical="top"/>
    </xf>
    <xf numFmtId="164" fontId="5" fillId="5" borderId="33" xfId="0" applyNumberFormat="1" applyFont="1" applyFill="1" applyBorder="1" applyAlignment="1">
      <alignment horizontal="right" vertical="top"/>
    </xf>
    <xf numFmtId="3" fontId="3" fillId="0" borderId="21" xfId="0" applyNumberFormat="1" applyFont="1" applyFill="1" applyBorder="1" applyAlignment="1">
      <alignment horizontal="center" vertical="top"/>
    </xf>
    <xf numFmtId="3" fontId="3" fillId="0" borderId="23"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3" fontId="3" fillId="0" borderId="21" xfId="0" applyNumberFormat="1" applyFont="1" applyFill="1" applyBorder="1" applyAlignment="1">
      <alignment horizontal="center" vertical="top" wrapText="1"/>
    </xf>
    <xf numFmtId="3" fontId="3" fillId="0" borderId="23" xfId="0" applyNumberFormat="1" applyFont="1" applyFill="1" applyBorder="1" applyAlignment="1">
      <alignment horizontal="center" vertical="top" wrapText="1"/>
    </xf>
    <xf numFmtId="3" fontId="3" fillId="0" borderId="37"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164" fontId="3" fillId="0" borderId="21" xfId="0" applyNumberFormat="1" applyFont="1" applyFill="1" applyBorder="1" applyAlignment="1">
      <alignment horizontal="right" vertical="top"/>
    </xf>
    <xf numFmtId="164" fontId="3" fillId="0" borderId="40" xfId="0" applyNumberFormat="1" applyFont="1" applyBorder="1" applyAlignment="1">
      <alignment horizontal="right" vertical="top"/>
    </xf>
    <xf numFmtId="164" fontId="3" fillId="0" borderId="23" xfId="0" applyNumberFormat="1" applyFont="1" applyFill="1" applyBorder="1" applyAlignment="1">
      <alignment horizontal="right" vertical="top"/>
    </xf>
    <xf numFmtId="164" fontId="3" fillId="0" borderId="7" xfId="0" applyNumberFormat="1" applyFont="1" applyFill="1" applyBorder="1" applyAlignment="1">
      <alignment horizontal="right" vertical="top"/>
    </xf>
    <xf numFmtId="0" fontId="3" fillId="0" borderId="33" xfId="0" applyFont="1" applyFill="1" applyBorder="1" applyAlignment="1">
      <alignment horizontal="center" vertical="top"/>
    </xf>
    <xf numFmtId="164" fontId="3" fillId="0" borderId="41" xfId="0" applyNumberFormat="1" applyFont="1" applyBorder="1" applyAlignment="1">
      <alignment horizontal="right" vertical="top"/>
    </xf>
    <xf numFmtId="164" fontId="3" fillId="4" borderId="41" xfId="0" applyNumberFormat="1" applyFont="1" applyFill="1" applyBorder="1" applyAlignment="1">
      <alignment horizontal="right" vertical="top"/>
    </xf>
    <xf numFmtId="164" fontId="3" fillId="4" borderId="42" xfId="0" applyNumberFormat="1" applyFont="1" applyFill="1" applyBorder="1" applyAlignment="1">
      <alignment horizontal="right" vertical="top"/>
    </xf>
    <xf numFmtId="164" fontId="3" fillId="6" borderId="33" xfId="0" applyNumberFormat="1" applyFont="1" applyFill="1" applyBorder="1" applyAlignment="1">
      <alignment horizontal="right" vertical="top" wrapText="1"/>
    </xf>
    <xf numFmtId="164" fontId="3" fillId="0" borderId="43" xfId="0" applyNumberFormat="1" applyFont="1" applyBorder="1" applyAlignment="1">
      <alignment horizontal="right" vertical="top"/>
    </xf>
    <xf numFmtId="164" fontId="3" fillId="4" borderId="43" xfId="0" applyNumberFormat="1" applyFont="1" applyFill="1" applyBorder="1" applyAlignment="1">
      <alignment horizontal="right" vertical="top"/>
    </xf>
    <xf numFmtId="164" fontId="3" fillId="0" borderId="1" xfId="0" applyNumberFormat="1" applyFont="1" applyBorder="1" applyAlignment="1">
      <alignment horizontal="right" vertical="top"/>
    </xf>
    <xf numFmtId="164" fontId="3" fillId="4" borderId="1" xfId="0" applyNumberFormat="1" applyFont="1" applyFill="1" applyBorder="1" applyAlignment="1">
      <alignment horizontal="right" vertical="top"/>
    </xf>
    <xf numFmtId="164" fontId="3" fillId="4" borderId="44" xfId="0" applyNumberFormat="1" applyFont="1" applyFill="1" applyBorder="1" applyAlignment="1">
      <alignment horizontal="right" vertical="top"/>
    </xf>
    <xf numFmtId="164" fontId="3" fillId="6" borderId="31" xfId="0" applyNumberFormat="1" applyFont="1" applyFill="1" applyBorder="1" applyAlignment="1">
      <alignment horizontal="right" vertical="top" wrapText="1"/>
    </xf>
    <xf numFmtId="164" fontId="3" fillId="0" borderId="4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22" xfId="0" applyNumberFormat="1" applyFont="1" applyFill="1" applyBorder="1" applyAlignment="1">
      <alignment horizontal="right" vertical="top"/>
    </xf>
    <xf numFmtId="164" fontId="3" fillId="4" borderId="45" xfId="0" applyNumberFormat="1" applyFont="1" applyFill="1" applyBorder="1" applyAlignment="1">
      <alignment horizontal="right" vertical="top"/>
    </xf>
    <xf numFmtId="164" fontId="3" fillId="0" borderId="31" xfId="0" applyNumberFormat="1" applyFont="1" applyFill="1" applyBorder="1" applyAlignment="1">
      <alignment horizontal="right" vertical="top"/>
    </xf>
    <xf numFmtId="0" fontId="3" fillId="0" borderId="22" xfId="0" applyFont="1" applyBorder="1" applyAlignment="1">
      <alignment horizontal="left" vertical="top" wrapText="1"/>
    </xf>
    <xf numFmtId="0" fontId="3" fillId="0" borderId="27" xfId="0" applyFont="1" applyBorder="1" applyAlignment="1">
      <alignment horizontal="left" vertical="top" wrapText="1"/>
    </xf>
    <xf numFmtId="0" fontId="3" fillId="0" borderId="40" xfId="0" applyFont="1" applyBorder="1" applyAlignment="1">
      <alignment horizontal="left" vertical="top" wrapText="1"/>
    </xf>
    <xf numFmtId="0" fontId="3" fillId="0" borderId="22" xfId="0" applyFont="1" applyFill="1" applyBorder="1" applyAlignment="1">
      <alignment horizontal="left" vertical="top" wrapText="1"/>
    </xf>
    <xf numFmtId="0" fontId="3" fillId="6" borderId="43" xfId="0" applyFont="1" applyFill="1" applyBorder="1" applyAlignment="1">
      <alignment vertical="top" wrapText="1"/>
    </xf>
    <xf numFmtId="3" fontId="3" fillId="0" borderId="41"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3" fontId="3" fillId="6" borderId="40" xfId="0" applyNumberFormat="1" applyFont="1" applyFill="1" applyBorder="1" applyAlignment="1">
      <alignment horizontal="center" vertical="top"/>
    </xf>
    <xf numFmtId="0" fontId="3" fillId="6" borderId="20" xfId="0" applyFont="1" applyFill="1" applyBorder="1" applyAlignment="1">
      <alignment vertical="top" wrapText="1"/>
    </xf>
    <xf numFmtId="3" fontId="3" fillId="0" borderId="1" xfId="0" applyNumberFormat="1" applyFont="1" applyFill="1" applyBorder="1" applyAlignment="1">
      <alignment horizontal="center" vertical="top"/>
    </xf>
    <xf numFmtId="3" fontId="3" fillId="0" borderId="22"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3" fontId="3" fillId="6" borderId="22" xfId="0" applyNumberFormat="1" applyFont="1" applyFill="1" applyBorder="1" applyAlignment="1">
      <alignment horizontal="center" vertical="top"/>
    </xf>
    <xf numFmtId="164" fontId="3" fillId="0" borderId="27" xfId="0" applyNumberFormat="1" applyFont="1" applyBorder="1" applyAlignment="1">
      <alignment horizontal="right" vertical="top"/>
    </xf>
    <xf numFmtId="0" fontId="3" fillId="3" borderId="39" xfId="0" applyFont="1" applyFill="1" applyBorder="1" applyAlignment="1">
      <alignment horizontal="center" vertical="top" wrapText="1"/>
    </xf>
    <xf numFmtId="0" fontId="3" fillId="3" borderId="46" xfId="0" applyFont="1" applyFill="1" applyBorder="1" applyAlignment="1">
      <alignment horizontal="center" vertical="top" wrapText="1"/>
    </xf>
    <xf numFmtId="0" fontId="3" fillId="0" borderId="22" xfId="0" applyFont="1" applyFill="1" applyBorder="1" applyAlignment="1">
      <alignment vertical="top" wrapText="1"/>
    </xf>
    <xf numFmtId="3" fontId="5" fillId="0" borderId="17" xfId="0" applyNumberFormat="1" applyFont="1" applyFill="1" applyBorder="1" applyAlignment="1">
      <alignment horizontal="center" vertical="top" wrapText="1"/>
    </xf>
    <xf numFmtId="3" fontId="5" fillId="0" borderId="19"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22" xfId="0" applyNumberFormat="1" applyFont="1" applyFill="1" applyBorder="1" applyAlignment="1">
      <alignment horizontal="center" vertical="top" wrapText="1"/>
    </xf>
    <xf numFmtId="0" fontId="3" fillId="0" borderId="43" xfId="0" applyFont="1" applyFill="1" applyBorder="1" applyAlignment="1">
      <alignment vertical="top" wrapText="1"/>
    </xf>
    <xf numFmtId="3" fontId="3" fillId="0" borderId="41" xfId="0" applyNumberFormat="1" applyFont="1" applyFill="1" applyBorder="1" applyAlignment="1">
      <alignment horizontal="center" vertical="top" wrapText="1"/>
    </xf>
    <xf numFmtId="3" fontId="3" fillId="0" borderId="40" xfId="0" applyNumberFormat="1" applyFont="1" applyFill="1" applyBorder="1" applyAlignment="1">
      <alignment horizontal="center" vertical="top" wrapText="1"/>
    </xf>
    <xf numFmtId="0" fontId="3" fillId="0" borderId="33" xfId="0" applyFont="1" applyBorder="1" applyAlignment="1">
      <alignment horizontal="center" vertical="top" wrapText="1"/>
    </xf>
    <xf numFmtId="0" fontId="3" fillId="0" borderId="0" xfId="0" applyFont="1" applyAlignment="1">
      <alignment vertical="center"/>
    </xf>
    <xf numFmtId="0" fontId="2" fillId="0" borderId="20" xfId="0" applyFont="1" applyBorder="1" applyAlignment="1">
      <alignment horizontal="center" vertical="center" textRotation="90" wrapText="1"/>
    </xf>
    <xf numFmtId="49" fontId="5" fillId="2" borderId="9" xfId="0" applyNumberFormat="1" applyFont="1" applyFill="1" applyBorder="1" applyAlignment="1">
      <alignment vertical="top"/>
    </xf>
    <xf numFmtId="49" fontId="5" fillId="3" borderId="37" xfId="0" applyNumberFormat="1" applyFont="1" applyFill="1" applyBorder="1" applyAlignment="1">
      <alignment vertical="top"/>
    </xf>
    <xf numFmtId="49" fontId="5" fillId="0" borderId="37" xfId="0" applyNumberFormat="1" applyFont="1" applyBorder="1" applyAlignment="1">
      <alignment vertical="top"/>
    </xf>
    <xf numFmtId="49" fontId="5" fillId="2" borderId="10" xfId="0" applyNumberFormat="1" applyFont="1" applyFill="1" applyBorder="1" applyAlignment="1">
      <alignment vertical="top"/>
    </xf>
    <xf numFmtId="49" fontId="5" fillId="3" borderId="21" xfId="0" applyNumberFormat="1" applyFont="1" applyFill="1" applyBorder="1" applyAlignment="1">
      <alignment vertical="top"/>
    </xf>
    <xf numFmtId="49" fontId="5" fillId="0" borderId="21" xfId="0" applyNumberFormat="1" applyFont="1" applyBorder="1" applyAlignment="1">
      <alignment vertical="top"/>
    </xf>
    <xf numFmtId="49" fontId="3" fillId="0" borderId="37" xfId="0" applyNumberFormat="1" applyFont="1" applyBorder="1" applyAlignment="1">
      <alignment vertical="top" wrapText="1"/>
    </xf>
    <xf numFmtId="49" fontId="3" fillId="0" borderId="21" xfId="0" applyNumberFormat="1" applyFont="1" applyBorder="1" applyAlignment="1">
      <alignment vertical="top" wrapText="1"/>
    </xf>
    <xf numFmtId="3" fontId="3" fillId="6" borderId="21" xfId="0" applyNumberFormat="1" applyFont="1" applyFill="1" applyBorder="1" applyAlignment="1">
      <alignment horizontal="center" vertical="top" wrapText="1"/>
    </xf>
    <xf numFmtId="3" fontId="3" fillId="6" borderId="23" xfId="0" applyNumberFormat="1" applyFont="1" applyFill="1" applyBorder="1" applyAlignment="1">
      <alignment horizontal="center" vertical="top" wrapText="1"/>
    </xf>
    <xf numFmtId="164" fontId="3" fillId="6" borderId="18" xfId="0" applyNumberFormat="1" applyFont="1" applyFill="1" applyBorder="1" applyAlignment="1">
      <alignment horizontal="right" vertical="top"/>
    </xf>
    <xf numFmtId="164" fontId="3" fillId="6" borderId="31" xfId="0" applyNumberFormat="1" applyFont="1" applyFill="1" applyBorder="1" applyAlignment="1">
      <alignment horizontal="right" vertical="top"/>
    </xf>
    <xf numFmtId="3" fontId="3" fillId="6" borderId="37" xfId="0" applyNumberFormat="1" applyFont="1" applyFill="1" applyBorder="1" applyAlignment="1">
      <alignment horizontal="center" vertical="top"/>
    </xf>
    <xf numFmtId="3" fontId="3" fillId="6" borderId="38" xfId="0" applyNumberFormat="1" applyFont="1" applyFill="1" applyBorder="1" applyAlignment="1">
      <alignment horizontal="center" vertical="top"/>
    </xf>
    <xf numFmtId="3" fontId="3" fillId="6" borderId="21"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3" fontId="3" fillId="6" borderId="35" xfId="0" applyNumberFormat="1" applyFont="1" applyFill="1" applyBorder="1" applyAlignment="1">
      <alignment horizontal="center" vertical="top"/>
    </xf>
    <xf numFmtId="3" fontId="3" fillId="6" borderId="36" xfId="0" applyNumberFormat="1" applyFont="1" applyFill="1" applyBorder="1" applyAlignment="1">
      <alignment horizontal="center" vertical="top"/>
    </xf>
    <xf numFmtId="0" fontId="3" fillId="0" borderId="31" xfId="0" applyFont="1" applyBorder="1" applyAlignment="1">
      <alignment horizontal="center" vertical="top"/>
    </xf>
    <xf numFmtId="164" fontId="3" fillId="0" borderId="10" xfId="0" applyNumberFormat="1" applyFont="1" applyBorder="1" applyAlignment="1">
      <alignment horizontal="right" vertical="top"/>
    </xf>
    <xf numFmtId="164" fontId="3" fillId="4" borderId="10" xfId="0" applyNumberFormat="1" applyFont="1" applyFill="1" applyBorder="1" applyAlignment="1">
      <alignment horizontal="right" vertical="top"/>
    </xf>
    <xf numFmtId="0" fontId="3" fillId="0" borderId="29" xfId="0" applyFont="1" applyFill="1" applyBorder="1" applyAlignment="1">
      <alignment horizontal="center" vertical="top" wrapText="1"/>
    </xf>
    <xf numFmtId="164" fontId="3" fillId="0" borderId="47" xfId="0" applyNumberFormat="1" applyFont="1" applyBorder="1" applyAlignment="1">
      <alignment horizontal="right" vertical="top"/>
    </xf>
    <xf numFmtId="164" fontId="3" fillId="4" borderId="47" xfId="0" applyNumberFormat="1" applyFont="1" applyFill="1" applyBorder="1" applyAlignment="1">
      <alignment horizontal="right" vertical="top"/>
    </xf>
    <xf numFmtId="0" fontId="3" fillId="6" borderId="48" xfId="0" applyFont="1" applyFill="1" applyBorder="1" applyAlignment="1">
      <alignmen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3" fillId="0" borderId="20" xfId="0" applyFont="1" applyFill="1" applyBorder="1" applyAlignment="1">
      <alignment vertical="top" wrapText="1"/>
    </xf>
    <xf numFmtId="164" fontId="3" fillId="0" borderId="49" xfId="0" applyNumberFormat="1" applyFont="1" applyBorder="1" applyAlignment="1">
      <alignment horizontal="right" vertical="top"/>
    </xf>
    <xf numFmtId="164" fontId="3" fillId="4" borderId="49" xfId="0" applyNumberFormat="1" applyFont="1" applyFill="1" applyBorder="1" applyAlignment="1">
      <alignment horizontal="right" vertical="top"/>
    </xf>
    <xf numFmtId="0" fontId="2" fillId="0" borderId="48" xfId="0" applyFont="1" applyFill="1" applyBorder="1" applyAlignment="1">
      <alignment vertical="center" textRotation="90" wrapText="1"/>
    </xf>
    <xf numFmtId="3" fontId="3" fillId="6" borderId="26" xfId="0" applyNumberFormat="1" applyFont="1" applyFill="1" applyBorder="1" applyAlignment="1">
      <alignment vertical="top"/>
    </xf>
    <xf numFmtId="3" fontId="3" fillId="6" borderId="35" xfId="0" applyNumberFormat="1" applyFont="1" applyFill="1" applyBorder="1" applyAlignment="1">
      <alignment vertical="top"/>
    </xf>
    <xf numFmtId="3" fontId="3" fillId="6" borderId="36" xfId="0" applyNumberFormat="1" applyFont="1" applyFill="1" applyBorder="1" applyAlignment="1">
      <alignment vertical="top"/>
    </xf>
    <xf numFmtId="164" fontId="3" fillId="0" borderId="48" xfId="0" applyNumberFormat="1" applyFont="1" applyBorder="1" applyAlignment="1">
      <alignment horizontal="right" vertical="top"/>
    </xf>
    <xf numFmtId="164" fontId="3" fillId="4" borderId="48" xfId="0" applyNumberFormat="1" applyFont="1" applyFill="1" applyBorder="1" applyAlignment="1">
      <alignment horizontal="right" vertical="top"/>
    </xf>
    <xf numFmtId="49" fontId="3" fillId="0" borderId="26" xfId="0" applyNumberFormat="1" applyFont="1" applyBorder="1" applyAlignment="1">
      <alignment vertical="top" wrapText="1"/>
    </xf>
    <xf numFmtId="0" fontId="3" fillId="0" borderId="29" xfId="0" applyFont="1" applyBorder="1" applyAlignment="1">
      <alignment horizontal="center" vertical="top"/>
    </xf>
    <xf numFmtId="164" fontId="3" fillId="0" borderId="26" xfId="0" applyNumberFormat="1" applyFont="1" applyBorder="1" applyAlignment="1">
      <alignment horizontal="right" vertical="top"/>
    </xf>
    <xf numFmtId="164" fontId="3" fillId="6" borderId="29" xfId="0" applyNumberFormat="1" applyFont="1" applyFill="1" applyBorder="1" applyAlignment="1">
      <alignment horizontal="right" vertical="top" wrapText="1"/>
    </xf>
    <xf numFmtId="3" fontId="3" fillId="6" borderId="26"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0" fontId="3" fillId="0" borderId="50" xfId="0" applyFont="1" applyBorder="1" applyAlignment="1">
      <alignment vertical="top"/>
    </xf>
    <xf numFmtId="49" fontId="5" fillId="7" borderId="37" xfId="0" applyNumberFormat="1" applyFont="1" applyFill="1" applyBorder="1" applyAlignment="1">
      <alignment vertical="top"/>
    </xf>
    <xf numFmtId="49" fontId="5" fillId="7" borderId="21" xfId="0" applyNumberFormat="1" applyFont="1" applyFill="1" applyBorder="1" applyAlignment="1">
      <alignment vertical="top"/>
    </xf>
    <xf numFmtId="0" fontId="5" fillId="4" borderId="29" xfId="0" applyFont="1" applyFill="1" applyBorder="1" applyAlignment="1">
      <alignment horizontal="center" vertical="top"/>
    </xf>
    <xf numFmtId="164" fontId="5" fillId="4" borderId="47" xfId="0" applyNumberFormat="1" applyFont="1" applyFill="1" applyBorder="1" applyAlignment="1">
      <alignment horizontal="right" vertical="top"/>
    </xf>
    <xf numFmtId="164" fontId="5" fillId="4" borderId="26" xfId="0" applyNumberFormat="1" applyFont="1" applyFill="1" applyBorder="1" applyAlignment="1">
      <alignment horizontal="right" vertical="top"/>
    </xf>
    <xf numFmtId="164" fontId="5" fillId="4" borderId="27" xfId="0" applyNumberFormat="1" applyFont="1" applyFill="1" applyBorder="1" applyAlignment="1">
      <alignment horizontal="right" vertical="top"/>
    </xf>
    <xf numFmtId="164" fontId="5" fillId="4" borderId="29" xfId="0" applyNumberFormat="1" applyFont="1" applyFill="1" applyBorder="1" applyAlignment="1">
      <alignment horizontal="right" vertical="top"/>
    </xf>
    <xf numFmtId="0" fontId="5" fillId="7" borderId="8" xfId="0" applyFont="1" applyFill="1" applyBorder="1" applyAlignment="1">
      <alignment horizontal="center" vertical="top"/>
    </xf>
    <xf numFmtId="164" fontId="5" fillId="7" borderId="32" xfId="0" applyNumberFormat="1" applyFont="1" applyFill="1" applyBorder="1" applyAlignment="1">
      <alignment horizontal="right" vertical="top"/>
    </xf>
    <xf numFmtId="164" fontId="5" fillId="7" borderId="2" xfId="0" applyNumberFormat="1" applyFont="1" applyFill="1" applyBorder="1" applyAlignment="1">
      <alignment horizontal="right" vertical="top"/>
    </xf>
    <xf numFmtId="164" fontId="5" fillId="7" borderId="3" xfId="0" applyNumberFormat="1" applyFont="1" applyFill="1" applyBorder="1" applyAlignment="1">
      <alignment horizontal="right" vertical="top"/>
    </xf>
    <xf numFmtId="164" fontId="5" fillId="7" borderId="30" xfId="0" applyNumberFormat="1" applyFont="1" applyFill="1" applyBorder="1" applyAlignment="1">
      <alignment horizontal="right" vertical="top"/>
    </xf>
    <xf numFmtId="164" fontId="5" fillId="7" borderId="51" xfId="0" applyNumberFormat="1" applyFont="1" applyFill="1" applyBorder="1" applyAlignment="1">
      <alignment horizontal="right" vertical="top"/>
    </xf>
    <xf numFmtId="164" fontId="5" fillId="7" borderId="8" xfId="0" applyNumberFormat="1" applyFont="1" applyFill="1" applyBorder="1" applyAlignment="1">
      <alignment horizontal="right" vertical="top"/>
    </xf>
    <xf numFmtId="0" fontId="3" fillId="7" borderId="52" xfId="0" applyFont="1" applyFill="1" applyBorder="1" applyAlignment="1">
      <alignment vertical="top" wrapText="1"/>
    </xf>
    <xf numFmtId="3" fontId="3" fillId="7" borderId="53"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wrapText="1"/>
    </xf>
    <xf numFmtId="49" fontId="3" fillId="7" borderId="21" xfId="0" applyNumberFormat="1" applyFont="1" applyFill="1" applyBorder="1" applyAlignment="1">
      <alignment vertical="top"/>
    </xf>
    <xf numFmtId="49" fontId="5" fillId="0" borderId="24" xfId="0" applyNumberFormat="1" applyFont="1" applyBorder="1" applyAlignment="1">
      <alignment horizontal="center" vertical="top"/>
    </xf>
    <xf numFmtId="49" fontId="5" fillId="0" borderId="24" xfId="0" applyNumberFormat="1" applyFont="1" applyBorder="1" applyAlignment="1">
      <alignment vertical="top"/>
    </xf>
    <xf numFmtId="49" fontId="3" fillId="7" borderId="37" xfId="0" applyNumberFormat="1" applyFont="1" applyFill="1" applyBorder="1" applyAlignment="1">
      <alignment vertical="top"/>
    </xf>
    <xf numFmtId="49" fontId="5" fillId="7" borderId="35" xfId="0" applyNumberFormat="1" applyFont="1" applyFill="1" applyBorder="1" applyAlignment="1">
      <alignment vertical="top"/>
    </xf>
    <xf numFmtId="0" fontId="3" fillId="0" borderId="10" xfId="0" applyFont="1" applyFill="1" applyBorder="1" applyAlignment="1">
      <alignment vertical="center" wrapText="1"/>
    </xf>
    <xf numFmtId="49" fontId="3" fillId="0" borderId="37" xfId="0" applyNumberFormat="1" applyFont="1" applyBorder="1" applyAlignment="1">
      <alignment vertical="top"/>
    </xf>
    <xf numFmtId="49" fontId="3" fillId="0" borderId="21" xfId="0" applyNumberFormat="1" applyFont="1" applyBorder="1" applyAlignment="1">
      <alignment vertical="top"/>
    </xf>
    <xf numFmtId="0" fontId="5" fillId="4" borderId="8" xfId="0" applyFont="1" applyFill="1" applyBorder="1" applyAlignment="1">
      <alignment horizontal="center" vertical="top" wrapText="1"/>
    </xf>
    <xf numFmtId="164" fontId="5" fillId="4" borderId="8" xfId="0" applyNumberFormat="1" applyFont="1" applyFill="1" applyBorder="1" applyAlignment="1">
      <alignment horizontal="right" vertical="top" wrapText="1"/>
    </xf>
    <xf numFmtId="49" fontId="5" fillId="6" borderId="35" xfId="0" applyNumberFormat="1" applyFont="1" applyFill="1" applyBorder="1" applyAlignment="1">
      <alignment vertical="top"/>
    </xf>
    <xf numFmtId="0" fontId="5" fillId="0" borderId="18" xfId="0" applyFont="1" applyFill="1" applyBorder="1" applyAlignment="1">
      <alignment vertical="top" wrapText="1"/>
    </xf>
    <xf numFmtId="0" fontId="3" fillId="0" borderId="42" xfId="0" applyFont="1" applyFill="1" applyBorder="1" applyAlignment="1">
      <alignment vertical="top" wrapText="1"/>
    </xf>
    <xf numFmtId="0" fontId="3" fillId="0" borderId="44" xfId="0" applyFont="1" applyFill="1" applyBorder="1" applyAlignment="1">
      <alignment vertical="top" wrapText="1"/>
    </xf>
    <xf numFmtId="0" fontId="3" fillId="6" borderId="10" xfId="0" applyFont="1" applyFill="1" applyBorder="1" applyAlignment="1">
      <alignment vertical="center" wrapText="1"/>
    </xf>
    <xf numFmtId="49" fontId="3" fillId="6" borderId="21" xfId="0" applyNumberFormat="1" applyFont="1" applyFill="1" applyBorder="1" applyAlignment="1">
      <alignment vertical="top"/>
    </xf>
    <xf numFmtId="0" fontId="5" fillId="4" borderId="31" xfId="0" applyFont="1" applyFill="1" applyBorder="1" applyAlignment="1">
      <alignment horizontal="center" vertical="top" wrapText="1"/>
    </xf>
    <xf numFmtId="164" fontId="5" fillId="4" borderId="45" xfId="0" applyNumberFormat="1" applyFont="1" applyFill="1" applyBorder="1" applyAlignment="1">
      <alignment horizontal="right" vertical="top"/>
    </xf>
    <xf numFmtId="164" fontId="5" fillId="4" borderId="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164" fontId="5" fillId="4" borderId="44" xfId="0" applyNumberFormat="1" applyFont="1" applyFill="1" applyBorder="1" applyAlignment="1">
      <alignment horizontal="right" vertical="top"/>
    </xf>
    <xf numFmtId="164" fontId="5" fillId="4" borderId="31" xfId="0" applyNumberFormat="1" applyFont="1" applyFill="1" applyBorder="1" applyAlignment="1">
      <alignment horizontal="right" vertical="top"/>
    </xf>
    <xf numFmtId="0" fontId="5" fillId="6" borderId="10" xfId="0" applyFont="1" applyFill="1" applyBorder="1" applyAlignment="1">
      <alignment vertical="top" wrapText="1"/>
    </xf>
    <xf numFmtId="0" fontId="3" fillId="0" borderId="23" xfId="0" applyFont="1" applyBorder="1" applyAlignment="1">
      <alignment vertical="top" wrapText="1"/>
    </xf>
    <xf numFmtId="49" fontId="5" fillId="2" borderId="11" xfId="0" applyNumberFormat="1" applyFont="1" applyFill="1" applyBorder="1" applyAlignment="1">
      <alignment vertical="top"/>
    </xf>
    <xf numFmtId="49" fontId="5" fillId="3" borderId="35" xfId="0" applyNumberFormat="1" applyFont="1" applyFill="1" applyBorder="1" applyAlignment="1">
      <alignment vertical="top"/>
    </xf>
    <xf numFmtId="49" fontId="5" fillId="0" borderId="35" xfId="0" applyNumberFormat="1" applyFont="1" applyBorder="1" applyAlignment="1">
      <alignment vertical="top"/>
    </xf>
    <xf numFmtId="0" fontId="3" fillId="0" borderId="3" xfId="0" applyFont="1" applyBorder="1" applyAlignment="1">
      <alignment horizontal="left" vertical="top" wrapText="1"/>
    </xf>
    <xf numFmtId="0" fontId="2" fillId="0" borderId="32" xfId="0" applyFont="1" applyBorder="1" applyAlignment="1">
      <alignment horizontal="center" vertical="center" textRotation="90" wrapText="1"/>
    </xf>
    <xf numFmtId="49" fontId="3" fillId="0" borderId="35" xfId="0" applyNumberFormat="1" applyFont="1" applyBorder="1" applyAlignment="1">
      <alignment vertical="top" wrapText="1"/>
    </xf>
    <xf numFmtId="0" fontId="3" fillId="0" borderId="8" xfId="0" applyFont="1" applyFill="1" applyBorder="1" applyAlignment="1">
      <alignment horizontal="center" vertical="top" wrapText="1"/>
    </xf>
    <xf numFmtId="164" fontId="3" fillId="0" borderId="30" xfId="0" applyNumberFormat="1" applyFont="1" applyBorder="1" applyAlignment="1">
      <alignment horizontal="right" vertical="top"/>
    </xf>
    <xf numFmtId="164" fontId="3" fillId="0" borderId="2" xfId="0" applyNumberFormat="1" applyFont="1" applyFill="1" applyBorder="1" applyAlignment="1">
      <alignment horizontal="right" vertical="top"/>
    </xf>
    <xf numFmtId="164" fontId="3" fillId="0" borderId="3" xfId="0" applyNumberFormat="1" applyFont="1" applyBorder="1" applyAlignment="1">
      <alignment horizontal="right" vertical="top"/>
    </xf>
    <xf numFmtId="164" fontId="3" fillId="0" borderId="3" xfId="0" applyNumberFormat="1" applyFont="1" applyFill="1" applyBorder="1" applyAlignment="1">
      <alignment horizontal="right" vertical="top"/>
    </xf>
    <xf numFmtId="164" fontId="3" fillId="4" borderId="30" xfId="0" applyNumberFormat="1" applyFont="1" applyFill="1" applyBorder="1" applyAlignment="1">
      <alignment horizontal="right" vertical="top"/>
    </xf>
    <xf numFmtId="164" fontId="3" fillId="4" borderId="2" xfId="0" applyNumberFormat="1" applyFont="1" applyFill="1" applyBorder="1" applyAlignment="1">
      <alignment horizontal="right" vertical="top"/>
    </xf>
    <xf numFmtId="164" fontId="3" fillId="4" borderId="51"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0" fontId="3" fillId="6" borderId="32" xfId="0" applyFont="1" applyFill="1" applyBorder="1" applyAlignment="1">
      <alignment vertical="top" wrapText="1"/>
    </xf>
    <xf numFmtId="3" fontId="3" fillId="6" borderId="2" xfId="0" applyNumberFormat="1" applyFont="1" applyFill="1" applyBorder="1" applyAlignment="1">
      <alignment horizontal="center" vertical="top"/>
    </xf>
    <xf numFmtId="3" fontId="3" fillId="6" borderId="3" xfId="0" applyNumberFormat="1" applyFont="1" applyFill="1" applyBorder="1" applyAlignment="1">
      <alignment horizontal="center" vertical="top"/>
    </xf>
    <xf numFmtId="0" fontId="3" fillId="6" borderId="10" xfId="0" applyFont="1" applyFill="1" applyBorder="1" applyAlignment="1">
      <alignment vertical="center" textRotation="90" wrapText="1"/>
    </xf>
    <xf numFmtId="0" fontId="3" fillId="6" borderId="43" xfId="0" applyFont="1" applyFill="1" applyBorder="1" applyAlignment="1">
      <alignment vertical="center" textRotation="90" wrapText="1"/>
    </xf>
    <xf numFmtId="49" fontId="3" fillId="0" borderId="41" xfId="0" applyNumberFormat="1" applyFont="1" applyBorder="1" applyAlignment="1">
      <alignment vertical="top"/>
    </xf>
    <xf numFmtId="49" fontId="5" fillId="0" borderId="55" xfId="0" applyNumberFormat="1" applyFont="1" applyBorder="1" applyAlignment="1">
      <alignment vertical="top"/>
    </xf>
    <xf numFmtId="0" fontId="3" fillId="0" borderId="56" xfId="0" applyFont="1" applyBorder="1" applyAlignment="1">
      <alignment horizontal="center" vertical="top"/>
    </xf>
    <xf numFmtId="164" fontId="3" fillId="0" borderId="9" xfId="0" applyNumberFormat="1" applyFont="1" applyBorder="1" applyAlignment="1">
      <alignment horizontal="right" vertical="top"/>
    </xf>
    <xf numFmtId="164" fontId="3" fillId="0" borderId="37" xfId="0" applyNumberFormat="1" applyFont="1" applyBorder="1" applyAlignment="1">
      <alignment horizontal="right" vertical="top"/>
    </xf>
    <xf numFmtId="164" fontId="3" fillId="0" borderId="38" xfId="0" applyNumberFormat="1" applyFont="1" applyBorder="1" applyAlignment="1">
      <alignment horizontal="right" vertical="top"/>
    </xf>
    <xf numFmtId="164" fontId="3" fillId="4" borderId="9" xfId="0" applyNumberFormat="1" applyFont="1" applyFill="1" applyBorder="1" applyAlignment="1">
      <alignment horizontal="right" vertical="top"/>
    </xf>
    <xf numFmtId="164" fontId="3" fillId="4" borderId="37" xfId="0" applyNumberFormat="1" applyFont="1" applyFill="1" applyBorder="1" applyAlignment="1">
      <alignment horizontal="right" vertical="top"/>
    </xf>
    <xf numFmtId="164" fontId="3" fillId="4" borderId="55" xfId="0" applyNumberFormat="1" applyFont="1" applyFill="1" applyBorder="1" applyAlignment="1">
      <alignment horizontal="right" vertical="top"/>
    </xf>
    <xf numFmtId="164" fontId="3" fillId="6" borderId="56" xfId="0" applyNumberFormat="1" applyFont="1" applyFill="1" applyBorder="1" applyAlignment="1">
      <alignment horizontal="right" vertical="top" wrapText="1"/>
    </xf>
    <xf numFmtId="0" fontId="11" fillId="6" borderId="16" xfId="0" applyFont="1" applyFill="1" applyBorder="1" applyAlignment="1">
      <alignment vertical="top" wrapText="1"/>
    </xf>
    <xf numFmtId="3" fontId="5" fillId="6" borderId="17"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0" fontId="3" fillId="0" borderId="3" xfId="0" applyFont="1" applyFill="1" applyBorder="1" applyAlignment="1">
      <alignment horizontal="left" vertical="top" wrapText="1"/>
    </xf>
    <xf numFmtId="0" fontId="3" fillId="6" borderId="11" xfId="0" applyFont="1" applyFill="1" applyBorder="1" applyAlignment="1">
      <alignment vertical="center" textRotation="90" wrapText="1"/>
    </xf>
    <xf numFmtId="0" fontId="3" fillId="0" borderId="13" xfId="0" applyFont="1" applyFill="1" applyBorder="1" applyAlignment="1">
      <alignment horizontal="center" vertical="top" wrapText="1"/>
    </xf>
    <xf numFmtId="164" fontId="3" fillId="4" borderId="35" xfId="0" applyNumberFormat="1" applyFont="1" applyFill="1" applyBorder="1" applyAlignment="1">
      <alignment horizontal="right" vertical="top"/>
    </xf>
    <xf numFmtId="164" fontId="3" fillId="4" borderId="57" xfId="0" applyNumberFormat="1" applyFont="1" applyFill="1" applyBorder="1" applyAlignment="1">
      <alignment horizontal="right" vertical="top"/>
    </xf>
    <xf numFmtId="164" fontId="3" fillId="6" borderId="13" xfId="0" applyNumberFormat="1" applyFont="1" applyFill="1" applyBorder="1" applyAlignment="1">
      <alignment horizontal="right" vertical="top" wrapText="1"/>
    </xf>
    <xf numFmtId="164" fontId="5" fillId="4" borderId="53" xfId="0" applyNumberFormat="1" applyFont="1" applyFill="1" applyBorder="1" applyAlignment="1">
      <alignment horizontal="right" vertical="top"/>
    </xf>
    <xf numFmtId="164" fontId="3" fillId="0" borderId="44" xfId="0" applyNumberFormat="1" applyFont="1" applyBorder="1" applyAlignment="1">
      <alignment horizontal="right" vertical="top"/>
    </xf>
    <xf numFmtId="164" fontId="3" fillId="0" borderId="24" xfId="0" applyNumberFormat="1" applyFont="1" applyBorder="1" applyAlignment="1">
      <alignment horizontal="right" vertical="top"/>
    </xf>
    <xf numFmtId="164" fontId="3" fillId="0" borderId="28" xfId="0" applyNumberFormat="1" applyFont="1" applyFill="1" applyBorder="1" applyAlignment="1">
      <alignment horizontal="right" vertical="top"/>
    </xf>
    <xf numFmtId="164" fontId="3" fillId="6" borderId="58" xfId="0" applyNumberFormat="1" applyFont="1" applyFill="1" applyBorder="1" applyAlignment="1">
      <alignment horizontal="right" vertical="top" wrapText="1"/>
    </xf>
    <xf numFmtId="164" fontId="3" fillId="6" borderId="59" xfId="0" applyNumberFormat="1" applyFont="1" applyFill="1" applyBorder="1" applyAlignment="1">
      <alignment horizontal="right" vertical="top" wrapText="1"/>
    </xf>
    <xf numFmtId="164" fontId="3" fillId="6" borderId="0" xfId="0" applyNumberFormat="1" applyFont="1" applyFill="1" applyBorder="1" applyAlignment="1">
      <alignment horizontal="right" vertical="top" wrapText="1"/>
    </xf>
    <xf numFmtId="164" fontId="3" fillId="0" borderId="60" xfId="0" applyNumberFormat="1" applyFont="1" applyFill="1" applyBorder="1" applyAlignment="1">
      <alignment horizontal="right" vertical="top"/>
    </xf>
    <xf numFmtId="164" fontId="3" fillId="4" borderId="19" xfId="0" applyNumberFormat="1" applyFont="1" applyFill="1" applyBorder="1" applyAlignment="1">
      <alignment horizontal="right" vertical="top"/>
    </xf>
    <xf numFmtId="164" fontId="3" fillId="4" borderId="22" xfId="0" applyNumberFormat="1" applyFont="1" applyFill="1" applyBorder="1" applyAlignment="1">
      <alignment horizontal="right" vertical="top"/>
    </xf>
    <xf numFmtId="164" fontId="3" fillId="4" borderId="23" xfId="0" applyNumberFormat="1" applyFont="1" applyFill="1" applyBorder="1" applyAlignment="1">
      <alignment horizontal="right" vertical="top"/>
    </xf>
    <xf numFmtId="164" fontId="3" fillId="4" borderId="27" xfId="0" applyNumberFormat="1" applyFont="1" applyFill="1" applyBorder="1" applyAlignment="1">
      <alignment horizontal="right" vertical="top"/>
    </xf>
    <xf numFmtId="164" fontId="5" fillId="4" borderId="32" xfId="0" applyNumberFormat="1" applyFont="1" applyFill="1" applyBorder="1" applyAlignment="1">
      <alignment horizontal="right" vertical="top"/>
    </xf>
    <xf numFmtId="164" fontId="5" fillId="4" borderId="54" xfId="0" applyNumberFormat="1" applyFont="1" applyFill="1" applyBorder="1" applyAlignment="1">
      <alignment horizontal="right" vertical="top"/>
    </xf>
    <xf numFmtId="164" fontId="3" fillId="0" borderId="61" xfId="0" applyNumberFormat="1" applyFont="1" applyBorder="1" applyAlignment="1">
      <alignment horizontal="right" vertical="top"/>
    </xf>
    <xf numFmtId="164" fontId="3" fillId="0" borderId="41"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33"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4" fontId="3" fillId="0" borderId="44" xfId="0" applyNumberFormat="1" applyFont="1" applyFill="1" applyBorder="1" applyAlignment="1">
      <alignment horizontal="right" vertical="top"/>
    </xf>
    <xf numFmtId="164" fontId="5" fillId="7" borderId="53" xfId="0" applyNumberFormat="1" applyFont="1" applyFill="1" applyBorder="1" applyAlignment="1">
      <alignment horizontal="right" vertical="top"/>
    </xf>
    <xf numFmtId="164" fontId="3" fillId="0" borderId="62" xfId="0" applyNumberFormat="1" applyFont="1" applyFill="1" applyBorder="1" applyAlignment="1">
      <alignment horizontal="right" vertical="top"/>
    </xf>
    <xf numFmtId="164" fontId="3" fillId="0" borderId="63" xfId="0" applyNumberFormat="1" applyFont="1" applyFill="1" applyBorder="1" applyAlignment="1">
      <alignment horizontal="right" vertical="top"/>
    </xf>
    <xf numFmtId="164" fontId="5" fillId="4" borderId="64" xfId="0" applyNumberFormat="1" applyFont="1" applyFill="1" applyBorder="1" applyAlignment="1">
      <alignment horizontal="right" vertical="top"/>
    </xf>
    <xf numFmtId="164" fontId="5" fillId="4" borderId="20" xfId="0" applyNumberFormat="1" applyFont="1" applyFill="1" applyBorder="1" applyAlignment="1">
      <alignment horizontal="right" vertical="top"/>
    </xf>
    <xf numFmtId="164" fontId="5" fillId="7" borderId="54" xfId="0" applyNumberFormat="1" applyFont="1" applyFill="1" applyBorder="1" applyAlignment="1">
      <alignment horizontal="right" vertical="top"/>
    </xf>
    <xf numFmtId="164" fontId="3" fillId="6" borderId="64" xfId="0" applyNumberFormat="1" applyFont="1" applyFill="1" applyBorder="1" applyAlignment="1">
      <alignment horizontal="right" vertical="top" wrapText="1"/>
    </xf>
    <xf numFmtId="0" fontId="3" fillId="0" borderId="27" xfId="0" applyFont="1" applyFill="1" applyBorder="1" applyAlignment="1">
      <alignment vertical="top" wrapText="1"/>
    </xf>
    <xf numFmtId="49" fontId="5" fillId="0" borderId="21" xfId="0" applyNumberFormat="1" applyFont="1" applyBorder="1" applyAlignment="1">
      <alignment horizontal="center" vertical="top"/>
    </xf>
    <xf numFmtId="49" fontId="5" fillId="3" borderId="21"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3" fillId="0" borderId="24" xfId="0" applyNumberFormat="1" applyFont="1" applyBorder="1" applyAlignment="1">
      <alignment horizontal="center" vertical="top" wrapText="1"/>
    </xf>
    <xf numFmtId="0" fontId="3" fillId="3" borderId="12" xfId="0" applyFont="1" applyFill="1" applyBorder="1" applyAlignment="1">
      <alignment horizontal="center" vertical="top" wrapText="1"/>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0" fontId="3" fillId="6" borderId="10" xfId="0" applyFont="1" applyFill="1" applyBorder="1" applyAlignment="1">
      <alignment horizontal="left" vertical="top" wrapText="1"/>
    </xf>
    <xf numFmtId="3" fontId="3" fillId="0" borderId="26"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0" fontId="2" fillId="0" borderId="48"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49" fontId="5" fillId="2" borderId="11" xfId="0" applyNumberFormat="1" applyFont="1" applyFill="1" applyBorder="1" applyAlignment="1">
      <alignment horizontal="center" vertical="top" wrapText="1"/>
    </xf>
    <xf numFmtId="0" fontId="2" fillId="0" borderId="20" xfId="0" applyFont="1" applyBorder="1" applyAlignment="1">
      <alignment vertical="center" textRotation="90" wrapText="1"/>
    </xf>
    <xf numFmtId="0" fontId="2" fillId="0" borderId="10" xfId="0" applyFont="1" applyBorder="1" applyAlignment="1">
      <alignment vertical="center" textRotation="90" wrapText="1"/>
    </xf>
    <xf numFmtId="0" fontId="2" fillId="0" borderId="43" xfId="0" applyFont="1" applyBorder="1" applyAlignment="1">
      <alignment vertical="center" textRotation="90" wrapText="1"/>
    </xf>
    <xf numFmtId="164" fontId="5" fillId="3" borderId="65" xfId="0" applyNumberFormat="1" applyFont="1" applyFill="1" applyBorder="1" applyAlignment="1">
      <alignment horizontal="right" vertical="top"/>
    </xf>
    <xf numFmtId="164" fontId="5" fillId="3" borderId="4" xfId="0" applyNumberFormat="1" applyFont="1" applyFill="1" applyBorder="1" applyAlignment="1">
      <alignment horizontal="right" vertical="top"/>
    </xf>
    <xf numFmtId="164" fontId="5" fillId="3" borderId="66" xfId="0" applyNumberFormat="1" applyFont="1" applyFill="1" applyBorder="1" applyAlignment="1">
      <alignment horizontal="right" vertical="top"/>
    </xf>
    <xf numFmtId="164" fontId="5" fillId="3" borderId="34" xfId="0" applyNumberFormat="1" applyFont="1" applyFill="1" applyBorder="1" applyAlignment="1">
      <alignment horizontal="right" vertical="top"/>
    </xf>
    <xf numFmtId="164" fontId="3" fillId="8" borderId="20"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22" xfId="0" applyNumberFormat="1" applyFont="1" applyFill="1" applyBorder="1" applyAlignment="1">
      <alignment horizontal="right" vertical="top"/>
    </xf>
    <xf numFmtId="0" fontId="5" fillId="0" borderId="0" xfId="0" applyNumberFormat="1" applyFont="1" applyAlignment="1">
      <alignment horizontal="center" vertical="top"/>
    </xf>
    <xf numFmtId="0" fontId="7" fillId="0" borderId="0" xfId="0" applyFont="1" applyBorder="1"/>
    <xf numFmtId="0" fontId="3" fillId="6" borderId="11" xfId="0" applyFont="1" applyFill="1" applyBorder="1" applyAlignment="1">
      <alignment vertical="top" wrapText="1"/>
    </xf>
    <xf numFmtId="0" fontId="2" fillId="0" borderId="10" xfId="0" applyFont="1" applyFill="1" applyBorder="1" applyAlignment="1">
      <alignment vertical="center" textRotation="90" wrapText="1"/>
    </xf>
    <xf numFmtId="3" fontId="3" fillId="6" borderId="21" xfId="0" applyNumberFormat="1" applyFont="1" applyFill="1" applyBorder="1" applyAlignment="1">
      <alignment vertical="top"/>
    </xf>
    <xf numFmtId="49" fontId="5" fillId="0" borderId="57" xfId="0" applyNumberFormat="1" applyFont="1" applyBorder="1" applyAlignment="1">
      <alignment vertical="top"/>
    </xf>
    <xf numFmtId="49" fontId="3" fillId="0" borderId="26" xfId="0" applyNumberFormat="1" applyFont="1" applyBorder="1" applyAlignment="1">
      <alignment horizontal="center" vertical="top" wrapText="1"/>
    </xf>
    <xf numFmtId="49" fontId="5" fillId="0" borderId="27" xfId="0" applyNumberFormat="1" applyFont="1" applyBorder="1" applyAlignment="1">
      <alignment horizontal="center" vertical="top"/>
    </xf>
    <xf numFmtId="0" fontId="3" fillId="0" borderId="56" xfId="0" applyFont="1" applyFill="1" applyBorder="1" applyAlignment="1">
      <alignment horizontal="center" vertical="top" wrapText="1"/>
    </xf>
    <xf numFmtId="49" fontId="3" fillId="0" borderId="0" xfId="0" applyNumberFormat="1" applyFont="1" applyBorder="1" applyAlignment="1">
      <alignment horizontal="center" vertical="top"/>
    </xf>
    <xf numFmtId="49" fontId="3" fillId="0" borderId="49" xfId="0" applyNumberFormat="1" applyFont="1" applyBorder="1" applyAlignment="1">
      <alignment horizontal="center" vertical="top"/>
    </xf>
    <xf numFmtId="164" fontId="3" fillId="6" borderId="67" xfId="0" applyNumberFormat="1" applyFont="1" applyFill="1" applyBorder="1" applyAlignment="1">
      <alignment horizontal="right" vertical="top" wrapText="1"/>
    </xf>
    <xf numFmtId="3" fontId="3" fillId="0" borderId="37"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164" fontId="3" fillId="6" borderId="62" xfId="0" applyNumberFormat="1" applyFont="1" applyFill="1" applyBorder="1" applyAlignment="1">
      <alignment horizontal="right" vertical="top" wrapText="1"/>
    </xf>
    <xf numFmtId="0" fontId="3" fillId="0" borderId="50" xfId="0" applyFont="1" applyFill="1" applyBorder="1" applyAlignment="1">
      <alignment vertical="center" wrapText="1"/>
    </xf>
    <xf numFmtId="49" fontId="5" fillId="0" borderId="62" xfId="0" applyNumberFormat="1" applyFont="1" applyBorder="1" applyAlignment="1">
      <alignment horizontal="center" vertical="top"/>
    </xf>
    <xf numFmtId="0" fontId="5" fillId="4" borderId="29" xfId="0" applyFont="1" applyFill="1" applyBorder="1" applyAlignment="1">
      <alignment horizontal="center" vertical="top" wrapText="1"/>
    </xf>
    <xf numFmtId="164" fontId="5" fillId="4" borderId="48" xfId="0" applyNumberFormat="1" applyFont="1" applyFill="1" applyBorder="1" applyAlignment="1">
      <alignment horizontal="right" vertical="top"/>
    </xf>
    <xf numFmtId="3" fontId="3" fillId="0" borderId="62" xfId="0" applyNumberFormat="1" applyFont="1" applyFill="1" applyBorder="1" applyAlignment="1">
      <alignment horizontal="center" vertical="top" wrapText="1"/>
    </xf>
    <xf numFmtId="0" fontId="5" fillId="0" borderId="38" xfId="0" applyFont="1" applyBorder="1" applyAlignment="1">
      <alignment vertical="top"/>
    </xf>
    <xf numFmtId="0" fontId="3" fillId="0" borderId="68" xfId="0" applyFont="1" applyBorder="1" applyAlignment="1">
      <alignment vertical="top"/>
    </xf>
    <xf numFmtId="0" fontId="3" fillId="0" borderId="69" xfId="0" applyFont="1" applyBorder="1" applyAlignment="1">
      <alignment vertical="top"/>
    </xf>
    <xf numFmtId="0" fontId="3" fillId="0" borderId="56" xfId="0" applyFont="1" applyBorder="1" applyAlignment="1">
      <alignment vertical="top"/>
    </xf>
    <xf numFmtId="0" fontId="3" fillId="0" borderId="37" xfId="0" applyFont="1" applyBorder="1" applyAlignment="1">
      <alignment vertical="top"/>
    </xf>
    <xf numFmtId="0" fontId="3" fillId="0" borderId="38" xfId="0" applyFont="1" applyBorder="1" applyAlignment="1">
      <alignment vertical="top"/>
    </xf>
    <xf numFmtId="164" fontId="3" fillId="0" borderId="0" xfId="0" applyNumberFormat="1" applyFont="1" applyFill="1" applyBorder="1" applyAlignment="1">
      <alignment horizontal="right" vertical="top"/>
    </xf>
    <xf numFmtId="164" fontId="3" fillId="4" borderId="40" xfId="0" applyNumberFormat="1" applyFont="1" applyFill="1" applyBorder="1" applyAlignment="1">
      <alignment horizontal="right" vertical="top"/>
    </xf>
    <xf numFmtId="164" fontId="3" fillId="6" borderId="70" xfId="0" applyNumberFormat="1" applyFont="1" applyFill="1" applyBorder="1" applyAlignment="1">
      <alignment horizontal="right" vertical="top" wrapText="1"/>
    </xf>
    <xf numFmtId="164" fontId="5" fillId="4" borderId="71" xfId="0" applyNumberFormat="1" applyFont="1" applyFill="1" applyBorder="1" applyAlignment="1">
      <alignment horizontal="right" vertical="top"/>
    </xf>
    <xf numFmtId="164" fontId="5" fillId="4" borderId="35" xfId="0" applyNumberFormat="1" applyFont="1" applyFill="1" applyBorder="1" applyAlignment="1">
      <alignment horizontal="right" vertical="top"/>
    </xf>
    <xf numFmtId="0" fontId="3" fillId="6" borderId="0" xfId="0" applyFont="1" applyFill="1" applyBorder="1" applyAlignment="1">
      <alignment vertical="top"/>
    </xf>
    <xf numFmtId="0" fontId="3" fillId="0" borderId="50" xfId="0" applyFont="1" applyFill="1" applyBorder="1" applyAlignment="1">
      <alignment horizontal="center" vertical="top"/>
    </xf>
    <xf numFmtId="0" fontId="3" fillId="0" borderId="72" xfId="0" applyFont="1" applyFill="1" applyBorder="1" applyAlignment="1">
      <alignment horizontal="center" vertical="top"/>
    </xf>
    <xf numFmtId="0" fontId="5" fillId="4" borderId="52" xfId="0" applyFont="1" applyFill="1" applyBorder="1" applyAlignment="1">
      <alignment horizontal="center" vertical="top"/>
    </xf>
    <xf numFmtId="164" fontId="3" fillId="4" borderId="38" xfId="0" applyNumberFormat="1" applyFont="1" applyFill="1" applyBorder="1" applyAlignment="1">
      <alignment horizontal="right" vertical="top"/>
    </xf>
    <xf numFmtId="0" fontId="3" fillId="8" borderId="50" xfId="0" applyFont="1" applyFill="1" applyBorder="1" applyAlignment="1">
      <alignment vertical="top"/>
    </xf>
    <xf numFmtId="0" fontId="3" fillId="8" borderId="62" xfId="0" applyFont="1" applyFill="1" applyBorder="1" applyAlignment="1">
      <alignment vertical="top"/>
    </xf>
    <xf numFmtId="0" fontId="3" fillId="8" borderId="21" xfId="0" applyFont="1" applyFill="1" applyBorder="1" applyAlignment="1">
      <alignment vertical="top"/>
    </xf>
    <xf numFmtId="0" fontId="3" fillId="0" borderId="36" xfId="0" applyFont="1" applyBorder="1" applyAlignment="1">
      <alignment horizontal="left" vertical="top" wrapText="1"/>
    </xf>
    <xf numFmtId="0" fontId="2" fillId="0" borderId="11" xfId="0" applyFont="1" applyBorder="1" applyAlignment="1">
      <alignment horizontal="center" vertical="center" textRotation="90" wrapText="1"/>
    </xf>
    <xf numFmtId="164" fontId="3" fillId="4" borderId="71" xfId="0" applyNumberFormat="1" applyFont="1" applyFill="1" applyBorder="1" applyAlignment="1">
      <alignment horizontal="right" vertical="top"/>
    </xf>
    <xf numFmtId="164" fontId="3" fillId="4" borderId="36" xfId="0" applyNumberFormat="1" applyFont="1" applyFill="1" applyBorder="1" applyAlignment="1">
      <alignment horizontal="right" vertical="top"/>
    </xf>
    <xf numFmtId="0" fontId="3" fillId="6" borderId="73" xfId="0" applyFont="1" applyFill="1" applyBorder="1" applyAlignment="1">
      <alignment vertical="top" wrapText="1"/>
    </xf>
    <xf numFmtId="0" fontId="3" fillId="0" borderId="73" xfId="0" applyFont="1" applyBorder="1" applyAlignment="1">
      <alignment vertical="top"/>
    </xf>
    <xf numFmtId="0" fontId="3" fillId="0" borderId="40" xfId="0" applyFont="1" applyFill="1" applyBorder="1" applyAlignment="1">
      <alignment vertical="top" wrapText="1"/>
    </xf>
    <xf numFmtId="0" fontId="2" fillId="0" borderId="9" xfId="0" applyFont="1" applyBorder="1" applyAlignment="1">
      <alignment horizontal="center" vertical="center" textRotation="90" wrapText="1"/>
    </xf>
    <xf numFmtId="0" fontId="3" fillId="6" borderId="9" xfId="0" applyFont="1" applyFill="1" applyBorder="1" applyAlignment="1">
      <alignment vertical="top" wrapText="1"/>
    </xf>
    <xf numFmtId="0" fontId="3" fillId="0" borderId="38" xfId="0" applyFont="1" applyBorder="1" applyAlignment="1">
      <alignment horizontal="left" vertical="top" wrapText="1"/>
    </xf>
    <xf numFmtId="164" fontId="3" fillId="4" borderId="74" xfId="0" applyNumberFormat="1" applyFont="1" applyFill="1" applyBorder="1" applyAlignment="1">
      <alignment horizontal="right" vertical="top"/>
    </xf>
    <xf numFmtId="164" fontId="3" fillId="0" borderId="56" xfId="0" applyNumberFormat="1" applyFont="1" applyFill="1" applyBorder="1" applyAlignment="1">
      <alignment horizontal="right" vertical="top"/>
    </xf>
    <xf numFmtId="0" fontId="3" fillId="6" borderId="10" xfId="0" applyFont="1" applyFill="1" applyBorder="1" applyAlignment="1">
      <alignment vertical="top" wrapText="1"/>
    </xf>
    <xf numFmtId="0" fontId="5" fillId="0" borderId="27" xfId="0" applyFont="1" applyFill="1" applyBorder="1" applyAlignment="1">
      <alignment horizontal="left" vertical="top" wrapText="1"/>
    </xf>
    <xf numFmtId="0" fontId="2" fillId="0" borderId="75" xfId="0" applyFont="1" applyFill="1" applyBorder="1" applyAlignment="1">
      <alignment horizontal="center" vertical="center" wrapText="1"/>
    </xf>
    <xf numFmtId="0" fontId="3" fillId="6" borderId="48" xfId="0" applyFont="1" applyFill="1" applyBorder="1" applyAlignment="1">
      <alignment vertical="center" textRotation="90" wrapText="1"/>
    </xf>
    <xf numFmtId="49" fontId="3" fillId="0" borderId="47" xfId="0" applyNumberFormat="1" applyFont="1" applyBorder="1" applyAlignment="1">
      <alignment horizontal="center" vertical="top"/>
    </xf>
    <xf numFmtId="49" fontId="5" fillId="0" borderId="28" xfId="0" applyNumberFormat="1" applyFont="1" applyBorder="1" applyAlignment="1">
      <alignment horizontal="center" vertical="top"/>
    </xf>
    <xf numFmtId="3" fontId="3" fillId="6" borderId="26" xfId="0" applyNumberFormat="1" applyFont="1" applyFill="1" applyBorder="1" applyAlignment="1">
      <alignment horizontal="center" vertical="top" wrapText="1"/>
    </xf>
    <xf numFmtId="3" fontId="3" fillId="6" borderId="21" xfId="0" applyNumberFormat="1" applyFont="1" applyFill="1" applyBorder="1" applyAlignment="1">
      <alignment horizontal="center" vertical="top" wrapText="1"/>
    </xf>
    <xf numFmtId="0" fontId="3" fillId="6" borderId="43" xfId="0" applyFont="1" applyFill="1" applyBorder="1" applyAlignment="1">
      <alignment vertical="top" wrapText="1"/>
    </xf>
    <xf numFmtId="3" fontId="3" fillId="6" borderId="41" xfId="0" applyNumberFormat="1" applyFont="1" applyFill="1" applyBorder="1" applyAlignment="1">
      <alignment horizontal="center" vertical="top" wrapText="1"/>
    </xf>
    <xf numFmtId="3" fontId="3" fillId="6" borderId="35" xfId="0" applyNumberFormat="1" applyFont="1" applyFill="1" applyBorder="1" applyAlignment="1">
      <alignment horizontal="center" vertical="top" wrapText="1"/>
    </xf>
    <xf numFmtId="49" fontId="5" fillId="0" borderId="38" xfId="0" applyNumberFormat="1" applyFont="1" applyBorder="1" applyAlignment="1">
      <alignment horizontal="center" vertical="top"/>
    </xf>
    <xf numFmtId="49" fontId="5" fillId="0" borderId="23"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0" borderId="40" xfId="0" applyNumberFormat="1" applyFont="1" applyBorder="1" applyAlignment="1">
      <alignment horizontal="center" vertical="top"/>
    </xf>
    <xf numFmtId="49" fontId="5" fillId="6" borderId="23" xfId="0" applyNumberFormat="1" applyFont="1" applyFill="1" applyBorder="1" applyAlignment="1">
      <alignment horizontal="center" vertical="top"/>
    </xf>
    <xf numFmtId="0" fontId="3" fillId="0" borderId="27"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3" xfId="0" applyFont="1" applyFill="1" applyBorder="1" applyAlignment="1">
      <alignment vertical="top" wrapText="1"/>
    </xf>
    <xf numFmtId="0" fontId="5" fillId="0" borderId="38" xfId="0" applyFont="1" applyFill="1" applyBorder="1" applyAlignment="1">
      <alignment horizontal="left" vertical="top" wrapText="1"/>
    </xf>
    <xf numFmtId="0" fontId="3" fillId="6" borderId="48" xfId="0" applyFont="1" applyFill="1" applyBorder="1" applyAlignment="1">
      <alignment horizontal="left" vertical="top" wrapText="1"/>
    </xf>
    <xf numFmtId="0" fontId="2" fillId="0" borderId="9" xfId="0" applyFont="1" applyFill="1" applyBorder="1" applyAlignment="1">
      <alignment horizontal="center" vertical="center" wrapText="1"/>
    </xf>
    <xf numFmtId="0" fontId="7" fillId="0" borderId="43" xfId="0" applyFont="1" applyBorder="1" applyAlignment="1">
      <alignment vertical="center" textRotation="90" wrapText="1"/>
    </xf>
    <xf numFmtId="0" fontId="3" fillId="0" borderId="13" xfId="0" applyFont="1" applyBorder="1" applyAlignment="1">
      <alignment horizontal="center" vertical="top"/>
    </xf>
    <xf numFmtId="164" fontId="3" fillId="4" borderId="11" xfId="0" applyNumberFormat="1" applyFont="1" applyFill="1" applyBorder="1" applyAlignment="1">
      <alignment horizontal="right" vertical="top"/>
    </xf>
    <xf numFmtId="0" fontId="3" fillId="0" borderId="9" xfId="0" applyFont="1" applyFill="1" applyBorder="1" applyAlignment="1">
      <alignment horizontal="center" vertical="center" wrapText="1"/>
    </xf>
    <xf numFmtId="164" fontId="3" fillId="0" borderId="42" xfId="0" applyNumberFormat="1" applyFont="1" applyBorder="1" applyAlignment="1">
      <alignment horizontal="right" vertical="top"/>
    </xf>
    <xf numFmtId="0" fontId="5" fillId="0" borderId="19" xfId="0" applyFont="1" applyFill="1" applyBorder="1" applyAlignment="1">
      <alignment vertical="top" wrapText="1"/>
    </xf>
    <xf numFmtId="49" fontId="5" fillId="2" borderId="9"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3" fillId="0" borderId="21" xfId="0" applyNumberFormat="1" applyFont="1" applyBorder="1" applyAlignment="1">
      <alignment horizontal="center" vertical="top"/>
    </xf>
    <xf numFmtId="49" fontId="3" fillId="0" borderId="35" xfId="0" applyNumberFormat="1" applyFont="1" applyBorder="1" applyAlignment="1">
      <alignment horizontal="center" vertical="top"/>
    </xf>
    <xf numFmtId="3" fontId="3" fillId="6" borderId="37" xfId="0" applyNumberFormat="1" applyFont="1" applyFill="1" applyBorder="1" applyAlignment="1">
      <alignment horizontal="center" vertical="top" wrapText="1"/>
    </xf>
    <xf numFmtId="0" fontId="7" fillId="0" borderId="10" xfId="0" applyFont="1" applyBorder="1" applyAlignment="1">
      <alignment vertical="center" textRotation="90" wrapText="1"/>
    </xf>
    <xf numFmtId="0" fontId="2" fillId="0" borderId="48" xfId="0" applyFont="1" applyFill="1" applyBorder="1" applyAlignment="1">
      <alignment horizontal="center" vertical="center" textRotation="90" wrapText="1"/>
    </xf>
    <xf numFmtId="0" fontId="3" fillId="0" borderId="3" xfId="0" applyFont="1" applyFill="1" applyBorder="1" applyAlignment="1">
      <alignment vertical="top" wrapText="1"/>
    </xf>
    <xf numFmtId="49" fontId="3" fillId="7" borderId="35" xfId="0" applyNumberFormat="1" applyFont="1" applyFill="1" applyBorder="1" applyAlignment="1">
      <alignment vertical="top"/>
    </xf>
    <xf numFmtId="49" fontId="3" fillId="0" borderId="37" xfId="0" applyNumberFormat="1" applyFont="1" applyBorder="1" applyAlignment="1">
      <alignment horizontal="center" vertical="top"/>
    </xf>
    <xf numFmtId="0" fontId="3" fillId="0" borderId="10" xfId="0" applyFont="1" applyFill="1" applyBorder="1" applyAlignment="1">
      <alignment vertical="center" textRotation="90" wrapText="1"/>
    </xf>
    <xf numFmtId="0" fontId="3" fillId="0" borderId="11" xfId="0" applyFont="1" applyFill="1" applyBorder="1" applyAlignment="1">
      <alignment vertical="center" wrapText="1"/>
    </xf>
    <xf numFmtId="49" fontId="3" fillId="0" borderId="35" xfId="0" applyNumberFormat="1" applyFont="1" applyBorder="1" applyAlignment="1">
      <alignment vertical="top"/>
    </xf>
    <xf numFmtId="164" fontId="3" fillId="0" borderId="51" xfId="0" applyNumberFormat="1" applyFont="1" applyFill="1" applyBorder="1" applyAlignment="1">
      <alignment horizontal="right" vertical="top"/>
    </xf>
    <xf numFmtId="164" fontId="3" fillId="4" borderId="32" xfId="0" applyNumberFormat="1" applyFont="1" applyFill="1" applyBorder="1" applyAlignment="1">
      <alignment horizontal="right" vertical="top"/>
    </xf>
    <xf numFmtId="164" fontId="3" fillId="4" borderId="3" xfId="0" applyNumberFormat="1" applyFont="1" applyFill="1" applyBorder="1" applyAlignment="1">
      <alignment horizontal="right" vertical="top"/>
    </xf>
    <xf numFmtId="164" fontId="3" fillId="0" borderId="54" xfId="0" applyNumberFormat="1" applyFont="1" applyFill="1" applyBorder="1" applyAlignment="1">
      <alignment horizontal="right" vertical="top"/>
    </xf>
    <xf numFmtId="0" fontId="7" fillId="0" borderId="11" xfId="0" applyFont="1" applyBorder="1" applyAlignment="1">
      <alignment vertical="center" textRotation="90" wrapText="1"/>
    </xf>
    <xf numFmtId="164" fontId="3" fillId="0" borderId="13" xfId="0" applyNumberFormat="1" applyFont="1" applyFill="1" applyBorder="1" applyAlignment="1">
      <alignment horizontal="right" vertical="top"/>
    </xf>
    <xf numFmtId="164" fontId="3" fillId="0" borderId="46" xfId="0" applyNumberFormat="1" applyFont="1" applyFill="1" applyBorder="1" applyAlignment="1">
      <alignment horizontal="right" vertical="top"/>
    </xf>
    <xf numFmtId="0" fontId="3" fillId="2" borderId="12" xfId="0" applyFont="1" applyFill="1" applyBorder="1" applyAlignment="1">
      <alignment horizontal="center" vertical="top"/>
    </xf>
    <xf numFmtId="0" fontId="3" fillId="2" borderId="65" xfId="0" applyFont="1" applyFill="1" applyBorder="1" applyAlignment="1">
      <alignment horizontal="center" vertical="top"/>
    </xf>
    <xf numFmtId="0" fontId="3" fillId="2" borderId="66" xfId="0" applyFont="1" applyFill="1" applyBorder="1" applyAlignment="1">
      <alignment horizontal="center" vertical="top"/>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49" fontId="5" fillId="3" borderId="65" xfId="0" applyNumberFormat="1" applyFont="1" applyFill="1" applyBorder="1" applyAlignment="1">
      <alignment horizontal="right" vertical="top"/>
    </xf>
    <xf numFmtId="49" fontId="5" fillId="3" borderId="66" xfId="0" applyNumberFormat="1" applyFont="1" applyFill="1" applyBorder="1" applyAlignment="1">
      <alignment horizontal="right" vertical="top"/>
    </xf>
    <xf numFmtId="0" fontId="3" fillId="3" borderId="12" xfId="0" applyFont="1" applyFill="1" applyBorder="1" applyAlignment="1">
      <alignment horizontal="center" vertical="top" wrapText="1"/>
    </xf>
    <xf numFmtId="0" fontId="3" fillId="3" borderId="65" xfId="0" applyFont="1" applyFill="1" applyBorder="1" applyAlignment="1">
      <alignment horizontal="center" vertical="top" wrapText="1"/>
    </xf>
    <xf numFmtId="0" fontId="3" fillId="3" borderId="66" xfId="0" applyFont="1" applyFill="1" applyBorder="1" applyAlignment="1">
      <alignment horizontal="center" vertical="top" wrapText="1"/>
    </xf>
    <xf numFmtId="0" fontId="3" fillId="0" borderId="68" xfId="0" applyFont="1" applyFill="1" applyBorder="1" applyAlignment="1">
      <alignment horizontal="center" vertical="center" textRotation="90" wrapText="1"/>
    </xf>
    <xf numFmtId="0" fontId="3" fillId="0" borderId="50"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49" fontId="3" fillId="0" borderId="55"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3" fillId="0" borderId="57" xfId="0" applyNumberFormat="1" applyFont="1" applyBorder="1" applyAlignment="1">
      <alignment horizontal="center" vertical="top" wrapText="1"/>
    </xf>
    <xf numFmtId="49" fontId="5" fillId="0" borderId="38" xfId="0" applyNumberFormat="1" applyFont="1" applyBorder="1" applyAlignment="1">
      <alignment horizontal="center" vertical="top"/>
    </xf>
    <xf numFmtId="49" fontId="5" fillId="0" borderId="23" xfId="0" applyNumberFormat="1" applyFont="1" applyBorder="1" applyAlignment="1">
      <alignment horizontal="center" vertical="top"/>
    </xf>
    <xf numFmtId="49" fontId="5" fillId="0" borderId="36" xfId="0" applyNumberFormat="1" applyFont="1" applyBorder="1" applyAlignment="1">
      <alignment horizontal="center" vertical="top"/>
    </xf>
    <xf numFmtId="0" fontId="5" fillId="0" borderId="12"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49" fontId="5" fillId="2" borderId="9"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3" borderId="21"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2" borderId="76" xfId="0" applyNumberFormat="1" applyFont="1" applyFill="1" applyBorder="1" applyAlignment="1">
      <alignment horizontal="right" vertical="top"/>
    </xf>
    <xf numFmtId="49" fontId="5" fillId="2" borderId="65" xfId="0" applyNumberFormat="1" applyFont="1" applyFill="1" applyBorder="1" applyAlignment="1">
      <alignment horizontal="right" vertical="top"/>
    </xf>
    <xf numFmtId="49" fontId="5" fillId="2" borderId="66" xfId="0" applyNumberFormat="1" applyFont="1" applyFill="1" applyBorder="1" applyAlignment="1">
      <alignment horizontal="right" vertical="top"/>
    </xf>
    <xf numFmtId="49" fontId="5" fillId="5" borderId="76" xfId="0" applyNumberFormat="1" applyFont="1" applyFill="1" applyBorder="1" applyAlignment="1">
      <alignment horizontal="right" vertical="top"/>
    </xf>
    <xf numFmtId="49" fontId="5" fillId="5" borderId="65" xfId="0" applyNumberFormat="1" applyFont="1" applyFill="1" applyBorder="1" applyAlignment="1">
      <alignment horizontal="right" vertical="top"/>
    </xf>
    <xf numFmtId="49" fontId="5" fillId="5" borderId="66" xfId="0" applyNumberFormat="1" applyFont="1" applyFill="1" applyBorder="1" applyAlignment="1">
      <alignment horizontal="right" vertical="top"/>
    </xf>
    <xf numFmtId="0" fontId="3" fillId="5" borderId="12" xfId="0" applyFont="1" applyFill="1" applyBorder="1" applyAlignment="1">
      <alignment horizontal="center" vertical="top"/>
    </xf>
    <xf numFmtId="0" fontId="3" fillId="5" borderId="65" xfId="0" applyFont="1" applyFill="1" applyBorder="1" applyAlignment="1">
      <alignment horizontal="center" vertical="top"/>
    </xf>
    <xf numFmtId="0" fontId="3" fillId="5" borderId="66" xfId="0" applyFont="1" applyFill="1" applyBorder="1" applyAlignment="1">
      <alignment horizontal="center" vertical="top"/>
    </xf>
    <xf numFmtId="0" fontId="2" fillId="0" borderId="69" xfId="0" applyNumberFormat="1" applyFont="1" applyBorder="1" applyAlignment="1">
      <alignment vertical="top" wrapText="1"/>
    </xf>
    <xf numFmtId="49" fontId="5" fillId="0" borderId="39" xfId="0" applyNumberFormat="1" applyFont="1" applyFill="1" applyBorder="1" applyAlignment="1">
      <alignment horizontal="center" vertical="top" wrapText="1"/>
    </xf>
    <xf numFmtId="0" fontId="3" fillId="0" borderId="78" xfId="0" applyFont="1" applyBorder="1" applyAlignment="1">
      <alignment horizontal="left" vertical="top" wrapText="1"/>
    </xf>
    <xf numFmtId="0" fontId="3" fillId="0" borderId="59" xfId="0" applyFont="1" applyBorder="1" applyAlignment="1">
      <alignment horizontal="left" vertical="top" wrapText="1"/>
    </xf>
    <xf numFmtId="0" fontId="3" fillId="0" borderId="64" xfId="0" applyFont="1" applyBorder="1" applyAlignment="1">
      <alignment horizontal="left" vertical="top" wrapText="1"/>
    </xf>
    <xf numFmtId="165" fontId="3" fillId="0" borderId="78" xfId="0" applyNumberFormat="1" applyFont="1" applyBorder="1" applyAlignment="1">
      <alignment horizontal="center" vertical="top" wrapText="1"/>
    </xf>
    <xf numFmtId="165" fontId="3" fillId="0" borderId="59" xfId="0" applyNumberFormat="1" applyFont="1" applyBorder="1" applyAlignment="1">
      <alignment horizontal="center" vertical="top" wrapText="1"/>
    </xf>
    <xf numFmtId="165" fontId="3" fillId="0" borderId="64" xfId="0" applyNumberFormat="1" applyFont="1" applyBorder="1" applyAlignment="1">
      <alignment horizontal="center" vertical="top" wrapText="1"/>
    </xf>
    <xf numFmtId="0" fontId="5" fillId="4" borderId="73" xfId="0" applyFont="1" applyFill="1" applyBorder="1" applyAlignment="1">
      <alignment horizontal="right" vertical="top" wrapText="1"/>
    </xf>
    <xf numFmtId="0" fontId="5" fillId="4" borderId="39" xfId="0" applyFont="1" applyFill="1" applyBorder="1" applyAlignment="1">
      <alignment horizontal="right" vertical="top" wrapText="1"/>
    </xf>
    <xf numFmtId="0" fontId="5" fillId="4" borderId="46" xfId="0" applyFont="1" applyFill="1" applyBorder="1" applyAlignment="1">
      <alignment horizontal="right" vertical="top" wrapText="1"/>
    </xf>
    <xf numFmtId="165" fontId="5" fillId="4" borderId="73" xfId="0" applyNumberFormat="1" applyFont="1" applyFill="1" applyBorder="1" applyAlignment="1">
      <alignment horizontal="center" vertical="top" wrapText="1"/>
    </xf>
    <xf numFmtId="165" fontId="5" fillId="4" borderId="39" xfId="0" applyNumberFormat="1" applyFont="1" applyFill="1" applyBorder="1" applyAlignment="1">
      <alignment horizontal="center" vertical="top" wrapText="1"/>
    </xf>
    <xf numFmtId="165" fontId="5" fillId="4" borderId="46" xfId="0" applyNumberFormat="1" applyFont="1" applyFill="1" applyBorder="1" applyAlignment="1">
      <alignment horizontal="center" vertical="top" wrapText="1"/>
    </xf>
    <xf numFmtId="0" fontId="5" fillId="5" borderId="79" xfId="0" applyFont="1" applyFill="1" applyBorder="1" applyAlignment="1">
      <alignment horizontal="right" vertical="top" wrapText="1"/>
    </xf>
    <xf numFmtId="0" fontId="5" fillId="5" borderId="58" xfId="0" applyFont="1" applyFill="1" applyBorder="1" applyAlignment="1">
      <alignment horizontal="right" vertical="top" wrapText="1"/>
    </xf>
    <xf numFmtId="0" fontId="5" fillId="5" borderId="77" xfId="0" applyFont="1" applyFill="1" applyBorder="1" applyAlignment="1">
      <alignment horizontal="right" vertical="top" wrapText="1"/>
    </xf>
    <xf numFmtId="165" fontId="5" fillId="5" borderId="79" xfId="0" applyNumberFormat="1" applyFont="1" applyFill="1" applyBorder="1" applyAlignment="1">
      <alignment horizontal="center" vertical="top" wrapText="1"/>
    </xf>
    <xf numFmtId="165" fontId="5" fillId="5" borderId="58" xfId="0" applyNumberFormat="1" applyFont="1" applyFill="1" applyBorder="1" applyAlignment="1">
      <alignment horizontal="center" vertical="top" wrapText="1"/>
    </xf>
    <xf numFmtId="165" fontId="5" fillId="5" borderId="77" xfId="0" applyNumberFormat="1" applyFont="1" applyFill="1" applyBorder="1" applyAlignment="1">
      <alignment horizontal="center" vertical="top" wrapText="1"/>
    </xf>
    <xf numFmtId="0" fontId="3" fillId="0" borderId="72" xfId="0" applyFont="1" applyBorder="1" applyAlignment="1">
      <alignment horizontal="left" vertical="top" wrapText="1"/>
    </xf>
    <xf numFmtId="0" fontId="3" fillId="0" borderId="70" xfId="0" applyFont="1" applyBorder="1" applyAlignment="1">
      <alignment horizontal="left" vertical="top" wrapText="1"/>
    </xf>
    <xf numFmtId="0" fontId="3" fillId="0" borderId="80" xfId="0" applyFont="1" applyBorder="1" applyAlignment="1">
      <alignment horizontal="left" vertical="top" wrapText="1"/>
    </xf>
    <xf numFmtId="0" fontId="5" fillId="5" borderId="78" xfId="0" applyFont="1" applyFill="1" applyBorder="1" applyAlignment="1">
      <alignment horizontal="right" vertical="top" wrapText="1"/>
    </xf>
    <xf numFmtId="0" fontId="5" fillId="5" borderId="59" xfId="0" applyFont="1" applyFill="1" applyBorder="1" applyAlignment="1">
      <alignment horizontal="right" vertical="top" wrapText="1"/>
    </xf>
    <xf numFmtId="0" fontId="5" fillId="5" borderId="64" xfId="0" applyFont="1" applyFill="1" applyBorder="1" applyAlignment="1">
      <alignment horizontal="right" vertical="top" wrapText="1"/>
    </xf>
    <xf numFmtId="165" fontId="5" fillId="5" borderId="78" xfId="0" applyNumberFormat="1" applyFont="1" applyFill="1" applyBorder="1" applyAlignment="1">
      <alignment horizontal="center" vertical="top" wrapText="1"/>
    </xf>
    <xf numFmtId="165" fontId="5" fillId="5" borderId="59" xfId="0" applyNumberFormat="1" applyFont="1" applyFill="1" applyBorder="1" applyAlignment="1">
      <alignment horizontal="center" vertical="top" wrapText="1"/>
    </xf>
    <xf numFmtId="165" fontId="5" fillId="5" borderId="64" xfId="0" applyNumberFormat="1" applyFont="1" applyFill="1" applyBorder="1" applyAlignment="1">
      <alignment horizontal="center" vertical="top" wrapText="1"/>
    </xf>
    <xf numFmtId="0" fontId="3" fillId="6" borderId="72" xfId="0" applyFont="1" applyFill="1" applyBorder="1" applyAlignment="1">
      <alignment horizontal="left" vertical="top" wrapText="1"/>
    </xf>
    <xf numFmtId="0" fontId="3" fillId="6" borderId="70" xfId="0" applyFont="1" applyFill="1" applyBorder="1" applyAlignment="1">
      <alignment horizontal="left" vertical="top" wrapText="1"/>
    </xf>
    <xf numFmtId="0" fontId="3" fillId="6" borderId="80"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5" fillId="0" borderId="38" xfId="0" applyNumberFormat="1" applyFont="1" applyBorder="1" applyAlignment="1">
      <alignment horizontal="center" vertical="top" wrapText="1"/>
    </xf>
    <xf numFmtId="49" fontId="5" fillId="0" borderId="23" xfId="0" applyNumberFormat="1" applyFont="1" applyBorder="1" applyAlignment="1">
      <alignment horizontal="center" vertical="top" wrapText="1"/>
    </xf>
    <xf numFmtId="49" fontId="5" fillId="0" borderId="36" xfId="0" applyNumberFormat="1" applyFont="1" applyBorder="1" applyAlignment="1">
      <alignment horizontal="center" vertical="top" wrapText="1"/>
    </xf>
    <xf numFmtId="49" fontId="5" fillId="3" borderId="76" xfId="0" applyNumberFormat="1" applyFont="1" applyFill="1" applyBorder="1" applyAlignment="1">
      <alignment horizontal="left" vertical="top"/>
    </xf>
    <xf numFmtId="49" fontId="5" fillId="3" borderId="65" xfId="0" applyNumberFormat="1" applyFont="1" applyFill="1" applyBorder="1" applyAlignment="1">
      <alignment horizontal="left" vertical="top"/>
    </xf>
    <xf numFmtId="49" fontId="5" fillId="3" borderId="66" xfId="0" applyNumberFormat="1" applyFont="1" applyFill="1" applyBorder="1" applyAlignment="1">
      <alignment horizontal="left" vertical="top"/>
    </xf>
    <xf numFmtId="0" fontId="3" fillId="0" borderId="11" xfId="0" applyFont="1" applyFill="1" applyBorder="1" applyAlignment="1">
      <alignment horizontal="left" vertical="top" wrapText="1"/>
    </xf>
    <xf numFmtId="49" fontId="5" fillId="0" borderId="37"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35" xfId="0" applyNumberFormat="1" applyFont="1" applyBorder="1" applyAlignment="1">
      <alignment horizontal="center" vertical="top" wrapText="1"/>
    </xf>
    <xf numFmtId="0" fontId="3" fillId="6" borderId="38" xfId="0" applyFont="1" applyFill="1" applyBorder="1" applyAlignment="1">
      <alignment horizontal="left" vertical="top" wrapText="1"/>
    </xf>
    <xf numFmtId="0" fontId="3" fillId="6" borderId="23" xfId="0" applyFont="1" applyFill="1" applyBorder="1" applyAlignment="1">
      <alignment horizontal="left" vertical="top" wrapText="1"/>
    </xf>
    <xf numFmtId="0" fontId="3" fillId="6" borderId="36" xfId="0" applyFont="1" applyFill="1" applyBorder="1" applyAlignment="1">
      <alignment horizontal="left" vertical="top" wrapText="1"/>
    </xf>
    <xf numFmtId="3" fontId="3" fillId="6" borderId="38" xfId="0" applyNumberFormat="1" applyFont="1" applyFill="1" applyBorder="1" applyAlignment="1">
      <alignment horizontal="center" vertical="top" wrapText="1"/>
    </xf>
    <xf numFmtId="3" fontId="3" fillId="6" borderId="23" xfId="0" applyNumberFormat="1" applyFont="1" applyFill="1" applyBorder="1" applyAlignment="1">
      <alignment horizontal="center" vertical="top" wrapText="1"/>
    </xf>
    <xf numFmtId="3" fontId="3" fillId="6" borderId="36" xfId="0" applyNumberFormat="1" applyFont="1" applyFill="1" applyBorder="1" applyAlignment="1">
      <alignment horizontal="center" vertical="top" wrapText="1"/>
    </xf>
    <xf numFmtId="3" fontId="3" fillId="6" borderId="37" xfId="0" applyNumberFormat="1" applyFont="1" applyFill="1" applyBorder="1" applyAlignment="1">
      <alignment horizontal="center" vertical="top" wrapText="1"/>
    </xf>
    <xf numFmtId="3" fontId="3" fillId="6" borderId="21" xfId="0" applyNumberFormat="1" applyFont="1" applyFill="1" applyBorder="1" applyAlignment="1">
      <alignment horizontal="center" vertical="top" wrapText="1"/>
    </xf>
    <xf numFmtId="3" fontId="3" fillId="6" borderId="35" xfId="0" applyNumberFormat="1" applyFont="1" applyFill="1" applyBorder="1" applyAlignment="1">
      <alignment horizontal="center" vertical="top" wrapText="1"/>
    </xf>
    <xf numFmtId="49" fontId="3" fillId="0" borderId="37" xfId="0" applyNumberFormat="1" applyFont="1" applyBorder="1" applyAlignment="1">
      <alignment horizontal="center" vertical="top"/>
    </xf>
    <xf numFmtId="49" fontId="3" fillId="0" borderId="21" xfId="0" applyNumberFormat="1" applyFont="1" applyBorder="1" applyAlignment="1">
      <alignment horizontal="center" vertical="top"/>
    </xf>
    <xf numFmtId="49" fontId="3" fillId="0" borderId="35" xfId="0" applyNumberFormat="1" applyFont="1" applyBorder="1" applyAlignment="1">
      <alignment horizontal="center" vertical="top"/>
    </xf>
    <xf numFmtId="0" fontId="3" fillId="0" borderId="27"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6" borderId="27"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0" fontId="3" fillId="0" borderId="36" xfId="0" applyFont="1" applyFill="1" applyBorder="1" applyAlignment="1">
      <alignment horizontal="left" vertical="top" wrapText="1"/>
    </xf>
    <xf numFmtId="0" fontId="3" fillId="0" borderId="11" xfId="0" applyFont="1" applyFill="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5" fillId="2" borderId="57" xfId="0" applyFont="1" applyFill="1" applyBorder="1" applyAlignment="1">
      <alignment horizontal="left" vertical="top"/>
    </xf>
    <xf numFmtId="0" fontId="5" fillId="2" borderId="39" xfId="0" applyFont="1" applyFill="1" applyBorder="1" applyAlignment="1">
      <alignment horizontal="left" vertical="top"/>
    </xf>
    <xf numFmtId="0" fontId="5" fillId="2" borderId="46" xfId="0" applyFont="1" applyFill="1" applyBorder="1" applyAlignment="1">
      <alignment horizontal="left" vertical="top"/>
    </xf>
    <xf numFmtId="0" fontId="5" fillId="3" borderId="55" xfId="0" applyFont="1" applyFill="1" applyBorder="1" applyAlignment="1">
      <alignment horizontal="left" vertical="top" wrapText="1"/>
    </xf>
    <xf numFmtId="0" fontId="5" fillId="3" borderId="69" xfId="0" applyFont="1" applyFill="1" applyBorder="1" applyAlignment="1">
      <alignment horizontal="left" vertical="top" wrapText="1"/>
    </xf>
    <xf numFmtId="0" fontId="5" fillId="3" borderId="67"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40" xfId="0" applyFont="1" applyFill="1" applyBorder="1" applyAlignment="1">
      <alignment horizontal="left" vertical="top" wrapText="1"/>
    </xf>
    <xf numFmtId="49" fontId="3" fillId="0" borderId="21" xfId="0" applyNumberFormat="1" applyFont="1" applyBorder="1" applyAlignment="1">
      <alignment horizontal="center" vertical="top" wrapText="1"/>
    </xf>
    <xf numFmtId="0" fontId="3" fillId="6" borderId="43" xfId="0" applyFont="1" applyFill="1" applyBorder="1" applyAlignment="1">
      <alignment horizontal="left" vertical="top" wrapText="1"/>
    </xf>
    <xf numFmtId="0" fontId="3" fillId="0" borderId="5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8"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3" fillId="0" borderId="73" xfId="0" applyFont="1" applyBorder="1" applyAlignment="1">
      <alignment horizontal="center" vertical="center" textRotation="90" wrapText="1"/>
    </xf>
    <xf numFmtId="3" fontId="3" fillId="6" borderId="37"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3" fontId="5" fillId="6" borderId="38" xfId="0" applyNumberFormat="1" applyFont="1" applyFill="1" applyBorder="1" applyAlignment="1">
      <alignment horizontal="center" vertical="top"/>
    </xf>
    <xf numFmtId="3" fontId="5" fillId="6" borderId="40" xfId="0" applyNumberFormat="1" applyFont="1" applyFill="1" applyBorder="1" applyAlignment="1">
      <alignment horizontal="center" vertical="top"/>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0" fillId="6" borderId="48" xfId="0" applyFont="1" applyFill="1" applyBorder="1" applyAlignment="1">
      <alignment horizontal="left" vertical="top" wrapText="1"/>
    </xf>
    <xf numFmtId="0" fontId="10" fillId="6" borderId="10" xfId="0" applyFont="1" applyFill="1" applyBorder="1" applyAlignment="1">
      <alignment horizontal="left" vertical="top" wrapText="1"/>
    </xf>
    <xf numFmtId="0" fontId="3" fillId="6" borderId="48" xfId="0" applyFont="1" applyFill="1" applyBorder="1" applyAlignment="1">
      <alignment horizontal="left" vertical="top" wrapText="1"/>
    </xf>
    <xf numFmtId="0" fontId="3" fillId="0" borderId="7" xfId="0" applyFont="1" applyFill="1" applyBorder="1" applyAlignment="1">
      <alignment horizontal="center" vertical="top" wrapText="1"/>
    </xf>
    <xf numFmtId="49" fontId="5" fillId="0" borderId="37"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35" xfId="0" applyNumberFormat="1" applyFont="1" applyBorder="1" applyAlignment="1">
      <alignment horizontal="center" vertical="top"/>
    </xf>
    <xf numFmtId="0" fontId="3" fillId="0" borderId="38" xfId="0" applyFont="1" applyFill="1" applyBorder="1" applyAlignment="1">
      <alignment vertical="top" wrapText="1"/>
    </xf>
    <xf numFmtId="0" fontId="3" fillId="0" borderId="23" xfId="0" applyFont="1" applyFill="1" applyBorder="1" applyAlignment="1">
      <alignment vertical="top" wrapText="1"/>
    </xf>
    <xf numFmtId="0" fontId="3" fillId="0" borderId="36" xfId="0" applyFont="1" applyFill="1" applyBorder="1" applyAlignment="1">
      <alignment vertical="top" wrapText="1"/>
    </xf>
    <xf numFmtId="0" fontId="5" fillId="0" borderId="38" xfId="0" applyFont="1" applyFill="1" applyBorder="1" applyAlignment="1">
      <alignment horizontal="left" vertical="top" wrapText="1"/>
    </xf>
    <xf numFmtId="0" fontId="5" fillId="0" borderId="23" xfId="0" applyFont="1" applyFill="1" applyBorder="1" applyAlignment="1">
      <alignment horizontal="left" vertical="top" wrapText="1"/>
    </xf>
    <xf numFmtId="49" fontId="5" fillId="3" borderId="76" xfId="0" applyNumberFormat="1" applyFont="1" applyFill="1" applyBorder="1" applyAlignment="1">
      <alignment horizontal="right" vertical="top"/>
    </xf>
    <xf numFmtId="49" fontId="5" fillId="2" borderId="9" xfId="0"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0" fontId="5" fillId="2" borderId="76" xfId="0" applyFont="1" applyFill="1" applyBorder="1" applyAlignment="1">
      <alignment horizontal="left" vertical="top"/>
    </xf>
    <xf numFmtId="0" fontId="5" fillId="2" borderId="65" xfId="0" applyFont="1" applyFill="1" applyBorder="1" applyAlignment="1">
      <alignment horizontal="left" vertical="top"/>
    </xf>
    <xf numFmtId="0" fontId="5" fillId="2" borderId="66" xfId="0" applyFont="1" applyFill="1" applyBorder="1" applyAlignment="1">
      <alignment horizontal="left" vertical="top"/>
    </xf>
    <xf numFmtId="0" fontId="5" fillId="3" borderId="76" xfId="0" applyFont="1" applyFill="1" applyBorder="1" applyAlignment="1">
      <alignment horizontal="left" vertical="top" wrapText="1"/>
    </xf>
    <xf numFmtId="0" fontId="5" fillId="3" borderId="65" xfId="0" applyFont="1" applyFill="1" applyBorder="1" applyAlignment="1">
      <alignment horizontal="left" vertical="top" wrapText="1"/>
    </xf>
    <xf numFmtId="0" fontId="5" fillId="3" borderId="66" xfId="0" applyFont="1" applyFill="1" applyBorder="1" applyAlignment="1">
      <alignment horizontal="left" vertical="top" wrapText="1"/>
    </xf>
    <xf numFmtId="49" fontId="5" fillId="3" borderId="37" xfId="0" applyNumberFormat="1" applyFont="1" applyFill="1" applyBorder="1" applyAlignment="1">
      <alignment horizontal="center" vertical="top" wrapText="1"/>
    </xf>
    <xf numFmtId="49" fontId="5" fillId="3" borderId="21" xfId="0" applyNumberFormat="1" applyFont="1" applyFill="1" applyBorder="1" applyAlignment="1">
      <alignment horizontal="center" vertical="top" wrapText="1"/>
    </xf>
    <xf numFmtId="49" fontId="5" fillId="3" borderId="35" xfId="0" applyNumberFormat="1" applyFont="1" applyFill="1" applyBorder="1" applyAlignment="1">
      <alignment horizontal="center" vertical="top" wrapText="1"/>
    </xf>
    <xf numFmtId="0" fontId="3" fillId="0" borderId="48" xfId="0" applyFont="1" applyFill="1" applyBorder="1" applyAlignment="1">
      <alignment horizontal="left" vertical="top" wrapText="1"/>
    </xf>
    <xf numFmtId="0" fontId="3" fillId="6" borderId="11" xfId="0" applyFont="1" applyFill="1" applyBorder="1" applyAlignment="1">
      <alignment horizontal="left" vertical="top" wrapText="1"/>
    </xf>
    <xf numFmtId="0" fontId="3" fillId="0" borderId="67" xfId="0" applyNumberFormat="1" applyFont="1" applyBorder="1" applyAlignment="1">
      <alignment horizontal="center" vertical="center" textRotation="90" wrapText="1"/>
    </xf>
    <xf numFmtId="0" fontId="3" fillId="0" borderId="62" xfId="0" applyNumberFormat="1" applyFont="1" applyBorder="1" applyAlignment="1">
      <alignment horizontal="center" vertical="center" textRotation="90" wrapText="1"/>
    </xf>
    <xf numFmtId="0" fontId="3" fillId="0" borderId="46" xfId="0" applyNumberFormat="1"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56"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5" fillId="0" borderId="79" xfId="0" applyFont="1" applyBorder="1" applyAlignment="1">
      <alignment horizontal="center" vertical="center"/>
    </xf>
    <xf numFmtId="0" fontId="5" fillId="0" borderId="58" xfId="0" applyFont="1" applyBorder="1" applyAlignment="1">
      <alignment horizontal="center" vertical="center"/>
    </xf>
    <xf numFmtId="0" fontId="5" fillId="0" borderId="77" xfId="0" applyFont="1" applyBorder="1" applyAlignment="1">
      <alignment horizontal="center" vertical="center"/>
    </xf>
    <xf numFmtId="0" fontId="3" fillId="0" borderId="48" xfId="0" applyFont="1" applyBorder="1" applyAlignment="1">
      <alignment horizontal="center" vertical="center" textRotation="90"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wrapText="1"/>
    </xf>
    <xf numFmtId="0" fontId="3" fillId="0" borderId="4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9" xfId="0" applyFont="1" applyBorder="1" applyAlignment="1">
      <alignment horizontal="center" vertical="center"/>
    </xf>
    <xf numFmtId="0" fontId="3" fillId="0" borderId="64" xfId="0" applyFont="1" applyBorder="1" applyAlignment="1">
      <alignment horizontal="center" vertical="center"/>
    </xf>
    <xf numFmtId="0" fontId="5" fillId="0" borderId="7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77" xfId="0" applyFont="1" applyBorder="1" applyAlignment="1">
      <alignment horizontal="center" vertical="center" wrapText="1"/>
    </xf>
    <xf numFmtId="49" fontId="9" fillId="9" borderId="79" xfId="0" applyNumberFormat="1" applyFont="1" applyFill="1" applyBorder="1" applyAlignment="1">
      <alignment horizontal="left" vertical="top" wrapText="1"/>
    </xf>
    <xf numFmtId="49" fontId="9" fillId="9" borderId="58" xfId="0" applyNumberFormat="1" applyFont="1" applyFill="1" applyBorder="1" applyAlignment="1">
      <alignment horizontal="left" vertical="top" wrapText="1"/>
    </xf>
    <xf numFmtId="49" fontId="9" fillId="9" borderId="77" xfId="0" applyNumberFormat="1" applyFont="1" applyFill="1" applyBorder="1" applyAlignment="1">
      <alignment horizontal="left" vertical="top" wrapText="1"/>
    </xf>
    <xf numFmtId="0" fontId="9" fillId="5" borderId="78" xfId="0" applyFont="1" applyFill="1" applyBorder="1" applyAlignment="1">
      <alignment horizontal="left" vertical="top" wrapText="1"/>
    </xf>
    <xf numFmtId="0" fontId="9" fillId="5" borderId="59" xfId="0" applyFont="1" applyFill="1" applyBorder="1" applyAlignment="1">
      <alignment horizontal="left" vertical="top" wrapText="1"/>
    </xf>
    <xf numFmtId="0" fontId="9" fillId="5" borderId="64" xfId="0" applyFont="1" applyFill="1" applyBorder="1" applyAlignment="1">
      <alignment horizontal="lef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9" xfId="0" applyFont="1" applyBorder="1" applyAlignment="1">
      <alignment horizontal="center" vertical="top"/>
    </xf>
    <xf numFmtId="0" fontId="12" fillId="0" borderId="68" xfId="0" applyFont="1" applyFill="1" applyBorder="1" applyAlignment="1">
      <alignment horizontal="center" vertical="center" textRotation="90" wrapText="1"/>
    </xf>
    <xf numFmtId="0" fontId="12" fillId="0" borderId="50" xfId="0" applyFont="1" applyFill="1" applyBorder="1" applyAlignment="1">
      <alignment horizontal="center" vertical="center" textRotation="90" wrapText="1"/>
    </xf>
    <xf numFmtId="0" fontId="12" fillId="0" borderId="73" xfId="0" applyFont="1" applyFill="1" applyBorder="1" applyAlignment="1">
      <alignment horizontal="center" vertical="center" textRotation="90" wrapText="1"/>
    </xf>
    <xf numFmtId="0" fontId="2" fillId="0" borderId="43" xfId="0" applyFont="1" applyFill="1" applyBorder="1" applyAlignment="1">
      <alignment horizontal="center" vertical="center" wrapText="1"/>
    </xf>
    <xf numFmtId="3" fontId="3" fillId="0" borderId="26"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0" fontId="5" fillId="7" borderId="52" xfId="0" applyFont="1" applyFill="1" applyBorder="1" applyAlignment="1">
      <alignment horizontal="center" vertical="top" wrapText="1"/>
    </xf>
    <xf numFmtId="0" fontId="5" fillId="7" borderId="53" xfId="0" applyFont="1" applyFill="1" applyBorder="1" applyAlignment="1">
      <alignment horizontal="center" vertical="top" wrapText="1"/>
    </xf>
    <xf numFmtId="0" fontId="5" fillId="7" borderId="54" xfId="0" applyFont="1" applyFill="1" applyBorder="1" applyAlignment="1">
      <alignment horizontal="center" vertical="top" wrapText="1"/>
    </xf>
    <xf numFmtId="3" fontId="5" fillId="6" borderId="37" xfId="0" applyNumberFormat="1" applyFont="1" applyFill="1" applyBorder="1" applyAlignment="1">
      <alignment horizontal="center" vertical="top"/>
    </xf>
    <xf numFmtId="3" fontId="5" fillId="6" borderId="41" xfId="0" applyNumberFormat="1" applyFont="1" applyFill="1" applyBorder="1" applyAlignment="1">
      <alignment horizontal="center" vertical="top"/>
    </xf>
    <xf numFmtId="49" fontId="5" fillId="7" borderId="57" xfId="0" applyNumberFormat="1" applyFont="1" applyFill="1" applyBorder="1" applyAlignment="1">
      <alignment horizontal="right" vertical="top"/>
    </xf>
    <xf numFmtId="49" fontId="5" fillId="7" borderId="53" xfId="0" applyNumberFormat="1" applyFont="1" applyFill="1" applyBorder="1" applyAlignment="1">
      <alignment horizontal="right" vertical="top"/>
    </xf>
    <xf numFmtId="0" fontId="5" fillId="0" borderId="40" xfId="0" applyFont="1" applyFill="1" applyBorder="1" applyAlignment="1">
      <alignment horizontal="left" vertical="top" wrapText="1"/>
    </xf>
    <xf numFmtId="0" fontId="3" fillId="0" borderId="43" xfId="0" applyFont="1" applyFill="1" applyBorder="1" applyAlignment="1">
      <alignment horizontal="center" vertical="center" textRotation="90" wrapText="1"/>
    </xf>
    <xf numFmtId="0" fontId="3" fillId="0" borderId="48" xfId="0" applyFont="1" applyFill="1" applyBorder="1" applyAlignment="1">
      <alignment horizontal="center" vertical="center" textRotation="90" wrapText="1"/>
    </xf>
    <xf numFmtId="0" fontId="3" fillId="0" borderId="0" xfId="0" applyNumberFormat="1"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43" xfId="0" applyFont="1" applyFill="1" applyBorder="1" applyAlignment="1">
      <alignment horizontal="left" vertical="top" wrapText="1"/>
    </xf>
    <xf numFmtId="49" fontId="5" fillId="7" borderId="57" xfId="0" applyNumberFormat="1" applyFont="1" applyFill="1" applyBorder="1" applyAlignment="1">
      <alignment horizontal="center" vertical="top"/>
    </xf>
    <xf numFmtId="49" fontId="5" fillId="7" borderId="53" xfId="0" applyNumberFormat="1" applyFont="1" applyFill="1" applyBorder="1" applyAlignment="1">
      <alignment horizontal="center" vertical="top"/>
    </xf>
    <xf numFmtId="0" fontId="2" fillId="0" borderId="48" xfId="0" applyFont="1" applyFill="1" applyBorder="1" applyAlignment="1">
      <alignment horizontal="center" vertical="center" textRotation="90" wrapText="1"/>
    </xf>
    <xf numFmtId="0" fontId="2" fillId="0" borderId="11" xfId="0" applyFont="1" applyFill="1" applyBorder="1" applyAlignment="1">
      <alignment horizontal="center" vertical="center" textRotation="90"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1">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43"/>
  <sheetViews>
    <sheetView tabSelected="1" zoomScaleNormal="100" zoomScaleSheetLayoutView="70" workbookViewId="0">
      <selection sqref="A1:R1"/>
    </sheetView>
  </sheetViews>
  <sheetFormatPr defaultRowHeight="12.75"/>
  <cols>
    <col min="1" max="3" width="2.85546875" style="11" customWidth="1"/>
    <col min="4" max="4" width="36.140625" style="11" customWidth="1"/>
    <col min="5" max="5" width="2.7109375" style="137" customWidth="1"/>
    <col min="6" max="6" width="4" style="12" customWidth="1"/>
    <col min="7" max="7" width="3.85546875" style="319" customWidth="1"/>
    <col min="8" max="8" width="7.7109375" style="12" customWidth="1"/>
    <col min="9" max="10" width="7.7109375" style="11" customWidth="1"/>
    <col min="11" max="11" width="6" style="11" customWidth="1"/>
    <col min="12" max="12" width="9.5703125" style="11" customWidth="1"/>
    <col min="13" max="14" width="7.7109375" style="11" customWidth="1"/>
    <col min="15" max="15" width="24.140625" style="11" customWidth="1"/>
    <col min="16" max="18" width="3.7109375" style="11" customWidth="1"/>
    <col min="19" max="16384" width="9.140625" style="6"/>
  </cols>
  <sheetData>
    <row r="1" spans="1:18" ht="15.75">
      <c r="A1" s="608" t="s">
        <v>148</v>
      </c>
      <c r="B1" s="608"/>
      <c r="C1" s="608"/>
      <c r="D1" s="608"/>
      <c r="E1" s="608"/>
      <c r="F1" s="608"/>
      <c r="G1" s="608"/>
      <c r="H1" s="608"/>
      <c r="I1" s="608"/>
      <c r="J1" s="608"/>
      <c r="K1" s="608"/>
      <c r="L1" s="608"/>
      <c r="M1" s="608"/>
      <c r="N1" s="608"/>
      <c r="O1" s="608"/>
      <c r="P1" s="608"/>
      <c r="Q1" s="608"/>
      <c r="R1" s="608"/>
    </row>
    <row r="2" spans="1:18" ht="15.75">
      <c r="A2" s="609" t="s">
        <v>53</v>
      </c>
      <c r="B2" s="609"/>
      <c r="C2" s="609"/>
      <c r="D2" s="609"/>
      <c r="E2" s="609"/>
      <c r="F2" s="609"/>
      <c r="G2" s="609"/>
      <c r="H2" s="609"/>
      <c r="I2" s="609"/>
      <c r="J2" s="609"/>
      <c r="K2" s="609"/>
      <c r="L2" s="609"/>
      <c r="M2" s="609"/>
      <c r="N2" s="609"/>
      <c r="O2" s="609"/>
      <c r="P2" s="609"/>
      <c r="Q2" s="609"/>
      <c r="R2" s="609"/>
    </row>
    <row r="3" spans="1:18" ht="15.75">
      <c r="A3" s="610" t="s">
        <v>31</v>
      </c>
      <c r="B3" s="610"/>
      <c r="C3" s="610"/>
      <c r="D3" s="610"/>
      <c r="E3" s="610"/>
      <c r="F3" s="610"/>
      <c r="G3" s="610"/>
      <c r="H3" s="610"/>
      <c r="I3" s="610"/>
      <c r="J3" s="610"/>
      <c r="K3" s="610"/>
      <c r="L3" s="610"/>
      <c r="M3" s="610"/>
      <c r="N3" s="610"/>
      <c r="O3" s="610"/>
      <c r="P3" s="610"/>
      <c r="Q3" s="610"/>
      <c r="R3" s="610"/>
    </row>
    <row r="4" spans="1:18" ht="13.5" thickBot="1">
      <c r="P4" s="611" t="s">
        <v>0</v>
      </c>
      <c r="Q4" s="611"/>
      <c r="R4" s="611"/>
    </row>
    <row r="5" spans="1:18" ht="12.75" customHeight="1">
      <c r="A5" s="581" t="s">
        <v>32</v>
      </c>
      <c r="B5" s="526" t="s">
        <v>1</v>
      </c>
      <c r="C5" s="526" t="s">
        <v>2</v>
      </c>
      <c r="D5" s="539" t="s">
        <v>16</v>
      </c>
      <c r="E5" s="542" t="s">
        <v>3</v>
      </c>
      <c r="F5" s="526" t="s">
        <v>42</v>
      </c>
      <c r="G5" s="578" t="s">
        <v>4</v>
      </c>
      <c r="H5" s="584" t="s">
        <v>5</v>
      </c>
      <c r="I5" s="599" t="s">
        <v>35</v>
      </c>
      <c r="J5" s="600"/>
      <c r="K5" s="600"/>
      <c r="L5" s="601"/>
      <c r="M5" s="584" t="s">
        <v>40</v>
      </c>
      <c r="N5" s="584" t="s">
        <v>41</v>
      </c>
      <c r="O5" s="587" t="s">
        <v>15</v>
      </c>
      <c r="P5" s="588"/>
      <c r="Q5" s="588"/>
      <c r="R5" s="589"/>
    </row>
    <row r="6" spans="1:18" ht="12.75" customHeight="1">
      <c r="A6" s="582"/>
      <c r="B6" s="527"/>
      <c r="C6" s="527"/>
      <c r="D6" s="540"/>
      <c r="E6" s="543"/>
      <c r="F6" s="527"/>
      <c r="G6" s="579"/>
      <c r="H6" s="585"/>
      <c r="I6" s="590" t="s">
        <v>6</v>
      </c>
      <c r="J6" s="591" t="s">
        <v>7</v>
      </c>
      <c r="K6" s="592"/>
      <c r="L6" s="593" t="s">
        <v>23</v>
      </c>
      <c r="M6" s="585"/>
      <c r="N6" s="585"/>
      <c r="O6" s="595" t="s">
        <v>16</v>
      </c>
      <c r="P6" s="591" t="s">
        <v>8</v>
      </c>
      <c r="Q6" s="597"/>
      <c r="R6" s="598"/>
    </row>
    <row r="7" spans="1:18" ht="111" customHeight="1" thickBot="1">
      <c r="A7" s="583"/>
      <c r="B7" s="528"/>
      <c r="C7" s="528"/>
      <c r="D7" s="541"/>
      <c r="E7" s="544"/>
      <c r="F7" s="528"/>
      <c r="G7" s="580"/>
      <c r="H7" s="586"/>
      <c r="I7" s="583"/>
      <c r="J7" s="8" t="s">
        <v>6</v>
      </c>
      <c r="K7" s="7" t="s">
        <v>17</v>
      </c>
      <c r="L7" s="594"/>
      <c r="M7" s="586"/>
      <c r="N7" s="586"/>
      <c r="O7" s="596"/>
      <c r="P7" s="9" t="s">
        <v>43</v>
      </c>
      <c r="Q7" s="9" t="s">
        <v>44</v>
      </c>
      <c r="R7" s="10" t="s">
        <v>45</v>
      </c>
    </row>
    <row r="8" spans="1:18" s="320" customFormat="1">
      <c r="A8" s="602" t="s">
        <v>107</v>
      </c>
      <c r="B8" s="603"/>
      <c r="C8" s="603"/>
      <c r="D8" s="603"/>
      <c r="E8" s="603"/>
      <c r="F8" s="603"/>
      <c r="G8" s="603"/>
      <c r="H8" s="603"/>
      <c r="I8" s="603"/>
      <c r="J8" s="603"/>
      <c r="K8" s="603"/>
      <c r="L8" s="603"/>
      <c r="M8" s="603"/>
      <c r="N8" s="603"/>
      <c r="O8" s="603"/>
      <c r="P8" s="603"/>
      <c r="Q8" s="603"/>
      <c r="R8" s="604"/>
    </row>
    <row r="9" spans="1:18" s="320" customFormat="1">
      <c r="A9" s="605" t="s">
        <v>54</v>
      </c>
      <c r="B9" s="606"/>
      <c r="C9" s="606"/>
      <c r="D9" s="606"/>
      <c r="E9" s="606"/>
      <c r="F9" s="606"/>
      <c r="G9" s="606"/>
      <c r="H9" s="606"/>
      <c r="I9" s="606"/>
      <c r="J9" s="606"/>
      <c r="K9" s="606"/>
      <c r="L9" s="606"/>
      <c r="M9" s="606"/>
      <c r="N9" s="606"/>
      <c r="O9" s="606"/>
      <c r="P9" s="606"/>
      <c r="Q9" s="606"/>
      <c r="R9" s="607"/>
    </row>
    <row r="10" spans="1:18" ht="14.25" customHeight="1" thickBot="1">
      <c r="A10" s="308" t="s">
        <v>9</v>
      </c>
      <c r="B10" s="529" t="s">
        <v>55</v>
      </c>
      <c r="C10" s="530"/>
      <c r="D10" s="530"/>
      <c r="E10" s="530"/>
      <c r="F10" s="530"/>
      <c r="G10" s="530"/>
      <c r="H10" s="530"/>
      <c r="I10" s="530"/>
      <c r="J10" s="530"/>
      <c r="K10" s="530"/>
      <c r="L10" s="530"/>
      <c r="M10" s="530"/>
      <c r="N10" s="530"/>
      <c r="O10" s="530"/>
      <c r="P10" s="530"/>
      <c r="Q10" s="530"/>
      <c r="R10" s="531"/>
    </row>
    <row r="11" spans="1:18" ht="13.5" thickBot="1">
      <c r="A11" s="398" t="s">
        <v>9</v>
      </c>
      <c r="B11" s="399" t="s">
        <v>9</v>
      </c>
      <c r="C11" s="532" t="s">
        <v>56</v>
      </c>
      <c r="D11" s="533"/>
      <c r="E11" s="533"/>
      <c r="F11" s="533"/>
      <c r="G11" s="533"/>
      <c r="H11" s="533"/>
      <c r="I11" s="533"/>
      <c r="J11" s="533"/>
      <c r="K11" s="533"/>
      <c r="L11" s="533"/>
      <c r="M11" s="533"/>
      <c r="N11" s="533"/>
      <c r="O11" s="533"/>
      <c r="P11" s="533"/>
      <c r="Q11" s="533"/>
      <c r="R11" s="534"/>
    </row>
    <row r="12" spans="1:18" ht="12.75" customHeight="1">
      <c r="A12" s="139" t="s">
        <v>9</v>
      </c>
      <c r="B12" s="140" t="s">
        <v>9</v>
      </c>
      <c r="C12" s="248" t="s">
        <v>9</v>
      </c>
      <c r="D12" s="535" t="s">
        <v>119</v>
      </c>
      <c r="E12" s="549" t="s">
        <v>59</v>
      </c>
      <c r="F12" s="493" t="s">
        <v>50</v>
      </c>
      <c r="G12" s="438" t="s">
        <v>57</v>
      </c>
      <c r="H12" s="16" t="s">
        <v>46</v>
      </c>
      <c r="I12" s="38">
        <f>J12+L12</f>
        <v>99.2</v>
      </c>
      <c r="J12" s="39">
        <v>11.2</v>
      </c>
      <c r="K12" s="39">
        <v>8.1999999999999993</v>
      </c>
      <c r="L12" s="40">
        <v>88</v>
      </c>
      <c r="M12" s="41">
        <v>137.6</v>
      </c>
      <c r="N12" s="41">
        <v>137.6</v>
      </c>
      <c r="O12" s="491" t="s">
        <v>62</v>
      </c>
      <c r="P12" s="545">
        <v>7</v>
      </c>
      <c r="Q12" s="545"/>
      <c r="R12" s="547"/>
    </row>
    <row r="13" spans="1:18" ht="15" customHeight="1">
      <c r="A13" s="142"/>
      <c r="B13" s="143"/>
      <c r="C13" s="205"/>
      <c r="D13" s="536"/>
      <c r="E13" s="550"/>
      <c r="F13" s="537"/>
      <c r="G13" s="439"/>
      <c r="H13" s="157" t="s">
        <v>58</v>
      </c>
      <c r="I13" s="316">
        <f>J13+L13</f>
        <v>562.20000000000005</v>
      </c>
      <c r="J13" s="317">
        <v>63.4</v>
      </c>
      <c r="K13" s="317">
        <v>60.4</v>
      </c>
      <c r="L13" s="318">
        <v>498.8</v>
      </c>
      <c r="M13" s="105">
        <v>779.7</v>
      </c>
      <c r="N13" s="105">
        <v>779.7</v>
      </c>
      <c r="O13" s="538"/>
      <c r="P13" s="546"/>
      <c r="Q13" s="546"/>
      <c r="R13" s="548"/>
    </row>
    <row r="14" spans="1:18" ht="42" customHeight="1">
      <c r="A14" s="142"/>
      <c r="B14" s="143"/>
      <c r="C14" s="205"/>
      <c r="D14" s="113" t="s">
        <v>135</v>
      </c>
      <c r="E14" s="307"/>
      <c r="F14" s="537"/>
      <c r="G14" s="439"/>
      <c r="H14" s="178"/>
      <c r="I14" s="176"/>
      <c r="J14" s="54"/>
      <c r="K14" s="54"/>
      <c r="L14" s="55"/>
      <c r="M14" s="180"/>
      <c r="N14" s="180"/>
      <c r="O14" s="163"/>
      <c r="P14" s="181"/>
      <c r="Q14" s="181"/>
      <c r="R14" s="182"/>
    </row>
    <row r="15" spans="1:18" ht="27.75" customHeight="1">
      <c r="A15" s="142"/>
      <c r="B15" s="143"/>
      <c r="C15" s="205"/>
      <c r="D15" s="112" t="s">
        <v>136</v>
      </c>
      <c r="E15" s="307"/>
      <c r="F15" s="537"/>
      <c r="G15" s="439"/>
      <c r="H15" s="22"/>
      <c r="I15" s="170"/>
      <c r="J15" s="47"/>
      <c r="K15" s="47"/>
      <c r="L15" s="48"/>
      <c r="M15" s="94"/>
      <c r="N15" s="94"/>
      <c r="O15" s="370"/>
      <c r="P15" s="81"/>
      <c r="Q15" s="81"/>
      <c r="R15" s="82"/>
    </row>
    <row r="16" spans="1:18" ht="38.25">
      <c r="A16" s="142"/>
      <c r="B16" s="143"/>
      <c r="C16" s="205"/>
      <c r="D16" s="112" t="s">
        <v>137</v>
      </c>
      <c r="E16" s="310"/>
      <c r="F16" s="537"/>
      <c r="G16" s="439"/>
      <c r="H16" s="17"/>
      <c r="I16" s="159"/>
      <c r="J16" s="47"/>
      <c r="K16" s="47"/>
      <c r="L16" s="48"/>
      <c r="M16" s="49"/>
      <c r="N16" s="49"/>
      <c r="O16" s="370"/>
      <c r="P16" s="153"/>
      <c r="Q16" s="153"/>
      <c r="R16" s="154"/>
    </row>
    <row r="17" spans="1:19" ht="38.25">
      <c r="A17" s="142"/>
      <c r="B17" s="143"/>
      <c r="C17" s="205"/>
      <c r="D17" s="111" t="s">
        <v>138</v>
      </c>
      <c r="E17" s="310"/>
      <c r="F17" s="537"/>
      <c r="G17" s="439"/>
      <c r="H17" s="74"/>
      <c r="I17" s="53"/>
      <c r="J17" s="97"/>
      <c r="K17" s="97"/>
      <c r="L17" s="98"/>
      <c r="M17" s="283"/>
      <c r="N17" s="283"/>
      <c r="O17" s="115"/>
      <c r="P17" s="116"/>
      <c r="Q17" s="116"/>
      <c r="R17" s="117"/>
    </row>
    <row r="18" spans="1:19" ht="15" customHeight="1">
      <c r="A18" s="142"/>
      <c r="B18" s="143"/>
      <c r="C18" s="205"/>
      <c r="D18" s="111" t="s">
        <v>139</v>
      </c>
      <c r="E18" s="310"/>
      <c r="F18" s="537"/>
      <c r="G18" s="439"/>
      <c r="H18" s="157"/>
      <c r="I18" s="46"/>
      <c r="J18" s="103"/>
      <c r="K18" s="103"/>
      <c r="L18" s="104"/>
      <c r="M18" s="105"/>
      <c r="N18" s="105"/>
      <c r="O18" s="120"/>
      <c r="P18" s="123"/>
      <c r="Q18" s="123"/>
      <c r="R18" s="124"/>
    </row>
    <row r="19" spans="1:19" ht="104.25" customHeight="1" thickBot="1">
      <c r="A19" s="227"/>
      <c r="B19" s="228"/>
      <c r="C19" s="324"/>
      <c r="D19" s="358" t="s">
        <v>178</v>
      </c>
      <c r="E19" s="359"/>
      <c r="F19" s="403"/>
      <c r="G19" s="383"/>
      <c r="H19" s="262"/>
      <c r="I19" s="360"/>
      <c r="J19" s="264"/>
      <c r="K19" s="264"/>
      <c r="L19" s="361"/>
      <c r="M19" s="362"/>
      <c r="N19" s="363"/>
      <c r="O19" s="73"/>
      <c r="P19" s="83"/>
      <c r="Q19" s="83"/>
      <c r="R19" s="84"/>
    </row>
    <row r="20" spans="1:19" ht="54" customHeight="1">
      <c r="A20" s="139"/>
      <c r="B20" s="140"/>
      <c r="C20" s="248"/>
      <c r="D20" s="367" t="s">
        <v>141</v>
      </c>
      <c r="E20" s="365"/>
      <c r="F20" s="401"/>
      <c r="G20" s="381"/>
      <c r="H20" s="327"/>
      <c r="I20" s="368"/>
      <c r="J20" s="254"/>
      <c r="K20" s="254"/>
      <c r="L20" s="255"/>
      <c r="M20" s="369"/>
      <c r="N20" s="369"/>
      <c r="O20" s="366"/>
      <c r="P20" s="151"/>
      <c r="Q20" s="151"/>
      <c r="R20" s="152"/>
      <c r="S20" s="183"/>
    </row>
    <row r="21" spans="1:19" ht="15" customHeight="1">
      <c r="A21" s="142"/>
      <c r="B21" s="143"/>
      <c r="C21" s="205"/>
      <c r="D21" s="371" t="s">
        <v>131</v>
      </c>
      <c r="E21" s="372"/>
      <c r="F21" s="325"/>
      <c r="G21" s="326" t="s">
        <v>57</v>
      </c>
      <c r="H21" s="178"/>
      <c r="I21" s="176"/>
      <c r="J21" s="54"/>
      <c r="K21" s="54"/>
      <c r="L21" s="55"/>
      <c r="M21" s="180"/>
      <c r="N21" s="180"/>
      <c r="O21" s="551" t="s">
        <v>63</v>
      </c>
      <c r="P21" s="181">
        <v>3</v>
      </c>
      <c r="Q21" s="181">
        <v>3</v>
      </c>
      <c r="R21" s="182">
        <v>6</v>
      </c>
    </row>
    <row r="22" spans="1:19" ht="182.25" customHeight="1">
      <c r="A22" s="142"/>
      <c r="B22" s="143"/>
      <c r="C22" s="205"/>
      <c r="D22" s="226" t="s">
        <v>179</v>
      </c>
      <c r="E22" s="322"/>
      <c r="F22" s="402"/>
      <c r="G22" s="382"/>
      <c r="H22" s="17"/>
      <c r="I22" s="159"/>
      <c r="J22" s="47"/>
      <c r="K22" s="47"/>
      <c r="L22" s="48"/>
      <c r="M22" s="49"/>
      <c r="N22" s="49"/>
      <c r="O22" s="552"/>
      <c r="P22" s="323"/>
      <c r="Q22" s="153"/>
      <c r="R22" s="154"/>
    </row>
    <row r="23" spans="1:19" ht="105" customHeight="1">
      <c r="A23" s="142"/>
      <c r="B23" s="143"/>
      <c r="C23" s="205"/>
      <c r="D23" s="114" t="s">
        <v>185</v>
      </c>
      <c r="E23" s="138"/>
      <c r="F23" s="402"/>
      <c r="G23" s="382"/>
      <c r="H23" s="22"/>
      <c r="I23" s="170"/>
      <c r="J23" s="47"/>
      <c r="K23" s="47"/>
      <c r="L23" s="48"/>
      <c r="M23" s="94"/>
      <c r="N23" s="94"/>
      <c r="O23" s="370"/>
      <c r="P23" s="81"/>
      <c r="Q23" s="81"/>
      <c r="R23" s="82"/>
    </row>
    <row r="24" spans="1:19" ht="55.5" customHeight="1" thickBot="1">
      <c r="A24" s="227"/>
      <c r="B24" s="228"/>
      <c r="C24" s="324"/>
      <c r="D24" s="260" t="s">
        <v>186</v>
      </c>
      <c r="E24" s="231"/>
      <c r="F24" s="403"/>
      <c r="G24" s="383"/>
      <c r="H24" s="393"/>
      <c r="I24" s="394"/>
      <c r="J24" s="263"/>
      <c r="K24" s="264"/>
      <c r="L24" s="361"/>
      <c r="M24" s="265"/>
      <c r="N24" s="265"/>
      <c r="O24" s="321"/>
      <c r="P24" s="155"/>
      <c r="Q24" s="155"/>
      <c r="R24" s="156"/>
    </row>
    <row r="25" spans="1:19" ht="42.75" customHeight="1">
      <c r="A25" s="142"/>
      <c r="B25" s="143"/>
      <c r="C25" s="144"/>
      <c r="D25" s="387" t="s">
        <v>172</v>
      </c>
      <c r="E25" s="307"/>
      <c r="F25" s="402"/>
      <c r="G25" s="382"/>
      <c r="H25" s="22"/>
      <c r="I25" s="170"/>
      <c r="J25" s="47"/>
      <c r="K25" s="47"/>
      <c r="L25" s="48"/>
      <c r="M25" s="94"/>
      <c r="N25" s="94"/>
      <c r="O25" s="370"/>
      <c r="P25" s="81"/>
      <c r="Q25" s="81"/>
      <c r="R25" s="82"/>
    </row>
    <row r="26" spans="1:19" ht="29.25" customHeight="1">
      <c r="A26" s="142"/>
      <c r="B26" s="143"/>
      <c r="C26" s="205"/>
      <c r="D26" s="114" t="s">
        <v>187</v>
      </c>
      <c r="E26" s="307"/>
      <c r="F26" s="402"/>
      <c r="G26" s="382"/>
      <c r="H26" s="17"/>
      <c r="I26" s="159"/>
      <c r="J26" s="47"/>
      <c r="K26" s="47"/>
      <c r="L26" s="48"/>
      <c r="M26" s="49"/>
      <c r="N26" s="49"/>
      <c r="O26" s="370"/>
      <c r="P26" s="153"/>
      <c r="Q26" s="153"/>
      <c r="R26" s="154"/>
      <c r="S26" s="183"/>
    </row>
    <row r="27" spans="1:19" ht="28.5" customHeight="1">
      <c r="A27" s="142"/>
      <c r="B27" s="143"/>
      <c r="C27" s="205"/>
      <c r="D27" s="293" t="s">
        <v>173</v>
      </c>
      <c r="E27" s="408"/>
      <c r="F27" s="325"/>
      <c r="G27" s="326"/>
      <c r="H27" s="160"/>
      <c r="I27" s="162"/>
      <c r="J27" s="54"/>
      <c r="K27" s="54"/>
      <c r="L27" s="55"/>
      <c r="M27" s="56"/>
      <c r="N27" s="56"/>
      <c r="O27" s="301"/>
      <c r="P27" s="81"/>
      <c r="Q27" s="81"/>
      <c r="R27" s="82"/>
    </row>
    <row r="28" spans="1:19" ht="15.75" customHeight="1">
      <c r="A28" s="142"/>
      <c r="B28" s="143"/>
      <c r="C28" s="205"/>
      <c r="D28" s="293" t="s">
        <v>132</v>
      </c>
      <c r="E28" s="373"/>
      <c r="F28" s="374" t="s">
        <v>50</v>
      </c>
      <c r="G28" s="375" t="s">
        <v>57</v>
      </c>
      <c r="H28" s="160" t="s">
        <v>46</v>
      </c>
      <c r="I28" s="46">
        <f>J28+L28</f>
        <v>0</v>
      </c>
      <c r="J28" s="103"/>
      <c r="K28" s="103"/>
      <c r="L28" s="104"/>
      <c r="M28" s="105">
        <v>24.1</v>
      </c>
      <c r="N28" s="105">
        <v>24.1</v>
      </c>
      <c r="O28" s="553" t="s">
        <v>162</v>
      </c>
      <c r="P28" s="201"/>
      <c r="Q28" s="201"/>
      <c r="R28" s="202">
        <v>4</v>
      </c>
    </row>
    <row r="29" spans="1:19" ht="27.75" customHeight="1">
      <c r="A29" s="142"/>
      <c r="B29" s="143"/>
      <c r="C29" s="205"/>
      <c r="D29" s="518" t="s">
        <v>127</v>
      </c>
      <c r="E29" s="245"/>
      <c r="F29" s="328"/>
      <c r="G29" s="382"/>
      <c r="H29" s="160" t="s">
        <v>58</v>
      </c>
      <c r="I29" s="176">
        <f>J29+L29</f>
        <v>0</v>
      </c>
      <c r="J29" s="47"/>
      <c r="K29" s="47"/>
      <c r="L29" s="48"/>
      <c r="M29" s="49">
        <v>136.9</v>
      </c>
      <c r="N29" s="49">
        <v>136.9</v>
      </c>
      <c r="O29" s="492"/>
      <c r="P29" s="147"/>
      <c r="Q29" s="147"/>
      <c r="R29" s="148"/>
    </row>
    <row r="30" spans="1:19" ht="13.5" customHeight="1">
      <c r="A30" s="142"/>
      <c r="B30" s="143"/>
      <c r="C30" s="205"/>
      <c r="D30" s="536"/>
      <c r="E30" s="245"/>
      <c r="F30" s="328"/>
      <c r="G30" s="382"/>
      <c r="H30" s="554"/>
      <c r="I30" s="170"/>
      <c r="J30" s="47"/>
      <c r="K30" s="47"/>
      <c r="L30" s="48"/>
      <c r="M30" s="49"/>
      <c r="N30" s="49"/>
      <c r="O30" s="301"/>
      <c r="P30" s="147"/>
      <c r="Q30" s="147"/>
      <c r="R30" s="148"/>
    </row>
    <row r="31" spans="1:19" ht="54" customHeight="1">
      <c r="A31" s="142"/>
      <c r="B31" s="143"/>
      <c r="C31" s="205"/>
      <c r="D31" s="386" t="s">
        <v>180</v>
      </c>
      <c r="E31" s="245"/>
      <c r="F31" s="329"/>
      <c r="G31" s="382"/>
      <c r="H31" s="554"/>
      <c r="I31" s="159"/>
      <c r="J31" s="47"/>
      <c r="K31" s="47"/>
      <c r="L31" s="48"/>
      <c r="M31" s="49"/>
      <c r="N31" s="49"/>
      <c r="O31" s="301"/>
      <c r="P31" s="147"/>
      <c r="Q31" s="147"/>
      <c r="R31" s="148"/>
      <c r="S31" s="183"/>
    </row>
    <row r="32" spans="1:19" ht="25.5">
      <c r="A32" s="142"/>
      <c r="B32" s="143"/>
      <c r="C32" s="205"/>
      <c r="D32" s="387" t="s">
        <v>128</v>
      </c>
      <c r="E32" s="245"/>
      <c r="F32" s="404"/>
      <c r="G32" s="382"/>
      <c r="H32" s="22"/>
      <c r="I32" s="170"/>
      <c r="J32" s="47"/>
      <c r="K32" s="47"/>
      <c r="L32" s="48"/>
      <c r="M32" s="49"/>
      <c r="N32" s="49"/>
      <c r="O32" s="301"/>
      <c r="P32" s="147"/>
      <c r="Q32" s="147"/>
      <c r="R32" s="148"/>
    </row>
    <row r="33" spans="1:18" ht="21" customHeight="1">
      <c r="A33" s="142"/>
      <c r="B33" s="143"/>
      <c r="C33" s="205"/>
      <c r="D33" s="517" t="s">
        <v>129</v>
      </c>
      <c r="E33" s="245"/>
      <c r="F33" s="404"/>
      <c r="G33" s="382"/>
      <c r="H33" s="22"/>
      <c r="I33" s="53"/>
      <c r="J33" s="47"/>
      <c r="K33" s="47"/>
      <c r="L33" s="48"/>
      <c r="M33" s="94"/>
      <c r="N33" s="94"/>
      <c r="O33" s="23"/>
      <c r="P33" s="85"/>
      <c r="Q33" s="85"/>
      <c r="R33" s="86"/>
    </row>
    <row r="34" spans="1:18" ht="21" customHeight="1" thickBot="1">
      <c r="A34" s="142"/>
      <c r="B34" s="143"/>
      <c r="C34" s="205"/>
      <c r="D34" s="524"/>
      <c r="E34" s="261"/>
      <c r="F34" s="405"/>
      <c r="G34" s="383"/>
      <c r="H34" s="19" t="s">
        <v>10</v>
      </c>
      <c r="I34" s="57">
        <f t="shared" ref="I34:N34" si="0">SUM(I12:I33)</f>
        <v>661.40000000000009</v>
      </c>
      <c r="J34" s="57">
        <f t="shared" si="0"/>
        <v>74.599999999999994</v>
      </c>
      <c r="K34" s="57">
        <f t="shared" si="0"/>
        <v>68.599999999999994</v>
      </c>
      <c r="L34" s="57">
        <f t="shared" si="0"/>
        <v>586.79999999999995</v>
      </c>
      <c r="M34" s="57">
        <f t="shared" si="0"/>
        <v>1078.3000000000002</v>
      </c>
      <c r="N34" s="57">
        <f t="shared" si="0"/>
        <v>1078.3000000000002</v>
      </c>
      <c r="O34" s="24"/>
      <c r="P34" s="303"/>
      <c r="Q34" s="303"/>
      <c r="R34" s="305"/>
    </row>
    <row r="35" spans="1:18" ht="16.5" customHeight="1">
      <c r="A35" s="139" t="s">
        <v>9</v>
      </c>
      <c r="B35" s="140" t="s">
        <v>9</v>
      </c>
      <c r="C35" s="141" t="s">
        <v>11</v>
      </c>
      <c r="D35" s="397" t="s">
        <v>114</v>
      </c>
      <c r="E35" s="395" t="s">
        <v>59</v>
      </c>
      <c r="F35" s="411" t="s">
        <v>50</v>
      </c>
      <c r="G35" s="381" t="s">
        <v>57</v>
      </c>
      <c r="H35" s="327" t="s">
        <v>46</v>
      </c>
      <c r="I35" s="253">
        <f>J35+L35</f>
        <v>259.8</v>
      </c>
      <c r="J35" s="254"/>
      <c r="K35" s="254"/>
      <c r="L35" s="255">
        <v>259.8</v>
      </c>
      <c r="M35" s="256">
        <v>213.5</v>
      </c>
      <c r="N35" s="330">
        <v>100</v>
      </c>
      <c r="O35" s="21" t="s">
        <v>160</v>
      </c>
      <c r="P35" s="331">
        <v>5</v>
      </c>
      <c r="Q35" s="331">
        <v>4</v>
      </c>
      <c r="R35" s="332">
        <v>1</v>
      </c>
    </row>
    <row r="36" spans="1:18" ht="16.5" customHeight="1">
      <c r="A36" s="142"/>
      <c r="B36" s="143"/>
      <c r="C36" s="144"/>
      <c r="D36" s="364" t="s">
        <v>181</v>
      </c>
      <c r="E36" s="412"/>
      <c r="F36" s="404"/>
      <c r="G36" s="382"/>
      <c r="H36" s="22"/>
      <c r="I36" s="170"/>
      <c r="J36" s="47"/>
      <c r="K36" s="47"/>
      <c r="L36" s="48"/>
      <c r="M36" s="49"/>
      <c r="N36" s="333"/>
      <c r="O36" s="23"/>
      <c r="P36" s="85"/>
      <c r="Q36" s="85"/>
      <c r="R36" s="86"/>
    </row>
    <row r="37" spans="1:18" ht="27.75" customHeight="1">
      <c r="A37" s="142"/>
      <c r="B37" s="143"/>
      <c r="C37" s="144"/>
      <c r="D37" s="128" t="s">
        <v>182</v>
      </c>
      <c r="E37" s="407"/>
      <c r="F37" s="404"/>
      <c r="G37" s="382"/>
      <c r="H37" s="22"/>
      <c r="I37" s="170"/>
      <c r="J37" s="47"/>
      <c r="K37" s="47"/>
      <c r="L37" s="48"/>
      <c r="M37" s="94"/>
      <c r="N37" s="287"/>
      <c r="O37" s="23"/>
      <c r="P37" s="85"/>
      <c r="Q37" s="85"/>
      <c r="R37" s="86"/>
    </row>
    <row r="38" spans="1:18" ht="41.25" customHeight="1" thickBot="1">
      <c r="A38" s="227"/>
      <c r="B38" s="228"/>
      <c r="C38" s="229"/>
      <c r="D38" s="409" t="s">
        <v>66</v>
      </c>
      <c r="E38" s="419"/>
      <c r="F38" s="405"/>
      <c r="G38" s="383"/>
      <c r="H38" s="262"/>
      <c r="I38" s="360"/>
      <c r="J38" s="263"/>
      <c r="K38" s="263"/>
      <c r="L38" s="264"/>
      <c r="M38" s="420"/>
      <c r="N38" s="421"/>
      <c r="O38" s="24"/>
      <c r="P38" s="303"/>
      <c r="Q38" s="303"/>
      <c r="R38" s="305"/>
    </row>
    <row r="39" spans="1:18" ht="27" customHeight="1">
      <c r="A39" s="142"/>
      <c r="B39" s="143"/>
      <c r="C39" s="144"/>
      <c r="D39" s="364" t="s">
        <v>115</v>
      </c>
      <c r="E39" s="407"/>
      <c r="F39" s="404"/>
      <c r="G39" s="382"/>
      <c r="H39" s="22"/>
      <c r="I39" s="170"/>
      <c r="J39" s="47"/>
      <c r="K39" s="47"/>
      <c r="L39" s="48"/>
      <c r="M39" s="94"/>
      <c r="N39" s="287"/>
      <c r="O39" s="23"/>
      <c r="P39" s="85"/>
      <c r="Q39" s="85"/>
      <c r="R39" s="86"/>
    </row>
    <row r="40" spans="1:18" ht="42" customHeight="1">
      <c r="A40" s="142"/>
      <c r="B40" s="143"/>
      <c r="C40" s="144"/>
      <c r="D40" s="293" t="s">
        <v>177</v>
      </c>
      <c r="E40" s="407"/>
      <c r="F40" s="404"/>
      <c r="G40" s="382"/>
      <c r="H40" s="22"/>
      <c r="I40" s="159"/>
      <c r="J40" s="47"/>
      <c r="K40" s="47"/>
      <c r="L40" s="48"/>
      <c r="M40" s="49"/>
      <c r="N40" s="333"/>
      <c r="O40" s="23"/>
      <c r="P40" s="85"/>
      <c r="Q40" s="85"/>
      <c r="R40" s="86"/>
    </row>
    <row r="41" spans="1:18" ht="55.5" customHeight="1">
      <c r="A41" s="142"/>
      <c r="B41" s="143"/>
      <c r="C41" s="144"/>
      <c r="D41" s="128" t="s">
        <v>176</v>
      </c>
      <c r="E41" s="208"/>
      <c r="F41" s="404"/>
      <c r="G41" s="382"/>
      <c r="H41" s="22"/>
      <c r="I41" s="170"/>
      <c r="J41" s="47"/>
      <c r="K41" s="47"/>
      <c r="L41" s="48"/>
      <c r="M41" s="94"/>
      <c r="N41" s="287"/>
      <c r="O41" s="400"/>
      <c r="P41" s="85"/>
      <c r="Q41" s="85"/>
      <c r="R41" s="86"/>
    </row>
    <row r="42" spans="1:18" ht="41.25" customHeight="1">
      <c r="A42" s="142"/>
      <c r="B42" s="143"/>
      <c r="C42" s="144"/>
      <c r="D42" s="128" t="s">
        <v>121</v>
      </c>
      <c r="E42" s="208"/>
      <c r="F42" s="404"/>
      <c r="G42" s="382"/>
      <c r="H42" s="22"/>
      <c r="I42" s="159"/>
      <c r="J42" s="47"/>
      <c r="K42" s="47"/>
      <c r="L42" s="48"/>
      <c r="M42" s="94"/>
      <c r="N42" s="287"/>
      <c r="O42" s="23"/>
      <c r="P42" s="85"/>
      <c r="Q42" s="85"/>
      <c r="R42" s="86"/>
    </row>
    <row r="43" spans="1:18" ht="29.25" customHeight="1">
      <c r="A43" s="142"/>
      <c r="B43" s="143"/>
      <c r="C43" s="144"/>
      <c r="D43" s="517" t="s">
        <v>122</v>
      </c>
      <c r="E43" s="208"/>
      <c r="F43" s="404"/>
      <c r="G43" s="382"/>
      <c r="H43" s="74"/>
      <c r="I43" s="101"/>
      <c r="J43" s="47"/>
      <c r="K43" s="47"/>
      <c r="L43" s="48"/>
      <c r="M43" s="94"/>
      <c r="N43" s="287"/>
      <c r="O43" s="23"/>
      <c r="P43" s="85"/>
      <c r="Q43" s="85"/>
      <c r="R43" s="86"/>
    </row>
    <row r="44" spans="1:18" ht="13.5" thickBot="1">
      <c r="A44" s="142"/>
      <c r="B44" s="143"/>
      <c r="C44" s="144"/>
      <c r="D44" s="518"/>
      <c r="E44" s="334"/>
      <c r="F44" s="404"/>
      <c r="G44" s="335"/>
      <c r="H44" s="336" t="s">
        <v>10</v>
      </c>
      <c r="I44" s="337">
        <f t="shared" ref="I44:N44" si="1">SUM(I35:I43)</f>
        <v>259.8</v>
      </c>
      <c r="J44" s="337">
        <f t="shared" si="1"/>
        <v>0</v>
      </c>
      <c r="K44" s="337">
        <f t="shared" si="1"/>
        <v>0</v>
      </c>
      <c r="L44" s="337">
        <f t="shared" si="1"/>
        <v>259.8</v>
      </c>
      <c r="M44" s="337">
        <f t="shared" si="1"/>
        <v>213.5</v>
      </c>
      <c r="N44" s="337">
        <f t="shared" si="1"/>
        <v>100</v>
      </c>
      <c r="O44" s="23"/>
      <c r="P44" s="85"/>
      <c r="Q44" s="85"/>
      <c r="R44" s="338"/>
    </row>
    <row r="45" spans="1:18" ht="12.75" customHeight="1">
      <c r="A45" s="444" t="s">
        <v>9</v>
      </c>
      <c r="B45" s="447" t="s">
        <v>9</v>
      </c>
      <c r="C45" s="555" t="s">
        <v>49</v>
      </c>
      <c r="D45" s="561" t="s">
        <v>116</v>
      </c>
      <c r="E45" s="520"/>
      <c r="F45" s="514" t="s">
        <v>50</v>
      </c>
      <c r="G45" s="438" t="s">
        <v>57</v>
      </c>
      <c r="H45" s="20" t="s">
        <v>46</v>
      </c>
      <c r="I45" s="38">
        <f>J45+L45</f>
        <v>33</v>
      </c>
      <c r="J45" s="39"/>
      <c r="K45" s="39"/>
      <c r="L45" s="40">
        <v>33</v>
      </c>
      <c r="M45" s="41">
        <v>40</v>
      </c>
      <c r="N45" s="41">
        <v>20</v>
      </c>
      <c r="O45" s="21"/>
      <c r="P45" s="331"/>
      <c r="Q45" s="331"/>
      <c r="R45" s="332"/>
    </row>
    <row r="46" spans="1:18">
      <c r="A46" s="445"/>
      <c r="B46" s="448"/>
      <c r="C46" s="556"/>
      <c r="D46" s="562"/>
      <c r="E46" s="521"/>
      <c r="F46" s="515"/>
      <c r="G46" s="439"/>
      <c r="H46" s="63"/>
      <c r="I46" s="46">
        <f>J46+L46</f>
        <v>0</v>
      </c>
      <c r="J46" s="47"/>
      <c r="K46" s="47"/>
      <c r="L46" s="48"/>
      <c r="M46" s="49"/>
      <c r="N46" s="49"/>
      <c r="O46" s="23"/>
      <c r="P46" s="85"/>
      <c r="Q46" s="85"/>
      <c r="R46" s="86"/>
    </row>
    <row r="47" spans="1:18">
      <c r="A47" s="445"/>
      <c r="B47" s="448"/>
      <c r="C47" s="556"/>
      <c r="D47" s="518" t="s">
        <v>161</v>
      </c>
      <c r="E47" s="521"/>
      <c r="F47" s="515"/>
      <c r="G47" s="439"/>
      <c r="H47" s="63"/>
      <c r="I47" s="109"/>
      <c r="J47" s="103"/>
      <c r="K47" s="103"/>
      <c r="L47" s="104"/>
      <c r="M47" s="110"/>
      <c r="N47" s="110"/>
      <c r="O47" s="426" t="s">
        <v>68</v>
      </c>
      <c r="P47" s="85">
        <v>1</v>
      </c>
      <c r="Q47" s="85"/>
      <c r="R47" s="86"/>
    </row>
    <row r="48" spans="1:18">
      <c r="A48" s="445"/>
      <c r="B48" s="448"/>
      <c r="C48" s="556"/>
      <c r="D48" s="518"/>
      <c r="E48" s="521"/>
      <c r="F48" s="515"/>
      <c r="G48" s="439"/>
      <c r="H48" s="74"/>
      <c r="I48" s="101"/>
      <c r="J48" s="47"/>
      <c r="K48" s="47"/>
      <c r="L48" s="48"/>
      <c r="M48" s="49"/>
      <c r="N48" s="49"/>
      <c r="O48" s="426"/>
      <c r="P48" s="85"/>
      <c r="Q48" s="85"/>
      <c r="R48" s="86"/>
    </row>
    <row r="49" spans="1:18">
      <c r="A49" s="445"/>
      <c r="B49" s="448"/>
      <c r="C49" s="556"/>
      <c r="D49" s="518"/>
      <c r="E49" s="521"/>
      <c r="F49" s="515"/>
      <c r="G49" s="439"/>
      <c r="H49" s="63"/>
      <c r="I49" s="109"/>
      <c r="J49" s="103"/>
      <c r="K49" s="103"/>
      <c r="L49" s="104"/>
      <c r="M49" s="110"/>
      <c r="N49" s="110"/>
      <c r="O49" s="23"/>
      <c r="P49" s="85"/>
      <c r="Q49" s="85"/>
      <c r="R49" s="86"/>
    </row>
    <row r="50" spans="1:18" ht="14.25" customHeight="1">
      <c r="A50" s="445"/>
      <c r="B50" s="448"/>
      <c r="C50" s="556"/>
      <c r="D50" s="518" t="s">
        <v>67</v>
      </c>
      <c r="E50" s="521"/>
      <c r="F50" s="515"/>
      <c r="G50" s="439"/>
      <c r="H50" s="63"/>
      <c r="I50" s="109"/>
      <c r="J50" s="103"/>
      <c r="K50" s="103"/>
      <c r="L50" s="104"/>
      <c r="M50" s="110"/>
      <c r="N50" s="110"/>
      <c r="O50" s="426" t="s">
        <v>60</v>
      </c>
      <c r="P50" s="85"/>
      <c r="Q50" s="85">
        <v>1</v>
      </c>
      <c r="R50" s="86"/>
    </row>
    <row r="51" spans="1:18" ht="14.25" customHeight="1">
      <c r="A51" s="445"/>
      <c r="B51" s="448"/>
      <c r="C51" s="556"/>
      <c r="D51" s="518"/>
      <c r="E51" s="521"/>
      <c r="F51" s="515"/>
      <c r="G51" s="439"/>
      <c r="H51" s="74"/>
      <c r="I51" s="101"/>
      <c r="J51" s="47"/>
      <c r="K51" s="47"/>
      <c r="L51" s="48"/>
      <c r="M51" s="49"/>
      <c r="N51" s="49"/>
      <c r="O51" s="426"/>
      <c r="P51" s="85"/>
      <c r="Q51" s="85"/>
      <c r="R51" s="86"/>
    </row>
    <row r="52" spans="1:18" ht="14.25" customHeight="1" thickBot="1">
      <c r="A52" s="446"/>
      <c r="B52" s="449"/>
      <c r="C52" s="557"/>
      <c r="D52" s="524"/>
      <c r="E52" s="525"/>
      <c r="F52" s="516"/>
      <c r="G52" s="440"/>
      <c r="H52" s="19" t="s">
        <v>10</v>
      </c>
      <c r="I52" s="57">
        <f t="shared" ref="I52:N52" si="2">SUM(I45:I51)</f>
        <v>33</v>
      </c>
      <c r="J52" s="58">
        <f t="shared" si="2"/>
        <v>0</v>
      </c>
      <c r="K52" s="58">
        <f t="shared" si="2"/>
        <v>0</v>
      </c>
      <c r="L52" s="58">
        <f t="shared" si="2"/>
        <v>33</v>
      </c>
      <c r="M52" s="60">
        <f t="shared" si="2"/>
        <v>40</v>
      </c>
      <c r="N52" s="60">
        <f t="shared" si="2"/>
        <v>20</v>
      </c>
      <c r="O52" s="24"/>
      <c r="P52" s="303"/>
      <c r="Q52" s="303"/>
      <c r="R52" s="305"/>
    </row>
    <row r="53" spans="1:18" ht="13.5" customHeight="1">
      <c r="A53" s="444" t="s">
        <v>9</v>
      </c>
      <c r="B53" s="447" t="s">
        <v>9</v>
      </c>
      <c r="C53" s="555" t="s">
        <v>50</v>
      </c>
      <c r="D53" s="505" t="s">
        <v>73</v>
      </c>
      <c r="E53" s="520"/>
      <c r="F53" s="514" t="s">
        <v>50</v>
      </c>
      <c r="G53" s="438" t="s">
        <v>57</v>
      </c>
      <c r="H53" s="20" t="s">
        <v>46</v>
      </c>
      <c r="I53" s="38">
        <f>J53+L53</f>
        <v>27</v>
      </c>
      <c r="J53" s="39">
        <v>27</v>
      </c>
      <c r="K53" s="39"/>
      <c r="L53" s="40"/>
      <c r="M53" s="41">
        <v>27</v>
      </c>
      <c r="N53" s="41">
        <v>27</v>
      </c>
      <c r="O53" s="425" t="s">
        <v>74</v>
      </c>
      <c r="P53" s="85">
        <v>100</v>
      </c>
      <c r="Q53" s="85">
        <v>100</v>
      </c>
      <c r="R53" s="86">
        <v>100</v>
      </c>
    </row>
    <row r="54" spans="1:18" ht="13.5" customHeight="1">
      <c r="A54" s="445"/>
      <c r="B54" s="448"/>
      <c r="C54" s="556"/>
      <c r="D54" s="506"/>
      <c r="E54" s="521"/>
      <c r="F54" s="515"/>
      <c r="G54" s="439"/>
      <c r="H54" s="63"/>
      <c r="I54" s="46">
        <f>J54+L54</f>
        <v>0</v>
      </c>
      <c r="J54" s="47"/>
      <c r="K54" s="47"/>
      <c r="L54" s="48"/>
      <c r="M54" s="49"/>
      <c r="N54" s="49"/>
      <c r="O54" s="426"/>
      <c r="P54" s="85"/>
      <c r="Q54" s="85"/>
      <c r="R54" s="86"/>
    </row>
    <row r="55" spans="1:18" ht="13.5" customHeight="1">
      <c r="A55" s="445"/>
      <c r="B55" s="448"/>
      <c r="C55" s="556"/>
      <c r="D55" s="506"/>
      <c r="E55" s="521"/>
      <c r="F55" s="515"/>
      <c r="G55" s="439"/>
      <c r="H55" s="22"/>
      <c r="I55" s="53">
        <f>J55+L55</f>
        <v>0</v>
      </c>
      <c r="J55" s="54"/>
      <c r="K55" s="54"/>
      <c r="L55" s="55"/>
      <c r="M55" s="56"/>
      <c r="N55" s="56"/>
      <c r="O55" s="23" t="s">
        <v>145</v>
      </c>
      <c r="P55" s="85">
        <v>1</v>
      </c>
      <c r="Q55" s="85">
        <v>1</v>
      </c>
      <c r="R55" s="86">
        <v>1</v>
      </c>
    </row>
    <row r="56" spans="1:18" ht="13.5" customHeight="1" thickBot="1">
      <c r="A56" s="446"/>
      <c r="B56" s="449"/>
      <c r="C56" s="557"/>
      <c r="D56" s="507"/>
      <c r="E56" s="525"/>
      <c r="F56" s="516"/>
      <c r="G56" s="440"/>
      <c r="H56" s="19" t="s">
        <v>10</v>
      </c>
      <c r="I56" s="57">
        <f t="shared" ref="I56:N56" si="3">SUM(I53:I55)</f>
        <v>27</v>
      </c>
      <c r="J56" s="58">
        <f t="shared" si="3"/>
        <v>27</v>
      </c>
      <c r="K56" s="58">
        <f t="shared" si="3"/>
        <v>0</v>
      </c>
      <c r="L56" s="58">
        <f t="shared" si="3"/>
        <v>0</v>
      </c>
      <c r="M56" s="60">
        <f t="shared" si="3"/>
        <v>27</v>
      </c>
      <c r="N56" s="60">
        <f t="shared" si="3"/>
        <v>27</v>
      </c>
      <c r="O56" s="24"/>
      <c r="P56" s="303"/>
      <c r="Q56" s="303"/>
      <c r="R56" s="305"/>
    </row>
    <row r="57" spans="1:18" ht="12.75" customHeight="1">
      <c r="A57" s="444" t="s">
        <v>9</v>
      </c>
      <c r="B57" s="447" t="s">
        <v>9</v>
      </c>
      <c r="C57" s="555" t="s">
        <v>51</v>
      </c>
      <c r="D57" s="389" t="s">
        <v>69</v>
      </c>
      <c r="E57" s="520"/>
      <c r="F57" s="514" t="s">
        <v>50</v>
      </c>
      <c r="G57" s="438" t="s">
        <v>57</v>
      </c>
      <c r="H57" s="20" t="s">
        <v>46</v>
      </c>
      <c r="I57" s="38">
        <f t="shared" ref="I57:I63" si="4">J57+L57</f>
        <v>0</v>
      </c>
      <c r="J57" s="39"/>
      <c r="K57" s="39"/>
      <c r="L57" s="40"/>
      <c r="M57" s="41">
        <v>120</v>
      </c>
      <c r="N57" s="41">
        <v>120</v>
      </c>
      <c r="O57" s="491" t="s">
        <v>72</v>
      </c>
      <c r="P57" s="406"/>
      <c r="Q57" s="511">
        <v>1</v>
      </c>
      <c r="R57" s="508">
        <v>1</v>
      </c>
    </row>
    <row r="58" spans="1:18">
      <c r="A58" s="445"/>
      <c r="B58" s="448"/>
      <c r="C58" s="556"/>
      <c r="D58" s="517" t="s">
        <v>70</v>
      </c>
      <c r="E58" s="521"/>
      <c r="F58" s="515"/>
      <c r="G58" s="439"/>
      <c r="H58" s="63"/>
      <c r="I58" s="109">
        <f t="shared" si="4"/>
        <v>0</v>
      </c>
      <c r="J58" s="103"/>
      <c r="K58" s="103"/>
      <c r="L58" s="104"/>
      <c r="M58" s="150"/>
      <c r="N58" s="150"/>
      <c r="O58" s="492"/>
      <c r="P58" s="512"/>
      <c r="Q58" s="512"/>
      <c r="R58" s="509"/>
    </row>
    <row r="59" spans="1:18">
      <c r="A59" s="445"/>
      <c r="B59" s="448"/>
      <c r="C59" s="556"/>
      <c r="D59" s="518"/>
      <c r="E59" s="521"/>
      <c r="F59" s="515"/>
      <c r="G59" s="439"/>
      <c r="H59" s="74"/>
      <c r="I59" s="101">
        <f t="shared" si="4"/>
        <v>0</v>
      </c>
      <c r="J59" s="47"/>
      <c r="K59" s="47"/>
      <c r="L59" s="48"/>
      <c r="M59" s="49"/>
      <c r="N59" s="49"/>
      <c r="O59" s="492"/>
      <c r="P59" s="512"/>
      <c r="Q59" s="512"/>
      <c r="R59" s="509"/>
    </row>
    <row r="60" spans="1:18">
      <c r="A60" s="445"/>
      <c r="B60" s="448"/>
      <c r="C60" s="556"/>
      <c r="D60" s="536"/>
      <c r="E60" s="521"/>
      <c r="F60" s="515"/>
      <c r="G60" s="439"/>
      <c r="H60" s="63"/>
      <c r="I60" s="109">
        <f t="shared" si="4"/>
        <v>0</v>
      </c>
      <c r="J60" s="103"/>
      <c r="K60" s="103"/>
      <c r="L60" s="104"/>
      <c r="M60" s="110"/>
      <c r="N60" s="110"/>
      <c r="O60" s="492"/>
      <c r="P60" s="512"/>
      <c r="Q60" s="512"/>
      <c r="R60" s="509"/>
    </row>
    <row r="61" spans="1:18">
      <c r="A61" s="445"/>
      <c r="B61" s="448"/>
      <c r="C61" s="556"/>
      <c r="D61" s="517" t="s">
        <v>71</v>
      </c>
      <c r="E61" s="521"/>
      <c r="F61" s="515"/>
      <c r="G61" s="439"/>
      <c r="H61" s="74"/>
      <c r="I61" s="101">
        <f t="shared" si="4"/>
        <v>0</v>
      </c>
      <c r="J61" s="47"/>
      <c r="K61" s="47"/>
      <c r="L61" s="48"/>
      <c r="M61" s="49"/>
      <c r="N61" s="49"/>
      <c r="O61" s="492"/>
      <c r="P61" s="512"/>
      <c r="Q61" s="512"/>
      <c r="R61" s="509"/>
    </row>
    <row r="62" spans="1:18">
      <c r="A62" s="445"/>
      <c r="B62" s="448"/>
      <c r="C62" s="556"/>
      <c r="D62" s="518"/>
      <c r="E62" s="521"/>
      <c r="F62" s="515"/>
      <c r="G62" s="439"/>
      <c r="H62" s="63"/>
      <c r="I62" s="109">
        <f t="shared" si="4"/>
        <v>0</v>
      </c>
      <c r="J62" s="103"/>
      <c r="K62" s="103"/>
      <c r="L62" s="104"/>
      <c r="M62" s="110"/>
      <c r="N62" s="110"/>
      <c r="O62" s="492"/>
      <c r="P62" s="512"/>
      <c r="Q62" s="512"/>
      <c r="R62" s="509"/>
    </row>
    <row r="63" spans="1:18">
      <c r="A63" s="445"/>
      <c r="B63" s="448"/>
      <c r="C63" s="556"/>
      <c r="D63" s="519" t="s">
        <v>143</v>
      </c>
      <c r="E63" s="521"/>
      <c r="F63" s="515"/>
      <c r="G63" s="439"/>
      <c r="H63" s="63"/>
      <c r="I63" s="109">
        <f t="shared" si="4"/>
        <v>0</v>
      </c>
      <c r="J63" s="103"/>
      <c r="K63" s="103"/>
      <c r="L63" s="104"/>
      <c r="M63" s="110"/>
      <c r="N63" s="110"/>
      <c r="O63" s="492"/>
      <c r="P63" s="512"/>
      <c r="Q63" s="512"/>
      <c r="R63" s="509"/>
    </row>
    <row r="64" spans="1:18" ht="17.25" customHeight="1" thickBot="1">
      <c r="A64" s="446"/>
      <c r="B64" s="449"/>
      <c r="C64" s="557"/>
      <c r="D64" s="507"/>
      <c r="E64" s="525"/>
      <c r="F64" s="516"/>
      <c r="G64" s="440"/>
      <c r="H64" s="19" t="s">
        <v>10</v>
      </c>
      <c r="I64" s="57">
        <f t="shared" ref="I64:N64" si="5">SUM(I57:I63)</f>
        <v>0</v>
      </c>
      <c r="J64" s="58">
        <f t="shared" si="5"/>
        <v>0</v>
      </c>
      <c r="K64" s="58">
        <f t="shared" si="5"/>
        <v>0</v>
      </c>
      <c r="L64" s="58">
        <f t="shared" si="5"/>
        <v>0</v>
      </c>
      <c r="M64" s="60">
        <f t="shared" si="5"/>
        <v>120</v>
      </c>
      <c r="N64" s="60">
        <f t="shared" si="5"/>
        <v>120</v>
      </c>
      <c r="O64" s="577"/>
      <c r="P64" s="513"/>
      <c r="Q64" s="513"/>
      <c r="R64" s="510"/>
    </row>
    <row r="65" spans="1:18" ht="13.5" thickBot="1">
      <c r="A65" s="14" t="s">
        <v>9</v>
      </c>
      <c r="B65" s="15" t="s">
        <v>9</v>
      </c>
      <c r="C65" s="427" t="s">
        <v>12</v>
      </c>
      <c r="D65" s="427"/>
      <c r="E65" s="427"/>
      <c r="F65" s="427"/>
      <c r="G65" s="427"/>
      <c r="H65" s="428"/>
      <c r="I65" s="61">
        <f t="shared" ref="I65:N65" si="6">I64+I56+I52+I44+I34</f>
        <v>981.2</v>
      </c>
      <c r="J65" s="61">
        <f t="shared" si="6"/>
        <v>101.6</v>
      </c>
      <c r="K65" s="61">
        <f t="shared" si="6"/>
        <v>68.599999999999994</v>
      </c>
      <c r="L65" s="61">
        <f t="shared" si="6"/>
        <v>879.59999999999991</v>
      </c>
      <c r="M65" s="61">
        <f t="shared" si="6"/>
        <v>1478.8000000000002</v>
      </c>
      <c r="N65" s="61">
        <f t="shared" si="6"/>
        <v>1345.3000000000002</v>
      </c>
      <c r="O65" s="298"/>
      <c r="P65" s="126"/>
      <c r="Q65" s="126"/>
      <c r="R65" s="127"/>
    </row>
    <row r="66" spans="1:18" ht="13.5" thickBot="1">
      <c r="A66" s="14" t="s">
        <v>9</v>
      </c>
      <c r="B66" s="15" t="s">
        <v>11</v>
      </c>
      <c r="C66" s="498" t="s">
        <v>75</v>
      </c>
      <c r="D66" s="499"/>
      <c r="E66" s="499"/>
      <c r="F66" s="499"/>
      <c r="G66" s="499"/>
      <c r="H66" s="499"/>
      <c r="I66" s="499"/>
      <c r="J66" s="499"/>
      <c r="K66" s="499"/>
      <c r="L66" s="499"/>
      <c r="M66" s="499"/>
      <c r="N66" s="499"/>
      <c r="O66" s="499"/>
      <c r="P66" s="499"/>
      <c r="Q66" s="499"/>
      <c r="R66" s="500"/>
    </row>
    <row r="67" spans="1:18" ht="12.75" customHeight="1">
      <c r="A67" s="444" t="s">
        <v>9</v>
      </c>
      <c r="B67" s="447" t="s">
        <v>11</v>
      </c>
      <c r="C67" s="555" t="s">
        <v>9</v>
      </c>
      <c r="D67" s="339" t="s">
        <v>156</v>
      </c>
      <c r="E67" s="520"/>
      <c r="F67" s="435" t="s">
        <v>9</v>
      </c>
      <c r="G67" s="438" t="s">
        <v>57</v>
      </c>
      <c r="H67" s="351" t="s">
        <v>46</v>
      </c>
      <c r="I67" s="253">
        <f>J67+L67</f>
        <v>66</v>
      </c>
      <c r="J67" s="254">
        <v>66</v>
      </c>
      <c r="K67" s="254"/>
      <c r="L67" s="354"/>
      <c r="M67" s="272">
        <v>120</v>
      </c>
      <c r="N67" s="342">
        <v>120</v>
      </c>
      <c r="O67" s="340"/>
      <c r="P67" s="343"/>
      <c r="Q67" s="341"/>
      <c r="R67" s="344"/>
    </row>
    <row r="68" spans="1:18" ht="27.75" customHeight="1">
      <c r="A68" s="445"/>
      <c r="B68" s="448"/>
      <c r="C68" s="556"/>
      <c r="D68" s="388" t="s">
        <v>77</v>
      </c>
      <c r="E68" s="521"/>
      <c r="F68" s="436"/>
      <c r="G68" s="439"/>
      <c r="H68" s="6"/>
      <c r="I68" s="355"/>
      <c r="J68" s="357"/>
      <c r="K68" s="357"/>
      <c r="L68" s="356"/>
      <c r="M68" s="6"/>
      <c r="N68" s="49"/>
      <c r="O68" s="23" t="s">
        <v>65</v>
      </c>
      <c r="P68" s="81">
        <v>85</v>
      </c>
      <c r="Q68" s="153">
        <v>90</v>
      </c>
      <c r="R68" s="154">
        <v>90</v>
      </c>
    </row>
    <row r="69" spans="1:18" ht="27" customHeight="1">
      <c r="A69" s="445"/>
      <c r="B69" s="448"/>
      <c r="C69" s="556"/>
      <c r="D69" s="518" t="s">
        <v>78</v>
      </c>
      <c r="E69" s="521"/>
      <c r="F69" s="436"/>
      <c r="G69" s="439"/>
      <c r="H69" s="351"/>
      <c r="I69" s="159"/>
      <c r="J69" s="47"/>
      <c r="K69" s="47"/>
      <c r="L69" s="276"/>
      <c r="M69" s="272"/>
      <c r="N69" s="49"/>
      <c r="O69" s="23"/>
      <c r="P69" s="81"/>
      <c r="Q69" s="81"/>
      <c r="R69" s="82"/>
    </row>
    <row r="70" spans="1:18" ht="15.75" customHeight="1">
      <c r="A70" s="445"/>
      <c r="B70" s="448"/>
      <c r="C70" s="556"/>
      <c r="D70" s="518"/>
      <c r="E70" s="521"/>
      <c r="F70" s="436"/>
      <c r="G70" s="439"/>
      <c r="H70" s="351"/>
      <c r="I70" s="159"/>
      <c r="J70" s="47"/>
      <c r="K70" s="47"/>
      <c r="L70" s="276"/>
      <c r="M70" s="345"/>
      <c r="N70" s="94"/>
      <c r="O70" s="23"/>
      <c r="P70" s="81"/>
      <c r="Q70" s="81"/>
      <c r="R70" s="82"/>
    </row>
    <row r="71" spans="1:18">
      <c r="A71" s="299"/>
      <c r="B71" s="295"/>
      <c r="C71" s="294"/>
      <c r="D71" s="518" t="s">
        <v>144</v>
      </c>
      <c r="E71" s="522"/>
      <c r="F71" s="297"/>
      <c r="G71" s="382"/>
      <c r="H71" s="352"/>
      <c r="I71" s="101"/>
      <c r="J71" s="97"/>
      <c r="K71" s="97"/>
      <c r="L71" s="346"/>
      <c r="M71" s="347"/>
      <c r="N71" s="99"/>
      <c r="O71" s="23"/>
      <c r="P71" s="81"/>
      <c r="Q71" s="81"/>
      <c r="R71" s="82"/>
    </row>
    <row r="72" spans="1:18" ht="13.5" thickBot="1">
      <c r="A72" s="299"/>
      <c r="B72" s="295"/>
      <c r="C72" s="294"/>
      <c r="D72" s="524"/>
      <c r="E72" s="523"/>
      <c r="F72" s="297"/>
      <c r="G72" s="382"/>
      <c r="H72" s="353" t="s">
        <v>10</v>
      </c>
      <c r="I72" s="278">
        <f t="shared" ref="I72:N72" si="7">SUM(I67:I71)</f>
        <v>66</v>
      </c>
      <c r="J72" s="57">
        <f t="shared" si="7"/>
        <v>66</v>
      </c>
      <c r="K72" s="57">
        <f t="shared" si="7"/>
        <v>0</v>
      </c>
      <c r="L72" s="279">
        <f t="shared" si="7"/>
        <v>0</v>
      </c>
      <c r="M72" s="266">
        <f t="shared" si="7"/>
        <v>120</v>
      </c>
      <c r="N72" s="60">
        <f t="shared" si="7"/>
        <v>120</v>
      </c>
      <c r="O72" s="24"/>
      <c r="P72" s="83"/>
      <c r="Q72" s="83"/>
      <c r="R72" s="84"/>
    </row>
    <row r="73" spans="1:18" ht="12.75" customHeight="1">
      <c r="A73" s="444" t="s">
        <v>9</v>
      </c>
      <c r="B73" s="447" t="s">
        <v>11</v>
      </c>
      <c r="C73" s="555" t="s">
        <v>11</v>
      </c>
      <c r="D73" s="558" t="s">
        <v>79</v>
      </c>
      <c r="E73" s="432"/>
      <c r="F73" s="435" t="s">
        <v>9</v>
      </c>
      <c r="G73" s="438" t="s">
        <v>57</v>
      </c>
      <c r="H73" s="25" t="s">
        <v>106</v>
      </c>
      <c r="I73" s="38">
        <f>J73+L73</f>
        <v>2200</v>
      </c>
      <c r="J73" s="39">
        <v>2200</v>
      </c>
      <c r="K73" s="39"/>
      <c r="L73" s="40"/>
      <c r="M73" s="41"/>
      <c r="N73" s="41"/>
      <c r="O73" s="21" t="s">
        <v>80</v>
      </c>
      <c r="P73" s="87">
        <v>7</v>
      </c>
      <c r="Q73" s="87"/>
      <c r="R73" s="88"/>
    </row>
    <row r="74" spans="1:18">
      <c r="A74" s="445"/>
      <c r="B74" s="448"/>
      <c r="C74" s="556"/>
      <c r="D74" s="559"/>
      <c r="E74" s="433"/>
      <c r="F74" s="436"/>
      <c r="G74" s="439"/>
      <c r="H74" s="64" t="s">
        <v>174</v>
      </c>
      <c r="I74" s="46">
        <f>J74+L74</f>
        <v>10.8</v>
      </c>
      <c r="J74" s="47">
        <v>10.8</v>
      </c>
      <c r="K74" s="47"/>
      <c r="L74" s="48"/>
      <c r="M74" s="49"/>
      <c r="N74" s="49"/>
      <c r="O74" s="23"/>
      <c r="P74" s="81"/>
      <c r="Q74" s="81"/>
      <c r="R74" s="82"/>
    </row>
    <row r="75" spans="1:18" ht="13.5" thickBot="1">
      <c r="A75" s="446"/>
      <c r="B75" s="449"/>
      <c r="C75" s="557"/>
      <c r="D75" s="560"/>
      <c r="E75" s="434"/>
      <c r="F75" s="437"/>
      <c r="G75" s="440"/>
      <c r="H75" s="19" t="s">
        <v>10</v>
      </c>
      <c r="I75" s="57">
        <f t="shared" ref="I75:N75" si="8">SUM(I73:I74)</f>
        <v>2210.8000000000002</v>
      </c>
      <c r="J75" s="58">
        <f t="shared" si="8"/>
        <v>2210.8000000000002</v>
      </c>
      <c r="K75" s="58">
        <f t="shared" si="8"/>
        <v>0</v>
      </c>
      <c r="L75" s="58">
        <f t="shared" si="8"/>
        <v>0</v>
      </c>
      <c r="M75" s="60">
        <f t="shared" si="8"/>
        <v>0</v>
      </c>
      <c r="N75" s="60">
        <f t="shared" si="8"/>
        <v>0</v>
      </c>
      <c r="O75" s="24"/>
      <c r="P75" s="83"/>
      <c r="Q75" s="83"/>
      <c r="R75" s="84"/>
    </row>
    <row r="76" spans="1:18" ht="12.75" customHeight="1">
      <c r="A76" s="444" t="s">
        <v>9</v>
      </c>
      <c r="B76" s="447" t="s">
        <v>11</v>
      </c>
      <c r="C76" s="555" t="s">
        <v>49</v>
      </c>
      <c r="D76" s="558" t="s">
        <v>81</v>
      </c>
      <c r="E76" s="432"/>
      <c r="F76" s="435" t="s">
        <v>9</v>
      </c>
      <c r="G76" s="438" t="s">
        <v>57</v>
      </c>
      <c r="H76" s="25" t="s">
        <v>46</v>
      </c>
      <c r="I76" s="38">
        <f>J76+L76</f>
        <v>8</v>
      </c>
      <c r="J76" s="39">
        <v>8</v>
      </c>
      <c r="K76" s="39"/>
      <c r="L76" s="40"/>
      <c r="M76" s="41">
        <v>10</v>
      </c>
      <c r="N76" s="41">
        <v>10</v>
      </c>
      <c r="O76" s="491" t="s">
        <v>82</v>
      </c>
      <c r="P76" s="151">
        <v>1</v>
      </c>
      <c r="Q76" s="151">
        <v>1</v>
      </c>
      <c r="R76" s="152">
        <v>1</v>
      </c>
    </row>
    <row r="77" spans="1:18" ht="13.5" thickBot="1">
      <c r="A77" s="446"/>
      <c r="B77" s="449"/>
      <c r="C77" s="557"/>
      <c r="D77" s="560"/>
      <c r="E77" s="434"/>
      <c r="F77" s="437"/>
      <c r="G77" s="440"/>
      <c r="H77" s="19" t="s">
        <v>10</v>
      </c>
      <c r="I77" s="57">
        <f t="shared" ref="I77:N77" si="9">SUM(I76:I76)</f>
        <v>8</v>
      </c>
      <c r="J77" s="58">
        <f t="shared" si="9"/>
        <v>8</v>
      </c>
      <c r="K77" s="58">
        <f t="shared" si="9"/>
        <v>0</v>
      </c>
      <c r="L77" s="58">
        <f t="shared" si="9"/>
        <v>0</v>
      </c>
      <c r="M77" s="60">
        <f t="shared" si="9"/>
        <v>10</v>
      </c>
      <c r="N77" s="60">
        <f t="shared" si="9"/>
        <v>10</v>
      </c>
      <c r="O77" s="577"/>
      <c r="P77" s="155"/>
      <c r="Q77" s="155"/>
      <c r="R77" s="156"/>
    </row>
    <row r="78" spans="1:18" ht="14.25" customHeight="1">
      <c r="A78" s="444" t="s">
        <v>9</v>
      </c>
      <c r="B78" s="447" t="s">
        <v>11</v>
      </c>
      <c r="C78" s="555" t="s">
        <v>50</v>
      </c>
      <c r="D78" s="558" t="s">
        <v>83</v>
      </c>
      <c r="E78" s="432"/>
      <c r="F78" s="435" t="s">
        <v>9</v>
      </c>
      <c r="G78" s="438" t="s">
        <v>57</v>
      </c>
      <c r="H78" s="25" t="s">
        <v>46</v>
      </c>
      <c r="I78" s="38">
        <f>J78+L78</f>
        <v>0</v>
      </c>
      <c r="J78" s="39"/>
      <c r="K78" s="39"/>
      <c r="L78" s="40"/>
      <c r="M78" s="41">
        <v>10</v>
      </c>
      <c r="N78" s="41"/>
      <c r="O78" s="21" t="s">
        <v>84</v>
      </c>
      <c r="P78" s="87"/>
      <c r="Q78" s="87">
        <v>1</v>
      </c>
      <c r="R78" s="88"/>
    </row>
    <row r="79" spans="1:18" ht="14.25" customHeight="1" thickBot="1">
      <c r="A79" s="446"/>
      <c r="B79" s="449"/>
      <c r="C79" s="557"/>
      <c r="D79" s="560"/>
      <c r="E79" s="434"/>
      <c r="F79" s="437"/>
      <c r="G79" s="440"/>
      <c r="H79" s="19" t="s">
        <v>10</v>
      </c>
      <c r="I79" s="57">
        <f t="shared" ref="I79:N79" si="10">SUM(I78:I78)</f>
        <v>0</v>
      </c>
      <c r="J79" s="58">
        <f t="shared" si="10"/>
        <v>0</v>
      </c>
      <c r="K79" s="58">
        <f t="shared" si="10"/>
        <v>0</v>
      </c>
      <c r="L79" s="58">
        <f t="shared" si="10"/>
        <v>0</v>
      </c>
      <c r="M79" s="60">
        <f t="shared" si="10"/>
        <v>10</v>
      </c>
      <c r="N79" s="60">
        <f t="shared" si="10"/>
        <v>0</v>
      </c>
      <c r="O79" s="24"/>
      <c r="P79" s="83"/>
      <c r="Q79" s="83"/>
      <c r="R79" s="84"/>
    </row>
    <row r="80" spans="1:18" ht="13.5" thickBot="1">
      <c r="A80" s="27" t="s">
        <v>9</v>
      </c>
      <c r="B80" s="15" t="s">
        <v>11</v>
      </c>
      <c r="C80" s="427" t="s">
        <v>12</v>
      </c>
      <c r="D80" s="427"/>
      <c r="E80" s="427"/>
      <c r="F80" s="427"/>
      <c r="G80" s="427"/>
      <c r="H80" s="428"/>
      <c r="I80" s="61">
        <f t="shared" ref="I80:N80" si="11">I79+I77+I75+I72</f>
        <v>2284.8000000000002</v>
      </c>
      <c r="J80" s="61">
        <f t="shared" si="11"/>
        <v>2284.8000000000002</v>
      </c>
      <c r="K80" s="61">
        <f t="shared" si="11"/>
        <v>0</v>
      </c>
      <c r="L80" s="312">
        <f t="shared" si="11"/>
        <v>0</v>
      </c>
      <c r="M80" s="315">
        <f t="shared" si="11"/>
        <v>140</v>
      </c>
      <c r="N80" s="61">
        <f t="shared" si="11"/>
        <v>130</v>
      </c>
      <c r="O80" s="429"/>
      <c r="P80" s="430"/>
      <c r="Q80" s="430"/>
      <c r="R80" s="431"/>
    </row>
    <row r="81" spans="1:18" ht="13.5" thickBot="1">
      <c r="A81" s="14" t="s">
        <v>9</v>
      </c>
      <c r="B81" s="15" t="s">
        <v>49</v>
      </c>
      <c r="C81" s="498" t="s">
        <v>76</v>
      </c>
      <c r="D81" s="499"/>
      <c r="E81" s="499"/>
      <c r="F81" s="499"/>
      <c r="G81" s="499"/>
      <c r="H81" s="499"/>
      <c r="I81" s="499"/>
      <c r="J81" s="499"/>
      <c r="K81" s="499"/>
      <c r="L81" s="499"/>
      <c r="M81" s="499"/>
      <c r="N81" s="499"/>
      <c r="O81" s="499"/>
      <c r="P81" s="499"/>
      <c r="Q81" s="499"/>
      <c r="R81" s="500"/>
    </row>
    <row r="82" spans="1:18" ht="13.5" customHeight="1">
      <c r="A82" s="444" t="s">
        <v>9</v>
      </c>
      <c r="B82" s="447" t="s">
        <v>49</v>
      </c>
      <c r="C82" s="555" t="s">
        <v>9</v>
      </c>
      <c r="D82" s="558" t="s">
        <v>85</v>
      </c>
      <c r="E82" s="432"/>
      <c r="F82" s="435" t="s">
        <v>50</v>
      </c>
      <c r="G82" s="438" t="s">
        <v>57</v>
      </c>
      <c r="H82" s="25" t="s">
        <v>46</v>
      </c>
      <c r="I82" s="38">
        <f>J82+L82</f>
        <v>105</v>
      </c>
      <c r="J82" s="39">
        <v>105</v>
      </c>
      <c r="K82" s="39"/>
      <c r="L82" s="40"/>
      <c r="M82" s="41">
        <v>105</v>
      </c>
      <c r="N82" s="41">
        <v>105</v>
      </c>
      <c r="O82" s="425" t="s">
        <v>184</v>
      </c>
      <c r="P82" s="87">
        <v>80</v>
      </c>
      <c r="Q82" s="87">
        <v>80</v>
      </c>
      <c r="R82" s="88">
        <v>80</v>
      </c>
    </row>
    <row r="83" spans="1:18" ht="13.5" customHeight="1">
      <c r="A83" s="445"/>
      <c r="B83" s="448"/>
      <c r="C83" s="556"/>
      <c r="D83" s="559"/>
      <c r="E83" s="433"/>
      <c r="F83" s="436"/>
      <c r="G83" s="439"/>
      <c r="H83" s="64"/>
      <c r="I83" s="46">
        <f>J83+L83</f>
        <v>0</v>
      </c>
      <c r="J83" s="47"/>
      <c r="K83" s="47"/>
      <c r="L83" s="48"/>
      <c r="M83" s="49"/>
      <c r="N83" s="49"/>
      <c r="O83" s="426"/>
      <c r="P83" s="81"/>
      <c r="Q83" s="81"/>
      <c r="R83" s="82"/>
    </row>
    <row r="84" spans="1:18" ht="13.5" customHeight="1">
      <c r="A84" s="445"/>
      <c r="B84" s="448"/>
      <c r="C84" s="556"/>
      <c r="D84" s="559"/>
      <c r="E84" s="433"/>
      <c r="F84" s="436"/>
      <c r="G84" s="439"/>
      <c r="H84" s="95"/>
      <c r="I84" s="53">
        <f>J84+L84</f>
        <v>0</v>
      </c>
      <c r="J84" s="103"/>
      <c r="K84" s="103"/>
      <c r="L84" s="104"/>
      <c r="M84" s="110"/>
      <c r="N84" s="110"/>
      <c r="O84" s="576" t="s">
        <v>87</v>
      </c>
      <c r="P84" s="164">
        <v>5</v>
      </c>
      <c r="Q84" s="164">
        <v>5</v>
      </c>
      <c r="R84" s="165">
        <v>5</v>
      </c>
    </row>
    <row r="85" spans="1:18" ht="13.5" customHeight="1" thickBot="1">
      <c r="A85" s="446"/>
      <c r="B85" s="449"/>
      <c r="C85" s="557"/>
      <c r="D85" s="560"/>
      <c r="E85" s="434"/>
      <c r="F85" s="437"/>
      <c r="G85" s="440"/>
      <c r="H85" s="28" t="s">
        <v>10</v>
      </c>
      <c r="I85" s="348">
        <f t="shared" ref="I85:N85" si="12">SUM(I82:I84)</f>
        <v>105</v>
      </c>
      <c r="J85" s="349">
        <f t="shared" si="12"/>
        <v>105</v>
      </c>
      <c r="K85" s="349">
        <f t="shared" si="12"/>
        <v>0</v>
      </c>
      <c r="L85" s="349">
        <f t="shared" si="12"/>
        <v>0</v>
      </c>
      <c r="M85" s="78">
        <f t="shared" si="12"/>
        <v>105</v>
      </c>
      <c r="N85" s="78">
        <f t="shared" si="12"/>
        <v>105</v>
      </c>
      <c r="O85" s="501"/>
      <c r="P85" s="83"/>
      <c r="Q85" s="83"/>
      <c r="R85" s="84"/>
    </row>
    <row r="86" spans="1:18" ht="14.25" customHeight="1">
      <c r="A86" s="444" t="s">
        <v>9</v>
      </c>
      <c r="B86" s="447" t="s">
        <v>49</v>
      </c>
      <c r="C86" s="555" t="s">
        <v>11</v>
      </c>
      <c r="D86" s="558" t="s">
        <v>88</v>
      </c>
      <c r="E86" s="432"/>
      <c r="F86" s="435" t="s">
        <v>50</v>
      </c>
      <c r="G86" s="438" t="s">
        <v>57</v>
      </c>
      <c r="H86" s="25" t="s">
        <v>46</v>
      </c>
      <c r="I86" s="38">
        <f>J86+L86</f>
        <v>12</v>
      </c>
      <c r="J86" s="39">
        <v>12</v>
      </c>
      <c r="K86" s="39"/>
      <c r="L86" s="40"/>
      <c r="M86" s="41">
        <v>12</v>
      </c>
      <c r="N86" s="41">
        <v>12</v>
      </c>
      <c r="O86" s="425" t="s">
        <v>154</v>
      </c>
      <c r="P86" s="87">
        <v>2</v>
      </c>
      <c r="Q86" s="87">
        <v>2</v>
      </c>
      <c r="R86" s="88">
        <v>2</v>
      </c>
    </row>
    <row r="87" spans="1:18" ht="14.25" customHeight="1">
      <c r="A87" s="445"/>
      <c r="B87" s="448"/>
      <c r="C87" s="556"/>
      <c r="D87" s="559"/>
      <c r="E87" s="433"/>
      <c r="F87" s="436"/>
      <c r="G87" s="439"/>
      <c r="H87" s="64"/>
      <c r="I87" s="46">
        <f>J87+L87</f>
        <v>0</v>
      </c>
      <c r="J87" s="47"/>
      <c r="K87" s="47"/>
      <c r="L87" s="48"/>
      <c r="M87" s="49"/>
      <c r="N87" s="49"/>
      <c r="O87" s="426"/>
      <c r="P87" s="81"/>
      <c r="Q87" s="81"/>
      <c r="R87" s="82"/>
    </row>
    <row r="88" spans="1:18" ht="14.25" customHeight="1" thickBot="1">
      <c r="A88" s="446"/>
      <c r="B88" s="449"/>
      <c r="C88" s="557"/>
      <c r="D88" s="560"/>
      <c r="E88" s="434"/>
      <c r="F88" s="437"/>
      <c r="G88" s="440"/>
      <c r="H88" s="19" t="s">
        <v>10</v>
      </c>
      <c r="I88" s="57">
        <f t="shared" ref="I88:N88" si="13">SUM(I86:I87)</f>
        <v>12</v>
      </c>
      <c r="J88" s="58">
        <f t="shared" si="13"/>
        <v>12</v>
      </c>
      <c r="K88" s="58">
        <f t="shared" si="13"/>
        <v>0</v>
      </c>
      <c r="L88" s="58">
        <f t="shared" si="13"/>
        <v>0</v>
      </c>
      <c r="M88" s="60">
        <f t="shared" si="13"/>
        <v>12</v>
      </c>
      <c r="N88" s="60">
        <f t="shared" si="13"/>
        <v>12</v>
      </c>
      <c r="O88" s="501"/>
      <c r="P88" s="83"/>
      <c r="Q88" s="83"/>
      <c r="R88" s="84"/>
    </row>
    <row r="89" spans="1:18" ht="18" customHeight="1">
      <c r="A89" s="444" t="s">
        <v>9</v>
      </c>
      <c r="B89" s="447" t="s">
        <v>49</v>
      </c>
      <c r="C89" s="555" t="s">
        <v>49</v>
      </c>
      <c r="D89" s="558" t="s">
        <v>91</v>
      </c>
      <c r="E89" s="432"/>
      <c r="F89" s="435" t="s">
        <v>50</v>
      </c>
      <c r="G89" s="438" t="s">
        <v>57</v>
      </c>
      <c r="H89" s="25" t="s">
        <v>46</v>
      </c>
      <c r="I89" s="38">
        <f>J89+L89</f>
        <v>40</v>
      </c>
      <c r="J89" s="39"/>
      <c r="K89" s="39"/>
      <c r="L89" s="40">
        <v>40</v>
      </c>
      <c r="M89" s="41">
        <v>10</v>
      </c>
      <c r="N89" s="41">
        <v>10</v>
      </c>
      <c r="O89" s="425" t="s">
        <v>92</v>
      </c>
      <c r="P89" s="87">
        <v>100</v>
      </c>
      <c r="Q89" s="87"/>
      <c r="R89" s="88"/>
    </row>
    <row r="90" spans="1:18" ht="18" customHeight="1">
      <c r="A90" s="445"/>
      <c r="B90" s="448"/>
      <c r="C90" s="556"/>
      <c r="D90" s="559"/>
      <c r="E90" s="433"/>
      <c r="F90" s="436"/>
      <c r="G90" s="439"/>
      <c r="H90" s="64"/>
      <c r="I90" s="46">
        <f>J90+L90</f>
        <v>0</v>
      </c>
      <c r="J90" s="47"/>
      <c r="K90" s="47"/>
      <c r="L90" s="48"/>
      <c r="M90" s="49"/>
      <c r="N90" s="49"/>
      <c r="O90" s="426"/>
      <c r="P90" s="81"/>
      <c r="Q90" s="81"/>
      <c r="R90" s="82"/>
    </row>
    <row r="91" spans="1:18" ht="18" customHeight="1" thickBot="1">
      <c r="A91" s="446"/>
      <c r="B91" s="449"/>
      <c r="C91" s="557"/>
      <c r="D91" s="560"/>
      <c r="E91" s="434"/>
      <c r="F91" s="437"/>
      <c r="G91" s="440"/>
      <c r="H91" s="19" t="s">
        <v>10</v>
      </c>
      <c r="I91" s="57">
        <f t="shared" ref="I91:N91" si="14">SUM(I89:I90)</f>
        <v>40</v>
      </c>
      <c r="J91" s="58">
        <f t="shared" si="14"/>
        <v>0</v>
      </c>
      <c r="K91" s="58">
        <f t="shared" si="14"/>
        <v>0</v>
      </c>
      <c r="L91" s="58">
        <f t="shared" si="14"/>
        <v>40</v>
      </c>
      <c r="M91" s="60">
        <f t="shared" si="14"/>
        <v>10</v>
      </c>
      <c r="N91" s="60">
        <f t="shared" si="14"/>
        <v>10</v>
      </c>
      <c r="O91" s="24"/>
      <c r="P91" s="83"/>
      <c r="Q91" s="83"/>
      <c r="R91" s="84"/>
    </row>
    <row r="92" spans="1:18" ht="12.75" customHeight="1">
      <c r="A92" s="444" t="s">
        <v>9</v>
      </c>
      <c r="B92" s="447" t="s">
        <v>49</v>
      </c>
      <c r="C92" s="555" t="s">
        <v>50</v>
      </c>
      <c r="D92" s="558" t="s">
        <v>95</v>
      </c>
      <c r="E92" s="432"/>
      <c r="F92" s="435" t="s">
        <v>50</v>
      </c>
      <c r="G92" s="438" t="s">
        <v>57</v>
      </c>
      <c r="H92" s="25" t="s">
        <v>46</v>
      </c>
      <c r="I92" s="38">
        <f>J92+L92</f>
        <v>0</v>
      </c>
      <c r="J92" s="39"/>
      <c r="K92" s="39"/>
      <c r="L92" s="40"/>
      <c r="M92" s="41">
        <v>30</v>
      </c>
      <c r="N92" s="41"/>
      <c r="O92" s="425" t="s">
        <v>133</v>
      </c>
      <c r="P92" s="87"/>
      <c r="Q92" s="87">
        <v>1</v>
      </c>
      <c r="R92" s="88"/>
    </row>
    <row r="93" spans="1:18" ht="13.5" thickBot="1">
      <c r="A93" s="446"/>
      <c r="B93" s="449"/>
      <c r="C93" s="557"/>
      <c r="D93" s="560"/>
      <c r="E93" s="434"/>
      <c r="F93" s="437"/>
      <c r="G93" s="440"/>
      <c r="H93" s="19" t="s">
        <v>10</v>
      </c>
      <c r="I93" s="57">
        <f t="shared" ref="I93:N93" si="15">SUM(I92:I92)</f>
        <v>0</v>
      </c>
      <c r="J93" s="58">
        <f t="shared" si="15"/>
        <v>0</v>
      </c>
      <c r="K93" s="58">
        <f t="shared" si="15"/>
        <v>0</v>
      </c>
      <c r="L93" s="58">
        <f t="shared" si="15"/>
        <v>0</v>
      </c>
      <c r="M93" s="60">
        <f t="shared" si="15"/>
        <v>30</v>
      </c>
      <c r="N93" s="60">
        <f t="shared" si="15"/>
        <v>0</v>
      </c>
      <c r="O93" s="501"/>
      <c r="P93" s="83"/>
      <c r="Q93" s="83"/>
      <c r="R93" s="84"/>
    </row>
    <row r="94" spans="1:18" ht="13.5" thickBot="1">
      <c r="A94" s="27" t="s">
        <v>9</v>
      </c>
      <c r="B94" s="15" t="s">
        <v>49</v>
      </c>
      <c r="C94" s="427" t="s">
        <v>12</v>
      </c>
      <c r="D94" s="427"/>
      <c r="E94" s="427"/>
      <c r="F94" s="427"/>
      <c r="G94" s="427"/>
      <c r="H94" s="428"/>
      <c r="I94" s="61">
        <f>J94+L94</f>
        <v>157</v>
      </c>
      <c r="J94" s="61">
        <f>SUM(J93,J91,J88,J85)</f>
        <v>117</v>
      </c>
      <c r="K94" s="61">
        <f>SUM(K93,K91,K88,K85)</f>
        <v>0</v>
      </c>
      <c r="L94" s="62">
        <f>SUM(L93,L91,L88,L85)</f>
        <v>40</v>
      </c>
      <c r="M94" s="62">
        <f>SUM(M93,M91,M88,M85)</f>
        <v>157</v>
      </c>
      <c r="N94" s="61">
        <f>SUM(N93,N91,N88,N85)</f>
        <v>127</v>
      </c>
      <c r="O94" s="429"/>
      <c r="P94" s="430"/>
      <c r="Q94" s="430"/>
      <c r="R94" s="431"/>
    </row>
    <row r="95" spans="1:18" ht="13.5" thickBot="1">
      <c r="A95" s="27" t="s">
        <v>9</v>
      </c>
      <c r="B95" s="450" t="s">
        <v>13</v>
      </c>
      <c r="C95" s="451"/>
      <c r="D95" s="451"/>
      <c r="E95" s="451"/>
      <c r="F95" s="451"/>
      <c r="G95" s="451"/>
      <c r="H95" s="452"/>
      <c r="I95" s="32">
        <f>J95+L95</f>
        <v>3423</v>
      </c>
      <c r="J95" s="32">
        <f>J94+J80+J65</f>
        <v>2503.4</v>
      </c>
      <c r="K95" s="32">
        <f>K94+K80+K65</f>
        <v>68.599999999999994</v>
      </c>
      <c r="L95" s="33">
        <f>L94+L80+L65</f>
        <v>919.59999999999991</v>
      </c>
      <c r="M95" s="33">
        <f>M94+M80+M65</f>
        <v>1775.8000000000002</v>
      </c>
      <c r="N95" s="32">
        <f>N94+N80+N65</f>
        <v>1602.3000000000002</v>
      </c>
      <c r="O95" s="422"/>
      <c r="P95" s="423"/>
      <c r="Q95" s="423"/>
      <c r="R95" s="424"/>
    </row>
    <row r="96" spans="1:18" ht="16.5" customHeight="1" thickBot="1">
      <c r="A96" s="13" t="s">
        <v>11</v>
      </c>
      <c r="B96" s="567" t="s">
        <v>96</v>
      </c>
      <c r="C96" s="568"/>
      <c r="D96" s="568"/>
      <c r="E96" s="568"/>
      <c r="F96" s="568"/>
      <c r="G96" s="568"/>
      <c r="H96" s="568"/>
      <c r="I96" s="568"/>
      <c r="J96" s="568"/>
      <c r="K96" s="568"/>
      <c r="L96" s="568"/>
      <c r="M96" s="568"/>
      <c r="N96" s="568"/>
      <c r="O96" s="568"/>
      <c r="P96" s="568"/>
      <c r="Q96" s="568"/>
      <c r="R96" s="569"/>
    </row>
    <row r="97" spans="1:18" ht="13.5" thickBot="1">
      <c r="A97" s="14" t="s">
        <v>11</v>
      </c>
      <c r="B97" s="15" t="s">
        <v>9</v>
      </c>
      <c r="C97" s="570" t="s">
        <v>97</v>
      </c>
      <c r="D97" s="571"/>
      <c r="E97" s="571"/>
      <c r="F97" s="571"/>
      <c r="G97" s="571"/>
      <c r="H97" s="571"/>
      <c r="I97" s="571"/>
      <c r="J97" s="571"/>
      <c r="K97" s="571"/>
      <c r="L97" s="571"/>
      <c r="M97" s="571"/>
      <c r="N97" s="571"/>
      <c r="O97" s="571"/>
      <c r="P97" s="571"/>
      <c r="Q97" s="571"/>
      <c r="R97" s="572"/>
    </row>
    <row r="98" spans="1:18" ht="12.75" customHeight="1">
      <c r="A98" s="564" t="s">
        <v>11</v>
      </c>
      <c r="B98" s="573" t="s">
        <v>9</v>
      </c>
      <c r="C98" s="502" t="s">
        <v>9</v>
      </c>
      <c r="D98" s="505" t="s">
        <v>99</v>
      </c>
      <c r="E98" s="432"/>
      <c r="F98" s="435" t="s">
        <v>50</v>
      </c>
      <c r="G98" s="495" t="s">
        <v>57</v>
      </c>
      <c r="H98" s="66" t="s">
        <v>46</v>
      </c>
      <c r="I98" s="38">
        <f>J98+L98</f>
        <v>10</v>
      </c>
      <c r="J98" s="39">
        <v>10</v>
      </c>
      <c r="K98" s="39"/>
      <c r="L98" s="40"/>
      <c r="M98" s="41">
        <v>20</v>
      </c>
      <c r="N98" s="41">
        <v>20</v>
      </c>
      <c r="O98" s="425" t="s">
        <v>155</v>
      </c>
      <c r="P98" s="87">
        <v>2</v>
      </c>
      <c r="Q98" s="151">
        <v>4</v>
      </c>
      <c r="R98" s="152">
        <v>4</v>
      </c>
    </row>
    <row r="99" spans="1:18">
      <c r="A99" s="565"/>
      <c r="B99" s="574"/>
      <c r="C99" s="503"/>
      <c r="D99" s="506"/>
      <c r="E99" s="433"/>
      <c r="F99" s="436"/>
      <c r="G99" s="496"/>
      <c r="H99" s="67"/>
      <c r="I99" s="46">
        <f>J99+L99</f>
        <v>0</v>
      </c>
      <c r="J99" s="47"/>
      <c r="K99" s="47"/>
      <c r="L99" s="48"/>
      <c r="M99" s="49"/>
      <c r="N99" s="49"/>
      <c r="O99" s="426"/>
      <c r="P99" s="81"/>
      <c r="Q99" s="81"/>
      <c r="R99" s="82"/>
    </row>
    <row r="100" spans="1:18" ht="13.5" thickBot="1">
      <c r="A100" s="566"/>
      <c r="B100" s="575"/>
      <c r="C100" s="504"/>
      <c r="D100" s="507"/>
      <c r="E100" s="434"/>
      <c r="F100" s="437"/>
      <c r="G100" s="497"/>
      <c r="H100" s="19" t="s">
        <v>10</v>
      </c>
      <c r="I100" s="57">
        <f t="shared" ref="I100:N100" si="16">SUM(I98:I99)</f>
        <v>10</v>
      </c>
      <c r="J100" s="58">
        <f t="shared" si="16"/>
        <v>10</v>
      </c>
      <c r="K100" s="58">
        <f t="shared" si="16"/>
        <v>0</v>
      </c>
      <c r="L100" s="58">
        <f t="shared" si="16"/>
        <v>0</v>
      </c>
      <c r="M100" s="60">
        <f t="shared" si="16"/>
        <v>20</v>
      </c>
      <c r="N100" s="60">
        <f t="shared" si="16"/>
        <v>20</v>
      </c>
      <c r="O100" s="501"/>
      <c r="P100" s="83"/>
      <c r="Q100" s="83"/>
      <c r="R100" s="84"/>
    </row>
    <row r="101" spans="1:18" ht="12.75" customHeight="1">
      <c r="A101" s="444" t="s">
        <v>11</v>
      </c>
      <c r="B101" s="447" t="s">
        <v>9</v>
      </c>
      <c r="C101" s="502" t="s">
        <v>11</v>
      </c>
      <c r="D101" s="535" t="s">
        <v>100</v>
      </c>
      <c r="E101" s="520"/>
      <c r="F101" s="493" t="s">
        <v>50</v>
      </c>
      <c r="G101" s="438" t="s">
        <v>57</v>
      </c>
      <c r="H101" s="20" t="s">
        <v>46</v>
      </c>
      <c r="I101" s="38">
        <f>J101+L101</f>
        <v>0</v>
      </c>
      <c r="J101" s="39"/>
      <c r="K101" s="39"/>
      <c r="L101" s="40"/>
      <c r="M101" s="41">
        <v>30</v>
      </c>
      <c r="N101" s="41"/>
      <c r="O101" s="21" t="s">
        <v>101</v>
      </c>
      <c r="P101" s="87"/>
      <c r="Q101" s="151">
        <v>1</v>
      </c>
      <c r="R101" s="88"/>
    </row>
    <row r="102" spans="1:18" ht="13.5" thickBot="1">
      <c r="A102" s="446"/>
      <c r="B102" s="449"/>
      <c r="C102" s="504"/>
      <c r="D102" s="524"/>
      <c r="E102" s="525"/>
      <c r="F102" s="494"/>
      <c r="G102" s="440"/>
      <c r="H102" s="28" t="s">
        <v>10</v>
      </c>
      <c r="I102" s="57">
        <f t="shared" ref="I102:N102" si="17">SUM(I101:I101)</f>
        <v>0</v>
      </c>
      <c r="J102" s="58">
        <f t="shared" si="17"/>
        <v>0</v>
      </c>
      <c r="K102" s="58">
        <f t="shared" si="17"/>
        <v>0</v>
      </c>
      <c r="L102" s="58">
        <f t="shared" si="17"/>
        <v>0</v>
      </c>
      <c r="M102" s="60">
        <f t="shared" si="17"/>
        <v>30</v>
      </c>
      <c r="N102" s="60">
        <f t="shared" si="17"/>
        <v>0</v>
      </c>
      <c r="O102" s="73"/>
      <c r="P102" s="83"/>
      <c r="Q102" s="90"/>
      <c r="R102" s="84"/>
    </row>
    <row r="103" spans="1:18" ht="13.5" thickBot="1">
      <c r="A103" s="300" t="s">
        <v>11</v>
      </c>
      <c r="B103" s="296" t="s">
        <v>9</v>
      </c>
      <c r="C103" s="563" t="s">
        <v>12</v>
      </c>
      <c r="D103" s="427"/>
      <c r="E103" s="427"/>
      <c r="F103" s="427"/>
      <c r="G103" s="427"/>
      <c r="H103" s="428"/>
      <c r="I103" s="61">
        <f t="shared" ref="I103:N103" si="18">SUM(I102,I100)</f>
        <v>10</v>
      </c>
      <c r="J103" s="61">
        <f t="shared" si="18"/>
        <v>10</v>
      </c>
      <c r="K103" s="61">
        <f t="shared" si="18"/>
        <v>0</v>
      </c>
      <c r="L103" s="62">
        <f t="shared" si="18"/>
        <v>0</v>
      </c>
      <c r="M103" s="62">
        <f t="shared" si="18"/>
        <v>50</v>
      </c>
      <c r="N103" s="61">
        <f t="shared" si="18"/>
        <v>20</v>
      </c>
      <c r="O103" s="429"/>
      <c r="P103" s="430"/>
      <c r="Q103" s="430"/>
      <c r="R103" s="431"/>
    </row>
    <row r="104" spans="1:18" ht="13.5" thickBot="1">
      <c r="A104" s="14" t="s">
        <v>11</v>
      </c>
      <c r="B104" s="15" t="s">
        <v>11</v>
      </c>
      <c r="C104" s="498" t="s">
        <v>98</v>
      </c>
      <c r="D104" s="499"/>
      <c r="E104" s="499"/>
      <c r="F104" s="499"/>
      <c r="G104" s="499"/>
      <c r="H104" s="499"/>
      <c r="I104" s="499"/>
      <c r="J104" s="499"/>
      <c r="K104" s="499"/>
      <c r="L104" s="499"/>
      <c r="M104" s="499"/>
      <c r="N104" s="499"/>
      <c r="O104" s="499"/>
      <c r="P104" s="499"/>
      <c r="Q104" s="499"/>
      <c r="R104" s="500"/>
    </row>
    <row r="105" spans="1:18" ht="12.75" customHeight="1">
      <c r="A105" s="444" t="s">
        <v>11</v>
      </c>
      <c r="B105" s="447" t="s">
        <v>11</v>
      </c>
      <c r="C105" s="555" t="s">
        <v>9</v>
      </c>
      <c r="D105" s="558" t="s">
        <v>111</v>
      </c>
      <c r="E105" s="432"/>
      <c r="F105" s="435" t="s">
        <v>50</v>
      </c>
      <c r="G105" s="438" t="s">
        <v>57</v>
      </c>
      <c r="H105" s="25" t="s">
        <v>46</v>
      </c>
      <c r="I105" s="38">
        <f>J105+L105</f>
        <v>10</v>
      </c>
      <c r="J105" s="39"/>
      <c r="K105" s="39"/>
      <c r="L105" s="40">
        <v>10</v>
      </c>
      <c r="M105" s="41">
        <v>35</v>
      </c>
      <c r="N105" s="41"/>
      <c r="O105" s="491" t="s">
        <v>110</v>
      </c>
      <c r="P105" s="151"/>
      <c r="Q105" s="87">
        <v>1</v>
      </c>
      <c r="R105" s="88"/>
    </row>
    <row r="106" spans="1:18">
      <c r="A106" s="445"/>
      <c r="B106" s="448"/>
      <c r="C106" s="556"/>
      <c r="D106" s="559"/>
      <c r="E106" s="433"/>
      <c r="F106" s="436"/>
      <c r="G106" s="439"/>
      <c r="H106" s="64"/>
      <c r="I106" s="46">
        <f>J106+L106</f>
        <v>0</v>
      </c>
      <c r="J106" s="47"/>
      <c r="K106" s="47"/>
      <c r="L106" s="48"/>
      <c r="M106" s="49"/>
      <c r="N106" s="49"/>
      <c r="O106" s="492"/>
      <c r="P106" s="153"/>
      <c r="Q106" s="81"/>
      <c r="R106" s="82"/>
    </row>
    <row r="107" spans="1:18" ht="13.5" thickBot="1">
      <c r="A107" s="446"/>
      <c r="B107" s="449"/>
      <c r="C107" s="557"/>
      <c r="D107" s="560"/>
      <c r="E107" s="434"/>
      <c r="F107" s="437"/>
      <c r="G107" s="440"/>
      <c r="H107" s="19" t="s">
        <v>10</v>
      </c>
      <c r="I107" s="57">
        <f t="shared" ref="I107:N107" si="19">SUM(I105:I106)</f>
        <v>10</v>
      </c>
      <c r="J107" s="58">
        <f t="shared" si="19"/>
        <v>0</v>
      </c>
      <c r="K107" s="58">
        <f t="shared" si="19"/>
        <v>0</v>
      </c>
      <c r="L107" s="58">
        <f t="shared" si="19"/>
        <v>10</v>
      </c>
      <c r="M107" s="60">
        <f t="shared" si="19"/>
        <v>35</v>
      </c>
      <c r="N107" s="60">
        <f t="shared" si="19"/>
        <v>0</v>
      </c>
      <c r="O107" s="24"/>
      <c r="P107" s="83"/>
      <c r="Q107" s="83"/>
      <c r="R107" s="84"/>
    </row>
    <row r="108" spans="1:18" ht="26.25" customHeight="1">
      <c r="A108" s="444" t="s">
        <v>11</v>
      </c>
      <c r="B108" s="447" t="s">
        <v>11</v>
      </c>
      <c r="C108" s="502" t="s">
        <v>11</v>
      </c>
      <c r="D108" s="535" t="s">
        <v>183</v>
      </c>
      <c r="E108" s="520"/>
      <c r="F108" s="493" t="s">
        <v>50</v>
      </c>
      <c r="G108" s="438" t="s">
        <v>57</v>
      </c>
      <c r="H108" s="20" t="s">
        <v>46</v>
      </c>
      <c r="I108" s="38">
        <f>J108+L108</f>
        <v>20</v>
      </c>
      <c r="J108" s="39"/>
      <c r="K108" s="39"/>
      <c r="L108" s="40">
        <v>20</v>
      </c>
      <c r="M108" s="41">
        <v>75</v>
      </c>
      <c r="N108" s="41">
        <v>75</v>
      </c>
      <c r="O108" s="425" t="s">
        <v>105</v>
      </c>
      <c r="P108" s="151">
        <v>1</v>
      </c>
      <c r="Q108" s="151">
        <v>2</v>
      </c>
      <c r="R108" s="152">
        <v>2</v>
      </c>
    </row>
    <row r="109" spans="1:18" ht="15" customHeight="1">
      <c r="A109" s="445"/>
      <c r="B109" s="448"/>
      <c r="C109" s="503"/>
      <c r="D109" s="518"/>
      <c r="E109" s="521"/>
      <c r="F109" s="537"/>
      <c r="G109" s="439"/>
      <c r="H109" s="136"/>
      <c r="I109" s="101">
        <f>J109+L109</f>
        <v>0</v>
      </c>
      <c r="J109" s="97"/>
      <c r="K109" s="97"/>
      <c r="L109" s="98"/>
      <c r="M109" s="99"/>
      <c r="N109" s="99"/>
      <c r="O109" s="426"/>
      <c r="P109" s="81"/>
      <c r="Q109" s="81"/>
      <c r="R109" s="82"/>
    </row>
    <row r="110" spans="1:18" ht="13.5" thickBot="1">
      <c r="A110" s="446"/>
      <c r="B110" s="449"/>
      <c r="C110" s="504"/>
      <c r="D110" s="524"/>
      <c r="E110" s="525"/>
      <c r="F110" s="494"/>
      <c r="G110" s="440"/>
      <c r="H110" s="28" t="s">
        <v>10</v>
      </c>
      <c r="I110" s="57">
        <f t="shared" ref="I110:N110" si="20">SUM(I108:I109)</f>
        <v>20</v>
      </c>
      <c r="J110" s="58">
        <f t="shared" si="20"/>
        <v>0</v>
      </c>
      <c r="K110" s="58">
        <f t="shared" si="20"/>
        <v>0</v>
      </c>
      <c r="L110" s="58">
        <f t="shared" si="20"/>
        <v>20</v>
      </c>
      <c r="M110" s="60">
        <f t="shared" si="20"/>
        <v>75</v>
      </c>
      <c r="N110" s="60">
        <f t="shared" si="20"/>
        <v>75</v>
      </c>
      <c r="O110" s="73"/>
      <c r="P110" s="83"/>
      <c r="Q110" s="90"/>
      <c r="R110" s="84"/>
    </row>
    <row r="111" spans="1:18" ht="12.75" customHeight="1">
      <c r="A111" s="444" t="s">
        <v>11</v>
      </c>
      <c r="B111" s="447" t="s">
        <v>11</v>
      </c>
      <c r="C111" s="555" t="s">
        <v>49</v>
      </c>
      <c r="D111" s="558" t="s">
        <v>103</v>
      </c>
      <c r="E111" s="432"/>
      <c r="F111" s="435" t="s">
        <v>50</v>
      </c>
      <c r="G111" s="438" t="s">
        <v>118</v>
      </c>
      <c r="H111" s="25" t="s">
        <v>46</v>
      </c>
      <c r="I111" s="38">
        <f>J111+L111</f>
        <v>0</v>
      </c>
      <c r="J111" s="39"/>
      <c r="K111" s="39"/>
      <c r="L111" s="40"/>
      <c r="M111" s="41">
        <v>150</v>
      </c>
      <c r="N111" s="41">
        <v>150</v>
      </c>
      <c r="O111" s="21" t="s">
        <v>104</v>
      </c>
      <c r="P111" s="87"/>
      <c r="Q111" s="87">
        <v>2</v>
      </c>
      <c r="R111" s="88">
        <v>2</v>
      </c>
    </row>
    <row r="112" spans="1:18" ht="14.25" customHeight="1">
      <c r="A112" s="445"/>
      <c r="B112" s="448"/>
      <c r="C112" s="556"/>
      <c r="D112" s="559"/>
      <c r="E112" s="433"/>
      <c r="F112" s="436"/>
      <c r="G112" s="439"/>
      <c r="H112" s="64"/>
      <c r="I112" s="46">
        <f>J112+L112</f>
        <v>0</v>
      </c>
      <c r="J112" s="47"/>
      <c r="K112" s="47"/>
      <c r="L112" s="48"/>
      <c r="M112" s="49"/>
      <c r="N112" s="49"/>
      <c r="O112" s="23"/>
      <c r="P112" s="81"/>
      <c r="Q112" s="81"/>
      <c r="R112" s="82"/>
    </row>
    <row r="113" spans="1:18" ht="14.25" customHeight="1" thickBot="1">
      <c r="A113" s="446"/>
      <c r="B113" s="449"/>
      <c r="C113" s="557"/>
      <c r="D113" s="560"/>
      <c r="E113" s="434"/>
      <c r="F113" s="437"/>
      <c r="G113" s="440"/>
      <c r="H113" s="19" t="s">
        <v>10</v>
      </c>
      <c r="I113" s="57">
        <f t="shared" ref="I113:N113" si="21">SUM(I111:I112)</f>
        <v>0</v>
      </c>
      <c r="J113" s="58">
        <f t="shared" si="21"/>
        <v>0</v>
      </c>
      <c r="K113" s="58">
        <f t="shared" si="21"/>
        <v>0</v>
      </c>
      <c r="L113" s="58">
        <f t="shared" si="21"/>
        <v>0</v>
      </c>
      <c r="M113" s="60">
        <f t="shared" si="21"/>
        <v>150</v>
      </c>
      <c r="N113" s="60">
        <f t="shared" si="21"/>
        <v>150</v>
      </c>
      <c r="O113" s="24"/>
      <c r="P113" s="83"/>
      <c r="Q113" s="83"/>
      <c r="R113" s="84"/>
    </row>
    <row r="114" spans="1:18" ht="14.25" customHeight="1">
      <c r="A114" s="444" t="s">
        <v>11</v>
      </c>
      <c r="B114" s="447" t="s">
        <v>11</v>
      </c>
      <c r="C114" s="555" t="s">
        <v>50</v>
      </c>
      <c r="D114" s="558" t="s">
        <v>188</v>
      </c>
      <c r="E114" s="432"/>
      <c r="F114" s="435" t="s">
        <v>50</v>
      </c>
      <c r="G114" s="438" t="s">
        <v>57</v>
      </c>
      <c r="H114" s="25" t="s">
        <v>46</v>
      </c>
      <c r="I114" s="38">
        <f>J114+L114</f>
        <v>0</v>
      </c>
      <c r="J114" s="39"/>
      <c r="K114" s="39"/>
      <c r="L114" s="40"/>
      <c r="M114" s="41">
        <v>100</v>
      </c>
      <c r="N114" s="41">
        <v>100</v>
      </c>
      <c r="O114" s="425" t="s">
        <v>108</v>
      </c>
      <c r="P114" s="87"/>
      <c r="Q114" s="87">
        <v>1</v>
      </c>
      <c r="R114" s="88">
        <v>1</v>
      </c>
    </row>
    <row r="115" spans="1:18" ht="14.25" customHeight="1">
      <c r="A115" s="445"/>
      <c r="B115" s="448"/>
      <c r="C115" s="556"/>
      <c r="D115" s="559"/>
      <c r="E115" s="433"/>
      <c r="F115" s="436"/>
      <c r="G115" s="439"/>
      <c r="H115" s="64"/>
      <c r="I115" s="46">
        <f>J115+L115</f>
        <v>0</v>
      </c>
      <c r="J115" s="47"/>
      <c r="K115" s="47"/>
      <c r="L115" s="48"/>
      <c r="M115" s="49"/>
      <c r="N115" s="49"/>
      <c r="O115" s="426"/>
      <c r="P115" s="81"/>
      <c r="Q115" s="81"/>
      <c r="R115" s="82"/>
    </row>
    <row r="116" spans="1:18" ht="14.25" customHeight="1" thickBot="1">
      <c r="A116" s="446"/>
      <c r="B116" s="449"/>
      <c r="C116" s="557"/>
      <c r="D116" s="560"/>
      <c r="E116" s="434"/>
      <c r="F116" s="437"/>
      <c r="G116" s="440"/>
      <c r="H116" s="19" t="s">
        <v>10</v>
      </c>
      <c r="I116" s="57">
        <f t="shared" ref="I116:N116" si="22">SUM(I114:I115)</f>
        <v>0</v>
      </c>
      <c r="J116" s="58">
        <f t="shared" si="22"/>
        <v>0</v>
      </c>
      <c r="K116" s="58">
        <f t="shared" si="22"/>
        <v>0</v>
      </c>
      <c r="L116" s="58">
        <f t="shared" si="22"/>
        <v>0</v>
      </c>
      <c r="M116" s="60">
        <f t="shared" si="22"/>
        <v>100</v>
      </c>
      <c r="N116" s="60">
        <f t="shared" si="22"/>
        <v>100</v>
      </c>
      <c r="O116" s="24"/>
      <c r="P116" s="83"/>
      <c r="Q116" s="83"/>
      <c r="R116" s="84"/>
    </row>
    <row r="117" spans="1:18" ht="14.25" customHeight="1" thickBot="1">
      <c r="A117" s="27" t="s">
        <v>9</v>
      </c>
      <c r="B117" s="15" t="s">
        <v>11</v>
      </c>
      <c r="C117" s="427" t="s">
        <v>12</v>
      </c>
      <c r="D117" s="427"/>
      <c r="E117" s="427"/>
      <c r="F117" s="427"/>
      <c r="G117" s="427"/>
      <c r="H117" s="428"/>
      <c r="I117" s="61">
        <f>J117+L117</f>
        <v>30</v>
      </c>
      <c r="J117" s="61">
        <f>J116+J113+J110+J107</f>
        <v>0</v>
      </c>
      <c r="K117" s="61">
        <f>K116+K113+K110+K107</f>
        <v>0</v>
      </c>
      <c r="L117" s="62">
        <f>L116+L113+L110+L107</f>
        <v>30</v>
      </c>
      <c r="M117" s="62">
        <f>M116+M113+M110+M107</f>
        <v>360</v>
      </c>
      <c r="N117" s="61">
        <f>N116+N113+N110+N107</f>
        <v>325</v>
      </c>
      <c r="O117" s="429"/>
      <c r="P117" s="430"/>
      <c r="Q117" s="430"/>
      <c r="R117" s="431"/>
    </row>
    <row r="118" spans="1:18" ht="14.25" customHeight="1" thickBot="1">
      <c r="A118" s="14" t="s">
        <v>11</v>
      </c>
      <c r="B118" s="450" t="s">
        <v>13</v>
      </c>
      <c r="C118" s="451"/>
      <c r="D118" s="451"/>
      <c r="E118" s="451"/>
      <c r="F118" s="451"/>
      <c r="G118" s="451"/>
      <c r="H118" s="452"/>
      <c r="I118" s="32">
        <f>J118+L118</f>
        <v>40</v>
      </c>
      <c r="J118" s="32">
        <f>J117+J103</f>
        <v>10</v>
      </c>
      <c r="K118" s="32">
        <f>K117+K103</f>
        <v>0</v>
      </c>
      <c r="L118" s="33">
        <f>L117+L103</f>
        <v>30</v>
      </c>
      <c r="M118" s="33">
        <f>M117+M103</f>
        <v>410</v>
      </c>
      <c r="N118" s="33">
        <f>N117+N103</f>
        <v>345</v>
      </c>
      <c r="O118" s="422"/>
      <c r="P118" s="423"/>
      <c r="Q118" s="423"/>
      <c r="R118" s="424"/>
    </row>
    <row r="119" spans="1:18" ht="14.25" customHeight="1" thickBot="1">
      <c r="A119" s="29" t="s">
        <v>9</v>
      </c>
      <c r="B119" s="453" t="s">
        <v>165</v>
      </c>
      <c r="C119" s="454"/>
      <c r="D119" s="454"/>
      <c r="E119" s="454"/>
      <c r="F119" s="454"/>
      <c r="G119" s="454"/>
      <c r="H119" s="455"/>
      <c r="I119" s="70">
        <f t="shared" ref="I119:N119" si="23">SUM(I95,I118)</f>
        <v>3463</v>
      </c>
      <c r="J119" s="71">
        <f t="shared" si="23"/>
        <v>2513.4</v>
      </c>
      <c r="K119" s="71">
        <f t="shared" si="23"/>
        <v>68.599999999999994</v>
      </c>
      <c r="L119" s="69">
        <f t="shared" si="23"/>
        <v>949.59999999999991</v>
      </c>
      <c r="M119" s="68">
        <f t="shared" si="23"/>
        <v>2185.8000000000002</v>
      </c>
      <c r="N119" s="68">
        <f t="shared" si="23"/>
        <v>1947.3000000000002</v>
      </c>
      <c r="O119" s="456"/>
      <c r="P119" s="457"/>
      <c r="Q119" s="457"/>
      <c r="R119" s="458"/>
    </row>
    <row r="120" spans="1:18" s="350" customFormat="1" ht="31.5" customHeight="1">
      <c r="A120" s="459" t="s">
        <v>149</v>
      </c>
      <c r="B120" s="459"/>
      <c r="C120" s="459"/>
      <c r="D120" s="459"/>
      <c r="E120" s="459"/>
      <c r="F120" s="459"/>
      <c r="G120" s="459"/>
      <c r="H120" s="459"/>
      <c r="I120" s="459"/>
      <c r="J120" s="459"/>
      <c r="K120" s="459"/>
      <c r="L120" s="459"/>
      <c r="M120" s="459"/>
      <c r="N120" s="459"/>
      <c r="O120" s="459"/>
      <c r="P120" s="459"/>
      <c r="Q120" s="459"/>
      <c r="R120" s="459"/>
    </row>
    <row r="121" spans="1:18" s="350" customFormat="1" ht="18.75" customHeight="1" thickBot="1">
      <c r="A121" s="460" t="s">
        <v>18</v>
      </c>
      <c r="B121" s="460"/>
      <c r="C121" s="460"/>
      <c r="D121" s="460"/>
      <c r="E121" s="460"/>
      <c r="F121" s="460"/>
      <c r="G121" s="460"/>
      <c r="H121" s="460"/>
      <c r="I121" s="460"/>
      <c r="J121" s="460"/>
      <c r="K121" s="460"/>
      <c r="L121" s="460"/>
      <c r="M121" s="460"/>
      <c r="N121" s="460"/>
      <c r="O121" s="5"/>
      <c r="P121" s="5"/>
      <c r="Q121" s="5"/>
      <c r="R121" s="5"/>
    </row>
    <row r="122" spans="1:18" ht="30" customHeight="1" thickBot="1">
      <c r="A122" s="441" t="s">
        <v>14</v>
      </c>
      <c r="B122" s="442"/>
      <c r="C122" s="442"/>
      <c r="D122" s="442"/>
      <c r="E122" s="442"/>
      <c r="F122" s="442"/>
      <c r="G122" s="442"/>
      <c r="H122" s="443"/>
      <c r="I122" s="441" t="s">
        <v>35</v>
      </c>
      <c r="J122" s="442"/>
      <c r="K122" s="442"/>
      <c r="L122" s="443"/>
      <c r="M122" s="75" t="s">
        <v>163</v>
      </c>
      <c r="N122" s="75" t="s">
        <v>164</v>
      </c>
    </row>
    <row r="123" spans="1:18" ht="14.25" customHeight="1">
      <c r="A123" s="473" t="s">
        <v>19</v>
      </c>
      <c r="B123" s="474"/>
      <c r="C123" s="474"/>
      <c r="D123" s="474"/>
      <c r="E123" s="474"/>
      <c r="F123" s="474"/>
      <c r="G123" s="474"/>
      <c r="H123" s="475"/>
      <c r="I123" s="476">
        <f>SUM(I124:L125)</f>
        <v>700.8</v>
      </c>
      <c r="J123" s="477"/>
      <c r="K123" s="477"/>
      <c r="L123" s="478"/>
      <c r="M123" s="79">
        <f>SUM(M124:M124)</f>
        <v>1269.2</v>
      </c>
      <c r="N123" s="79">
        <f>SUM(N124:N124)</f>
        <v>1030.7</v>
      </c>
    </row>
    <row r="124" spans="1:18" ht="14.25" customHeight="1">
      <c r="A124" s="479" t="s">
        <v>37</v>
      </c>
      <c r="B124" s="480"/>
      <c r="C124" s="480"/>
      <c r="D124" s="480"/>
      <c r="E124" s="480"/>
      <c r="F124" s="480"/>
      <c r="G124" s="480"/>
      <c r="H124" s="481"/>
      <c r="I124" s="464">
        <f>SUMIF(H12:H119,"SB",I12:I119)</f>
        <v>690</v>
      </c>
      <c r="J124" s="465"/>
      <c r="K124" s="465"/>
      <c r="L124" s="466"/>
      <c r="M124" s="76">
        <f>SUMIF(H12:H119,"SB",M12:M119)</f>
        <v>1269.2</v>
      </c>
      <c r="N124" s="76">
        <f>SUMIF(H12:H119,"SB",N12:N119)</f>
        <v>1030.7</v>
      </c>
    </row>
    <row r="125" spans="1:18" ht="14.25" customHeight="1">
      <c r="A125" s="461" t="s">
        <v>175</v>
      </c>
      <c r="B125" s="462"/>
      <c r="C125" s="462"/>
      <c r="D125" s="462"/>
      <c r="E125" s="462"/>
      <c r="F125" s="462"/>
      <c r="G125" s="462"/>
      <c r="H125" s="463"/>
      <c r="I125" s="464">
        <f>SUMIF(H12:H115,"SB(L)",I12:I115)</f>
        <v>10.8</v>
      </c>
      <c r="J125" s="465"/>
      <c r="K125" s="465"/>
      <c r="L125" s="466"/>
      <c r="M125" s="76"/>
      <c r="N125" s="76"/>
    </row>
    <row r="126" spans="1:18">
      <c r="A126" s="482" t="s">
        <v>20</v>
      </c>
      <c r="B126" s="483"/>
      <c r="C126" s="483"/>
      <c r="D126" s="483"/>
      <c r="E126" s="483"/>
      <c r="F126" s="483"/>
      <c r="G126" s="483"/>
      <c r="H126" s="484"/>
      <c r="I126" s="485">
        <f>SUM(I127:L128)</f>
        <v>2762.2</v>
      </c>
      <c r="J126" s="486"/>
      <c r="K126" s="486"/>
      <c r="L126" s="487"/>
      <c r="M126" s="80">
        <f>SUM(M127:M128)</f>
        <v>916.6</v>
      </c>
      <c r="N126" s="80">
        <f>SUM(N127:N128)</f>
        <v>916.6</v>
      </c>
      <c r="O126" s="6"/>
      <c r="P126" s="6"/>
      <c r="Q126" s="6"/>
      <c r="R126" s="6"/>
    </row>
    <row r="127" spans="1:18">
      <c r="A127" s="488" t="s">
        <v>38</v>
      </c>
      <c r="B127" s="489"/>
      <c r="C127" s="489"/>
      <c r="D127" s="489"/>
      <c r="E127" s="489"/>
      <c r="F127" s="489"/>
      <c r="G127" s="489"/>
      <c r="H127" s="490"/>
      <c r="I127" s="464">
        <f>SUMIF(H12:H119,"ES",I12:I119)</f>
        <v>562.20000000000005</v>
      </c>
      <c r="J127" s="465"/>
      <c r="K127" s="465"/>
      <c r="L127" s="466"/>
      <c r="M127" s="76">
        <f>SUMIF(H12:H119,"ES",M12:M119)</f>
        <v>916.6</v>
      </c>
      <c r="N127" s="76">
        <f>SUMIF(H12:H119,"ES",N12:N119)</f>
        <v>916.6</v>
      </c>
      <c r="O127" s="6"/>
      <c r="P127" s="6"/>
      <c r="Q127" s="6"/>
      <c r="R127" s="6"/>
    </row>
    <row r="128" spans="1:18">
      <c r="A128" s="461" t="s">
        <v>39</v>
      </c>
      <c r="B128" s="462"/>
      <c r="C128" s="462"/>
      <c r="D128" s="462"/>
      <c r="E128" s="462"/>
      <c r="F128" s="462"/>
      <c r="G128" s="462"/>
      <c r="H128" s="463"/>
      <c r="I128" s="464">
        <f>SUMIF(H12:H119,"LRVB",I12:I119)</f>
        <v>2200</v>
      </c>
      <c r="J128" s="465"/>
      <c r="K128" s="465"/>
      <c r="L128" s="466"/>
      <c r="M128" s="76">
        <f>SUMIF(H12:H119,"LRVB",M12:M119)</f>
        <v>0</v>
      </c>
      <c r="N128" s="76">
        <f>SUMIF(H12:H119,"LRVB",N12:N119)</f>
        <v>0</v>
      </c>
      <c r="O128" s="6"/>
      <c r="P128" s="6"/>
      <c r="Q128" s="6"/>
      <c r="R128" s="6"/>
    </row>
    <row r="129" spans="1:18" ht="13.5" thickBot="1">
      <c r="A129" s="467" t="s">
        <v>21</v>
      </c>
      <c r="B129" s="468"/>
      <c r="C129" s="468"/>
      <c r="D129" s="468"/>
      <c r="E129" s="468"/>
      <c r="F129" s="468"/>
      <c r="G129" s="468"/>
      <c r="H129" s="469"/>
      <c r="I129" s="470">
        <f>SUM(I123,I126)</f>
        <v>3463</v>
      </c>
      <c r="J129" s="471"/>
      <c r="K129" s="471"/>
      <c r="L129" s="472"/>
      <c r="M129" s="78">
        <f>SUM(M123,M126)</f>
        <v>2185.8000000000002</v>
      </c>
      <c r="N129" s="78">
        <f>SUM(N123,N126)</f>
        <v>1947.3000000000002</v>
      </c>
      <c r="O129" s="6"/>
      <c r="P129" s="6"/>
      <c r="Q129" s="6"/>
      <c r="R129" s="6"/>
    </row>
    <row r="130" spans="1:18" ht="9.75" customHeight="1"/>
    <row r="131" spans="1:18" hidden="1"/>
    <row r="132" spans="1:18" ht="2.25" hidden="1" customHeight="1"/>
    <row r="133" spans="1:18" hidden="1">
      <c r="M133" s="6"/>
      <c r="O133" s="6"/>
      <c r="P133" s="6"/>
      <c r="Q133" s="6"/>
      <c r="R133" s="6"/>
    </row>
    <row r="134" spans="1:18" hidden="1"/>
    <row r="135" spans="1:18" hidden="1"/>
    <row r="136" spans="1:18" hidden="1"/>
    <row r="137" spans="1:18" hidden="1"/>
    <row r="138" spans="1:18" hidden="1"/>
    <row r="139" spans="1:18" hidden="1"/>
    <row r="140" spans="1:18" hidden="1"/>
    <row r="141" spans="1:18" hidden="1"/>
    <row r="142" spans="1:18" hidden="1"/>
    <row r="143" spans="1:18" hidden="1"/>
  </sheetData>
  <mergeCells count="220">
    <mergeCell ref="H5:H7"/>
    <mergeCell ref="A1:R1"/>
    <mergeCell ref="A2:R2"/>
    <mergeCell ref="A3:R3"/>
    <mergeCell ref="P4:R4"/>
    <mergeCell ref="C45:C52"/>
    <mergeCell ref="E47:E49"/>
    <mergeCell ref="G45:G52"/>
    <mergeCell ref="E45:E46"/>
    <mergeCell ref="A8:R8"/>
    <mergeCell ref="A9:R9"/>
    <mergeCell ref="M5:M7"/>
    <mergeCell ref="O5:R5"/>
    <mergeCell ref="I6:I7"/>
    <mergeCell ref="J6:K6"/>
    <mergeCell ref="L6:L7"/>
    <mergeCell ref="O6:O7"/>
    <mergeCell ref="P6:R6"/>
    <mergeCell ref="N5:N7"/>
    <mergeCell ref="I5:L5"/>
    <mergeCell ref="O57:O64"/>
    <mergeCell ref="D53:D56"/>
    <mergeCell ref="A53:A56"/>
    <mergeCell ref="B53:B56"/>
    <mergeCell ref="C53:C56"/>
    <mergeCell ref="E53:E56"/>
    <mergeCell ref="O53:O54"/>
    <mergeCell ref="A73:A75"/>
    <mergeCell ref="B73:B75"/>
    <mergeCell ref="D73:D75"/>
    <mergeCell ref="C57:C64"/>
    <mergeCell ref="D71:D72"/>
    <mergeCell ref="G5:G7"/>
    <mergeCell ref="A5:A7"/>
    <mergeCell ref="A57:A64"/>
    <mergeCell ref="A45:A52"/>
    <mergeCell ref="B45:B52"/>
    <mergeCell ref="F67:F70"/>
    <mergeCell ref="G67:G70"/>
    <mergeCell ref="G57:G64"/>
    <mergeCell ref="A67:A70"/>
    <mergeCell ref="B67:B70"/>
    <mergeCell ref="C67:C70"/>
    <mergeCell ref="B57:B64"/>
    <mergeCell ref="D69:D70"/>
    <mergeCell ref="D58:D60"/>
    <mergeCell ref="B78:B79"/>
    <mergeCell ref="C78:C79"/>
    <mergeCell ref="D78:D79"/>
    <mergeCell ref="C80:H80"/>
    <mergeCell ref="F73:F75"/>
    <mergeCell ref="G73:G75"/>
    <mergeCell ref="E73:E75"/>
    <mergeCell ref="C73:C75"/>
    <mergeCell ref="A82:A85"/>
    <mergeCell ref="B82:B85"/>
    <mergeCell ref="C82:C85"/>
    <mergeCell ref="D82:D85"/>
    <mergeCell ref="O76:O77"/>
    <mergeCell ref="E78:E79"/>
    <mergeCell ref="G78:G79"/>
    <mergeCell ref="A78:A79"/>
    <mergeCell ref="A76:A77"/>
    <mergeCell ref="B76:B77"/>
    <mergeCell ref="O84:O85"/>
    <mergeCell ref="F82:F85"/>
    <mergeCell ref="G82:G85"/>
    <mergeCell ref="E86:E88"/>
    <mergeCell ref="F86:F88"/>
    <mergeCell ref="G86:G88"/>
    <mergeCell ref="O86:O88"/>
    <mergeCell ref="E82:E85"/>
    <mergeCell ref="E89:E91"/>
    <mergeCell ref="A101:A102"/>
    <mergeCell ref="B101:B102"/>
    <mergeCell ref="C101:C102"/>
    <mergeCell ref="A86:A88"/>
    <mergeCell ref="B86:B88"/>
    <mergeCell ref="C86:C88"/>
    <mergeCell ref="B98:B100"/>
    <mergeCell ref="C94:H94"/>
    <mergeCell ref="E101:E102"/>
    <mergeCell ref="A98:A100"/>
    <mergeCell ref="D86:D88"/>
    <mergeCell ref="B96:R96"/>
    <mergeCell ref="C97:R97"/>
    <mergeCell ref="O98:O100"/>
    <mergeCell ref="O89:O90"/>
    <mergeCell ref="F89:F91"/>
    <mergeCell ref="F92:F93"/>
    <mergeCell ref="C92:C93"/>
    <mergeCell ref="D92:D93"/>
    <mergeCell ref="C105:C107"/>
    <mergeCell ref="G108:G110"/>
    <mergeCell ref="G89:G91"/>
    <mergeCell ref="A105:A107"/>
    <mergeCell ref="B105:B107"/>
    <mergeCell ref="D105:D107"/>
    <mergeCell ref="A89:A91"/>
    <mergeCell ref="B89:B91"/>
    <mergeCell ref="C89:C91"/>
    <mergeCell ref="A92:A93"/>
    <mergeCell ref="A108:A110"/>
    <mergeCell ref="F108:F110"/>
    <mergeCell ref="D108:D110"/>
    <mergeCell ref="E108:E110"/>
    <mergeCell ref="B108:B110"/>
    <mergeCell ref="C108:C110"/>
    <mergeCell ref="D33:D34"/>
    <mergeCell ref="D43:D44"/>
    <mergeCell ref="D45:D46"/>
    <mergeCell ref="E105:E107"/>
    <mergeCell ref="E57:E64"/>
    <mergeCell ref="D89:D91"/>
    <mergeCell ref="E98:E100"/>
    <mergeCell ref="D101:D102"/>
    <mergeCell ref="E92:E93"/>
    <mergeCell ref="C103:H103"/>
    <mergeCell ref="O28:O29"/>
    <mergeCell ref="D29:D30"/>
    <mergeCell ref="H30:H31"/>
    <mergeCell ref="A114:A116"/>
    <mergeCell ref="B114:B116"/>
    <mergeCell ref="E114:E116"/>
    <mergeCell ref="C111:C113"/>
    <mergeCell ref="D111:D113"/>
    <mergeCell ref="C114:C116"/>
    <mergeCell ref="D114:D116"/>
    <mergeCell ref="Q12:Q13"/>
    <mergeCell ref="R12:R13"/>
    <mergeCell ref="E12:E13"/>
    <mergeCell ref="P12:P13"/>
    <mergeCell ref="G12:G18"/>
    <mergeCell ref="O21:O22"/>
    <mergeCell ref="F5:F7"/>
    <mergeCell ref="B10:R10"/>
    <mergeCell ref="C11:R11"/>
    <mergeCell ref="D12:D13"/>
    <mergeCell ref="F12:F18"/>
    <mergeCell ref="O12:O13"/>
    <mergeCell ref="B5:B7"/>
    <mergeCell ref="C5:C7"/>
    <mergeCell ref="D5:D7"/>
    <mergeCell ref="E5:E7"/>
    <mergeCell ref="F45:F52"/>
    <mergeCell ref="D47:D49"/>
    <mergeCell ref="O47:O48"/>
    <mergeCell ref="D50:D52"/>
    <mergeCell ref="O50:O51"/>
    <mergeCell ref="E50:E52"/>
    <mergeCell ref="O82:O83"/>
    <mergeCell ref="G53:G56"/>
    <mergeCell ref="F53:F56"/>
    <mergeCell ref="D61:D62"/>
    <mergeCell ref="D63:D64"/>
    <mergeCell ref="C65:H65"/>
    <mergeCell ref="C66:R66"/>
    <mergeCell ref="E67:E72"/>
    <mergeCell ref="G76:G77"/>
    <mergeCell ref="C76:C77"/>
    <mergeCell ref="R57:R64"/>
    <mergeCell ref="Q57:Q64"/>
    <mergeCell ref="P58:P64"/>
    <mergeCell ref="F78:F79"/>
    <mergeCell ref="O80:R80"/>
    <mergeCell ref="C81:R81"/>
    <mergeCell ref="D76:D77"/>
    <mergeCell ref="E76:E77"/>
    <mergeCell ref="F76:F77"/>
    <mergeCell ref="F57:F64"/>
    <mergeCell ref="G92:G93"/>
    <mergeCell ref="G98:G100"/>
    <mergeCell ref="C104:R104"/>
    <mergeCell ref="O94:R94"/>
    <mergeCell ref="B95:H95"/>
    <mergeCell ref="O95:R95"/>
    <mergeCell ref="O92:O93"/>
    <mergeCell ref="C98:C100"/>
    <mergeCell ref="D98:D100"/>
    <mergeCell ref="B92:B93"/>
    <mergeCell ref="O105:O106"/>
    <mergeCell ref="F105:F107"/>
    <mergeCell ref="G105:G107"/>
    <mergeCell ref="F98:F100"/>
    <mergeCell ref="F101:F102"/>
    <mergeCell ref="G101:G102"/>
    <mergeCell ref="O103:R103"/>
    <mergeCell ref="A129:H129"/>
    <mergeCell ref="I129:L129"/>
    <mergeCell ref="A123:H123"/>
    <mergeCell ref="I123:L123"/>
    <mergeCell ref="A124:H124"/>
    <mergeCell ref="I124:L124"/>
    <mergeCell ref="A126:H126"/>
    <mergeCell ref="I126:L126"/>
    <mergeCell ref="A127:H127"/>
    <mergeCell ref="I127:L127"/>
    <mergeCell ref="O119:R119"/>
    <mergeCell ref="A120:R120"/>
    <mergeCell ref="A121:N121"/>
    <mergeCell ref="A128:H128"/>
    <mergeCell ref="I128:L128"/>
    <mergeCell ref="A125:H125"/>
    <mergeCell ref="I125:L125"/>
    <mergeCell ref="A122:H122"/>
    <mergeCell ref="I122:L122"/>
    <mergeCell ref="A111:A113"/>
    <mergeCell ref="B111:B113"/>
    <mergeCell ref="B118:H118"/>
    <mergeCell ref="B119:H119"/>
    <mergeCell ref="G111:G113"/>
    <mergeCell ref="O118:R118"/>
    <mergeCell ref="O108:O109"/>
    <mergeCell ref="O114:O115"/>
    <mergeCell ref="C117:H117"/>
    <mergeCell ref="O117:R117"/>
    <mergeCell ref="E111:E113"/>
    <mergeCell ref="F111:F113"/>
    <mergeCell ref="G114:G116"/>
    <mergeCell ref="F114:F116"/>
  </mergeCells>
  <phoneticPr fontId="0" type="noConversion"/>
  <printOptions horizontalCentered="1"/>
  <pageMargins left="0" right="0" top="0.39370078740157483" bottom="0" header="0.31496062992125984" footer="0.31496062992125984"/>
  <pageSetup paperSize="9" orientation="landscape" r:id="rId1"/>
  <rowBreaks count="5" manualBreakCount="5">
    <brk id="19" max="17" man="1"/>
    <brk id="38" max="17" man="1"/>
    <brk id="56" max="17" man="1"/>
    <brk id="85" max="17" man="1"/>
    <brk id="113" max="17" man="1"/>
  </rowBreaks>
  <legacyDrawing r:id="rId2"/>
</worksheet>
</file>

<file path=xl/worksheets/sheet2.xml><?xml version="1.0" encoding="utf-8"?>
<worksheet xmlns="http://schemas.openxmlformats.org/spreadsheetml/2006/main" xmlns:r="http://schemas.openxmlformats.org/officeDocument/2006/relationships">
  <dimension ref="A1:AV164"/>
  <sheetViews>
    <sheetView zoomScaleNormal="100" zoomScaleSheetLayoutView="80" workbookViewId="0">
      <selection activeCell="R85" sqref="R85:T85"/>
    </sheetView>
  </sheetViews>
  <sheetFormatPr defaultRowHeight="12.75"/>
  <cols>
    <col min="1" max="3" width="2.85546875" style="11" customWidth="1"/>
    <col min="4" max="4" width="2.7109375" style="11" customWidth="1"/>
    <col min="5" max="5" width="30.7109375" style="11" customWidth="1"/>
    <col min="6" max="6" width="2.7109375" style="137" customWidth="1"/>
    <col min="7" max="7" width="2.7109375" style="11" customWidth="1"/>
    <col min="8" max="8" width="2.7109375" style="319" customWidth="1"/>
    <col min="9" max="9" width="7.7109375" style="12" customWidth="1"/>
    <col min="10" max="23" width="7.7109375" style="11" customWidth="1"/>
    <col min="24" max="24" width="20.7109375" style="11" customWidth="1"/>
    <col min="25" max="27" width="3.7109375" style="11" customWidth="1"/>
    <col min="28" max="16384" width="9.140625" style="6"/>
  </cols>
  <sheetData>
    <row r="1" spans="1:30" ht="18" customHeight="1">
      <c r="A1" s="608" t="s">
        <v>120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row>
    <row r="2" spans="1:30" ht="18" customHeight="1">
      <c r="A2" s="609" t="s">
        <v>53</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row>
    <row r="3" spans="1:30" ht="18" customHeight="1">
      <c r="A3" s="610" t="s">
        <v>31</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4"/>
      <c r="AC3" s="4"/>
      <c r="AD3" s="4"/>
    </row>
    <row r="4" spans="1:30" ht="15" customHeight="1" thickBot="1">
      <c r="Y4" s="611" t="s">
        <v>0</v>
      </c>
      <c r="Z4" s="611"/>
      <c r="AA4" s="611"/>
    </row>
    <row r="5" spans="1:30" ht="30" customHeight="1">
      <c r="A5" s="581" t="s">
        <v>32</v>
      </c>
      <c r="B5" s="526" t="s">
        <v>1</v>
      </c>
      <c r="C5" s="526" t="s">
        <v>2</v>
      </c>
      <c r="D5" s="526" t="s">
        <v>48</v>
      </c>
      <c r="E5" s="539" t="s">
        <v>16</v>
      </c>
      <c r="F5" s="581" t="s">
        <v>3</v>
      </c>
      <c r="G5" s="526" t="s">
        <v>42</v>
      </c>
      <c r="H5" s="578" t="s">
        <v>4</v>
      </c>
      <c r="I5" s="584" t="s">
        <v>5</v>
      </c>
      <c r="J5" s="599" t="s">
        <v>112</v>
      </c>
      <c r="K5" s="600"/>
      <c r="L5" s="600"/>
      <c r="M5" s="601"/>
      <c r="N5" s="599" t="s">
        <v>47</v>
      </c>
      <c r="O5" s="600"/>
      <c r="P5" s="600"/>
      <c r="Q5" s="601"/>
      <c r="R5" s="599" t="s">
        <v>35</v>
      </c>
      <c r="S5" s="600"/>
      <c r="T5" s="600"/>
      <c r="U5" s="601"/>
      <c r="V5" s="584" t="s">
        <v>40</v>
      </c>
      <c r="W5" s="584" t="s">
        <v>41</v>
      </c>
      <c r="X5" s="587" t="s">
        <v>15</v>
      </c>
      <c r="Y5" s="588"/>
      <c r="Z5" s="588"/>
      <c r="AA5" s="589"/>
    </row>
    <row r="6" spans="1:30" ht="14.25" customHeight="1">
      <c r="A6" s="582"/>
      <c r="B6" s="527"/>
      <c r="C6" s="527"/>
      <c r="D6" s="527"/>
      <c r="E6" s="540"/>
      <c r="F6" s="582"/>
      <c r="G6" s="527"/>
      <c r="H6" s="579"/>
      <c r="I6" s="585"/>
      <c r="J6" s="590" t="s">
        <v>6</v>
      </c>
      <c r="K6" s="591" t="s">
        <v>7</v>
      </c>
      <c r="L6" s="592"/>
      <c r="M6" s="593" t="s">
        <v>23</v>
      </c>
      <c r="N6" s="590" t="s">
        <v>6</v>
      </c>
      <c r="O6" s="591" t="s">
        <v>7</v>
      </c>
      <c r="P6" s="592"/>
      <c r="Q6" s="593" t="s">
        <v>23</v>
      </c>
      <c r="R6" s="590" t="s">
        <v>6</v>
      </c>
      <c r="S6" s="591" t="s">
        <v>7</v>
      </c>
      <c r="T6" s="592"/>
      <c r="U6" s="593" t="s">
        <v>23</v>
      </c>
      <c r="V6" s="585"/>
      <c r="W6" s="585"/>
      <c r="X6" s="595" t="s">
        <v>16</v>
      </c>
      <c r="Y6" s="591" t="s">
        <v>8</v>
      </c>
      <c r="Z6" s="597"/>
      <c r="AA6" s="598"/>
    </row>
    <row r="7" spans="1:30" ht="99" customHeight="1" thickBot="1">
      <c r="A7" s="583"/>
      <c r="B7" s="528"/>
      <c r="C7" s="528"/>
      <c r="D7" s="528"/>
      <c r="E7" s="541"/>
      <c r="F7" s="583"/>
      <c r="G7" s="528"/>
      <c r="H7" s="580"/>
      <c r="I7" s="586"/>
      <c r="J7" s="583"/>
      <c r="K7" s="8" t="s">
        <v>6</v>
      </c>
      <c r="L7" s="7" t="s">
        <v>17</v>
      </c>
      <c r="M7" s="594"/>
      <c r="N7" s="583"/>
      <c r="O7" s="8" t="s">
        <v>6</v>
      </c>
      <c r="P7" s="7" t="s">
        <v>17</v>
      </c>
      <c r="Q7" s="594"/>
      <c r="R7" s="583"/>
      <c r="S7" s="8" t="s">
        <v>6</v>
      </c>
      <c r="T7" s="7" t="s">
        <v>17</v>
      </c>
      <c r="U7" s="594"/>
      <c r="V7" s="586"/>
      <c r="W7" s="586"/>
      <c r="X7" s="596"/>
      <c r="Y7" s="9" t="s">
        <v>43</v>
      </c>
      <c r="Z7" s="9" t="s">
        <v>44</v>
      </c>
      <c r="AA7" s="10" t="s">
        <v>45</v>
      </c>
    </row>
    <row r="8" spans="1:30" s="77" customFormat="1" ht="14.25" customHeight="1">
      <c r="A8" s="602" t="s">
        <v>107</v>
      </c>
      <c r="B8" s="603"/>
      <c r="C8" s="603"/>
      <c r="D8" s="603"/>
      <c r="E8" s="603"/>
      <c r="F8" s="603"/>
      <c r="G8" s="603"/>
      <c r="H8" s="603"/>
      <c r="I8" s="603"/>
      <c r="J8" s="603"/>
      <c r="K8" s="603"/>
      <c r="L8" s="603"/>
      <c r="M8" s="603"/>
      <c r="N8" s="603"/>
      <c r="O8" s="603"/>
      <c r="P8" s="603"/>
      <c r="Q8" s="603"/>
      <c r="R8" s="603"/>
      <c r="S8" s="603"/>
      <c r="T8" s="603"/>
      <c r="U8" s="603"/>
      <c r="V8" s="603"/>
      <c r="W8" s="603"/>
      <c r="X8" s="603"/>
      <c r="Y8" s="603"/>
      <c r="Z8" s="603"/>
      <c r="AA8" s="604"/>
    </row>
    <row r="9" spans="1:30" s="77" customFormat="1" ht="14.25" customHeight="1">
      <c r="A9" s="605" t="s">
        <v>54</v>
      </c>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7"/>
    </row>
    <row r="10" spans="1:30" ht="14.25" customHeight="1" thickBot="1">
      <c r="A10" s="308" t="s">
        <v>9</v>
      </c>
      <c r="B10" s="529" t="s">
        <v>55</v>
      </c>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1"/>
    </row>
    <row r="11" spans="1:30" ht="14.25" customHeight="1" thickBot="1">
      <c r="A11" s="14" t="s">
        <v>9</v>
      </c>
      <c r="B11" s="15" t="s">
        <v>9</v>
      </c>
      <c r="C11" s="570" t="s">
        <v>56</v>
      </c>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2"/>
    </row>
    <row r="12" spans="1:30" ht="14.25" customHeight="1">
      <c r="A12" s="139" t="s">
        <v>9</v>
      </c>
      <c r="B12" s="140" t="s">
        <v>9</v>
      </c>
      <c r="C12" s="141" t="s">
        <v>9</v>
      </c>
      <c r="D12" s="184"/>
      <c r="E12" s="535" t="s">
        <v>119</v>
      </c>
      <c r="F12" s="549" t="s">
        <v>59</v>
      </c>
      <c r="G12" s="145" t="s">
        <v>50</v>
      </c>
      <c r="H12" s="381" t="s">
        <v>57</v>
      </c>
      <c r="I12" s="16" t="s">
        <v>46</v>
      </c>
      <c r="J12" s="34">
        <f>K12+M12</f>
        <v>137.6</v>
      </c>
      <c r="K12" s="35">
        <v>17.8</v>
      </c>
      <c r="L12" s="35"/>
      <c r="M12" s="36">
        <v>119.8</v>
      </c>
      <c r="N12" s="34">
        <f>O12+Q12</f>
        <v>99.2</v>
      </c>
      <c r="O12" s="35">
        <v>11.2</v>
      </c>
      <c r="P12" s="35">
        <v>8.1999999999999993</v>
      </c>
      <c r="Q12" s="37">
        <v>88</v>
      </c>
      <c r="R12" s="38">
        <f>S12+U12</f>
        <v>99.2</v>
      </c>
      <c r="S12" s="39">
        <v>11.2</v>
      </c>
      <c r="T12" s="39">
        <v>8.1999999999999993</v>
      </c>
      <c r="U12" s="40">
        <v>88</v>
      </c>
      <c r="V12" s="41">
        <v>137.6</v>
      </c>
      <c r="W12" s="41">
        <v>137.6</v>
      </c>
      <c r="X12" s="631" t="s">
        <v>62</v>
      </c>
      <c r="Y12" s="623">
        <v>7</v>
      </c>
      <c r="Z12" s="623"/>
      <c r="AA12" s="547"/>
    </row>
    <row r="13" spans="1:30" ht="27" customHeight="1">
      <c r="A13" s="142"/>
      <c r="B13" s="143"/>
      <c r="C13" s="144"/>
      <c r="D13" s="203" t="s">
        <v>9</v>
      </c>
      <c r="E13" s="518"/>
      <c r="F13" s="615"/>
      <c r="G13" s="146"/>
      <c r="H13" s="382"/>
      <c r="I13" s="157" t="s">
        <v>58</v>
      </c>
      <c r="J13" s="42">
        <f>K13+M13</f>
        <v>779.7</v>
      </c>
      <c r="K13" s="102">
        <v>100.6</v>
      </c>
      <c r="L13" s="102"/>
      <c r="M13" s="44">
        <v>679.1</v>
      </c>
      <c r="N13" s="42">
        <f>O13+Q13</f>
        <v>562.20000000000005</v>
      </c>
      <c r="O13" s="102">
        <v>63.4</v>
      </c>
      <c r="P13" s="102">
        <v>60.4</v>
      </c>
      <c r="Q13" s="44">
        <v>498.8</v>
      </c>
      <c r="R13" s="316">
        <f>S13+U13</f>
        <v>562.20000000000005</v>
      </c>
      <c r="S13" s="317">
        <v>63.4</v>
      </c>
      <c r="T13" s="317">
        <v>60.4</v>
      </c>
      <c r="U13" s="318">
        <v>498.8</v>
      </c>
      <c r="V13" s="105">
        <v>779.7</v>
      </c>
      <c r="W13" s="105">
        <v>779.7</v>
      </c>
      <c r="X13" s="632"/>
      <c r="Y13" s="624"/>
      <c r="Z13" s="624"/>
      <c r="AA13" s="548"/>
    </row>
    <row r="14" spans="1:30" ht="54" customHeight="1">
      <c r="A14" s="142"/>
      <c r="B14" s="143"/>
      <c r="C14" s="144"/>
      <c r="D14" s="185"/>
      <c r="E14" s="113" t="s">
        <v>135</v>
      </c>
      <c r="F14" s="138"/>
      <c r="G14" s="146"/>
      <c r="H14" s="382"/>
      <c r="I14" s="17"/>
      <c r="J14" s="100"/>
      <c r="K14" s="43"/>
      <c r="L14" s="43"/>
      <c r="M14" s="92"/>
      <c r="N14" s="100"/>
      <c r="O14" s="43"/>
      <c r="P14" s="43"/>
      <c r="Q14" s="45"/>
      <c r="R14" s="101"/>
      <c r="S14" s="47"/>
      <c r="T14" s="47"/>
      <c r="U14" s="48"/>
      <c r="V14" s="49"/>
      <c r="W14" s="49"/>
      <c r="X14" s="120" t="s">
        <v>60</v>
      </c>
      <c r="Y14" s="118">
        <v>1</v>
      </c>
      <c r="Z14" s="118"/>
      <c r="AA14" s="119"/>
    </row>
    <row r="15" spans="1:30" ht="28.5" customHeight="1">
      <c r="A15" s="142"/>
      <c r="B15" s="143"/>
      <c r="C15" s="144"/>
      <c r="D15" s="185"/>
      <c r="E15" s="112" t="s">
        <v>136</v>
      </c>
      <c r="F15" s="138"/>
      <c r="G15" s="146"/>
      <c r="H15" s="382"/>
      <c r="I15" s="63"/>
      <c r="J15" s="106"/>
      <c r="K15" s="107"/>
      <c r="L15" s="107"/>
      <c r="M15" s="44"/>
      <c r="N15" s="106"/>
      <c r="O15" s="107"/>
      <c r="P15" s="107"/>
      <c r="Q15" s="108"/>
      <c r="R15" s="109"/>
      <c r="S15" s="103"/>
      <c r="T15" s="103"/>
      <c r="U15" s="104"/>
      <c r="V15" s="110"/>
      <c r="W15" s="110"/>
      <c r="X15" s="115" t="s">
        <v>61</v>
      </c>
      <c r="Y15" s="116">
        <v>1</v>
      </c>
      <c r="Z15" s="116"/>
      <c r="AA15" s="117"/>
      <c r="AC15" s="18"/>
    </row>
    <row r="16" spans="1:30" ht="40.5" customHeight="1">
      <c r="A16" s="142"/>
      <c r="B16" s="143"/>
      <c r="C16" s="144"/>
      <c r="D16" s="185"/>
      <c r="E16" s="112" t="s">
        <v>137</v>
      </c>
      <c r="F16" s="309" t="s">
        <v>152</v>
      </c>
      <c r="G16" s="146"/>
      <c r="H16" s="382"/>
      <c r="I16" s="17"/>
      <c r="J16" s="100"/>
      <c r="K16" s="43"/>
      <c r="L16" s="43"/>
      <c r="M16" s="92"/>
      <c r="N16" s="100"/>
      <c r="O16" s="43"/>
      <c r="P16" s="43"/>
      <c r="Q16" s="45"/>
      <c r="R16" s="101"/>
      <c r="S16" s="47"/>
      <c r="T16" s="47"/>
      <c r="U16" s="48"/>
      <c r="V16" s="49"/>
      <c r="W16" s="49"/>
      <c r="X16" s="115" t="s">
        <v>61</v>
      </c>
      <c r="Y16" s="118">
        <v>1</v>
      </c>
      <c r="Z16" s="118"/>
      <c r="AA16" s="119"/>
    </row>
    <row r="17" spans="1:29" ht="40.5" customHeight="1">
      <c r="A17" s="142"/>
      <c r="B17" s="143"/>
      <c r="C17" s="144"/>
      <c r="D17" s="185"/>
      <c r="E17" s="111" t="s">
        <v>138</v>
      </c>
      <c r="F17" s="310"/>
      <c r="G17" s="146"/>
      <c r="H17" s="382"/>
      <c r="I17" s="63"/>
      <c r="J17" s="106"/>
      <c r="K17" s="107"/>
      <c r="L17" s="107"/>
      <c r="M17" s="44"/>
      <c r="N17" s="106"/>
      <c r="O17" s="107"/>
      <c r="P17" s="107"/>
      <c r="Q17" s="108"/>
      <c r="R17" s="109"/>
      <c r="S17" s="103"/>
      <c r="T17" s="103"/>
      <c r="U17" s="104"/>
      <c r="V17" s="110"/>
      <c r="W17" s="110"/>
      <c r="X17" s="115" t="s">
        <v>61</v>
      </c>
      <c r="Y17" s="116">
        <v>1</v>
      </c>
      <c r="Z17" s="116"/>
      <c r="AA17" s="117"/>
      <c r="AC17" s="18"/>
    </row>
    <row r="18" spans="1:29" ht="14.25" customHeight="1">
      <c r="A18" s="142"/>
      <c r="B18" s="143"/>
      <c r="C18" s="144"/>
      <c r="D18" s="185"/>
      <c r="E18" s="113" t="s">
        <v>139</v>
      </c>
      <c r="F18" s="311"/>
      <c r="G18" s="146"/>
      <c r="H18" s="382"/>
      <c r="I18" s="17"/>
      <c r="J18" s="100"/>
      <c r="K18" s="43"/>
      <c r="L18" s="43"/>
      <c r="M18" s="92"/>
      <c r="N18" s="100"/>
      <c r="O18" s="43"/>
      <c r="P18" s="43"/>
      <c r="Q18" s="45"/>
      <c r="R18" s="101"/>
      <c r="S18" s="47"/>
      <c r="T18" s="47"/>
      <c r="U18" s="48"/>
      <c r="V18" s="49"/>
      <c r="W18" s="49"/>
      <c r="X18" s="115" t="s">
        <v>61</v>
      </c>
      <c r="Y18" s="118">
        <v>1</v>
      </c>
      <c r="Z18" s="118"/>
      <c r="AA18" s="119"/>
    </row>
    <row r="19" spans="1:29" ht="132" customHeight="1">
      <c r="A19" s="142"/>
      <c r="B19" s="143"/>
      <c r="C19" s="144"/>
      <c r="D19" s="185"/>
      <c r="E19" s="113" t="s">
        <v>140</v>
      </c>
      <c r="F19" s="138"/>
      <c r="G19" s="146"/>
      <c r="H19" s="382"/>
      <c r="I19" s="63"/>
      <c r="J19" s="106"/>
      <c r="K19" s="107"/>
      <c r="L19" s="107"/>
      <c r="M19" s="44"/>
      <c r="N19" s="106"/>
      <c r="O19" s="107"/>
      <c r="P19" s="107"/>
      <c r="Q19" s="108"/>
      <c r="R19" s="109"/>
      <c r="S19" s="103"/>
      <c r="T19" s="103"/>
      <c r="U19" s="104"/>
      <c r="V19" s="110"/>
      <c r="W19" s="110"/>
      <c r="X19" s="115" t="s">
        <v>109</v>
      </c>
      <c r="Y19" s="116">
        <v>2</v>
      </c>
      <c r="Z19" s="116"/>
      <c r="AA19" s="117"/>
      <c r="AC19" s="18"/>
    </row>
    <row r="20" spans="1:29" ht="54" customHeight="1" thickBot="1">
      <c r="A20" s="227"/>
      <c r="B20" s="228"/>
      <c r="C20" s="229"/>
      <c r="D20" s="207"/>
      <c r="E20" s="230" t="s">
        <v>141</v>
      </c>
      <c r="F20" s="231"/>
      <c r="G20" s="232"/>
      <c r="H20" s="383"/>
      <c r="I20" s="233"/>
      <c r="J20" s="234"/>
      <c r="K20" s="235"/>
      <c r="L20" s="235"/>
      <c r="M20" s="236"/>
      <c r="N20" s="234"/>
      <c r="O20" s="235"/>
      <c r="P20" s="235"/>
      <c r="Q20" s="237"/>
      <c r="R20" s="238"/>
      <c r="S20" s="239"/>
      <c r="T20" s="239"/>
      <c r="U20" s="240"/>
      <c r="V20" s="241"/>
      <c r="W20" s="241"/>
      <c r="X20" s="242"/>
      <c r="Y20" s="243"/>
      <c r="Z20" s="243"/>
      <c r="AA20" s="244"/>
      <c r="AC20" s="18"/>
    </row>
    <row r="21" spans="1:29" ht="24.75" customHeight="1">
      <c r="A21" s="139"/>
      <c r="B21" s="140"/>
      <c r="C21" s="248"/>
      <c r="D21" s="206" t="s">
        <v>11</v>
      </c>
      <c r="E21" s="389" t="s">
        <v>131</v>
      </c>
      <c r="F21" s="391"/>
      <c r="G21" s="145"/>
      <c r="H21" s="381"/>
      <c r="I21" s="249"/>
      <c r="J21" s="250"/>
      <c r="K21" s="251"/>
      <c r="L21" s="251"/>
      <c r="M21" s="252"/>
      <c r="N21" s="250"/>
      <c r="O21" s="251"/>
      <c r="P21" s="251"/>
      <c r="Q21" s="252"/>
      <c r="R21" s="253"/>
      <c r="S21" s="254"/>
      <c r="T21" s="254"/>
      <c r="U21" s="255"/>
      <c r="V21" s="256"/>
      <c r="W21" s="256"/>
      <c r="X21" s="257" t="s">
        <v>63</v>
      </c>
      <c r="Y21" s="258">
        <v>3</v>
      </c>
      <c r="Z21" s="258">
        <v>3</v>
      </c>
      <c r="AA21" s="259">
        <v>6</v>
      </c>
    </row>
    <row r="22" spans="1:29" ht="220.5" customHeight="1">
      <c r="A22" s="142"/>
      <c r="B22" s="143"/>
      <c r="C22" s="205"/>
      <c r="D22" s="185"/>
      <c r="E22" s="226" t="s">
        <v>142</v>
      </c>
      <c r="F22" s="171"/>
      <c r="G22" s="146"/>
      <c r="H22" s="382"/>
      <c r="I22" s="17"/>
      <c r="J22" s="158"/>
      <c r="K22" s="43"/>
      <c r="L22" s="43"/>
      <c r="M22" s="45"/>
      <c r="N22" s="158"/>
      <c r="O22" s="43"/>
      <c r="P22" s="43"/>
      <c r="Q22" s="45"/>
      <c r="R22" s="159"/>
      <c r="S22" s="47"/>
      <c r="T22" s="47"/>
      <c r="U22" s="48"/>
      <c r="V22" s="49"/>
      <c r="W22" s="49"/>
      <c r="X22" s="163" t="s">
        <v>61</v>
      </c>
      <c r="Y22" s="172"/>
      <c r="Z22" s="181">
        <v>1</v>
      </c>
      <c r="AA22" s="182">
        <v>2</v>
      </c>
    </row>
    <row r="23" spans="1:29" ht="131.25" customHeight="1">
      <c r="A23" s="142"/>
      <c r="B23" s="143"/>
      <c r="C23" s="205"/>
      <c r="D23" s="185"/>
      <c r="E23" s="114" t="s">
        <v>168</v>
      </c>
      <c r="F23" s="138" t="s">
        <v>159</v>
      </c>
      <c r="G23" s="146"/>
      <c r="H23" s="382"/>
      <c r="I23" s="63"/>
      <c r="J23" s="106"/>
      <c r="K23" s="107"/>
      <c r="L23" s="107"/>
      <c r="M23" s="44"/>
      <c r="N23" s="106"/>
      <c r="O23" s="107"/>
      <c r="P23" s="107"/>
      <c r="Q23" s="108"/>
      <c r="R23" s="109"/>
      <c r="S23" s="103"/>
      <c r="T23" s="103"/>
      <c r="U23" s="104"/>
      <c r="V23" s="110"/>
      <c r="W23" s="110"/>
      <c r="X23" s="120" t="s">
        <v>61</v>
      </c>
      <c r="Y23" s="121"/>
      <c r="Z23" s="121"/>
      <c r="AA23" s="122">
        <v>1</v>
      </c>
      <c r="AC23" s="18"/>
    </row>
    <row r="24" spans="1:29" ht="54.75" customHeight="1">
      <c r="A24" s="142"/>
      <c r="B24" s="143"/>
      <c r="C24" s="205"/>
      <c r="D24" s="185"/>
      <c r="E24" s="114" t="s">
        <v>169</v>
      </c>
      <c r="F24" s="138"/>
      <c r="G24" s="146"/>
      <c r="H24" s="382"/>
      <c r="I24" s="17"/>
      <c r="J24" s="100"/>
      <c r="K24" s="43"/>
      <c r="L24" s="43"/>
      <c r="M24" s="92"/>
      <c r="N24" s="100"/>
      <c r="O24" s="43"/>
      <c r="P24" s="43"/>
      <c r="Q24" s="45"/>
      <c r="R24" s="101"/>
      <c r="S24" s="47"/>
      <c r="T24" s="47"/>
      <c r="U24" s="48"/>
      <c r="V24" s="49"/>
      <c r="W24" s="49"/>
      <c r="X24" s="115" t="s">
        <v>61</v>
      </c>
      <c r="Y24" s="123"/>
      <c r="Z24" s="123"/>
      <c r="AA24" s="124">
        <v>1</v>
      </c>
    </row>
    <row r="25" spans="1:29" ht="42.75" customHeight="1">
      <c r="A25" s="142"/>
      <c r="B25" s="143"/>
      <c r="C25" s="205"/>
      <c r="D25" s="185"/>
      <c r="E25" s="387" t="s">
        <v>172</v>
      </c>
      <c r="F25" s="307"/>
      <c r="G25" s="146"/>
      <c r="H25" s="382"/>
      <c r="I25" s="160"/>
      <c r="J25" s="161"/>
      <c r="K25" s="51"/>
      <c r="L25" s="51"/>
      <c r="M25" s="125"/>
      <c r="N25" s="161"/>
      <c r="O25" s="51"/>
      <c r="P25" s="51"/>
      <c r="Q25" s="52"/>
      <c r="R25" s="162"/>
      <c r="S25" s="54"/>
      <c r="T25" s="54"/>
      <c r="U25" s="55"/>
      <c r="V25" s="56"/>
      <c r="W25" s="56"/>
      <c r="X25" s="163" t="s">
        <v>60</v>
      </c>
      <c r="Y25" s="164"/>
      <c r="Z25" s="164"/>
      <c r="AA25" s="165">
        <v>1</v>
      </c>
      <c r="AC25" s="18"/>
    </row>
    <row r="26" spans="1:29" ht="28.5" customHeight="1">
      <c r="A26" s="142"/>
      <c r="B26" s="143"/>
      <c r="C26" s="205"/>
      <c r="D26" s="185"/>
      <c r="E26" s="386" t="s">
        <v>170</v>
      </c>
      <c r="F26" s="306"/>
      <c r="G26" s="177"/>
      <c r="H26" s="326"/>
      <c r="I26" s="178"/>
      <c r="J26" s="175"/>
      <c r="K26" s="179"/>
      <c r="L26" s="179"/>
      <c r="M26" s="125"/>
      <c r="N26" s="175"/>
      <c r="O26" s="179"/>
      <c r="P26" s="179"/>
      <c r="Q26" s="125"/>
      <c r="R26" s="176"/>
      <c r="S26" s="54"/>
      <c r="T26" s="54"/>
      <c r="U26" s="55"/>
      <c r="V26" s="180"/>
      <c r="W26" s="180"/>
      <c r="X26" s="163" t="s">
        <v>61</v>
      </c>
      <c r="Y26" s="181"/>
      <c r="Z26" s="181"/>
      <c r="AA26" s="182">
        <v>1</v>
      </c>
    </row>
    <row r="27" spans="1:29" ht="23.25" customHeight="1">
      <c r="A27" s="142"/>
      <c r="B27" s="143"/>
      <c r="C27" s="205"/>
      <c r="D27" s="185"/>
      <c r="E27" s="517" t="s">
        <v>173</v>
      </c>
      <c r="F27" s="635" t="s">
        <v>152</v>
      </c>
      <c r="G27" s="177"/>
      <c r="H27" s="326"/>
      <c r="I27" s="63"/>
      <c r="J27" s="106"/>
      <c r="K27" s="107"/>
      <c r="L27" s="107"/>
      <c r="M27" s="44"/>
      <c r="N27" s="106"/>
      <c r="O27" s="107"/>
      <c r="P27" s="107"/>
      <c r="Q27" s="108"/>
      <c r="R27" s="109"/>
      <c r="S27" s="103"/>
      <c r="T27" s="103"/>
      <c r="U27" s="104"/>
      <c r="V27" s="110"/>
      <c r="W27" s="110"/>
      <c r="X27" s="553" t="s">
        <v>61</v>
      </c>
      <c r="Y27" s="164">
        <v>3</v>
      </c>
      <c r="Z27" s="164">
        <v>2</v>
      </c>
      <c r="AA27" s="165"/>
      <c r="AB27" s="183"/>
      <c r="AC27" s="18"/>
    </row>
    <row r="28" spans="1:29" ht="14.25" customHeight="1" thickBot="1">
      <c r="A28" s="227"/>
      <c r="B28" s="228"/>
      <c r="C28" s="324"/>
      <c r="D28" s="207"/>
      <c r="E28" s="524"/>
      <c r="F28" s="636"/>
      <c r="G28" s="232"/>
      <c r="H28" s="383"/>
      <c r="I28" s="19" t="s">
        <v>10</v>
      </c>
      <c r="J28" s="57">
        <f>K28+M28</f>
        <v>917.3</v>
      </c>
      <c r="K28" s="58">
        <f t="shared" ref="K28:W28" si="0">SUM(K12:K27)</f>
        <v>118.39999999999999</v>
      </c>
      <c r="L28" s="58">
        <f t="shared" si="0"/>
        <v>0</v>
      </c>
      <c r="M28" s="59">
        <f t="shared" si="0"/>
        <v>798.9</v>
      </c>
      <c r="N28" s="57">
        <f t="shared" si="0"/>
        <v>661.40000000000009</v>
      </c>
      <c r="O28" s="58">
        <f t="shared" si="0"/>
        <v>74.599999999999994</v>
      </c>
      <c r="P28" s="58">
        <f t="shared" si="0"/>
        <v>68.599999999999994</v>
      </c>
      <c r="Q28" s="59">
        <f t="shared" si="0"/>
        <v>586.79999999999995</v>
      </c>
      <c r="R28" s="57">
        <f t="shared" si="0"/>
        <v>661.40000000000009</v>
      </c>
      <c r="S28" s="58">
        <f t="shared" si="0"/>
        <v>74.599999999999994</v>
      </c>
      <c r="T28" s="58">
        <f t="shared" si="0"/>
        <v>68.599999999999994</v>
      </c>
      <c r="U28" s="58">
        <f>SUM(U12:U27)</f>
        <v>586.79999999999995</v>
      </c>
      <c r="V28" s="60">
        <f t="shared" si="0"/>
        <v>917.30000000000007</v>
      </c>
      <c r="W28" s="60">
        <f t="shared" si="0"/>
        <v>917.30000000000007</v>
      </c>
      <c r="X28" s="577"/>
      <c r="Y28" s="173"/>
      <c r="Z28" s="173"/>
      <c r="AA28" s="174"/>
      <c r="AC28" s="18"/>
    </row>
    <row r="29" spans="1:29" ht="14.25" customHeight="1">
      <c r="A29" s="142"/>
      <c r="B29" s="143"/>
      <c r="C29" s="144"/>
      <c r="D29" s="203" t="s">
        <v>49</v>
      </c>
      <c r="E29" s="388" t="s">
        <v>132</v>
      </c>
      <c r="F29" s="245"/>
      <c r="G29" s="210" t="s">
        <v>50</v>
      </c>
      <c r="H29" s="382" t="s">
        <v>57</v>
      </c>
      <c r="I29" s="74" t="s">
        <v>46</v>
      </c>
      <c r="J29" s="100">
        <f>K29+M29</f>
        <v>0</v>
      </c>
      <c r="K29" s="96"/>
      <c r="L29" s="96"/>
      <c r="M29" s="396"/>
      <c r="N29" s="100">
        <f>O29+Q29</f>
        <v>0</v>
      </c>
      <c r="O29" s="96"/>
      <c r="P29" s="96"/>
      <c r="Q29" s="92"/>
      <c r="R29" s="101">
        <f>S29+U29</f>
        <v>0</v>
      </c>
      <c r="S29" s="97"/>
      <c r="T29" s="97"/>
      <c r="U29" s="98"/>
      <c r="V29" s="99">
        <v>24.1</v>
      </c>
      <c r="W29" s="99">
        <v>24.1</v>
      </c>
      <c r="X29" s="492" t="s">
        <v>109</v>
      </c>
      <c r="Y29" s="147"/>
      <c r="Z29" s="147"/>
      <c r="AA29" s="148">
        <v>2</v>
      </c>
    </row>
    <row r="30" spans="1:29" ht="14.25" customHeight="1">
      <c r="A30" s="142"/>
      <c r="B30" s="143"/>
      <c r="C30" s="144"/>
      <c r="D30" s="203"/>
      <c r="E30" s="518" t="s">
        <v>127</v>
      </c>
      <c r="F30" s="245"/>
      <c r="G30" s="210"/>
      <c r="H30" s="382"/>
      <c r="I30" s="160" t="s">
        <v>58</v>
      </c>
      <c r="J30" s="175">
        <f>K30+M30</f>
        <v>0</v>
      </c>
      <c r="K30" s="179"/>
      <c r="L30" s="179"/>
      <c r="M30" s="125"/>
      <c r="N30" s="175">
        <f>O30+Q30</f>
        <v>0</v>
      </c>
      <c r="O30" s="179"/>
      <c r="P30" s="179"/>
      <c r="Q30" s="125"/>
      <c r="R30" s="176">
        <f>S30+U30</f>
        <v>0</v>
      </c>
      <c r="S30" s="47"/>
      <c r="T30" s="47"/>
      <c r="U30" s="48"/>
      <c r="V30" s="49">
        <v>136.9</v>
      </c>
      <c r="W30" s="49">
        <v>136.9</v>
      </c>
      <c r="X30" s="492"/>
      <c r="Y30" s="147"/>
      <c r="Z30" s="147"/>
      <c r="AA30" s="148"/>
    </row>
    <row r="31" spans="1:29" ht="39" customHeight="1">
      <c r="A31" s="142"/>
      <c r="B31" s="143"/>
      <c r="C31" s="144"/>
      <c r="D31" s="203"/>
      <c r="E31" s="518"/>
      <c r="F31" s="245"/>
      <c r="G31" s="210"/>
      <c r="H31" s="382"/>
      <c r="I31" s="22"/>
      <c r="J31" s="169"/>
      <c r="K31" s="43"/>
      <c r="L31" s="43"/>
      <c r="M31" s="45"/>
      <c r="N31" s="169"/>
      <c r="O31" s="43"/>
      <c r="P31" s="43"/>
      <c r="Q31" s="45"/>
      <c r="R31" s="170"/>
      <c r="S31" s="47"/>
      <c r="T31" s="47"/>
      <c r="U31" s="48"/>
      <c r="V31" s="49"/>
      <c r="W31" s="49"/>
      <c r="X31" s="390" t="s">
        <v>130</v>
      </c>
      <c r="Y31" s="201"/>
      <c r="Z31" s="201"/>
      <c r="AA31" s="202">
        <v>2</v>
      </c>
    </row>
    <row r="32" spans="1:29" ht="66" customHeight="1">
      <c r="A32" s="142"/>
      <c r="B32" s="143"/>
      <c r="C32" s="144"/>
      <c r="D32" s="203"/>
      <c r="E32" s="114" t="s">
        <v>126</v>
      </c>
      <c r="F32" s="245"/>
      <c r="G32" s="210"/>
      <c r="H32" s="382"/>
      <c r="I32" s="22"/>
      <c r="J32" s="158"/>
      <c r="K32" s="43"/>
      <c r="L32" s="43"/>
      <c r="M32" s="45"/>
      <c r="N32" s="158"/>
      <c r="O32" s="43"/>
      <c r="P32" s="43"/>
      <c r="Q32" s="45"/>
      <c r="R32" s="159"/>
      <c r="S32" s="47"/>
      <c r="T32" s="47"/>
      <c r="U32" s="48"/>
      <c r="V32" s="49"/>
      <c r="W32" s="49"/>
      <c r="X32" s="301"/>
      <c r="Y32" s="147"/>
      <c r="Z32" s="147"/>
      <c r="AA32" s="148"/>
    </row>
    <row r="33" spans="1:28" ht="41.25" customHeight="1">
      <c r="A33" s="142"/>
      <c r="B33" s="143"/>
      <c r="C33" s="144"/>
      <c r="D33" s="203"/>
      <c r="E33" s="114" t="s">
        <v>128</v>
      </c>
      <c r="F33" s="245"/>
      <c r="G33" s="210"/>
      <c r="H33" s="382"/>
      <c r="I33" s="22"/>
      <c r="J33" s="158"/>
      <c r="K33" s="43"/>
      <c r="L33" s="43"/>
      <c r="M33" s="45"/>
      <c r="N33" s="169"/>
      <c r="O33" s="43"/>
      <c r="P33" s="43"/>
      <c r="Q33" s="45"/>
      <c r="R33" s="170"/>
      <c r="S33" s="47"/>
      <c r="T33" s="47"/>
      <c r="U33" s="48"/>
      <c r="V33" s="49"/>
      <c r="W33" s="49"/>
      <c r="X33" s="301"/>
      <c r="Y33" s="147"/>
      <c r="Z33" s="147"/>
      <c r="AA33" s="148"/>
    </row>
    <row r="34" spans="1:28" ht="21.75" customHeight="1">
      <c r="A34" s="142"/>
      <c r="B34" s="143"/>
      <c r="C34" s="144"/>
      <c r="D34" s="203"/>
      <c r="E34" s="517" t="s">
        <v>129</v>
      </c>
      <c r="F34" s="245"/>
      <c r="G34" s="210"/>
      <c r="H34" s="382"/>
      <c r="I34" s="22"/>
      <c r="J34" s="50"/>
      <c r="K34" s="91"/>
      <c r="L34" s="91"/>
      <c r="M34" s="92"/>
      <c r="N34" s="50"/>
      <c r="O34" s="91"/>
      <c r="P34" s="91"/>
      <c r="Q34" s="93"/>
      <c r="R34" s="53"/>
      <c r="S34" s="47"/>
      <c r="T34" s="47"/>
      <c r="U34" s="48"/>
      <c r="V34" s="94"/>
      <c r="W34" s="94"/>
      <c r="X34" s="23"/>
      <c r="Y34" s="85"/>
      <c r="Z34" s="85"/>
      <c r="AA34" s="86"/>
    </row>
    <row r="35" spans="1:28" ht="20.25" customHeight="1">
      <c r="A35" s="142"/>
      <c r="B35" s="143"/>
      <c r="C35" s="144"/>
      <c r="D35" s="203"/>
      <c r="E35" s="518"/>
      <c r="F35" s="246"/>
      <c r="G35" s="247"/>
      <c r="H35" s="384"/>
      <c r="I35" s="186" t="s">
        <v>10</v>
      </c>
      <c r="J35" s="187">
        <f t="shared" ref="J35:U35" si="1">SUM(J29:J34)</f>
        <v>0</v>
      </c>
      <c r="K35" s="188">
        <f t="shared" si="1"/>
        <v>0</v>
      </c>
      <c r="L35" s="188">
        <f t="shared" si="1"/>
        <v>0</v>
      </c>
      <c r="M35" s="189">
        <f t="shared" si="1"/>
        <v>0</v>
      </c>
      <c r="N35" s="187">
        <f t="shared" si="1"/>
        <v>0</v>
      </c>
      <c r="O35" s="188">
        <f t="shared" si="1"/>
        <v>0</v>
      </c>
      <c r="P35" s="188">
        <f t="shared" si="1"/>
        <v>0</v>
      </c>
      <c r="Q35" s="189">
        <f t="shared" si="1"/>
        <v>0</v>
      </c>
      <c r="R35" s="187">
        <f t="shared" si="1"/>
        <v>0</v>
      </c>
      <c r="S35" s="188">
        <f t="shared" si="1"/>
        <v>0</v>
      </c>
      <c r="T35" s="188">
        <f t="shared" si="1"/>
        <v>0</v>
      </c>
      <c r="U35" s="188">
        <f t="shared" si="1"/>
        <v>0</v>
      </c>
      <c r="V35" s="190">
        <f>SUM(V29:V34)</f>
        <v>161</v>
      </c>
      <c r="W35" s="190">
        <f>SUM(W29:W34)</f>
        <v>161</v>
      </c>
      <c r="X35" s="133"/>
      <c r="Y35" s="134"/>
      <c r="Z35" s="134"/>
      <c r="AA35" s="135"/>
      <c r="AB35" s="183"/>
    </row>
    <row r="36" spans="1:28" ht="14.25" customHeight="1" thickBot="1">
      <c r="A36" s="299"/>
      <c r="B36" s="295"/>
      <c r="C36" s="204"/>
      <c r="D36" s="625"/>
      <c r="E36" s="626"/>
      <c r="F36" s="626"/>
      <c r="G36" s="626"/>
      <c r="H36" s="626"/>
      <c r="I36" s="191" t="s">
        <v>10</v>
      </c>
      <c r="J36" s="192">
        <f>K36+M36</f>
        <v>917.3</v>
      </c>
      <c r="K36" s="193">
        <f>K35+K28</f>
        <v>118.39999999999999</v>
      </c>
      <c r="L36" s="193">
        <f>L35+L28</f>
        <v>0</v>
      </c>
      <c r="M36" s="194">
        <f>M35+M28</f>
        <v>798.9</v>
      </c>
      <c r="N36" s="195">
        <f>O36+Q36</f>
        <v>661.4</v>
      </c>
      <c r="O36" s="193">
        <f>O35+O28</f>
        <v>74.599999999999994</v>
      </c>
      <c r="P36" s="193">
        <f>P35+P28</f>
        <v>68.599999999999994</v>
      </c>
      <c r="Q36" s="194">
        <f>Q35+Q28</f>
        <v>586.79999999999995</v>
      </c>
      <c r="R36" s="195">
        <f>S36+U36</f>
        <v>661.4</v>
      </c>
      <c r="S36" s="193">
        <f>S35+S28</f>
        <v>74.599999999999994</v>
      </c>
      <c r="T36" s="193">
        <f>T35+T28</f>
        <v>68.599999999999994</v>
      </c>
      <c r="U36" s="196">
        <f>U35+U28</f>
        <v>586.79999999999995</v>
      </c>
      <c r="V36" s="197">
        <f>V35+V28</f>
        <v>1078.3000000000002</v>
      </c>
      <c r="W36" s="197">
        <f>W35+W28</f>
        <v>1078.3000000000002</v>
      </c>
      <c r="X36" s="198"/>
      <c r="Y36" s="199"/>
      <c r="Z36" s="199"/>
      <c r="AA36" s="200"/>
      <c r="AB36" s="183"/>
    </row>
    <row r="37" spans="1:28" ht="17.25" customHeight="1">
      <c r="A37" s="139" t="s">
        <v>9</v>
      </c>
      <c r="B37" s="140" t="s">
        <v>9</v>
      </c>
      <c r="C37" s="141" t="s">
        <v>11</v>
      </c>
      <c r="D37" s="184"/>
      <c r="E37" s="214" t="s">
        <v>114</v>
      </c>
      <c r="F37" s="395" t="s">
        <v>59</v>
      </c>
      <c r="G37" s="209" t="s">
        <v>50</v>
      </c>
      <c r="H37" s="381" t="s">
        <v>57</v>
      </c>
      <c r="I37" s="20" t="s">
        <v>46</v>
      </c>
      <c r="J37" s="34"/>
      <c r="K37" s="35"/>
      <c r="L37" s="35"/>
      <c r="M37" s="36"/>
      <c r="N37" s="34"/>
      <c r="O37" s="35"/>
      <c r="P37" s="35"/>
      <c r="Q37" s="37"/>
      <c r="R37" s="38"/>
      <c r="S37" s="39"/>
      <c r="T37" s="39"/>
      <c r="U37" s="40"/>
      <c r="V37" s="41"/>
      <c r="W37" s="41">
        <v>100</v>
      </c>
      <c r="X37" s="166" t="s">
        <v>171</v>
      </c>
      <c r="Y37" s="129">
        <v>5</v>
      </c>
      <c r="Z37" s="129">
        <v>4</v>
      </c>
      <c r="AA37" s="130">
        <v>1</v>
      </c>
    </row>
    <row r="38" spans="1:28" ht="30.75" customHeight="1">
      <c r="A38" s="142"/>
      <c r="B38" s="143"/>
      <c r="C38" s="144"/>
      <c r="D38" s="203" t="s">
        <v>9</v>
      </c>
      <c r="E38" s="215" t="s">
        <v>146</v>
      </c>
      <c r="F38" s="521" t="s">
        <v>151</v>
      </c>
      <c r="G38" s="210"/>
      <c r="H38" s="382"/>
      <c r="I38" s="63" t="s">
        <v>46</v>
      </c>
      <c r="J38" s="106">
        <f t="shared" ref="J38:J43" si="2">K38+M38</f>
        <v>56.9</v>
      </c>
      <c r="K38" s="102"/>
      <c r="L38" s="102"/>
      <c r="M38" s="44">
        <v>56.9</v>
      </c>
      <c r="N38" s="106">
        <f t="shared" ref="N38:N46" si="3">O38+Q38</f>
        <v>28.5</v>
      </c>
      <c r="O38" s="102"/>
      <c r="P38" s="102"/>
      <c r="Q38" s="44">
        <v>28.5</v>
      </c>
      <c r="R38" s="109">
        <v>28.5</v>
      </c>
      <c r="S38" s="103"/>
      <c r="T38" s="103"/>
      <c r="U38" s="104">
        <v>28.5</v>
      </c>
      <c r="V38" s="105"/>
      <c r="W38" s="105"/>
      <c r="X38" s="168"/>
      <c r="Y38" s="131">
        <v>1</v>
      </c>
      <c r="Z38" s="131"/>
      <c r="AA38" s="132"/>
    </row>
    <row r="39" spans="1:28" ht="29.25" customHeight="1">
      <c r="A39" s="142"/>
      <c r="B39" s="143"/>
      <c r="C39" s="144"/>
      <c r="D39" s="203" t="s">
        <v>11</v>
      </c>
      <c r="E39" s="216" t="s">
        <v>147</v>
      </c>
      <c r="F39" s="521"/>
      <c r="G39" s="210"/>
      <c r="H39" s="382"/>
      <c r="I39" s="63" t="s">
        <v>46</v>
      </c>
      <c r="J39" s="106">
        <f t="shared" si="2"/>
        <v>35</v>
      </c>
      <c r="K39" s="281"/>
      <c r="L39" s="281"/>
      <c r="M39" s="92">
        <v>35</v>
      </c>
      <c r="N39" s="50">
        <f t="shared" si="3"/>
        <v>140</v>
      </c>
      <c r="O39" s="281"/>
      <c r="P39" s="281"/>
      <c r="Q39" s="282">
        <v>140</v>
      </c>
      <c r="R39" s="53">
        <f>S39+U39</f>
        <v>41.5</v>
      </c>
      <c r="S39" s="97"/>
      <c r="T39" s="97"/>
      <c r="U39" s="98">
        <v>41.5</v>
      </c>
      <c r="V39" s="283">
        <v>103.5</v>
      </c>
      <c r="W39" s="283">
        <v>0</v>
      </c>
      <c r="X39" s="23"/>
      <c r="Y39" s="134"/>
      <c r="Z39" s="134">
        <v>1</v>
      </c>
      <c r="AA39" s="135"/>
    </row>
    <row r="40" spans="1:28" ht="27" customHeight="1">
      <c r="A40" s="142"/>
      <c r="B40" s="143"/>
      <c r="C40" s="144"/>
      <c r="D40" s="203" t="s">
        <v>49</v>
      </c>
      <c r="E40" s="517" t="s">
        <v>66</v>
      </c>
      <c r="F40" s="521"/>
      <c r="G40" s="210"/>
      <c r="H40" s="382"/>
      <c r="I40" s="63" t="s">
        <v>46</v>
      </c>
      <c r="J40" s="106">
        <f t="shared" si="2"/>
        <v>48.1</v>
      </c>
      <c r="K40" s="107"/>
      <c r="L40" s="107"/>
      <c r="M40" s="44">
        <v>48.1</v>
      </c>
      <c r="N40" s="106">
        <f t="shared" si="3"/>
        <v>95.5</v>
      </c>
      <c r="O40" s="107"/>
      <c r="P40" s="107"/>
      <c r="Q40" s="108">
        <v>95.5</v>
      </c>
      <c r="R40" s="109">
        <f>S40+U40</f>
        <v>95.5</v>
      </c>
      <c r="S40" s="103"/>
      <c r="T40" s="103"/>
      <c r="U40" s="104">
        <v>95.5</v>
      </c>
      <c r="V40" s="110"/>
      <c r="W40" s="110"/>
      <c r="X40" s="576"/>
      <c r="Y40" s="616">
        <v>1</v>
      </c>
      <c r="Z40" s="616"/>
      <c r="AA40" s="618"/>
    </row>
    <row r="41" spans="1:28" ht="14.25" customHeight="1" thickBot="1">
      <c r="A41" s="142"/>
      <c r="B41" s="143"/>
      <c r="C41" s="144"/>
      <c r="D41" s="410"/>
      <c r="E41" s="524"/>
      <c r="F41" s="525"/>
      <c r="G41" s="213"/>
      <c r="H41" s="383"/>
      <c r="I41" s="211" t="s">
        <v>10</v>
      </c>
      <c r="J41" s="57">
        <f t="shared" si="2"/>
        <v>140</v>
      </c>
      <c r="K41" s="58"/>
      <c r="L41" s="58"/>
      <c r="M41" s="59">
        <f>SUM(M38:M40)</f>
        <v>140</v>
      </c>
      <c r="N41" s="57">
        <f t="shared" si="3"/>
        <v>264</v>
      </c>
      <c r="O41" s="58"/>
      <c r="P41" s="58"/>
      <c r="Q41" s="59">
        <f>SUM(Q38:Q40)</f>
        <v>264</v>
      </c>
      <c r="R41" s="57">
        <f>SUM(R38:R40)</f>
        <v>165.5</v>
      </c>
      <c r="S41" s="57">
        <f>SUM(S38:S40)</f>
        <v>0</v>
      </c>
      <c r="T41" s="57">
        <f>SUM(T38:T40)</f>
        <v>0</v>
      </c>
      <c r="U41" s="57">
        <f>SUM(U38:U40)</f>
        <v>165.5</v>
      </c>
      <c r="V41" s="212">
        <f>SUM(V39:V40)</f>
        <v>103.5</v>
      </c>
      <c r="W41" s="212">
        <f>SUM(W37:W40)</f>
        <v>100</v>
      </c>
      <c r="X41" s="501"/>
      <c r="Y41" s="617"/>
      <c r="Z41" s="617"/>
      <c r="AA41" s="619"/>
    </row>
    <row r="42" spans="1:28" ht="31.5" customHeight="1">
      <c r="A42" s="142"/>
      <c r="B42" s="143"/>
      <c r="C42" s="144"/>
      <c r="D42" s="203" t="s">
        <v>50</v>
      </c>
      <c r="E42" s="216" t="s">
        <v>115</v>
      </c>
      <c r="F42" s="407"/>
      <c r="G42" s="210"/>
      <c r="H42" s="382"/>
      <c r="I42" s="63" t="s">
        <v>46</v>
      </c>
      <c r="J42" s="106">
        <f t="shared" si="2"/>
        <v>0</v>
      </c>
      <c r="K42" s="107"/>
      <c r="L42" s="107"/>
      <c r="M42" s="44"/>
      <c r="N42" s="106">
        <f>O42+Q42</f>
        <v>50</v>
      </c>
      <c r="O42" s="107"/>
      <c r="P42" s="107"/>
      <c r="Q42" s="108">
        <v>50</v>
      </c>
      <c r="R42" s="109">
        <v>10</v>
      </c>
      <c r="S42" s="103"/>
      <c r="T42" s="103"/>
      <c r="U42" s="104">
        <v>10</v>
      </c>
      <c r="V42" s="110">
        <v>40</v>
      </c>
      <c r="W42" s="110"/>
      <c r="X42" s="168"/>
      <c r="Y42" s="131"/>
      <c r="Z42" s="131">
        <v>1</v>
      </c>
      <c r="AA42" s="132"/>
    </row>
    <row r="43" spans="1:28" ht="42.75" customHeight="1">
      <c r="A43" s="142"/>
      <c r="B43" s="143"/>
      <c r="C43" s="144"/>
      <c r="D43" s="203" t="s">
        <v>51</v>
      </c>
      <c r="E43" s="216" t="s">
        <v>177</v>
      </c>
      <c r="F43" s="392"/>
      <c r="G43" s="210"/>
      <c r="H43" s="382"/>
      <c r="I43" s="63" t="s">
        <v>46</v>
      </c>
      <c r="J43" s="100">
        <f t="shared" si="2"/>
        <v>10</v>
      </c>
      <c r="K43" s="43"/>
      <c r="L43" s="43"/>
      <c r="M43" s="92">
        <v>10</v>
      </c>
      <c r="N43" s="100">
        <f>O43+Q43</f>
        <v>10</v>
      </c>
      <c r="O43" s="43"/>
      <c r="P43" s="43"/>
      <c r="Q43" s="45">
        <v>10</v>
      </c>
      <c r="R43" s="159">
        <v>10</v>
      </c>
      <c r="S43" s="47"/>
      <c r="T43" s="47"/>
      <c r="U43" s="48">
        <v>10</v>
      </c>
      <c r="V43" s="49">
        <v>30</v>
      </c>
      <c r="W43" s="49"/>
      <c r="X43" s="23"/>
      <c r="Y43" s="131"/>
      <c r="Z43" s="131">
        <v>1</v>
      </c>
      <c r="AA43" s="132"/>
    </row>
    <row r="44" spans="1:28" ht="66" customHeight="1">
      <c r="A44" s="142"/>
      <c r="B44" s="143"/>
      <c r="C44" s="144"/>
      <c r="D44" s="203" t="s">
        <v>52</v>
      </c>
      <c r="E44" s="215" t="s">
        <v>176</v>
      </c>
      <c r="F44" s="208"/>
      <c r="G44" s="210"/>
      <c r="H44" s="382"/>
      <c r="I44" s="63" t="s">
        <v>46</v>
      </c>
      <c r="J44" s="106"/>
      <c r="K44" s="102"/>
      <c r="L44" s="102"/>
      <c r="M44" s="44"/>
      <c r="N44" s="106">
        <f t="shared" si="3"/>
        <v>20</v>
      </c>
      <c r="O44" s="102"/>
      <c r="P44" s="102"/>
      <c r="Q44" s="267">
        <v>20</v>
      </c>
      <c r="R44" s="46">
        <f>S44+U44</f>
        <v>20</v>
      </c>
      <c r="S44" s="103"/>
      <c r="T44" s="103"/>
      <c r="U44" s="275">
        <v>20</v>
      </c>
      <c r="V44" s="105">
        <v>40</v>
      </c>
      <c r="W44" s="292"/>
      <c r="X44" s="168"/>
      <c r="Y44" s="131"/>
      <c r="Z44" s="131">
        <v>1</v>
      </c>
      <c r="AA44" s="132"/>
    </row>
    <row r="45" spans="1:28" ht="41.25" customHeight="1">
      <c r="A45" s="142"/>
      <c r="B45" s="143"/>
      <c r="C45" s="144"/>
      <c r="D45" s="203" t="s">
        <v>189</v>
      </c>
      <c r="E45" s="388" t="s">
        <v>121</v>
      </c>
      <c r="F45" s="208"/>
      <c r="G45" s="210"/>
      <c r="H45" s="382"/>
      <c r="I45" s="22" t="s">
        <v>46</v>
      </c>
      <c r="J45" s="169">
        <f>K45+M45</f>
        <v>39.5</v>
      </c>
      <c r="K45" s="91"/>
      <c r="L45" s="91"/>
      <c r="M45" s="45">
        <v>39.5</v>
      </c>
      <c r="N45" s="169">
        <f t="shared" si="3"/>
        <v>39.5</v>
      </c>
      <c r="O45" s="91"/>
      <c r="P45" s="91"/>
      <c r="Q45" s="284">
        <v>39.5</v>
      </c>
      <c r="R45" s="159">
        <f>S45+U45</f>
        <v>39.5</v>
      </c>
      <c r="S45" s="47"/>
      <c r="T45" s="47"/>
      <c r="U45" s="276">
        <v>39.5</v>
      </c>
      <c r="V45" s="94"/>
      <c r="W45" s="287"/>
      <c r="X45" s="133"/>
      <c r="Y45" s="134">
        <v>1</v>
      </c>
      <c r="Z45" s="85"/>
      <c r="AA45" s="86"/>
    </row>
    <row r="46" spans="1:28" ht="40.5" customHeight="1">
      <c r="A46" s="142"/>
      <c r="B46" s="143"/>
      <c r="C46" s="144"/>
      <c r="D46" s="203" t="s">
        <v>190</v>
      </c>
      <c r="E46" s="128" t="s">
        <v>122</v>
      </c>
      <c r="F46" s="208"/>
      <c r="G46" s="210"/>
      <c r="H46" s="382"/>
      <c r="I46" s="63" t="s">
        <v>46</v>
      </c>
      <c r="J46" s="106">
        <f>K46+M46</f>
        <v>14.8</v>
      </c>
      <c r="K46" s="107"/>
      <c r="L46" s="107"/>
      <c r="M46" s="44">
        <v>14.8</v>
      </c>
      <c r="N46" s="106">
        <f t="shared" si="3"/>
        <v>14.8</v>
      </c>
      <c r="O46" s="107"/>
      <c r="P46" s="107"/>
      <c r="Q46" s="285">
        <v>14.8</v>
      </c>
      <c r="R46" s="46">
        <f>S46+U46</f>
        <v>14.8</v>
      </c>
      <c r="S46" s="54"/>
      <c r="T46" s="54"/>
      <c r="U46" s="277">
        <v>14.8</v>
      </c>
      <c r="V46" s="56"/>
      <c r="W46" s="288"/>
      <c r="X46" s="168"/>
      <c r="Y46" s="131">
        <v>1</v>
      </c>
      <c r="Z46" s="131"/>
      <c r="AA46" s="132"/>
    </row>
    <row r="47" spans="1:28" ht="28.5" customHeight="1" thickBot="1">
      <c r="A47" s="227"/>
      <c r="B47" s="228"/>
      <c r="C47" s="229"/>
      <c r="D47" s="410" t="s">
        <v>191</v>
      </c>
      <c r="E47" s="409" t="s">
        <v>64</v>
      </c>
      <c r="F47" s="413"/>
      <c r="G47" s="414"/>
      <c r="H47" s="383"/>
      <c r="I47" s="233" t="s">
        <v>46</v>
      </c>
      <c r="J47" s="234">
        <f>K47+M47</f>
        <v>5</v>
      </c>
      <c r="K47" s="235"/>
      <c r="L47" s="235"/>
      <c r="M47" s="236">
        <v>5</v>
      </c>
      <c r="N47" s="234"/>
      <c r="O47" s="235"/>
      <c r="P47" s="235"/>
      <c r="Q47" s="415"/>
      <c r="R47" s="416"/>
      <c r="S47" s="239"/>
      <c r="T47" s="239"/>
      <c r="U47" s="417"/>
      <c r="V47" s="241"/>
      <c r="W47" s="418"/>
      <c r="X47" s="24"/>
      <c r="Y47" s="303"/>
      <c r="Z47" s="303"/>
      <c r="AA47" s="305"/>
    </row>
    <row r="48" spans="1:28" ht="15" customHeight="1">
      <c r="A48" s="142"/>
      <c r="B48" s="143"/>
      <c r="C48" s="144"/>
      <c r="D48" s="203" t="s">
        <v>192</v>
      </c>
      <c r="E48" s="518" t="s">
        <v>123</v>
      </c>
      <c r="F48" s="208"/>
      <c r="G48" s="210"/>
      <c r="H48" s="382"/>
      <c r="I48" s="22" t="s">
        <v>46</v>
      </c>
      <c r="J48" s="169">
        <f>K48+M48</f>
        <v>10</v>
      </c>
      <c r="K48" s="91"/>
      <c r="L48" s="91"/>
      <c r="M48" s="45">
        <v>10</v>
      </c>
      <c r="N48" s="169"/>
      <c r="O48" s="91"/>
      <c r="P48" s="91"/>
      <c r="Q48" s="284"/>
      <c r="R48" s="159"/>
      <c r="S48" s="47"/>
      <c r="T48" s="47"/>
      <c r="U48" s="276"/>
      <c r="V48" s="94"/>
      <c r="W48" s="287"/>
      <c r="X48" s="167"/>
      <c r="Y48" s="85"/>
      <c r="Z48" s="85"/>
      <c r="AA48" s="86"/>
    </row>
    <row r="49" spans="1:27" ht="13.5" customHeight="1">
      <c r="A49" s="142"/>
      <c r="B49" s="143"/>
      <c r="C49" s="144"/>
      <c r="D49" s="185"/>
      <c r="E49" s="518"/>
      <c r="F49" s="217"/>
      <c r="G49" s="218"/>
      <c r="H49" s="385"/>
      <c r="I49" s="219" t="s">
        <v>10</v>
      </c>
      <c r="J49" s="220">
        <f>K49+M49</f>
        <v>79.3</v>
      </c>
      <c r="K49" s="221"/>
      <c r="L49" s="221"/>
      <c r="M49" s="222">
        <f>SUM(M43:M48)</f>
        <v>79.3</v>
      </c>
      <c r="N49" s="220">
        <f>O49+Q49</f>
        <v>134.30000000000001</v>
      </c>
      <c r="O49" s="221"/>
      <c r="P49" s="221"/>
      <c r="Q49" s="223">
        <f>SUM(Q42:Q48)</f>
        <v>134.30000000000001</v>
      </c>
      <c r="R49" s="290">
        <f>SUM(R42:R48)</f>
        <v>94.3</v>
      </c>
      <c r="S49" s="220">
        <f>SUM(S45:S48)</f>
        <v>0</v>
      </c>
      <c r="T49" s="220">
        <f>SUM(T45:T48)</f>
        <v>0</v>
      </c>
      <c r="U49" s="289">
        <f>SUM(U42:U48)</f>
        <v>94.3</v>
      </c>
      <c r="V49" s="224">
        <f>SUM(V42:V48)</f>
        <v>110</v>
      </c>
      <c r="W49" s="289"/>
      <c r="X49" s="225"/>
      <c r="Y49" s="147"/>
      <c r="Z49" s="147"/>
      <c r="AA49" s="148"/>
    </row>
    <row r="50" spans="1:27" ht="14.25" customHeight="1" thickBot="1">
      <c r="A50" s="227"/>
      <c r="B50" s="228"/>
      <c r="C50" s="229"/>
      <c r="D50" s="633"/>
      <c r="E50" s="634"/>
      <c r="F50" s="634"/>
      <c r="G50" s="634"/>
      <c r="H50" s="634"/>
      <c r="I50" s="191" t="s">
        <v>10</v>
      </c>
      <c r="J50" s="195">
        <f t="shared" ref="J50:T50" si="4">J49+J41</f>
        <v>219.3</v>
      </c>
      <c r="K50" s="195">
        <f t="shared" si="4"/>
        <v>0</v>
      </c>
      <c r="L50" s="195">
        <f t="shared" si="4"/>
        <v>0</v>
      </c>
      <c r="M50" s="195">
        <f>M49+M41</f>
        <v>219.3</v>
      </c>
      <c r="N50" s="195">
        <f t="shared" si="4"/>
        <v>398.3</v>
      </c>
      <c r="O50" s="195">
        <f t="shared" si="4"/>
        <v>0</v>
      </c>
      <c r="P50" s="195">
        <f t="shared" si="4"/>
        <v>0</v>
      </c>
      <c r="Q50" s="286">
        <f>Q49+Q41</f>
        <v>398.3</v>
      </c>
      <c r="R50" s="192">
        <f t="shared" si="4"/>
        <v>259.8</v>
      </c>
      <c r="S50" s="195">
        <f t="shared" si="4"/>
        <v>0</v>
      </c>
      <c r="T50" s="195">
        <f t="shared" si="4"/>
        <v>0</v>
      </c>
      <c r="U50" s="291">
        <f>U49+U41</f>
        <v>259.8</v>
      </c>
      <c r="V50" s="197">
        <f>V49+V41</f>
        <v>213.5</v>
      </c>
      <c r="W50" s="195">
        <f>W49+W41</f>
        <v>100</v>
      </c>
      <c r="X50" s="620"/>
      <c r="Y50" s="621"/>
      <c r="Z50" s="621"/>
      <c r="AA50" s="622"/>
    </row>
    <row r="51" spans="1:27" ht="14.25" customHeight="1">
      <c r="A51" s="444" t="s">
        <v>9</v>
      </c>
      <c r="B51" s="447" t="s">
        <v>9</v>
      </c>
      <c r="C51" s="555" t="s">
        <v>49</v>
      </c>
      <c r="D51" s="555"/>
      <c r="E51" s="561" t="s">
        <v>116</v>
      </c>
      <c r="F51" s="520"/>
      <c r="G51" s="514" t="s">
        <v>50</v>
      </c>
      <c r="H51" s="438" t="s">
        <v>57</v>
      </c>
      <c r="I51" s="20" t="s">
        <v>46</v>
      </c>
      <c r="J51" s="34">
        <f t="shared" ref="J51:J59" si="5">K51+M51</f>
        <v>0</v>
      </c>
      <c r="K51" s="35"/>
      <c r="L51" s="35"/>
      <c r="M51" s="36"/>
      <c r="N51" s="34">
        <f t="shared" ref="N51:N59" si="6">O51+Q51</f>
        <v>0</v>
      </c>
      <c r="O51" s="35"/>
      <c r="P51" s="35"/>
      <c r="Q51" s="37"/>
      <c r="R51" s="38">
        <f t="shared" ref="R51:R59" si="7">S51+U51</f>
        <v>0</v>
      </c>
      <c r="S51" s="39"/>
      <c r="T51" s="39"/>
      <c r="U51" s="40"/>
      <c r="V51" s="41">
        <v>40</v>
      </c>
      <c r="W51" s="41">
        <v>20</v>
      </c>
      <c r="X51" s="21"/>
      <c r="Y51" s="85"/>
      <c r="Z51" s="85"/>
      <c r="AA51" s="86"/>
    </row>
    <row r="52" spans="1:27" ht="14.25" customHeight="1">
      <c r="A52" s="445"/>
      <c r="B52" s="448"/>
      <c r="C52" s="556"/>
      <c r="D52" s="556"/>
      <c r="E52" s="627"/>
      <c r="F52" s="628"/>
      <c r="G52" s="515"/>
      <c r="H52" s="439"/>
      <c r="I52" s="63"/>
      <c r="J52" s="42">
        <f t="shared" si="5"/>
        <v>0</v>
      </c>
      <c r="K52" s="43"/>
      <c r="L52" s="43"/>
      <c r="M52" s="44"/>
      <c r="N52" s="42">
        <f t="shared" si="6"/>
        <v>0</v>
      </c>
      <c r="O52" s="43"/>
      <c r="P52" s="43"/>
      <c r="Q52" s="45"/>
      <c r="R52" s="46">
        <f t="shared" si="7"/>
        <v>0</v>
      </c>
      <c r="S52" s="47"/>
      <c r="T52" s="47"/>
      <c r="U52" s="48"/>
      <c r="V52" s="49"/>
      <c r="W52" s="49"/>
      <c r="X52" s="23"/>
      <c r="Y52" s="85"/>
      <c r="Z52" s="85"/>
      <c r="AA52" s="86"/>
    </row>
    <row r="53" spans="1:27" ht="14.25" customHeight="1">
      <c r="A53" s="445"/>
      <c r="B53" s="448"/>
      <c r="C53" s="556"/>
      <c r="D53" s="556"/>
      <c r="E53" s="517" t="s">
        <v>134</v>
      </c>
      <c r="F53" s="629"/>
      <c r="G53" s="515"/>
      <c r="H53" s="439"/>
      <c r="I53" s="63" t="s">
        <v>46</v>
      </c>
      <c r="J53" s="106">
        <f t="shared" si="5"/>
        <v>11.9</v>
      </c>
      <c r="K53" s="107"/>
      <c r="L53" s="107"/>
      <c r="M53" s="44">
        <v>11.9</v>
      </c>
      <c r="N53" s="106">
        <f t="shared" si="6"/>
        <v>23.1</v>
      </c>
      <c r="O53" s="107"/>
      <c r="P53" s="107"/>
      <c r="Q53" s="108">
        <v>23.1</v>
      </c>
      <c r="R53" s="109">
        <f t="shared" si="7"/>
        <v>23</v>
      </c>
      <c r="S53" s="103"/>
      <c r="T53" s="103"/>
      <c r="U53" s="104">
        <v>23</v>
      </c>
      <c r="V53" s="110"/>
      <c r="W53" s="110"/>
      <c r="X53" s="426" t="s">
        <v>68</v>
      </c>
      <c r="Y53" s="85">
        <v>1</v>
      </c>
      <c r="Z53" s="85"/>
      <c r="AA53" s="86"/>
    </row>
    <row r="54" spans="1:27" ht="14.25" customHeight="1">
      <c r="A54" s="445"/>
      <c r="B54" s="448"/>
      <c r="C54" s="556"/>
      <c r="D54" s="556"/>
      <c r="E54" s="518"/>
      <c r="F54" s="521"/>
      <c r="G54" s="515"/>
      <c r="H54" s="439"/>
      <c r="I54" s="74"/>
      <c r="J54" s="100">
        <f t="shared" si="5"/>
        <v>0</v>
      </c>
      <c r="K54" s="43"/>
      <c r="L54" s="43"/>
      <c r="M54" s="92"/>
      <c r="N54" s="100">
        <f t="shared" si="6"/>
        <v>0</v>
      </c>
      <c r="O54" s="43"/>
      <c r="P54" s="43"/>
      <c r="Q54" s="45"/>
      <c r="R54" s="101">
        <f t="shared" si="7"/>
        <v>0</v>
      </c>
      <c r="S54" s="47"/>
      <c r="T54" s="47"/>
      <c r="U54" s="48"/>
      <c r="V54" s="49"/>
      <c r="W54" s="49"/>
      <c r="X54" s="426"/>
      <c r="Y54" s="85"/>
      <c r="Z54" s="85"/>
      <c r="AA54" s="86"/>
    </row>
    <row r="55" spans="1:27" ht="14.25" customHeight="1">
      <c r="A55" s="445"/>
      <c r="B55" s="448"/>
      <c r="C55" s="556"/>
      <c r="D55" s="556"/>
      <c r="E55" s="518"/>
      <c r="F55" s="521"/>
      <c r="G55" s="515"/>
      <c r="H55" s="439"/>
      <c r="I55" s="63"/>
      <c r="J55" s="106">
        <f t="shared" si="5"/>
        <v>0</v>
      </c>
      <c r="K55" s="107"/>
      <c r="L55" s="107"/>
      <c r="M55" s="44"/>
      <c r="N55" s="106">
        <f t="shared" si="6"/>
        <v>0</v>
      </c>
      <c r="O55" s="107"/>
      <c r="P55" s="107"/>
      <c r="Q55" s="108"/>
      <c r="R55" s="109">
        <f t="shared" si="7"/>
        <v>0</v>
      </c>
      <c r="S55" s="103"/>
      <c r="T55" s="103"/>
      <c r="U55" s="104"/>
      <c r="V55" s="110"/>
      <c r="W55" s="110"/>
      <c r="X55" s="23"/>
      <c r="Y55" s="85"/>
      <c r="Z55" s="85"/>
      <c r="AA55" s="86"/>
    </row>
    <row r="56" spans="1:27" ht="14.25" customHeight="1">
      <c r="A56" s="445"/>
      <c r="B56" s="448"/>
      <c r="C56" s="556"/>
      <c r="D56" s="556"/>
      <c r="E56" s="536"/>
      <c r="F56" s="628"/>
      <c r="G56" s="515"/>
      <c r="H56" s="439"/>
      <c r="I56" s="74"/>
      <c r="J56" s="100">
        <f t="shared" si="5"/>
        <v>0</v>
      </c>
      <c r="K56" s="43"/>
      <c r="L56" s="43"/>
      <c r="M56" s="92"/>
      <c r="N56" s="100">
        <f t="shared" si="6"/>
        <v>0</v>
      </c>
      <c r="O56" s="43"/>
      <c r="P56" s="43"/>
      <c r="Q56" s="45"/>
      <c r="R56" s="101">
        <f t="shared" si="7"/>
        <v>0</v>
      </c>
      <c r="S56" s="47"/>
      <c r="T56" s="47"/>
      <c r="U56" s="48"/>
      <c r="V56" s="49"/>
      <c r="W56" s="49"/>
      <c r="X56" s="133"/>
      <c r="Y56" s="134"/>
      <c r="Z56" s="134"/>
      <c r="AA56" s="135"/>
    </row>
    <row r="57" spans="1:27" ht="14.25" customHeight="1">
      <c r="A57" s="445"/>
      <c r="B57" s="448"/>
      <c r="C57" s="556"/>
      <c r="D57" s="556"/>
      <c r="E57" s="518" t="s">
        <v>67</v>
      </c>
      <c r="F57" s="629"/>
      <c r="G57" s="515"/>
      <c r="H57" s="439"/>
      <c r="I57" s="63" t="s">
        <v>46</v>
      </c>
      <c r="J57" s="106">
        <f t="shared" si="5"/>
        <v>50</v>
      </c>
      <c r="K57" s="107"/>
      <c r="L57" s="107"/>
      <c r="M57" s="44">
        <v>50</v>
      </c>
      <c r="N57" s="106">
        <f t="shared" si="6"/>
        <v>40</v>
      </c>
      <c r="O57" s="107"/>
      <c r="P57" s="107"/>
      <c r="Q57" s="108">
        <v>40</v>
      </c>
      <c r="R57" s="109">
        <f t="shared" si="7"/>
        <v>10</v>
      </c>
      <c r="S57" s="103"/>
      <c r="T57" s="103"/>
      <c r="U57" s="104">
        <v>10</v>
      </c>
      <c r="V57" s="110"/>
      <c r="W57" s="110"/>
      <c r="X57" s="426" t="s">
        <v>60</v>
      </c>
      <c r="Y57" s="85"/>
      <c r="Z57" s="85">
        <v>1</v>
      </c>
      <c r="AA57" s="86"/>
    </row>
    <row r="58" spans="1:27" ht="14.25" customHeight="1">
      <c r="A58" s="445"/>
      <c r="B58" s="448"/>
      <c r="C58" s="556"/>
      <c r="D58" s="556"/>
      <c r="E58" s="518"/>
      <c r="F58" s="521"/>
      <c r="G58" s="515"/>
      <c r="H58" s="439"/>
      <c r="I58" s="74"/>
      <c r="J58" s="100">
        <f t="shared" si="5"/>
        <v>0</v>
      </c>
      <c r="K58" s="43"/>
      <c r="L58" s="43"/>
      <c r="M58" s="92"/>
      <c r="N58" s="100">
        <f t="shared" si="6"/>
        <v>0</v>
      </c>
      <c r="O58" s="43"/>
      <c r="P58" s="43"/>
      <c r="Q58" s="45"/>
      <c r="R58" s="101">
        <f t="shared" si="7"/>
        <v>0</v>
      </c>
      <c r="S58" s="47"/>
      <c r="T58" s="47"/>
      <c r="U58" s="48"/>
      <c r="V58" s="49"/>
      <c r="W58" s="49"/>
      <c r="X58" s="426"/>
      <c r="Y58" s="85"/>
      <c r="Z58" s="85"/>
      <c r="AA58" s="86"/>
    </row>
    <row r="59" spans="1:27" ht="14.25" customHeight="1">
      <c r="A59" s="445"/>
      <c r="B59" s="448"/>
      <c r="C59" s="556"/>
      <c r="D59" s="556"/>
      <c r="E59" s="518"/>
      <c r="F59" s="521"/>
      <c r="G59" s="515"/>
      <c r="H59" s="439"/>
      <c r="I59" s="22"/>
      <c r="J59" s="50">
        <f t="shared" si="5"/>
        <v>0</v>
      </c>
      <c r="K59" s="51"/>
      <c r="L59" s="51"/>
      <c r="M59" s="44"/>
      <c r="N59" s="50">
        <f t="shared" si="6"/>
        <v>0</v>
      </c>
      <c r="O59" s="51"/>
      <c r="P59" s="51"/>
      <c r="Q59" s="52"/>
      <c r="R59" s="53">
        <f t="shared" si="7"/>
        <v>0</v>
      </c>
      <c r="S59" s="54"/>
      <c r="T59" s="54"/>
      <c r="U59" s="55"/>
      <c r="V59" s="56"/>
      <c r="W59" s="56"/>
      <c r="X59" s="23"/>
      <c r="Y59" s="85"/>
      <c r="Z59" s="85"/>
      <c r="AA59" s="86"/>
    </row>
    <row r="60" spans="1:27" ht="14.25" customHeight="1" thickBot="1">
      <c r="A60" s="446"/>
      <c r="B60" s="449"/>
      <c r="C60" s="557"/>
      <c r="D60" s="557"/>
      <c r="E60" s="524"/>
      <c r="F60" s="525"/>
      <c r="G60" s="516"/>
      <c r="H60" s="440"/>
      <c r="I60" s="19" t="s">
        <v>10</v>
      </c>
      <c r="J60" s="57">
        <f>SUM(J51:J59)</f>
        <v>61.9</v>
      </c>
      <c r="K60" s="58">
        <f t="shared" ref="K60:W60" si="8">SUM(K51:K59)</f>
        <v>0</v>
      </c>
      <c r="L60" s="58">
        <f t="shared" si="8"/>
        <v>0</v>
      </c>
      <c r="M60" s="59">
        <f>SUM(M51:M59)</f>
        <v>61.9</v>
      </c>
      <c r="N60" s="57">
        <f t="shared" si="8"/>
        <v>63.1</v>
      </c>
      <c r="O60" s="58">
        <f t="shared" si="8"/>
        <v>0</v>
      </c>
      <c r="P60" s="58">
        <f t="shared" si="8"/>
        <v>0</v>
      </c>
      <c r="Q60" s="59">
        <f t="shared" si="8"/>
        <v>63.1</v>
      </c>
      <c r="R60" s="57">
        <f>SUM(R51:R59)</f>
        <v>33</v>
      </c>
      <c r="S60" s="58">
        <f t="shared" si="8"/>
        <v>0</v>
      </c>
      <c r="T60" s="58">
        <f t="shared" si="8"/>
        <v>0</v>
      </c>
      <c r="U60" s="58">
        <f>SUM(U51:U59)</f>
        <v>33</v>
      </c>
      <c r="V60" s="60">
        <f t="shared" si="8"/>
        <v>40</v>
      </c>
      <c r="W60" s="60">
        <f t="shared" si="8"/>
        <v>20</v>
      </c>
      <c r="X60" s="24"/>
      <c r="Y60" s="303"/>
      <c r="Z60" s="303"/>
      <c r="AA60" s="305"/>
    </row>
    <row r="61" spans="1:27" ht="14.25" customHeight="1">
      <c r="A61" s="444" t="s">
        <v>9</v>
      </c>
      <c r="B61" s="447" t="s">
        <v>9</v>
      </c>
      <c r="C61" s="555" t="s">
        <v>50</v>
      </c>
      <c r="D61" s="555"/>
      <c r="E61" s="505" t="s">
        <v>73</v>
      </c>
      <c r="F61" s="520"/>
      <c r="G61" s="514" t="s">
        <v>50</v>
      </c>
      <c r="H61" s="438" t="s">
        <v>57</v>
      </c>
      <c r="I61" s="20" t="s">
        <v>46</v>
      </c>
      <c r="J61" s="34">
        <f>K61+M61</f>
        <v>27</v>
      </c>
      <c r="K61" s="35">
        <v>27</v>
      </c>
      <c r="L61" s="35"/>
      <c r="M61" s="36"/>
      <c r="N61" s="34">
        <f>O61+Q61</f>
        <v>27</v>
      </c>
      <c r="O61" s="35">
        <v>27</v>
      </c>
      <c r="P61" s="35"/>
      <c r="Q61" s="37"/>
      <c r="R61" s="38">
        <f>S61+U61</f>
        <v>27</v>
      </c>
      <c r="S61" s="39">
        <v>27</v>
      </c>
      <c r="T61" s="39"/>
      <c r="U61" s="40"/>
      <c r="V61" s="41">
        <v>27</v>
      </c>
      <c r="W61" s="41">
        <v>27</v>
      </c>
      <c r="X61" s="425" t="s">
        <v>74</v>
      </c>
      <c r="Y61" s="85">
        <v>100</v>
      </c>
      <c r="Z61" s="85">
        <v>100</v>
      </c>
      <c r="AA61" s="86">
        <v>100</v>
      </c>
    </row>
    <row r="62" spans="1:27" ht="14.25" customHeight="1">
      <c r="A62" s="445"/>
      <c r="B62" s="448"/>
      <c r="C62" s="556"/>
      <c r="D62" s="556"/>
      <c r="E62" s="506"/>
      <c r="F62" s="521"/>
      <c r="G62" s="515"/>
      <c r="H62" s="439"/>
      <c r="I62" s="63"/>
      <c r="J62" s="42">
        <f>K62+M62</f>
        <v>0</v>
      </c>
      <c r="K62" s="43"/>
      <c r="L62" s="43"/>
      <c r="M62" s="44"/>
      <c r="N62" s="42">
        <f>O62+Q62</f>
        <v>0</v>
      </c>
      <c r="O62" s="43"/>
      <c r="P62" s="43"/>
      <c r="Q62" s="45"/>
      <c r="R62" s="46">
        <f>S62+U62</f>
        <v>0</v>
      </c>
      <c r="S62" s="47"/>
      <c r="T62" s="47"/>
      <c r="U62" s="48"/>
      <c r="V62" s="49"/>
      <c r="W62" s="49"/>
      <c r="X62" s="426"/>
      <c r="Y62" s="85"/>
      <c r="Z62" s="85"/>
      <c r="AA62" s="86"/>
    </row>
    <row r="63" spans="1:27" ht="14.25" customHeight="1">
      <c r="A63" s="445"/>
      <c r="B63" s="448"/>
      <c r="C63" s="556"/>
      <c r="D63" s="556"/>
      <c r="E63" s="506"/>
      <c r="F63" s="521"/>
      <c r="G63" s="515"/>
      <c r="H63" s="439"/>
      <c r="I63" s="22"/>
      <c r="J63" s="50">
        <f>K63+M63</f>
        <v>0</v>
      </c>
      <c r="K63" s="51"/>
      <c r="L63" s="51"/>
      <c r="M63" s="44"/>
      <c r="N63" s="50">
        <f>O63+Q63</f>
        <v>0</v>
      </c>
      <c r="O63" s="51"/>
      <c r="P63" s="51"/>
      <c r="Q63" s="52"/>
      <c r="R63" s="53">
        <f>S63+U63</f>
        <v>0</v>
      </c>
      <c r="S63" s="54"/>
      <c r="T63" s="54"/>
      <c r="U63" s="55"/>
      <c r="V63" s="56"/>
      <c r="W63" s="56"/>
      <c r="X63" s="23" t="s">
        <v>145</v>
      </c>
      <c r="Y63" s="85">
        <v>1</v>
      </c>
      <c r="Z63" s="85">
        <v>1</v>
      </c>
      <c r="AA63" s="86">
        <v>1</v>
      </c>
    </row>
    <row r="64" spans="1:27" ht="14.25" customHeight="1" thickBot="1">
      <c r="A64" s="446"/>
      <c r="B64" s="449"/>
      <c r="C64" s="557"/>
      <c r="D64" s="557"/>
      <c r="E64" s="507"/>
      <c r="F64" s="525"/>
      <c r="G64" s="516"/>
      <c r="H64" s="440"/>
      <c r="I64" s="19" t="s">
        <v>10</v>
      </c>
      <c r="J64" s="57">
        <f t="shared" ref="J64:W64" si="9">SUM(J61:J63)</f>
        <v>27</v>
      </c>
      <c r="K64" s="58">
        <f t="shared" si="9"/>
        <v>27</v>
      </c>
      <c r="L64" s="58">
        <f t="shared" si="9"/>
        <v>0</v>
      </c>
      <c r="M64" s="59">
        <f t="shared" si="9"/>
        <v>0</v>
      </c>
      <c r="N64" s="57">
        <f t="shared" si="9"/>
        <v>27</v>
      </c>
      <c r="O64" s="58">
        <f t="shared" si="9"/>
        <v>27</v>
      </c>
      <c r="P64" s="58">
        <f t="shared" si="9"/>
        <v>0</v>
      </c>
      <c r="Q64" s="59">
        <f t="shared" si="9"/>
        <v>0</v>
      </c>
      <c r="R64" s="57">
        <f t="shared" si="9"/>
        <v>27</v>
      </c>
      <c r="S64" s="58">
        <f t="shared" si="9"/>
        <v>27</v>
      </c>
      <c r="T64" s="58">
        <f t="shared" si="9"/>
        <v>0</v>
      </c>
      <c r="U64" s="58">
        <f t="shared" si="9"/>
        <v>0</v>
      </c>
      <c r="V64" s="60">
        <f t="shared" si="9"/>
        <v>27</v>
      </c>
      <c r="W64" s="60">
        <f t="shared" si="9"/>
        <v>27</v>
      </c>
      <c r="X64" s="24"/>
      <c r="Y64" s="303"/>
      <c r="Z64" s="303"/>
      <c r="AA64" s="305"/>
    </row>
    <row r="65" spans="1:29" ht="14.25" customHeight="1">
      <c r="A65" s="444" t="s">
        <v>9</v>
      </c>
      <c r="B65" s="447" t="s">
        <v>9</v>
      </c>
      <c r="C65" s="555" t="s">
        <v>51</v>
      </c>
      <c r="D65" s="555"/>
      <c r="E65" s="561" t="s">
        <v>69</v>
      </c>
      <c r="F65" s="520"/>
      <c r="G65" s="514" t="s">
        <v>50</v>
      </c>
      <c r="H65" s="438" t="s">
        <v>57</v>
      </c>
      <c r="I65" s="20" t="s">
        <v>46</v>
      </c>
      <c r="J65" s="34">
        <f t="shared" ref="J65:J73" si="10">K65+M65</f>
        <v>120</v>
      </c>
      <c r="K65" s="35"/>
      <c r="L65" s="35"/>
      <c r="M65" s="149">
        <v>120</v>
      </c>
      <c r="N65" s="34">
        <f t="shared" ref="N65:N73" si="11">O65+Q65</f>
        <v>0</v>
      </c>
      <c r="O65" s="35"/>
      <c r="P65" s="35"/>
      <c r="Q65" s="37"/>
      <c r="R65" s="38">
        <f t="shared" ref="R65:R73" si="12">S65+U65</f>
        <v>0</v>
      </c>
      <c r="S65" s="39"/>
      <c r="T65" s="39"/>
      <c r="U65" s="40"/>
      <c r="V65" s="41">
        <v>120</v>
      </c>
      <c r="W65" s="41">
        <v>120</v>
      </c>
      <c r="X65" s="491" t="s">
        <v>72</v>
      </c>
      <c r="Y65" s="147">
        <v>1</v>
      </c>
      <c r="Z65" s="147">
        <v>1</v>
      </c>
      <c r="AA65" s="148">
        <v>1</v>
      </c>
    </row>
    <row r="66" spans="1:29" ht="14.25" customHeight="1">
      <c r="A66" s="445"/>
      <c r="B66" s="448"/>
      <c r="C66" s="556"/>
      <c r="D66" s="556"/>
      <c r="E66" s="627"/>
      <c r="F66" s="521"/>
      <c r="G66" s="515"/>
      <c r="H66" s="439"/>
      <c r="I66" s="63"/>
      <c r="J66" s="42">
        <f t="shared" si="10"/>
        <v>0</v>
      </c>
      <c r="K66" s="43"/>
      <c r="L66" s="43"/>
      <c r="M66" s="44"/>
      <c r="N66" s="42">
        <f t="shared" si="11"/>
        <v>0</v>
      </c>
      <c r="O66" s="43"/>
      <c r="P66" s="43"/>
      <c r="Q66" s="45"/>
      <c r="R66" s="46">
        <f t="shared" si="12"/>
        <v>0</v>
      </c>
      <c r="S66" s="47"/>
      <c r="T66" s="47"/>
      <c r="U66" s="48"/>
      <c r="V66" s="49"/>
      <c r="W66" s="49"/>
      <c r="X66" s="492"/>
      <c r="Y66" s="147"/>
      <c r="Z66" s="147"/>
      <c r="AA66" s="148"/>
    </row>
    <row r="67" spans="1:29" ht="14.25" customHeight="1">
      <c r="A67" s="445"/>
      <c r="B67" s="448"/>
      <c r="C67" s="556"/>
      <c r="D67" s="556"/>
      <c r="E67" s="517" t="s">
        <v>70</v>
      </c>
      <c r="F67" s="521"/>
      <c r="G67" s="515"/>
      <c r="H67" s="439"/>
      <c r="I67" s="63"/>
      <c r="J67" s="106">
        <f t="shared" si="10"/>
        <v>0</v>
      </c>
      <c r="K67" s="107"/>
      <c r="L67" s="107"/>
      <c r="M67" s="44"/>
      <c r="N67" s="106">
        <f t="shared" si="11"/>
        <v>0</v>
      </c>
      <c r="O67" s="107"/>
      <c r="P67" s="107"/>
      <c r="Q67" s="108"/>
      <c r="R67" s="109">
        <f t="shared" si="12"/>
        <v>0</v>
      </c>
      <c r="S67" s="103"/>
      <c r="T67" s="103"/>
      <c r="U67" s="104"/>
      <c r="V67" s="150"/>
      <c r="W67" s="150"/>
      <c r="X67" s="492"/>
      <c r="Y67" s="147"/>
      <c r="Z67" s="147"/>
      <c r="AA67" s="148"/>
    </row>
    <row r="68" spans="1:29" ht="14.25" customHeight="1">
      <c r="A68" s="445"/>
      <c r="B68" s="448"/>
      <c r="C68" s="556"/>
      <c r="D68" s="556"/>
      <c r="E68" s="518"/>
      <c r="F68" s="521"/>
      <c r="G68" s="515"/>
      <c r="H68" s="439"/>
      <c r="I68" s="74"/>
      <c r="J68" s="100">
        <f t="shared" si="10"/>
        <v>0</v>
      </c>
      <c r="K68" s="43"/>
      <c r="L68" s="43"/>
      <c r="M68" s="92"/>
      <c r="N68" s="100">
        <f t="shared" si="11"/>
        <v>0</v>
      </c>
      <c r="O68" s="43"/>
      <c r="P68" s="43"/>
      <c r="Q68" s="45"/>
      <c r="R68" s="101">
        <f t="shared" si="12"/>
        <v>0</v>
      </c>
      <c r="S68" s="47"/>
      <c r="T68" s="47"/>
      <c r="U68" s="48"/>
      <c r="V68" s="49"/>
      <c r="W68" s="49"/>
      <c r="X68" s="23"/>
      <c r="Y68" s="85"/>
      <c r="Z68" s="85"/>
      <c r="AA68" s="86"/>
    </row>
    <row r="69" spans="1:29" ht="14.25" customHeight="1">
      <c r="A69" s="445"/>
      <c r="B69" s="448"/>
      <c r="C69" s="556"/>
      <c r="D69" s="556"/>
      <c r="E69" s="536"/>
      <c r="F69" s="521"/>
      <c r="G69" s="515"/>
      <c r="H69" s="439"/>
      <c r="I69" s="63"/>
      <c r="J69" s="106">
        <f t="shared" si="10"/>
        <v>0</v>
      </c>
      <c r="K69" s="107"/>
      <c r="L69" s="107"/>
      <c r="M69" s="44"/>
      <c r="N69" s="106">
        <f t="shared" si="11"/>
        <v>0</v>
      </c>
      <c r="O69" s="107"/>
      <c r="P69" s="107"/>
      <c r="Q69" s="108"/>
      <c r="R69" s="109">
        <f t="shared" si="12"/>
        <v>0</v>
      </c>
      <c r="S69" s="103"/>
      <c r="T69" s="103"/>
      <c r="U69" s="104"/>
      <c r="V69" s="110"/>
      <c r="W69" s="110"/>
      <c r="X69" s="23"/>
      <c r="Y69" s="85"/>
      <c r="Z69" s="85"/>
      <c r="AA69" s="86"/>
    </row>
    <row r="70" spans="1:29" ht="14.25" customHeight="1">
      <c r="A70" s="445"/>
      <c r="B70" s="448"/>
      <c r="C70" s="556"/>
      <c r="D70" s="556"/>
      <c r="E70" s="517" t="s">
        <v>71</v>
      </c>
      <c r="F70" s="521"/>
      <c r="G70" s="515"/>
      <c r="H70" s="439"/>
      <c r="I70" s="74" t="s">
        <v>46</v>
      </c>
      <c r="J70" s="100">
        <f t="shared" si="10"/>
        <v>0</v>
      </c>
      <c r="K70" s="43"/>
      <c r="L70" s="43"/>
      <c r="M70" s="92"/>
      <c r="N70" s="100">
        <f t="shared" si="11"/>
        <v>50</v>
      </c>
      <c r="O70" s="43"/>
      <c r="P70" s="43"/>
      <c r="Q70" s="45">
        <v>50</v>
      </c>
      <c r="R70" s="101">
        <f t="shared" si="12"/>
        <v>0</v>
      </c>
      <c r="S70" s="47"/>
      <c r="T70" s="47"/>
      <c r="U70" s="48"/>
      <c r="V70" s="49"/>
      <c r="W70" s="49"/>
      <c r="X70" s="553" t="s">
        <v>125</v>
      </c>
      <c r="Y70" s="376">
        <v>10</v>
      </c>
      <c r="Z70" s="302"/>
      <c r="AA70" s="304"/>
    </row>
    <row r="71" spans="1:29" ht="14.25" customHeight="1">
      <c r="A71" s="445"/>
      <c r="B71" s="448"/>
      <c r="C71" s="556"/>
      <c r="D71" s="556"/>
      <c r="E71" s="518"/>
      <c r="F71" s="521"/>
      <c r="G71" s="515"/>
      <c r="H71" s="439"/>
      <c r="I71" s="63"/>
      <c r="J71" s="106">
        <f t="shared" si="10"/>
        <v>0</v>
      </c>
      <c r="K71" s="107"/>
      <c r="L71" s="107"/>
      <c r="M71" s="44"/>
      <c r="N71" s="106">
        <f t="shared" si="11"/>
        <v>0</v>
      </c>
      <c r="O71" s="107"/>
      <c r="P71" s="107"/>
      <c r="Q71" s="108"/>
      <c r="R71" s="109">
        <f t="shared" si="12"/>
        <v>0</v>
      </c>
      <c r="S71" s="103"/>
      <c r="T71" s="103"/>
      <c r="U71" s="104"/>
      <c r="V71" s="110"/>
      <c r="W71" s="110"/>
      <c r="X71" s="492"/>
      <c r="Y71" s="377"/>
      <c r="Z71" s="85"/>
      <c r="AA71" s="86"/>
    </row>
    <row r="72" spans="1:29" ht="14.25" customHeight="1">
      <c r="A72" s="445"/>
      <c r="B72" s="448"/>
      <c r="C72" s="556"/>
      <c r="D72" s="556"/>
      <c r="E72" s="536"/>
      <c r="F72" s="521"/>
      <c r="G72" s="515"/>
      <c r="H72" s="439"/>
      <c r="I72" s="74"/>
      <c r="J72" s="100">
        <f t="shared" si="10"/>
        <v>0</v>
      </c>
      <c r="K72" s="43"/>
      <c r="L72" s="43"/>
      <c r="M72" s="92"/>
      <c r="N72" s="100">
        <f t="shared" si="11"/>
        <v>0</v>
      </c>
      <c r="O72" s="43"/>
      <c r="P72" s="43"/>
      <c r="Q72" s="45"/>
      <c r="R72" s="101">
        <f t="shared" si="12"/>
        <v>0</v>
      </c>
      <c r="S72" s="47"/>
      <c r="T72" s="47"/>
      <c r="U72" s="48"/>
      <c r="V72" s="49"/>
      <c r="W72" s="49"/>
      <c r="X72" s="378"/>
      <c r="Y72" s="379"/>
      <c r="Z72" s="134"/>
      <c r="AA72" s="135"/>
    </row>
    <row r="73" spans="1:29" ht="27" customHeight="1">
      <c r="A73" s="445"/>
      <c r="B73" s="448"/>
      <c r="C73" s="556"/>
      <c r="D73" s="556"/>
      <c r="E73" s="519" t="s">
        <v>143</v>
      </c>
      <c r="F73" s="521"/>
      <c r="G73" s="515"/>
      <c r="H73" s="439"/>
      <c r="I73" s="63" t="s">
        <v>46</v>
      </c>
      <c r="J73" s="106">
        <f t="shared" si="10"/>
        <v>0</v>
      </c>
      <c r="K73" s="107"/>
      <c r="L73" s="107"/>
      <c r="M73" s="44"/>
      <c r="N73" s="106">
        <f t="shared" si="11"/>
        <v>20</v>
      </c>
      <c r="O73" s="107">
        <v>20</v>
      </c>
      <c r="P73" s="107"/>
      <c r="Q73" s="108"/>
      <c r="R73" s="109">
        <f t="shared" si="12"/>
        <v>0</v>
      </c>
      <c r="S73" s="103"/>
      <c r="T73" s="103"/>
      <c r="U73" s="104"/>
      <c r="V73" s="110"/>
      <c r="W73" s="110"/>
      <c r="X73" s="492" t="s">
        <v>124</v>
      </c>
      <c r="Y73" s="377">
        <v>2</v>
      </c>
      <c r="Z73" s="85"/>
      <c r="AA73" s="86"/>
    </row>
    <row r="74" spans="1:29" ht="14.25" customHeight="1" thickBot="1">
      <c r="A74" s="446"/>
      <c r="B74" s="449"/>
      <c r="C74" s="557"/>
      <c r="D74" s="557"/>
      <c r="E74" s="507"/>
      <c r="F74" s="525"/>
      <c r="G74" s="516"/>
      <c r="H74" s="440"/>
      <c r="I74" s="19" t="s">
        <v>10</v>
      </c>
      <c r="J74" s="57">
        <f t="shared" ref="J74:W74" si="13">SUM(J65:J73)</f>
        <v>120</v>
      </c>
      <c r="K74" s="58">
        <f t="shared" si="13"/>
        <v>0</v>
      </c>
      <c r="L74" s="58">
        <f t="shared" si="13"/>
        <v>0</v>
      </c>
      <c r="M74" s="59">
        <f t="shared" si="13"/>
        <v>120</v>
      </c>
      <c r="N74" s="57">
        <f t="shared" si="13"/>
        <v>70</v>
      </c>
      <c r="O74" s="58">
        <f t="shared" si="13"/>
        <v>20</v>
      </c>
      <c r="P74" s="58">
        <f t="shared" si="13"/>
        <v>0</v>
      </c>
      <c r="Q74" s="59">
        <f t="shared" si="13"/>
        <v>50</v>
      </c>
      <c r="R74" s="57">
        <f t="shared" si="13"/>
        <v>0</v>
      </c>
      <c r="S74" s="58">
        <f t="shared" si="13"/>
        <v>0</v>
      </c>
      <c r="T74" s="58">
        <f t="shared" si="13"/>
        <v>0</v>
      </c>
      <c r="U74" s="58">
        <f t="shared" si="13"/>
        <v>0</v>
      </c>
      <c r="V74" s="60">
        <f t="shared" si="13"/>
        <v>120</v>
      </c>
      <c r="W74" s="60">
        <f t="shared" si="13"/>
        <v>120</v>
      </c>
      <c r="X74" s="577"/>
      <c r="Y74" s="380"/>
      <c r="Z74" s="303"/>
      <c r="AA74" s="305"/>
    </row>
    <row r="75" spans="1:29" ht="14.25" customHeight="1" thickBot="1">
      <c r="A75" s="14" t="s">
        <v>9</v>
      </c>
      <c r="B75" s="15" t="s">
        <v>9</v>
      </c>
      <c r="C75" s="427" t="s">
        <v>12</v>
      </c>
      <c r="D75" s="427"/>
      <c r="E75" s="427"/>
      <c r="F75" s="427"/>
      <c r="G75" s="427"/>
      <c r="H75" s="427"/>
      <c r="I75" s="428"/>
      <c r="J75" s="61">
        <f>K75+M75</f>
        <v>1345.5</v>
      </c>
      <c r="K75" s="61">
        <f>K74+K64+K60+K50+K36</f>
        <v>145.39999999999998</v>
      </c>
      <c r="L75" s="61">
        <f>L74+L64+L60+L50+L36</f>
        <v>0</v>
      </c>
      <c r="M75" s="62">
        <f>M74+M64+M60+M50+M36</f>
        <v>1200.0999999999999</v>
      </c>
      <c r="N75" s="61">
        <f>O75+Q75</f>
        <v>1219.7999999999997</v>
      </c>
      <c r="O75" s="61">
        <f>O74+O64+O60+O50+O36</f>
        <v>121.6</v>
      </c>
      <c r="P75" s="61">
        <f>P74+P64+P60+P50+P36</f>
        <v>68.599999999999994</v>
      </c>
      <c r="Q75" s="62">
        <f>Q74+Q64+Q60+Q50+Q36</f>
        <v>1098.1999999999998</v>
      </c>
      <c r="R75" s="61">
        <f>S75+U75</f>
        <v>981.19999999999993</v>
      </c>
      <c r="S75" s="61">
        <f>S74+S64+S60+S50+S36</f>
        <v>101.6</v>
      </c>
      <c r="T75" s="61">
        <f>T74+T64+T60+T50+T36</f>
        <v>68.599999999999994</v>
      </c>
      <c r="U75" s="62">
        <f>U74+U64+U60+U50+U36</f>
        <v>879.59999999999991</v>
      </c>
      <c r="V75" s="62">
        <f>V74+V64+V60+V50+V36</f>
        <v>1478.8000000000002</v>
      </c>
      <c r="W75" s="61">
        <f>W74+W64+W60+W50+W36</f>
        <v>1345.3000000000002</v>
      </c>
      <c r="X75" s="298"/>
      <c r="Y75" s="126"/>
      <c r="Z75" s="126"/>
      <c r="AA75" s="127"/>
    </row>
    <row r="76" spans="1:29" ht="14.25" customHeight="1" thickBot="1">
      <c r="A76" s="14" t="s">
        <v>9</v>
      </c>
      <c r="B76" s="15" t="s">
        <v>11</v>
      </c>
      <c r="C76" s="498" t="s">
        <v>75</v>
      </c>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500"/>
    </row>
    <row r="77" spans="1:29" ht="14.25" customHeight="1">
      <c r="A77" s="444" t="s">
        <v>9</v>
      </c>
      <c r="B77" s="447" t="s">
        <v>11</v>
      </c>
      <c r="C77" s="555" t="s">
        <v>9</v>
      </c>
      <c r="D77" s="555"/>
      <c r="E77" s="535" t="s">
        <v>77</v>
      </c>
      <c r="F77" s="520" t="s">
        <v>150</v>
      </c>
      <c r="G77" s="435" t="s">
        <v>9</v>
      </c>
      <c r="H77" s="438" t="s">
        <v>57</v>
      </c>
      <c r="I77" s="25" t="s">
        <v>46</v>
      </c>
      <c r="J77" s="34">
        <f t="shared" ref="J77:J82" si="14">K77+M77</f>
        <v>50</v>
      </c>
      <c r="K77" s="35">
        <v>50</v>
      </c>
      <c r="L77" s="35"/>
      <c r="M77" s="37"/>
      <c r="N77" s="280">
        <f t="shared" ref="N77:N82" si="15">O77+Q77</f>
        <v>26</v>
      </c>
      <c r="O77" s="35">
        <v>26</v>
      </c>
      <c r="P77" s="35"/>
      <c r="Q77" s="36"/>
      <c r="R77" s="38">
        <f t="shared" ref="R77:R82" si="16">S77+U77</f>
        <v>26</v>
      </c>
      <c r="S77" s="39">
        <v>26</v>
      </c>
      <c r="T77" s="39"/>
      <c r="U77" s="274"/>
      <c r="V77" s="270">
        <v>50</v>
      </c>
      <c r="W77" s="41">
        <v>50</v>
      </c>
      <c r="X77" s="21" t="s">
        <v>65</v>
      </c>
      <c r="Y77" s="87">
        <v>85</v>
      </c>
      <c r="Z77" s="151">
        <v>90</v>
      </c>
      <c r="AA77" s="152">
        <v>90</v>
      </c>
      <c r="AC77" s="18"/>
    </row>
    <row r="78" spans="1:29" ht="14.25" customHeight="1">
      <c r="A78" s="445"/>
      <c r="B78" s="448"/>
      <c r="C78" s="556"/>
      <c r="D78" s="556"/>
      <c r="E78" s="518"/>
      <c r="F78" s="521"/>
      <c r="G78" s="436"/>
      <c r="H78" s="439"/>
      <c r="I78" s="64"/>
      <c r="J78" s="42">
        <f t="shared" si="14"/>
        <v>0</v>
      </c>
      <c r="K78" s="102"/>
      <c r="L78" s="102"/>
      <c r="M78" s="44"/>
      <c r="N78" s="106">
        <f t="shared" si="15"/>
        <v>0</v>
      </c>
      <c r="O78" s="102"/>
      <c r="P78" s="102"/>
      <c r="Q78" s="267"/>
      <c r="R78" s="46">
        <f t="shared" si="16"/>
        <v>0</v>
      </c>
      <c r="S78" s="103"/>
      <c r="T78" s="103"/>
      <c r="U78" s="275"/>
      <c r="V78" s="271"/>
      <c r="W78" s="105"/>
      <c r="X78" s="23"/>
      <c r="Y78" s="81"/>
      <c r="Z78" s="81"/>
      <c r="AA78" s="82"/>
      <c r="AC78" s="18"/>
    </row>
    <row r="79" spans="1:29" ht="14.25" customHeight="1">
      <c r="A79" s="445"/>
      <c r="B79" s="448"/>
      <c r="C79" s="556"/>
      <c r="D79" s="556"/>
      <c r="E79" s="536"/>
      <c r="F79" s="521"/>
      <c r="G79" s="436"/>
      <c r="H79" s="439"/>
      <c r="I79" s="64"/>
      <c r="J79" s="42">
        <f t="shared" si="14"/>
        <v>0</v>
      </c>
      <c r="K79" s="102"/>
      <c r="L79" s="102"/>
      <c r="M79" s="44"/>
      <c r="N79" s="106">
        <f t="shared" si="15"/>
        <v>0</v>
      </c>
      <c r="O79" s="102"/>
      <c r="P79" s="102"/>
      <c r="Q79" s="267"/>
      <c r="R79" s="46">
        <f t="shared" si="16"/>
        <v>0</v>
      </c>
      <c r="S79" s="103"/>
      <c r="T79" s="103"/>
      <c r="U79" s="275"/>
      <c r="V79" s="271"/>
      <c r="W79" s="105"/>
      <c r="X79" s="23"/>
      <c r="Y79" s="81"/>
      <c r="Z79" s="81"/>
      <c r="AA79" s="82"/>
      <c r="AC79" s="18"/>
    </row>
    <row r="80" spans="1:29" ht="14.25" customHeight="1">
      <c r="A80" s="445"/>
      <c r="B80" s="448"/>
      <c r="C80" s="556"/>
      <c r="D80" s="556"/>
      <c r="E80" s="518" t="s">
        <v>78</v>
      </c>
      <c r="F80" s="521"/>
      <c r="G80" s="436"/>
      <c r="H80" s="439"/>
      <c r="I80" s="95" t="s">
        <v>46</v>
      </c>
      <c r="J80" s="100">
        <f t="shared" si="14"/>
        <v>20</v>
      </c>
      <c r="K80" s="43">
        <v>20</v>
      </c>
      <c r="L80" s="43"/>
      <c r="M80" s="92"/>
      <c r="N80" s="50">
        <f t="shared" si="15"/>
        <v>10</v>
      </c>
      <c r="O80" s="43">
        <v>10</v>
      </c>
      <c r="P80" s="43"/>
      <c r="Q80" s="268"/>
      <c r="R80" s="101">
        <f t="shared" si="16"/>
        <v>10</v>
      </c>
      <c r="S80" s="47">
        <v>10</v>
      </c>
      <c r="T80" s="47"/>
      <c r="U80" s="276"/>
      <c r="V80" s="272">
        <v>20</v>
      </c>
      <c r="W80" s="49">
        <v>20</v>
      </c>
      <c r="X80" s="23"/>
      <c r="Y80" s="81"/>
      <c r="Z80" s="81"/>
      <c r="AA80" s="82"/>
      <c r="AC80" s="18"/>
    </row>
    <row r="81" spans="1:29" ht="14.25" customHeight="1">
      <c r="A81" s="445"/>
      <c r="B81" s="448"/>
      <c r="C81" s="556"/>
      <c r="D81" s="556"/>
      <c r="E81" s="518"/>
      <c r="F81" s="521"/>
      <c r="G81" s="436"/>
      <c r="H81" s="439"/>
      <c r="I81" s="26"/>
      <c r="J81" s="100">
        <f t="shared" si="14"/>
        <v>0</v>
      </c>
      <c r="K81" s="51"/>
      <c r="L81" s="51"/>
      <c r="M81" s="44"/>
      <c r="N81" s="50">
        <f t="shared" si="15"/>
        <v>0</v>
      </c>
      <c r="O81" s="51"/>
      <c r="P81" s="51"/>
      <c r="Q81" s="269"/>
      <c r="R81" s="159">
        <f t="shared" si="16"/>
        <v>0</v>
      </c>
      <c r="S81" s="54"/>
      <c r="T81" s="54"/>
      <c r="U81" s="277"/>
      <c r="V81" s="273"/>
      <c r="W81" s="56"/>
      <c r="X81" s="23"/>
      <c r="Y81" s="81"/>
      <c r="Z81" s="81"/>
      <c r="AA81" s="82"/>
      <c r="AC81" s="18"/>
    </row>
    <row r="82" spans="1:29" ht="14.25" customHeight="1">
      <c r="A82" s="299"/>
      <c r="B82" s="295"/>
      <c r="C82" s="294"/>
      <c r="D82" s="294"/>
      <c r="E82" s="517" t="s">
        <v>144</v>
      </c>
      <c r="F82" s="522"/>
      <c r="G82" s="297"/>
      <c r="H82" s="382"/>
      <c r="I82" s="64" t="s">
        <v>46</v>
      </c>
      <c r="J82" s="100">
        <f t="shared" si="14"/>
        <v>0</v>
      </c>
      <c r="K82" s="102"/>
      <c r="L82" s="102"/>
      <c r="M82" s="92"/>
      <c r="N82" s="50">
        <f t="shared" si="15"/>
        <v>30</v>
      </c>
      <c r="O82" s="102">
        <v>30</v>
      </c>
      <c r="P82" s="102"/>
      <c r="Q82" s="267"/>
      <c r="R82" s="46">
        <f t="shared" si="16"/>
        <v>30</v>
      </c>
      <c r="S82" s="103">
        <v>30</v>
      </c>
      <c r="T82" s="103"/>
      <c r="U82" s="275"/>
      <c r="V82" s="271">
        <v>50</v>
      </c>
      <c r="W82" s="105">
        <v>50</v>
      </c>
      <c r="X82" s="23"/>
      <c r="Y82" s="81"/>
      <c r="Z82" s="81"/>
      <c r="AA82" s="82"/>
      <c r="AC82" s="18"/>
    </row>
    <row r="83" spans="1:29" ht="14.25" customHeight="1" thickBot="1">
      <c r="A83" s="299"/>
      <c r="B83" s="295"/>
      <c r="C83" s="294"/>
      <c r="D83" s="294"/>
      <c r="E83" s="524"/>
      <c r="F83" s="523"/>
      <c r="G83" s="297"/>
      <c r="H83" s="382"/>
      <c r="I83" s="19" t="s">
        <v>10</v>
      </c>
      <c r="J83" s="278">
        <f>SUM(J77:J82)</f>
        <v>70</v>
      </c>
      <c r="K83" s="57">
        <f t="shared" ref="K83:W83" si="17">SUM(K77:K82)</f>
        <v>70</v>
      </c>
      <c r="L83" s="57">
        <f t="shared" si="17"/>
        <v>0</v>
      </c>
      <c r="M83" s="279">
        <f t="shared" si="17"/>
        <v>0</v>
      </c>
      <c r="N83" s="57">
        <f t="shared" si="17"/>
        <v>66</v>
      </c>
      <c r="O83" s="57">
        <f t="shared" si="17"/>
        <v>66</v>
      </c>
      <c r="P83" s="57">
        <f t="shared" si="17"/>
        <v>0</v>
      </c>
      <c r="Q83" s="266">
        <f t="shared" si="17"/>
        <v>0</v>
      </c>
      <c r="R83" s="278">
        <f t="shared" si="17"/>
        <v>66</v>
      </c>
      <c r="S83" s="57">
        <f>SUM(S77:S82)</f>
        <v>66</v>
      </c>
      <c r="T83" s="57">
        <f t="shared" si="17"/>
        <v>0</v>
      </c>
      <c r="U83" s="279">
        <f t="shared" si="17"/>
        <v>0</v>
      </c>
      <c r="V83" s="266">
        <f t="shared" si="17"/>
        <v>120</v>
      </c>
      <c r="W83" s="60">
        <f t="shared" si="17"/>
        <v>120</v>
      </c>
      <c r="X83" s="24"/>
      <c r="Y83" s="83"/>
      <c r="Z83" s="83"/>
      <c r="AA83" s="84"/>
      <c r="AC83" s="18"/>
    </row>
    <row r="84" spans="1:29" ht="14.25" customHeight="1">
      <c r="A84" s="444" t="s">
        <v>9</v>
      </c>
      <c r="B84" s="447" t="s">
        <v>11</v>
      </c>
      <c r="C84" s="555" t="s">
        <v>11</v>
      </c>
      <c r="D84" s="555"/>
      <c r="E84" s="558" t="s">
        <v>79</v>
      </c>
      <c r="F84" s="520"/>
      <c r="G84" s="435" t="s">
        <v>9</v>
      </c>
      <c r="H84" s="438" t="s">
        <v>57</v>
      </c>
      <c r="I84" s="25" t="s">
        <v>106</v>
      </c>
      <c r="J84" s="34">
        <f>K84+M84</f>
        <v>0</v>
      </c>
      <c r="K84" s="35"/>
      <c r="L84" s="35"/>
      <c r="M84" s="36"/>
      <c r="N84" s="34">
        <f>O84+Q84</f>
        <v>2200</v>
      </c>
      <c r="O84" s="35">
        <v>2200</v>
      </c>
      <c r="P84" s="35"/>
      <c r="Q84" s="37"/>
      <c r="R84" s="38">
        <f>S84+U84</f>
        <v>2200</v>
      </c>
      <c r="S84" s="39">
        <v>2200</v>
      </c>
      <c r="T84" s="39"/>
      <c r="U84" s="40"/>
      <c r="V84" s="41"/>
      <c r="W84" s="41"/>
      <c r="X84" s="21" t="s">
        <v>80</v>
      </c>
      <c r="Y84" s="87">
        <v>7</v>
      </c>
      <c r="Z84" s="87"/>
      <c r="AA84" s="88"/>
      <c r="AC84" s="18"/>
    </row>
    <row r="85" spans="1:29" ht="14.25" customHeight="1">
      <c r="A85" s="445"/>
      <c r="B85" s="448"/>
      <c r="C85" s="556"/>
      <c r="D85" s="556"/>
      <c r="E85" s="559"/>
      <c r="F85" s="521"/>
      <c r="G85" s="436"/>
      <c r="H85" s="439"/>
      <c r="I85" s="64" t="s">
        <v>174</v>
      </c>
      <c r="J85" s="42">
        <f>K85+M85</f>
        <v>0</v>
      </c>
      <c r="K85" s="43"/>
      <c r="L85" s="43"/>
      <c r="M85" s="44"/>
      <c r="N85" s="42">
        <f>O85+Q85</f>
        <v>10.8</v>
      </c>
      <c r="O85" s="43">
        <v>10.8</v>
      </c>
      <c r="P85" s="43"/>
      <c r="Q85" s="45"/>
      <c r="R85" s="46">
        <f>S85+U85</f>
        <v>10.8</v>
      </c>
      <c r="S85" s="47">
        <v>10.8</v>
      </c>
      <c r="T85" s="47"/>
      <c r="U85" s="48"/>
      <c r="V85" s="49"/>
      <c r="W85" s="49"/>
      <c r="X85" s="23"/>
      <c r="Y85" s="81"/>
      <c r="Z85" s="81"/>
      <c r="AA85" s="82"/>
      <c r="AC85" s="18"/>
    </row>
    <row r="86" spans="1:29" ht="14.25" customHeight="1">
      <c r="A86" s="445"/>
      <c r="B86" s="448"/>
      <c r="C86" s="556"/>
      <c r="D86" s="556"/>
      <c r="E86" s="559"/>
      <c r="F86" s="521"/>
      <c r="G86" s="436"/>
      <c r="H86" s="439"/>
      <c r="I86" s="26"/>
      <c r="J86" s="50">
        <f>K86+M86</f>
        <v>0</v>
      </c>
      <c r="K86" s="51"/>
      <c r="L86" s="51"/>
      <c r="M86" s="44"/>
      <c r="N86" s="50">
        <f>O86+Q86</f>
        <v>0</v>
      </c>
      <c r="O86" s="51"/>
      <c r="P86" s="51"/>
      <c r="Q86" s="52"/>
      <c r="R86" s="53">
        <f>S86+U86</f>
        <v>0</v>
      </c>
      <c r="S86" s="54"/>
      <c r="T86" s="54"/>
      <c r="U86" s="55"/>
      <c r="V86" s="56"/>
      <c r="W86" s="56"/>
      <c r="X86" s="23"/>
      <c r="Y86" s="81"/>
      <c r="Z86" s="81"/>
      <c r="AA86" s="82"/>
      <c r="AC86" s="18"/>
    </row>
    <row r="87" spans="1:29" ht="14.25" customHeight="1" thickBot="1">
      <c r="A87" s="446"/>
      <c r="B87" s="449"/>
      <c r="C87" s="557"/>
      <c r="D87" s="557"/>
      <c r="E87" s="560"/>
      <c r="F87" s="525"/>
      <c r="G87" s="437"/>
      <c r="H87" s="440"/>
      <c r="I87" s="19" t="s">
        <v>10</v>
      </c>
      <c r="J87" s="57">
        <f t="shared" ref="J87:W87" si="18">SUM(J84:J86)</f>
        <v>0</v>
      </c>
      <c r="K87" s="58">
        <f t="shared" si="18"/>
        <v>0</v>
      </c>
      <c r="L87" s="58">
        <f t="shared" si="18"/>
        <v>0</v>
      </c>
      <c r="M87" s="59">
        <f t="shared" si="18"/>
        <v>0</v>
      </c>
      <c r="N87" s="57">
        <f t="shared" si="18"/>
        <v>2210.8000000000002</v>
      </c>
      <c r="O87" s="58">
        <f t="shared" si="18"/>
        <v>2210.8000000000002</v>
      </c>
      <c r="P87" s="58">
        <f t="shared" si="18"/>
        <v>0</v>
      </c>
      <c r="Q87" s="59">
        <f t="shared" si="18"/>
        <v>0</v>
      </c>
      <c r="R87" s="57">
        <f t="shared" si="18"/>
        <v>2210.8000000000002</v>
      </c>
      <c r="S87" s="58">
        <f t="shared" si="18"/>
        <v>2210.8000000000002</v>
      </c>
      <c r="T87" s="58">
        <f t="shared" si="18"/>
        <v>0</v>
      </c>
      <c r="U87" s="58">
        <f t="shared" si="18"/>
        <v>0</v>
      </c>
      <c r="V87" s="60">
        <f t="shared" si="18"/>
        <v>0</v>
      </c>
      <c r="W87" s="60">
        <f t="shared" si="18"/>
        <v>0</v>
      </c>
      <c r="X87" s="24"/>
      <c r="Y87" s="83"/>
      <c r="Z87" s="83"/>
      <c r="AA87" s="84"/>
      <c r="AC87" s="18"/>
    </row>
    <row r="88" spans="1:29" ht="14.25" customHeight="1">
      <c r="A88" s="444" t="s">
        <v>9</v>
      </c>
      <c r="B88" s="447" t="s">
        <v>11</v>
      </c>
      <c r="C88" s="555" t="s">
        <v>49</v>
      </c>
      <c r="D88" s="555"/>
      <c r="E88" s="558" t="s">
        <v>81</v>
      </c>
      <c r="F88" s="520"/>
      <c r="G88" s="435" t="s">
        <v>9</v>
      </c>
      <c r="H88" s="438" t="s">
        <v>57</v>
      </c>
      <c r="I88" s="25" t="s">
        <v>46</v>
      </c>
      <c r="J88" s="34">
        <f>K88+M88</f>
        <v>23</v>
      </c>
      <c r="K88" s="35">
        <v>23</v>
      </c>
      <c r="L88" s="35"/>
      <c r="M88" s="36"/>
      <c r="N88" s="34">
        <f>O88+Q88</f>
        <v>8</v>
      </c>
      <c r="O88" s="35">
        <v>8</v>
      </c>
      <c r="P88" s="35"/>
      <c r="Q88" s="37"/>
      <c r="R88" s="38">
        <f>S88+U88</f>
        <v>8</v>
      </c>
      <c r="S88" s="39">
        <v>8</v>
      </c>
      <c r="T88" s="39"/>
      <c r="U88" s="40"/>
      <c r="V88" s="41">
        <v>10</v>
      </c>
      <c r="W88" s="41">
        <v>10</v>
      </c>
      <c r="X88" s="491" t="s">
        <v>82</v>
      </c>
      <c r="Y88" s="151">
        <v>1</v>
      </c>
      <c r="Z88" s="151"/>
      <c r="AA88" s="152"/>
      <c r="AC88" s="18"/>
    </row>
    <row r="89" spans="1:29" ht="14.25" customHeight="1">
      <c r="A89" s="445"/>
      <c r="B89" s="448"/>
      <c r="C89" s="556"/>
      <c r="D89" s="556"/>
      <c r="E89" s="559"/>
      <c r="F89" s="521"/>
      <c r="G89" s="436"/>
      <c r="H89" s="439"/>
      <c r="I89" s="64"/>
      <c r="J89" s="42">
        <f>K89+M89</f>
        <v>0</v>
      </c>
      <c r="K89" s="43"/>
      <c r="L89" s="43"/>
      <c r="M89" s="44"/>
      <c r="N89" s="42">
        <f>O89+Q89</f>
        <v>0</v>
      </c>
      <c r="O89" s="43"/>
      <c r="P89" s="43"/>
      <c r="Q89" s="45"/>
      <c r="R89" s="46">
        <f>S89+U89</f>
        <v>0</v>
      </c>
      <c r="S89" s="47"/>
      <c r="T89" s="47"/>
      <c r="U89" s="48"/>
      <c r="V89" s="49"/>
      <c r="W89" s="49"/>
      <c r="X89" s="492"/>
      <c r="Y89" s="153"/>
      <c r="Z89" s="153"/>
      <c r="AA89" s="154"/>
      <c r="AC89" s="18"/>
    </row>
    <row r="90" spans="1:29" ht="14.25" customHeight="1" thickBot="1">
      <c r="A90" s="446"/>
      <c r="B90" s="449"/>
      <c r="C90" s="557"/>
      <c r="D90" s="557"/>
      <c r="E90" s="560"/>
      <c r="F90" s="525"/>
      <c r="G90" s="437"/>
      <c r="H90" s="440"/>
      <c r="I90" s="19" t="s">
        <v>10</v>
      </c>
      <c r="J90" s="57">
        <f t="shared" ref="J90:W90" si="19">SUM(J88:J89)</f>
        <v>23</v>
      </c>
      <c r="K90" s="58">
        <f t="shared" si="19"/>
        <v>23</v>
      </c>
      <c r="L90" s="58">
        <f t="shared" si="19"/>
        <v>0</v>
      </c>
      <c r="M90" s="59">
        <f t="shared" si="19"/>
        <v>0</v>
      </c>
      <c r="N90" s="57">
        <f t="shared" si="19"/>
        <v>8</v>
      </c>
      <c r="O90" s="58">
        <f t="shared" si="19"/>
        <v>8</v>
      </c>
      <c r="P90" s="58">
        <f t="shared" si="19"/>
        <v>0</v>
      </c>
      <c r="Q90" s="59">
        <f t="shared" si="19"/>
        <v>0</v>
      </c>
      <c r="R90" s="57">
        <f t="shared" si="19"/>
        <v>8</v>
      </c>
      <c r="S90" s="58">
        <f t="shared" si="19"/>
        <v>8</v>
      </c>
      <c r="T90" s="58">
        <f t="shared" si="19"/>
        <v>0</v>
      </c>
      <c r="U90" s="58">
        <f t="shared" si="19"/>
        <v>0</v>
      </c>
      <c r="V90" s="60">
        <f t="shared" si="19"/>
        <v>10</v>
      </c>
      <c r="W90" s="60">
        <f t="shared" si="19"/>
        <v>10</v>
      </c>
      <c r="X90" s="577"/>
      <c r="Y90" s="155"/>
      <c r="Z90" s="155"/>
      <c r="AA90" s="156"/>
      <c r="AC90" s="18"/>
    </row>
    <row r="91" spans="1:29" ht="14.25" customHeight="1">
      <c r="A91" s="444" t="s">
        <v>9</v>
      </c>
      <c r="B91" s="447" t="s">
        <v>11</v>
      </c>
      <c r="C91" s="555" t="s">
        <v>50</v>
      </c>
      <c r="D91" s="555"/>
      <c r="E91" s="558" t="s">
        <v>83</v>
      </c>
      <c r="F91" s="520"/>
      <c r="G91" s="435" t="s">
        <v>9</v>
      </c>
      <c r="H91" s="438" t="s">
        <v>57</v>
      </c>
      <c r="I91" s="25" t="s">
        <v>46</v>
      </c>
      <c r="J91" s="34">
        <f>K91+M91</f>
        <v>10</v>
      </c>
      <c r="K91" s="35">
        <v>10</v>
      </c>
      <c r="L91" s="35"/>
      <c r="M91" s="36"/>
      <c r="N91" s="34">
        <f>O91+Q91</f>
        <v>10</v>
      </c>
      <c r="O91" s="35">
        <v>10</v>
      </c>
      <c r="P91" s="35"/>
      <c r="Q91" s="37"/>
      <c r="R91" s="38">
        <f>S91+U91</f>
        <v>0</v>
      </c>
      <c r="S91" s="39"/>
      <c r="T91" s="39"/>
      <c r="U91" s="40"/>
      <c r="V91" s="41">
        <v>10</v>
      </c>
      <c r="W91" s="41"/>
      <c r="X91" s="21" t="s">
        <v>84</v>
      </c>
      <c r="Y91" s="87"/>
      <c r="Z91" s="87">
        <v>1</v>
      </c>
      <c r="AA91" s="88"/>
      <c r="AC91" s="18"/>
    </row>
    <row r="92" spans="1:29" ht="14.25" customHeight="1">
      <c r="A92" s="445"/>
      <c r="B92" s="448"/>
      <c r="C92" s="556"/>
      <c r="D92" s="556"/>
      <c r="E92" s="559"/>
      <c r="F92" s="521"/>
      <c r="G92" s="436"/>
      <c r="H92" s="439"/>
      <c r="I92" s="64"/>
      <c r="J92" s="42">
        <f>K92+M92</f>
        <v>0</v>
      </c>
      <c r="K92" s="43"/>
      <c r="L92" s="43"/>
      <c r="M92" s="44"/>
      <c r="N92" s="42">
        <f>O92+Q92</f>
        <v>0</v>
      </c>
      <c r="O92" s="43"/>
      <c r="P92" s="43"/>
      <c r="Q92" s="45"/>
      <c r="R92" s="46">
        <f>S92+U92</f>
        <v>0</v>
      </c>
      <c r="S92" s="47"/>
      <c r="T92" s="47"/>
      <c r="U92" s="48"/>
      <c r="V92" s="49"/>
      <c r="W92" s="49"/>
      <c r="X92" s="23"/>
      <c r="Y92" s="81"/>
      <c r="Z92" s="81"/>
      <c r="AA92" s="82"/>
      <c r="AC92" s="18"/>
    </row>
    <row r="93" spans="1:29" ht="14.25" customHeight="1">
      <c r="A93" s="445"/>
      <c r="B93" s="448"/>
      <c r="C93" s="556"/>
      <c r="D93" s="556"/>
      <c r="E93" s="559"/>
      <c r="F93" s="521"/>
      <c r="G93" s="436"/>
      <c r="H93" s="439"/>
      <c r="I93" s="26"/>
      <c r="J93" s="50">
        <f>K93+M93</f>
        <v>0</v>
      </c>
      <c r="K93" s="51"/>
      <c r="L93" s="51"/>
      <c r="M93" s="44"/>
      <c r="N93" s="50">
        <f>O93+Q93</f>
        <v>0</v>
      </c>
      <c r="O93" s="51"/>
      <c r="P93" s="51"/>
      <c r="Q93" s="52"/>
      <c r="R93" s="53">
        <f>S93+U93</f>
        <v>0</v>
      </c>
      <c r="S93" s="54"/>
      <c r="T93" s="54"/>
      <c r="U93" s="55"/>
      <c r="V93" s="56"/>
      <c r="W93" s="56"/>
      <c r="X93" s="23"/>
      <c r="Y93" s="81"/>
      <c r="Z93" s="81"/>
      <c r="AA93" s="82"/>
      <c r="AC93" s="18"/>
    </row>
    <row r="94" spans="1:29" ht="14.25" customHeight="1" thickBot="1">
      <c r="A94" s="446"/>
      <c r="B94" s="449"/>
      <c r="C94" s="557"/>
      <c r="D94" s="557"/>
      <c r="E94" s="560"/>
      <c r="F94" s="525"/>
      <c r="G94" s="437"/>
      <c r="H94" s="440"/>
      <c r="I94" s="19" t="s">
        <v>10</v>
      </c>
      <c r="J94" s="57">
        <f t="shared" ref="J94:W94" si="20">SUM(J91:J93)</f>
        <v>10</v>
      </c>
      <c r="K94" s="58">
        <f>SUM(K91:K93)</f>
        <v>10</v>
      </c>
      <c r="L94" s="58">
        <f t="shared" si="20"/>
        <v>0</v>
      </c>
      <c r="M94" s="59">
        <f t="shared" si="20"/>
        <v>0</v>
      </c>
      <c r="N94" s="57">
        <f t="shared" si="20"/>
        <v>10</v>
      </c>
      <c r="O94" s="58">
        <f t="shared" si="20"/>
        <v>10</v>
      </c>
      <c r="P94" s="58">
        <f t="shared" si="20"/>
        <v>0</v>
      </c>
      <c r="Q94" s="59">
        <f t="shared" si="20"/>
        <v>0</v>
      </c>
      <c r="R94" s="57">
        <f t="shared" si="20"/>
        <v>0</v>
      </c>
      <c r="S94" s="58">
        <f t="shared" si="20"/>
        <v>0</v>
      </c>
      <c r="T94" s="58">
        <f t="shared" si="20"/>
        <v>0</v>
      </c>
      <c r="U94" s="58">
        <f t="shared" si="20"/>
        <v>0</v>
      </c>
      <c r="V94" s="60">
        <f t="shared" si="20"/>
        <v>10</v>
      </c>
      <c r="W94" s="60">
        <f t="shared" si="20"/>
        <v>0</v>
      </c>
      <c r="X94" s="24"/>
      <c r="Y94" s="83"/>
      <c r="Z94" s="83"/>
      <c r="AA94" s="84"/>
      <c r="AC94" s="18"/>
    </row>
    <row r="95" spans="1:29" ht="14.25" customHeight="1" thickBot="1">
      <c r="A95" s="27" t="s">
        <v>9</v>
      </c>
      <c r="B95" s="15" t="s">
        <v>11</v>
      </c>
      <c r="C95" s="427" t="s">
        <v>12</v>
      </c>
      <c r="D95" s="427"/>
      <c r="E95" s="427"/>
      <c r="F95" s="427"/>
      <c r="G95" s="427"/>
      <c r="H95" s="427"/>
      <c r="I95" s="428"/>
      <c r="J95" s="61">
        <f>J94+J90+J87+J83</f>
        <v>103</v>
      </c>
      <c r="K95" s="61">
        <f t="shared" ref="K95:W95" si="21">K94+K90+K87+K83</f>
        <v>103</v>
      </c>
      <c r="L95" s="61">
        <f t="shared" si="21"/>
        <v>0</v>
      </c>
      <c r="M95" s="312">
        <f t="shared" si="21"/>
        <v>0</v>
      </c>
      <c r="N95" s="313">
        <f t="shared" si="21"/>
        <v>2294.8000000000002</v>
      </c>
      <c r="O95" s="61">
        <f t="shared" si="21"/>
        <v>2294.8000000000002</v>
      </c>
      <c r="P95" s="61">
        <f t="shared" si="21"/>
        <v>0</v>
      </c>
      <c r="Q95" s="314">
        <f t="shared" si="21"/>
        <v>0</v>
      </c>
      <c r="R95" s="61">
        <f t="shared" si="21"/>
        <v>2284.8000000000002</v>
      </c>
      <c r="S95" s="61">
        <f t="shared" si="21"/>
        <v>2284.8000000000002</v>
      </c>
      <c r="T95" s="61">
        <f t="shared" si="21"/>
        <v>0</v>
      </c>
      <c r="U95" s="312">
        <f t="shared" si="21"/>
        <v>0</v>
      </c>
      <c r="V95" s="315">
        <f>V94+V90+V87+V83</f>
        <v>140</v>
      </c>
      <c r="W95" s="61">
        <f t="shared" si="21"/>
        <v>130</v>
      </c>
      <c r="X95" s="429"/>
      <c r="Y95" s="430"/>
      <c r="Z95" s="430"/>
      <c r="AA95" s="431"/>
    </row>
    <row r="96" spans="1:29" ht="14.25" customHeight="1" thickBot="1">
      <c r="A96" s="14" t="s">
        <v>9</v>
      </c>
      <c r="B96" s="15" t="s">
        <v>49</v>
      </c>
      <c r="C96" s="498" t="s">
        <v>76</v>
      </c>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500"/>
    </row>
    <row r="97" spans="1:29" ht="14.25" customHeight="1">
      <c r="A97" s="444" t="s">
        <v>9</v>
      </c>
      <c r="B97" s="447" t="s">
        <v>49</v>
      </c>
      <c r="C97" s="555" t="s">
        <v>9</v>
      </c>
      <c r="D97" s="555"/>
      <c r="E97" s="558" t="s">
        <v>85</v>
      </c>
      <c r="F97" s="612" t="s">
        <v>157</v>
      </c>
      <c r="G97" s="435" t="s">
        <v>50</v>
      </c>
      <c r="H97" s="438" t="s">
        <v>57</v>
      </c>
      <c r="I97" s="25" t="s">
        <v>46</v>
      </c>
      <c r="J97" s="34">
        <f>K97+M97</f>
        <v>105</v>
      </c>
      <c r="K97" s="35">
        <v>105</v>
      </c>
      <c r="L97" s="35"/>
      <c r="M97" s="36"/>
      <c r="N97" s="34">
        <f>O97+Q97</f>
        <v>105</v>
      </c>
      <c r="O97" s="35">
        <v>105</v>
      </c>
      <c r="P97" s="35"/>
      <c r="Q97" s="37"/>
      <c r="R97" s="38">
        <f>S97+U97</f>
        <v>105</v>
      </c>
      <c r="S97" s="39">
        <v>105</v>
      </c>
      <c r="T97" s="39"/>
      <c r="U97" s="40"/>
      <c r="V97" s="41">
        <v>105</v>
      </c>
      <c r="W97" s="41">
        <v>105</v>
      </c>
      <c r="X97" s="425" t="s">
        <v>86</v>
      </c>
      <c r="Y97" s="87">
        <v>80</v>
      </c>
      <c r="Z97" s="87">
        <v>80</v>
      </c>
      <c r="AA97" s="88">
        <v>80</v>
      </c>
      <c r="AC97" s="18"/>
    </row>
    <row r="98" spans="1:29" ht="14.25" customHeight="1">
      <c r="A98" s="445"/>
      <c r="B98" s="448"/>
      <c r="C98" s="556"/>
      <c r="D98" s="556"/>
      <c r="E98" s="559"/>
      <c r="F98" s="613"/>
      <c r="G98" s="436"/>
      <c r="H98" s="439"/>
      <c r="I98" s="64"/>
      <c r="J98" s="42">
        <f>K98+M98</f>
        <v>0</v>
      </c>
      <c r="K98" s="43"/>
      <c r="L98" s="43"/>
      <c r="M98" s="44"/>
      <c r="N98" s="42">
        <f>O98+Q98</f>
        <v>0</v>
      </c>
      <c r="O98" s="43"/>
      <c r="P98" s="43"/>
      <c r="Q98" s="45"/>
      <c r="R98" s="46">
        <f>S98+U98</f>
        <v>0</v>
      </c>
      <c r="S98" s="47"/>
      <c r="T98" s="47"/>
      <c r="U98" s="48"/>
      <c r="V98" s="49"/>
      <c r="W98" s="49"/>
      <c r="X98" s="426"/>
      <c r="Y98" s="81"/>
      <c r="Z98" s="81"/>
      <c r="AA98" s="82"/>
      <c r="AC98" s="18"/>
    </row>
    <row r="99" spans="1:29" ht="14.25" customHeight="1">
      <c r="A99" s="445"/>
      <c r="B99" s="448"/>
      <c r="C99" s="556"/>
      <c r="D99" s="556"/>
      <c r="E99" s="559"/>
      <c r="F99" s="613"/>
      <c r="G99" s="436"/>
      <c r="H99" s="439"/>
      <c r="I99" s="26"/>
      <c r="J99" s="50">
        <f>K99+M99</f>
        <v>0</v>
      </c>
      <c r="K99" s="51"/>
      <c r="L99" s="51"/>
      <c r="M99" s="44"/>
      <c r="N99" s="50">
        <f>O99+Q99</f>
        <v>0</v>
      </c>
      <c r="O99" s="51"/>
      <c r="P99" s="51"/>
      <c r="Q99" s="52"/>
      <c r="R99" s="53">
        <f>S99+U99</f>
        <v>0</v>
      </c>
      <c r="S99" s="54"/>
      <c r="T99" s="54"/>
      <c r="U99" s="55"/>
      <c r="V99" s="56"/>
      <c r="W99" s="56"/>
      <c r="X99" s="426" t="s">
        <v>87</v>
      </c>
      <c r="Y99" s="81">
        <v>5</v>
      </c>
      <c r="Z99" s="81">
        <v>5</v>
      </c>
      <c r="AA99" s="82">
        <v>5</v>
      </c>
      <c r="AC99" s="18"/>
    </row>
    <row r="100" spans="1:29" ht="14.25" customHeight="1" thickBot="1">
      <c r="A100" s="446"/>
      <c r="B100" s="449"/>
      <c r="C100" s="557"/>
      <c r="D100" s="557"/>
      <c r="E100" s="560"/>
      <c r="F100" s="614"/>
      <c r="G100" s="437"/>
      <c r="H100" s="440"/>
      <c r="I100" s="19" t="s">
        <v>10</v>
      </c>
      <c r="J100" s="57">
        <f t="shared" ref="J100:W100" si="22">SUM(J97:J99)</f>
        <v>105</v>
      </c>
      <c r="K100" s="58">
        <f t="shared" si="22"/>
        <v>105</v>
      </c>
      <c r="L100" s="58">
        <f t="shared" si="22"/>
        <v>0</v>
      </c>
      <c r="M100" s="59">
        <f t="shared" si="22"/>
        <v>0</v>
      </c>
      <c r="N100" s="57">
        <f t="shared" si="22"/>
        <v>105</v>
      </c>
      <c r="O100" s="58">
        <f t="shared" si="22"/>
        <v>105</v>
      </c>
      <c r="P100" s="58">
        <f t="shared" si="22"/>
        <v>0</v>
      </c>
      <c r="Q100" s="59">
        <f t="shared" si="22"/>
        <v>0</v>
      </c>
      <c r="R100" s="57">
        <f t="shared" si="22"/>
        <v>105</v>
      </c>
      <c r="S100" s="58">
        <f t="shared" si="22"/>
        <v>105</v>
      </c>
      <c r="T100" s="58">
        <f t="shared" si="22"/>
        <v>0</v>
      </c>
      <c r="U100" s="58">
        <f t="shared" si="22"/>
        <v>0</v>
      </c>
      <c r="V100" s="60">
        <f t="shared" si="22"/>
        <v>105</v>
      </c>
      <c r="W100" s="60">
        <f t="shared" si="22"/>
        <v>105</v>
      </c>
      <c r="X100" s="501"/>
      <c r="Y100" s="83"/>
      <c r="Z100" s="83"/>
      <c r="AA100" s="84"/>
      <c r="AC100" s="18"/>
    </row>
    <row r="101" spans="1:29" ht="14.25" customHeight="1">
      <c r="A101" s="444" t="s">
        <v>9</v>
      </c>
      <c r="B101" s="447" t="s">
        <v>49</v>
      </c>
      <c r="C101" s="555" t="s">
        <v>11</v>
      </c>
      <c r="D101" s="555"/>
      <c r="E101" s="558" t="s">
        <v>88</v>
      </c>
      <c r="F101" s="520"/>
      <c r="G101" s="435" t="s">
        <v>50</v>
      </c>
      <c r="H101" s="438" t="s">
        <v>57</v>
      </c>
      <c r="I101" s="25" t="s">
        <v>46</v>
      </c>
      <c r="J101" s="34">
        <f>K101+M101</f>
        <v>12</v>
      </c>
      <c r="K101" s="35">
        <v>12</v>
      </c>
      <c r="L101" s="35"/>
      <c r="M101" s="36"/>
      <c r="N101" s="34">
        <f>O101+Q101</f>
        <v>12</v>
      </c>
      <c r="O101" s="35">
        <v>12</v>
      </c>
      <c r="P101" s="35"/>
      <c r="Q101" s="37"/>
      <c r="R101" s="38">
        <f>S101+U101</f>
        <v>12</v>
      </c>
      <c r="S101" s="39">
        <v>12</v>
      </c>
      <c r="T101" s="39"/>
      <c r="U101" s="40"/>
      <c r="V101" s="41">
        <v>12</v>
      </c>
      <c r="W101" s="41">
        <v>12</v>
      </c>
      <c r="X101" s="425" t="s">
        <v>89</v>
      </c>
      <c r="Y101" s="87">
        <v>2</v>
      </c>
      <c r="Z101" s="87">
        <v>2</v>
      </c>
      <c r="AA101" s="88">
        <v>2</v>
      </c>
      <c r="AC101" s="18"/>
    </row>
    <row r="102" spans="1:29" ht="14.25" customHeight="1">
      <c r="A102" s="445"/>
      <c r="B102" s="448"/>
      <c r="C102" s="556"/>
      <c r="D102" s="556"/>
      <c r="E102" s="559"/>
      <c r="F102" s="521"/>
      <c r="G102" s="436"/>
      <c r="H102" s="439"/>
      <c r="I102" s="64"/>
      <c r="J102" s="42">
        <f>K102+M102</f>
        <v>0</v>
      </c>
      <c r="K102" s="43"/>
      <c r="L102" s="43"/>
      <c r="M102" s="44"/>
      <c r="N102" s="42">
        <f>O102+Q102</f>
        <v>0</v>
      </c>
      <c r="O102" s="43"/>
      <c r="P102" s="43"/>
      <c r="Q102" s="45"/>
      <c r="R102" s="46">
        <f>S102+U102</f>
        <v>0</v>
      </c>
      <c r="S102" s="47"/>
      <c r="T102" s="47"/>
      <c r="U102" s="48"/>
      <c r="V102" s="49"/>
      <c r="W102" s="49"/>
      <c r="X102" s="426"/>
      <c r="Y102" s="81"/>
      <c r="Z102" s="81"/>
      <c r="AA102" s="82"/>
      <c r="AC102" s="18"/>
    </row>
    <row r="103" spans="1:29" ht="14.25" customHeight="1">
      <c r="A103" s="445"/>
      <c r="B103" s="448"/>
      <c r="C103" s="556"/>
      <c r="D103" s="556"/>
      <c r="E103" s="559"/>
      <c r="F103" s="521"/>
      <c r="G103" s="436"/>
      <c r="H103" s="439"/>
      <c r="I103" s="26"/>
      <c r="J103" s="50">
        <f>K103+M103</f>
        <v>0</v>
      </c>
      <c r="K103" s="51"/>
      <c r="L103" s="51"/>
      <c r="M103" s="44"/>
      <c r="N103" s="50">
        <f>O103+Q103</f>
        <v>0</v>
      </c>
      <c r="O103" s="51"/>
      <c r="P103" s="51"/>
      <c r="Q103" s="52"/>
      <c r="R103" s="53">
        <f>S103+U103</f>
        <v>0</v>
      </c>
      <c r="S103" s="54"/>
      <c r="T103" s="54"/>
      <c r="U103" s="55"/>
      <c r="V103" s="56"/>
      <c r="W103" s="56"/>
      <c r="X103" s="426"/>
      <c r="Y103" s="81"/>
      <c r="Z103" s="81"/>
      <c r="AA103" s="82"/>
      <c r="AC103" s="18"/>
    </row>
    <row r="104" spans="1:29" ht="14.25" customHeight="1" thickBot="1">
      <c r="A104" s="446"/>
      <c r="B104" s="449"/>
      <c r="C104" s="557"/>
      <c r="D104" s="557"/>
      <c r="E104" s="560"/>
      <c r="F104" s="525"/>
      <c r="G104" s="437"/>
      <c r="H104" s="440"/>
      <c r="I104" s="19" t="s">
        <v>10</v>
      </c>
      <c r="J104" s="57">
        <f t="shared" ref="J104:W104" si="23">SUM(J101:J103)</f>
        <v>12</v>
      </c>
      <c r="K104" s="58">
        <f t="shared" si="23"/>
        <v>12</v>
      </c>
      <c r="L104" s="58">
        <f t="shared" si="23"/>
        <v>0</v>
      </c>
      <c r="M104" s="59">
        <f t="shared" si="23"/>
        <v>0</v>
      </c>
      <c r="N104" s="57">
        <f t="shared" si="23"/>
        <v>12</v>
      </c>
      <c r="O104" s="58">
        <f t="shared" si="23"/>
        <v>12</v>
      </c>
      <c r="P104" s="58">
        <f t="shared" si="23"/>
        <v>0</v>
      </c>
      <c r="Q104" s="59">
        <f t="shared" si="23"/>
        <v>0</v>
      </c>
      <c r="R104" s="57">
        <f t="shared" si="23"/>
        <v>12</v>
      </c>
      <c r="S104" s="58">
        <f t="shared" si="23"/>
        <v>12</v>
      </c>
      <c r="T104" s="58">
        <f t="shared" si="23"/>
        <v>0</v>
      </c>
      <c r="U104" s="58">
        <f t="shared" si="23"/>
        <v>0</v>
      </c>
      <c r="V104" s="60">
        <f t="shared" si="23"/>
        <v>12</v>
      </c>
      <c r="W104" s="60">
        <f t="shared" si="23"/>
        <v>12</v>
      </c>
      <c r="X104" s="501"/>
      <c r="Y104" s="83"/>
      <c r="Z104" s="83"/>
      <c r="AA104" s="84"/>
      <c r="AC104" s="18"/>
    </row>
    <row r="105" spans="1:29" ht="18" customHeight="1">
      <c r="A105" s="444" t="s">
        <v>9</v>
      </c>
      <c r="B105" s="447" t="s">
        <v>49</v>
      </c>
      <c r="C105" s="555" t="s">
        <v>49</v>
      </c>
      <c r="D105" s="555"/>
      <c r="E105" s="558" t="s">
        <v>91</v>
      </c>
      <c r="F105" s="520"/>
      <c r="G105" s="435" t="s">
        <v>50</v>
      </c>
      <c r="H105" s="438" t="s">
        <v>57</v>
      </c>
      <c r="I105" s="25" t="s">
        <v>46</v>
      </c>
      <c r="J105" s="34">
        <f>K105+M105</f>
        <v>0</v>
      </c>
      <c r="K105" s="35"/>
      <c r="L105" s="35"/>
      <c r="M105" s="36"/>
      <c r="N105" s="34">
        <f>O105+Q105</f>
        <v>40</v>
      </c>
      <c r="O105" s="35"/>
      <c r="P105" s="35"/>
      <c r="Q105" s="37">
        <v>40</v>
      </c>
      <c r="R105" s="38">
        <f>S105+U105</f>
        <v>40</v>
      </c>
      <c r="S105" s="39"/>
      <c r="T105" s="39"/>
      <c r="U105" s="40">
        <v>40</v>
      </c>
      <c r="V105" s="41">
        <v>10</v>
      </c>
      <c r="W105" s="41">
        <v>10</v>
      </c>
      <c r="X105" s="425" t="s">
        <v>92</v>
      </c>
      <c r="Y105" s="87">
        <v>100</v>
      </c>
      <c r="Z105" s="87"/>
      <c r="AA105" s="88"/>
      <c r="AC105" s="18"/>
    </row>
    <row r="106" spans="1:29" ht="18" customHeight="1">
      <c r="A106" s="445"/>
      <c r="B106" s="448"/>
      <c r="C106" s="556"/>
      <c r="D106" s="556"/>
      <c r="E106" s="559"/>
      <c r="F106" s="521"/>
      <c r="G106" s="436"/>
      <c r="H106" s="439"/>
      <c r="I106" s="64"/>
      <c r="J106" s="42">
        <f>K106+M106</f>
        <v>0</v>
      </c>
      <c r="K106" s="43"/>
      <c r="L106" s="43"/>
      <c r="M106" s="44"/>
      <c r="N106" s="42">
        <f>O106+Q106</f>
        <v>0</v>
      </c>
      <c r="O106" s="43"/>
      <c r="P106" s="43"/>
      <c r="Q106" s="45"/>
      <c r="R106" s="46">
        <f>S106+U106</f>
        <v>0</v>
      </c>
      <c r="S106" s="47"/>
      <c r="T106" s="47"/>
      <c r="U106" s="48"/>
      <c r="V106" s="49"/>
      <c r="W106" s="49"/>
      <c r="X106" s="426"/>
      <c r="Y106" s="81"/>
      <c r="Z106" s="81"/>
      <c r="AA106" s="82"/>
      <c r="AC106" s="18"/>
    </row>
    <row r="107" spans="1:29" ht="18" customHeight="1">
      <c r="A107" s="445"/>
      <c r="B107" s="448"/>
      <c r="C107" s="556"/>
      <c r="D107" s="556"/>
      <c r="E107" s="559"/>
      <c r="F107" s="521"/>
      <c r="G107" s="436"/>
      <c r="H107" s="439"/>
      <c r="I107" s="26"/>
      <c r="J107" s="50">
        <f>K107+M107</f>
        <v>0</v>
      </c>
      <c r="K107" s="51"/>
      <c r="L107" s="51"/>
      <c r="M107" s="44"/>
      <c r="N107" s="50">
        <f>O107+Q107</f>
        <v>0</v>
      </c>
      <c r="O107" s="51"/>
      <c r="P107" s="51"/>
      <c r="Q107" s="52"/>
      <c r="R107" s="53">
        <f>S107+U107</f>
        <v>0</v>
      </c>
      <c r="S107" s="54"/>
      <c r="T107" s="54"/>
      <c r="U107" s="55"/>
      <c r="V107" s="56"/>
      <c r="W107" s="56"/>
      <c r="X107" s="23" t="s">
        <v>93</v>
      </c>
      <c r="Y107" s="81">
        <v>20</v>
      </c>
      <c r="Z107" s="81">
        <v>20</v>
      </c>
      <c r="AA107" s="82">
        <v>20</v>
      </c>
      <c r="AC107" s="18"/>
    </row>
    <row r="108" spans="1:29" ht="14.25" customHeight="1" thickBot="1">
      <c r="A108" s="446"/>
      <c r="B108" s="449"/>
      <c r="C108" s="557"/>
      <c r="D108" s="557"/>
      <c r="E108" s="560"/>
      <c r="F108" s="525"/>
      <c r="G108" s="437"/>
      <c r="H108" s="440"/>
      <c r="I108" s="19" t="s">
        <v>10</v>
      </c>
      <c r="J108" s="57">
        <f t="shared" ref="J108:W108" si="24">SUM(J105:J107)</f>
        <v>0</v>
      </c>
      <c r="K108" s="58">
        <f t="shared" si="24"/>
        <v>0</v>
      </c>
      <c r="L108" s="58">
        <f t="shared" si="24"/>
        <v>0</v>
      </c>
      <c r="M108" s="59">
        <f t="shared" si="24"/>
        <v>0</v>
      </c>
      <c r="N108" s="57">
        <f t="shared" si="24"/>
        <v>40</v>
      </c>
      <c r="O108" s="58">
        <f t="shared" si="24"/>
        <v>0</v>
      </c>
      <c r="P108" s="58">
        <f t="shared" si="24"/>
        <v>0</v>
      </c>
      <c r="Q108" s="59">
        <f t="shared" si="24"/>
        <v>40</v>
      </c>
      <c r="R108" s="57">
        <f t="shared" si="24"/>
        <v>40</v>
      </c>
      <c r="S108" s="58">
        <f t="shared" si="24"/>
        <v>0</v>
      </c>
      <c r="T108" s="58">
        <f t="shared" si="24"/>
        <v>0</v>
      </c>
      <c r="U108" s="58">
        <f t="shared" si="24"/>
        <v>40</v>
      </c>
      <c r="V108" s="60">
        <f t="shared" si="24"/>
        <v>10</v>
      </c>
      <c r="W108" s="60">
        <f t="shared" si="24"/>
        <v>10</v>
      </c>
      <c r="X108" s="24"/>
      <c r="Y108" s="83"/>
      <c r="Z108" s="83"/>
      <c r="AA108" s="84"/>
      <c r="AC108" s="18"/>
    </row>
    <row r="109" spans="1:29" ht="14.25" customHeight="1">
      <c r="A109" s="444" t="s">
        <v>9</v>
      </c>
      <c r="B109" s="447" t="s">
        <v>49</v>
      </c>
      <c r="C109" s="555" t="s">
        <v>50</v>
      </c>
      <c r="D109" s="555"/>
      <c r="E109" s="558" t="s">
        <v>95</v>
      </c>
      <c r="F109" s="520"/>
      <c r="G109" s="435" t="s">
        <v>50</v>
      </c>
      <c r="H109" s="438" t="s">
        <v>57</v>
      </c>
      <c r="I109" s="25" t="s">
        <v>46</v>
      </c>
      <c r="J109" s="34">
        <f>K109+M109</f>
        <v>0</v>
      </c>
      <c r="K109" s="35"/>
      <c r="L109" s="35"/>
      <c r="M109" s="36"/>
      <c r="N109" s="34">
        <f>O109+Q109</f>
        <v>50</v>
      </c>
      <c r="O109" s="35"/>
      <c r="P109" s="35"/>
      <c r="Q109" s="37">
        <v>50</v>
      </c>
      <c r="R109" s="38">
        <f>S109+U109</f>
        <v>0</v>
      </c>
      <c r="S109" s="39"/>
      <c r="T109" s="39"/>
      <c r="U109" s="40"/>
      <c r="V109" s="41">
        <v>30</v>
      </c>
      <c r="W109" s="41"/>
      <c r="X109" s="425" t="s">
        <v>133</v>
      </c>
      <c r="Y109" s="87"/>
      <c r="Z109" s="87">
        <v>1</v>
      </c>
      <c r="AA109" s="88"/>
      <c r="AC109" s="18"/>
    </row>
    <row r="110" spans="1:29" ht="14.25" customHeight="1">
      <c r="A110" s="445"/>
      <c r="B110" s="448"/>
      <c r="C110" s="556"/>
      <c r="D110" s="556"/>
      <c r="E110" s="559"/>
      <c r="F110" s="521"/>
      <c r="G110" s="436"/>
      <c r="H110" s="439"/>
      <c r="I110" s="64"/>
      <c r="J110" s="42">
        <f>K110+M110</f>
        <v>0</v>
      </c>
      <c r="K110" s="43"/>
      <c r="L110" s="43"/>
      <c r="M110" s="44"/>
      <c r="N110" s="42">
        <f>O110+Q110</f>
        <v>0</v>
      </c>
      <c r="O110" s="43"/>
      <c r="P110" s="43"/>
      <c r="Q110" s="45"/>
      <c r="R110" s="46">
        <f>S110+U110</f>
        <v>0</v>
      </c>
      <c r="S110" s="47"/>
      <c r="T110" s="47"/>
      <c r="U110" s="48"/>
      <c r="V110" s="49"/>
      <c r="W110" s="49"/>
      <c r="X110" s="426"/>
      <c r="Y110" s="81"/>
      <c r="Z110" s="81"/>
      <c r="AA110" s="82"/>
      <c r="AC110" s="18"/>
    </row>
    <row r="111" spans="1:29" ht="14.25" customHeight="1" thickBot="1">
      <c r="A111" s="446"/>
      <c r="B111" s="449"/>
      <c r="C111" s="557"/>
      <c r="D111" s="557"/>
      <c r="E111" s="560"/>
      <c r="F111" s="525"/>
      <c r="G111" s="437"/>
      <c r="H111" s="440"/>
      <c r="I111" s="19" t="s">
        <v>10</v>
      </c>
      <c r="J111" s="57">
        <f t="shared" ref="J111:W111" si="25">SUM(J109:J110)</f>
        <v>0</v>
      </c>
      <c r="K111" s="58">
        <f t="shared" si="25"/>
        <v>0</v>
      </c>
      <c r="L111" s="58">
        <f t="shared" si="25"/>
        <v>0</v>
      </c>
      <c r="M111" s="59">
        <f t="shared" si="25"/>
        <v>0</v>
      </c>
      <c r="N111" s="57">
        <f t="shared" si="25"/>
        <v>50</v>
      </c>
      <c r="O111" s="58">
        <f t="shared" si="25"/>
        <v>0</v>
      </c>
      <c r="P111" s="58">
        <f t="shared" si="25"/>
        <v>0</v>
      </c>
      <c r="Q111" s="59">
        <f t="shared" si="25"/>
        <v>50</v>
      </c>
      <c r="R111" s="57">
        <f t="shared" si="25"/>
        <v>0</v>
      </c>
      <c r="S111" s="58">
        <f t="shared" si="25"/>
        <v>0</v>
      </c>
      <c r="T111" s="58">
        <f t="shared" si="25"/>
        <v>0</v>
      </c>
      <c r="U111" s="58">
        <f t="shared" si="25"/>
        <v>0</v>
      </c>
      <c r="V111" s="60">
        <f t="shared" si="25"/>
        <v>30</v>
      </c>
      <c r="W111" s="60">
        <f t="shared" si="25"/>
        <v>0</v>
      </c>
      <c r="X111" s="501"/>
      <c r="Y111" s="83"/>
      <c r="Z111" s="83"/>
      <c r="AA111" s="84"/>
      <c r="AC111" s="18"/>
    </row>
    <row r="112" spans="1:29" ht="14.25" customHeight="1">
      <c r="A112" s="444" t="s">
        <v>9</v>
      </c>
      <c r="B112" s="447" t="s">
        <v>49</v>
      </c>
      <c r="C112" s="555" t="s">
        <v>51</v>
      </c>
      <c r="D112" s="555"/>
      <c r="E112" s="558" t="s">
        <v>94</v>
      </c>
      <c r="F112" s="520"/>
      <c r="G112" s="435" t="s">
        <v>50</v>
      </c>
      <c r="H112" s="438" t="s">
        <v>57</v>
      </c>
      <c r="I112" s="25" t="s">
        <v>46</v>
      </c>
      <c r="J112" s="34">
        <f>K112+M112</f>
        <v>0.5</v>
      </c>
      <c r="K112" s="35">
        <v>0.5</v>
      </c>
      <c r="L112" s="35"/>
      <c r="M112" s="36"/>
      <c r="N112" s="34">
        <f>O112+Q112</f>
        <v>0</v>
      </c>
      <c r="O112" s="35">
        <v>0</v>
      </c>
      <c r="P112" s="35"/>
      <c r="Q112" s="37"/>
      <c r="R112" s="38">
        <f>S112+U112</f>
        <v>0</v>
      </c>
      <c r="S112" s="39"/>
      <c r="T112" s="39"/>
      <c r="U112" s="40"/>
      <c r="V112" s="41"/>
      <c r="W112" s="41"/>
      <c r="X112" s="491"/>
      <c r="Y112" s="151"/>
      <c r="Z112" s="151"/>
      <c r="AA112" s="152"/>
      <c r="AC112" s="18"/>
    </row>
    <row r="113" spans="1:29" ht="14.25" customHeight="1">
      <c r="A113" s="445"/>
      <c r="B113" s="448"/>
      <c r="C113" s="556"/>
      <c r="D113" s="556"/>
      <c r="E113" s="559"/>
      <c r="F113" s="521"/>
      <c r="G113" s="436"/>
      <c r="H113" s="439"/>
      <c r="I113" s="64"/>
      <c r="J113" s="42">
        <f>K113+M113</f>
        <v>0</v>
      </c>
      <c r="K113" s="43"/>
      <c r="L113" s="43"/>
      <c r="M113" s="44"/>
      <c r="N113" s="42">
        <f>O113+Q113</f>
        <v>0</v>
      </c>
      <c r="O113" s="43"/>
      <c r="P113" s="43"/>
      <c r="Q113" s="45"/>
      <c r="R113" s="46">
        <f>S113+U113</f>
        <v>0</v>
      </c>
      <c r="S113" s="47"/>
      <c r="T113" s="47"/>
      <c r="U113" s="48"/>
      <c r="V113" s="49"/>
      <c r="W113" s="49"/>
      <c r="X113" s="492"/>
      <c r="Y113" s="153"/>
      <c r="Z113" s="153"/>
      <c r="AA113" s="154"/>
      <c r="AC113" s="18"/>
    </row>
    <row r="114" spans="1:29" ht="14.25" customHeight="1" thickBot="1">
      <c r="A114" s="446"/>
      <c r="B114" s="449"/>
      <c r="C114" s="557"/>
      <c r="D114" s="557"/>
      <c r="E114" s="560"/>
      <c r="F114" s="525"/>
      <c r="G114" s="437"/>
      <c r="H114" s="440"/>
      <c r="I114" s="19" t="s">
        <v>10</v>
      </c>
      <c r="J114" s="57">
        <f t="shared" ref="J114:W114" si="26">SUM(J112:J113)</f>
        <v>0.5</v>
      </c>
      <c r="K114" s="58">
        <f t="shared" si="26"/>
        <v>0.5</v>
      </c>
      <c r="L114" s="58">
        <f t="shared" si="26"/>
        <v>0</v>
      </c>
      <c r="M114" s="59">
        <f t="shared" si="26"/>
        <v>0</v>
      </c>
      <c r="N114" s="57">
        <f t="shared" si="26"/>
        <v>0</v>
      </c>
      <c r="O114" s="58">
        <f t="shared" si="26"/>
        <v>0</v>
      </c>
      <c r="P114" s="58">
        <f t="shared" si="26"/>
        <v>0</v>
      </c>
      <c r="Q114" s="59">
        <f t="shared" si="26"/>
        <v>0</v>
      </c>
      <c r="R114" s="57">
        <f t="shared" si="26"/>
        <v>0</v>
      </c>
      <c r="S114" s="58">
        <f t="shared" si="26"/>
        <v>0</v>
      </c>
      <c r="T114" s="58">
        <f t="shared" si="26"/>
        <v>0</v>
      </c>
      <c r="U114" s="58">
        <f t="shared" si="26"/>
        <v>0</v>
      </c>
      <c r="V114" s="60">
        <f t="shared" si="26"/>
        <v>0</v>
      </c>
      <c r="W114" s="60">
        <f t="shared" si="26"/>
        <v>0</v>
      </c>
      <c r="X114" s="577"/>
      <c r="Y114" s="155"/>
      <c r="Z114" s="155"/>
      <c r="AA114" s="156"/>
      <c r="AC114" s="18"/>
    </row>
    <row r="115" spans="1:29" ht="14.25" customHeight="1">
      <c r="A115" s="444" t="s">
        <v>9</v>
      </c>
      <c r="B115" s="447" t="s">
        <v>49</v>
      </c>
      <c r="C115" s="555" t="s">
        <v>52</v>
      </c>
      <c r="D115" s="555"/>
      <c r="E115" s="558" t="s">
        <v>90</v>
      </c>
      <c r="F115" s="520"/>
      <c r="G115" s="435" t="s">
        <v>50</v>
      </c>
      <c r="H115" s="438" t="s">
        <v>57</v>
      </c>
      <c r="I115" s="25" t="s">
        <v>46</v>
      </c>
      <c r="J115" s="34">
        <f>K115+M115</f>
        <v>90</v>
      </c>
      <c r="K115" s="35"/>
      <c r="L115" s="35"/>
      <c r="M115" s="36">
        <v>90</v>
      </c>
      <c r="N115" s="34">
        <f>O115+Q115</f>
        <v>0</v>
      </c>
      <c r="O115" s="35"/>
      <c r="P115" s="35"/>
      <c r="Q115" s="37"/>
      <c r="R115" s="38">
        <f>S115+U115</f>
        <v>0</v>
      </c>
      <c r="S115" s="39"/>
      <c r="T115" s="39"/>
      <c r="U115" s="40"/>
      <c r="V115" s="41"/>
      <c r="W115" s="41"/>
      <c r="X115" s="21"/>
      <c r="Y115" s="87"/>
      <c r="Z115" s="87"/>
      <c r="AA115" s="88"/>
      <c r="AC115" s="18"/>
    </row>
    <row r="116" spans="1:29" ht="14.25" customHeight="1">
      <c r="A116" s="445"/>
      <c r="B116" s="448"/>
      <c r="C116" s="556"/>
      <c r="D116" s="556"/>
      <c r="E116" s="559"/>
      <c r="F116" s="521"/>
      <c r="G116" s="436"/>
      <c r="H116" s="439"/>
      <c r="I116" s="64"/>
      <c r="J116" s="42">
        <f>K116+M116</f>
        <v>0</v>
      </c>
      <c r="K116" s="43"/>
      <c r="L116" s="43"/>
      <c r="M116" s="44"/>
      <c r="N116" s="42">
        <f>O116+Q116</f>
        <v>0</v>
      </c>
      <c r="O116" s="43"/>
      <c r="P116" s="43"/>
      <c r="Q116" s="45"/>
      <c r="R116" s="46">
        <f>S116+U116</f>
        <v>0</v>
      </c>
      <c r="S116" s="47"/>
      <c r="T116" s="47"/>
      <c r="U116" s="48"/>
      <c r="V116" s="49"/>
      <c r="W116" s="49"/>
      <c r="X116" s="23"/>
      <c r="Y116" s="81"/>
      <c r="Z116" s="81"/>
      <c r="AA116" s="82"/>
      <c r="AC116" s="18"/>
    </row>
    <row r="117" spans="1:29" ht="14.25" customHeight="1" thickBot="1">
      <c r="A117" s="446"/>
      <c r="B117" s="449"/>
      <c r="C117" s="557"/>
      <c r="D117" s="557"/>
      <c r="E117" s="560"/>
      <c r="F117" s="525"/>
      <c r="G117" s="437"/>
      <c r="H117" s="440"/>
      <c r="I117" s="19" t="s">
        <v>10</v>
      </c>
      <c r="J117" s="57">
        <f>SUM(J115:J116)</f>
        <v>90</v>
      </c>
      <c r="K117" s="58">
        <f t="shared" ref="K117:W117" si="27">SUM(K115:K116)</f>
        <v>0</v>
      </c>
      <c r="L117" s="58">
        <f t="shared" si="27"/>
        <v>0</v>
      </c>
      <c r="M117" s="59">
        <f>SUM(M115:M116)</f>
        <v>90</v>
      </c>
      <c r="N117" s="57">
        <f t="shared" si="27"/>
        <v>0</v>
      </c>
      <c r="O117" s="58">
        <f t="shared" si="27"/>
        <v>0</v>
      </c>
      <c r="P117" s="58">
        <f t="shared" si="27"/>
        <v>0</v>
      </c>
      <c r="Q117" s="59">
        <f t="shared" si="27"/>
        <v>0</v>
      </c>
      <c r="R117" s="57">
        <f t="shared" si="27"/>
        <v>0</v>
      </c>
      <c r="S117" s="58">
        <f t="shared" si="27"/>
        <v>0</v>
      </c>
      <c r="T117" s="58">
        <f t="shared" si="27"/>
        <v>0</v>
      </c>
      <c r="U117" s="58">
        <f t="shared" si="27"/>
        <v>0</v>
      </c>
      <c r="V117" s="60">
        <f t="shared" si="27"/>
        <v>0</v>
      </c>
      <c r="W117" s="60">
        <f t="shared" si="27"/>
        <v>0</v>
      </c>
      <c r="X117" s="24"/>
      <c r="Y117" s="83"/>
      <c r="Z117" s="83"/>
      <c r="AA117" s="84"/>
      <c r="AC117" s="18"/>
    </row>
    <row r="118" spans="1:29" ht="14.25" customHeight="1" thickBot="1">
      <c r="A118" s="27" t="s">
        <v>9</v>
      </c>
      <c r="B118" s="15" t="s">
        <v>49</v>
      </c>
      <c r="C118" s="427" t="s">
        <v>12</v>
      </c>
      <c r="D118" s="427"/>
      <c r="E118" s="427"/>
      <c r="F118" s="427"/>
      <c r="G118" s="427"/>
      <c r="H118" s="427"/>
      <c r="I118" s="428"/>
      <c r="J118" s="61">
        <f>K118+M118</f>
        <v>207.5</v>
      </c>
      <c r="K118" s="61">
        <f>K117+K114+K111+K108+K104+K100</f>
        <v>117.5</v>
      </c>
      <c r="L118" s="61">
        <f>L117+L114+L111+L108+L104+L100</f>
        <v>0</v>
      </c>
      <c r="M118" s="62">
        <f>M117+M114+M111+M108+M104+M100</f>
        <v>90</v>
      </c>
      <c r="N118" s="61">
        <f>SUM(N117,N111,N114,N108,N104,N100)</f>
        <v>207</v>
      </c>
      <c r="O118" s="61">
        <f>SUM(O117,O111,O114,O108,O104,O100)</f>
        <v>117</v>
      </c>
      <c r="P118" s="61">
        <f t="shared" ref="P118:W118" si="28">SUM(P117,P111,P114,P108,P104,P100)</f>
        <v>0</v>
      </c>
      <c r="Q118" s="62">
        <f>SUM(Q117,Q111,Q114,Q108,Q104,Q100)</f>
        <v>90</v>
      </c>
      <c r="R118" s="61">
        <f>S118+U118</f>
        <v>157</v>
      </c>
      <c r="S118" s="61">
        <f>SUM(S117,S111,S114,S108,S104,S100)</f>
        <v>117</v>
      </c>
      <c r="T118" s="61">
        <f t="shared" si="28"/>
        <v>0</v>
      </c>
      <c r="U118" s="62">
        <f>SUM(U117,U111,U114,U108,U104,U100)</f>
        <v>40</v>
      </c>
      <c r="V118" s="62">
        <f t="shared" si="28"/>
        <v>157</v>
      </c>
      <c r="W118" s="61">
        <f t="shared" si="28"/>
        <v>127</v>
      </c>
      <c r="X118" s="429"/>
      <c r="Y118" s="430"/>
      <c r="Z118" s="430"/>
      <c r="AA118" s="431"/>
    </row>
    <row r="119" spans="1:29" ht="14.25" customHeight="1" thickBot="1">
      <c r="A119" s="27" t="s">
        <v>9</v>
      </c>
      <c r="B119" s="450" t="s">
        <v>13</v>
      </c>
      <c r="C119" s="451"/>
      <c r="D119" s="451"/>
      <c r="E119" s="451"/>
      <c r="F119" s="451"/>
      <c r="G119" s="451"/>
      <c r="H119" s="451"/>
      <c r="I119" s="452"/>
      <c r="J119" s="32">
        <f>K119+M119</f>
        <v>1656</v>
      </c>
      <c r="K119" s="32">
        <f>K118+K95+K75</f>
        <v>365.9</v>
      </c>
      <c r="L119" s="32">
        <f>L118+L95+L75</f>
        <v>0</v>
      </c>
      <c r="M119" s="33">
        <f>M118+M95+M75</f>
        <v>1290.0999999999999</v>
      </c>
      <c r="N119" s="32">
        <f>O119+Q119</f>
        <v>3721.6</v>
      </c>
      <c r="O119" s="32">
        <f>O118+O95+O75</f>
        <v>2533.4</v>
      </c>
      <c r="P119" s="32">
        <f>P118+P95+P75</f>
        <v>68.599999999999994</v>
      </c>
      <c r="Q119" s="33">
        <f>Q118+Q75+Q95</f>
        <v>1188.1999999999998</v>
      </c>
      <c r="R119" s="32">
        <f>S119+U119</f>
        <v>3423</v>
      </c>
      <c r="S119" s="32">
        <f>S118+S95+S75</f>
        <v>2503.4</v>
      </c>
      <c r="T119" s="32">
        <f>T118+T95+T75</f>
        <v>68.599999999999994</v>
      </c>
      <c r="U119" s="33">
        <f>U118+U95+U75</f>
        <v>919.59999999999991</v>
      </c>
      <c r="V119" s="33">
        <f>V118+V95+V75</f>
        <v>1775.8000000000002</v>
      </c>
      <c r="W119" s="32">
        <f>W118+W95+W75</f>
        <v>1602.3000000000002</v>
      </c>
      <c r="X119" s="422"/>
      <c r="Y119" s="423"/>
      <c r="Z119" s="423"/>
      <c r="AA119" s="424"/>
    </row>
    <row r="120" spans="1:29" ht="14.25" customHeight="1" thickBot="1">
      <c r="A120" s="13" t="s">
        <v>11</v>
      </c>
      <c r="B120" s="567" t="s">
        <v>96</v>
      </c>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9"/>
    </row>
    <row r="121" spans="1:29" ht="14.25" customHeight="1" thickBot="1">
      <c r="A121" s="14" t="s">
        <v>11</v>
      </c>
      <c r="B121" s="15" t="s">
        <v>9</v>
      </c>
      <c r="C121" s="570" t="s">
        <v>97</v>
      </c>
      <c r="D121" s="571"/>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2"/>
    </row>
    <row r="122" spans="1:29" ht="14.25" customHeight="1">
      <c r="A122" s="564" t="s">
        <v>11</v>
      </c>
      <c r="B122" s="573" t="s">
        <v>9</v>
      </c>
      <c r="C122" s="502" t="s">
        <v>9</v>
      </c>
      <c r="D122" s="502"/>
      <c r="E122" s="505" t="s">
        <v>99</v>
      </c>
      <c r="F122" s="520"/>
      <c r="G122" s="435" t="s">
        <v>50</v>
      </c>
      <c r="H122" s="495" t="s">
        <v>57</v>
      </c>
      <c r="I122" s="66" t="s">
        <v>46</v>
      </c>
      <c r="J122" s="34">
        <f>K122+M122</f>
        <v>10</v>
      </c>
      <c r="K122" s="35">
        <v>10</v>
      </c>
      <c r="L122" s="35"/>
      <c r="M122" s="36"/>
      <c r="N122" s="34">
        <f>O122+Q122</f>
        <v>10</v>
      </c>
      <c r="O122" s="35">
        <v>10</v>
      </c>
      <c r="P122" s="35"/>
      <c r="Q122" s="37"/>
      <c r="R122" s="38">
        <f>S122+U122</f>
        <v>10</v>
      </c>
      <c r="S122" s="39">
        <v>10</v>
      </c>
      <c r="T122" s="39"/>
      <c r="U122" s="40"/>
      <c r="V122" s="41">
        <v>20</v>
      </c>
      <c r="W122" s="41">
        <v>20</v>
      </c>
      <c r="X122" s="425" t="s">
        <v>102</v>
      </c>
      <c r="Y122" s="87">
        <v>2</v>
      </c>
      <c r="Z122" s="151">
        <v>4</v>
      </c>
      <c r="AA122" s="152">
        <v>4</v>
      </c>
    </row>
    <row r="123" spans="1:29" ht="14.25" customHeight="1">
      <c r="A123" s="565"/>
      <c r="B123" s="574"/>
      <c r="C123" s="503"/>
      <c r="D123" s="503"/>
      <c r="E123" s="506"/>
      <c r="F123" s="521"/>
      <c r="G123" s="436"/>
      <c r="H123" s="496"/>
      <c r="I123" s="67"/>
      <c r="J123" s="42">
        <f>K123+M123</f>
        <v>0</v>
      </c>
      <c r="K123" s="43"/>
      <c r="L123" s="43"/>
      <c r="M123" s="44"/>
      <c r="N123" s="42">
        <f>O123+Q123</f>
        <v>0</v>
      </c>
      <c r="O123" s="43"/>
      <c r="P123" s="43"/>
      <c r="Q123" s="45"/>
      <c r="R123" s="46">
        <f>S123+U123</f>
        <v>0</v>
      </c>
      <c r="S123" s="47"/>
      <c r="T123" s="47"/>
      <c r="U123" s="48"/>
      <c r="V123" s="49"/>
      <c r="W123" s="49"/>
      <c r="X123" s="426"/>
      <c r="Y123" s="81"/>
      <c r="Z123" s="81"/>
      <c r="AA123" s="82"/>
    </row>
    <row r="124" spans="1:29" ht="14.25" customHeight="1">
      <c r="A124" s="565"/>
      <c r="B124" s="574"/>
      <c r="C124" s="503"/>
      <c r="D124" s="503"/>
      <c r="E124" s="506"/>
      <c r="F124" s="521"/>
      <c r="G124" s="436"/>
      <c r="H124" s="496"/>
      <c r="I124" s="65"/>
      <c r="J124" s="50">
        <f>K124+M124</f>
        <v>0</v>
      </c>
      <c r="K124" s="51"/>
      <c r="L124" s="51"/>
      <c r="M124" s="44"/>
      <c r="N124" s="50">
        <f>O124+Q124</f>
        <v>0</v>
      </c>
      <c r="O124" s="51"/>
      <c r="P124" s="51"/>
      <c r="Q124" s="52"/>
      <c r="R124" s="53">
        <f>S124+U124</f>
        <v>0</v>
      </c>
      <c r="S124" s="54"/>
      <c r="T124" s="54"/>
      <c r="U124" s="55"/>
      <c r="V124" s="56"/>
      <c r="W124" s="56"/>
      <c r="X124" s="426"/>
      <c r="Y124" s="81"/>
      <c r="Z124" s="81"/>
      <c r="AA124" s="82"/>
    </row>
    <row r="125" spans="1:29" ht="14.25" customHeight="1" thickBot="1">
      <c r="A125" s="566"/>
      <c r="B125" s="575"/>
      <c r="C125" s="504"/>
      <c r="D125" s="504"/>
      <c r="E125" s="507"/>
      <c r="F125" s="525"/>
      <c r="G125" s="437"/>
      <c r="H125" s="497"/>
      <c r="I125" s="19" t="s">
        <v>10</v>
      </c>
      <c r="J125" s="57">
        <f t="shared" ref="J125:W125" si="29">SUM(J122:J124)</f>
        <v>10</v>
      </c>
      <c r="K125" s="58">
        <f t="shared" si="29"/>
        <v>10</v>
      </c>
      <c r="L125" s="58">
        <f t="shared" si="29"/>
        <v>0</v>
      </c>
      <c r="M125" s="59">
        <f t="shared" si="29"/>
        <v>0</v>
      </c>
      <c r="N125" s="57">
        <f t="shared" si="29"/>
        <v>10</v>
      </c>
      <c r="O125" s="58">
        <f t="shared" si="29"/>
        <v>10</v>
      </c>
      <c r="P125" s="58">
        <f t="shared" si="29"/>
        <v>0</v>
      </c>
      <c r="Q125" s="59">
        <f t="shared" si="29"/>
        <v>0</v>
      </c>
      <c r="R125" s="57">
        <f t="shared" si="29"/>
        <v>10</v>
      </c>
      <c r="S125" s="58">
        <f t="shared" si="29"/>
        <v>10</v>
      </c>
      <c r="T125" s="58">
        <f t="shared" si="29"/>
        <v>0</v>
      </c>
      <c r="U125" s="58">
        <f t="shared" si="29"/>
        <v>0</v>
      </c>
      <c r="V125" s="60">
        <f t="shared" si="29"/>
        <v>20</v>
      </c>
      <c r="W125" s="60">
        <f t="shared" si="29"/>
        <v>20</v>
      </c>
      <c r="X125" s="501"/>
      <c r="Y125" s="83"/>
      <c r="Z125" s="83"/>
      <c r="AA125" s="84"/>
      <c r="AC125" s="18"/>
    </row>
    <row r="126" spans="1:29" ht="14.25" customHeight="1">
      <c r="A126" s="444" t="s">
        <v>11</v>
      </c>
      <c r="B126" s="447" t="s">
        <v>9</v>
      </c>
      <c r="C126" s="502" t="s">
        <v>11</v>
      </c>
      <c r="D126" s="502"/>
      <c r="E126" s="535" t="s">
        <v>100</v>
      </c>
      <c r="F126" s="520"/>
      <c r="G126" s="493" t="s">
        <v>50</v>
      </c>
      <c r="H126" s="438" t="s">
        <v>57</v>
      </c>
      <c r="I126" s="20" t="s">
        <v>46</v>
      </c>
      <c r="J126" s="34">
        <f>K126+M126</f>
        <v>0</v>
      </c>
      <c r="K126" s="35"/>
      <c r="L126" s="35"/>
      <c r="M126" s="36"/>
      <c r="N126" s="34">
        <f>O126+Q126</f>
        <v>0</v>
      </c>
      <c r="O126" s="35"/>
      <c r="P126" s="35"/>
      <c r="Q126" s="37"/>
      <c r="R126" s="38">
        <f>S126+U126</f>
        <v>0</v>
      </c>
      <c r="S126" s="39"/>
      <c r="T126" s="39"/>
      <c r="U126" s="40"/>
      <c r="V126" s="41">
        <v>30</v>
      </c>
      <c r="W126" s="41"/>
      <c r="X126" s="21" t="s">
        <v>101</v>
      </c>
      <c r="Y126" s="87"/>
      <c r="Z126" s="151">
        <v>1</v>
      </c>
      <c r="AA126" s="88"/>
      <c r="AC126" s="18"/>
    </row>
    <row r="127" spans="1:29" ht="14.25" customHeight="1">
      <c r="A127" s="445"/>
      <c r="B127" s="448"/>
      <c r="C127" s="503"/>
      <c r="D127" s="503"/>
      <c r="E127" s="518"/>
      <c r="F127" s="521"/>
      <c r="G127" s="537"/>
      <c r="H127" s="439"/>
      <c r="I127" s="74"/>
      <c r="J127" s="42">
        <f>K127+M127</f>
        <v>0</v>
      </c>
      <c r="K127" s="43"/>
      <c r="L127" s="43"/>
      <c r="M127" s="44"/>
      <c r="N127" s="42">
        <f>O127+Q127</f>
        <v>0</v>
      </c>
      <c r="O127" s="43"/>
      <c r="P127" s="43"/>
      <c r="Q127" s="45"/>
      <c r="R127" s="46">
        <f>S127+U127</f>
        <v>0</v>
      </c>
      <c r="S127" s="47"/>
      <c r="T127" s="47"/>
      <c r="U127" s="48"/>
      <c r="V127" s="49"/>
      <c r="W127" s="49"/>
      <c r="X127" s="23"/>
      <c r="Y127" s="81"/>
      <c r="Z127" s="89"/>
      <c r="AA127" s="82"/>
      <c r="AC127" s="18"/>
    </row>
    <row r="128" spans="1:29" ht="14.25" customHeight="1">
      <c r="A128" s="445"/>
      <c r="B128" s="448"/>
      <c r="C128" s="503"/>
      <c r="D128" s="503"/>
      <c r="E128" s="518"/>
      <c r="F128" s="521"/>
      <c r="G128" s="537"/>
      <c r="H128" s="439"/>
      <c r="I128" s="74"/>
      <c r="J128" s="50">
        <f>K128+M128</f>
        <v>0</v>
      </c>
      <c r="K128" s="51"/>
      <c r="L128" s="51"/>
      <c r="M128" s="44"/>
      <c r="N128" s="50">
        <f>O128+Q128</f>
        <v>0</v>
      </c>
      <c r="O128" s="51"/>
      <c r="P128" s="51"/>
      <c r="Q128" s="52"/>
      <c r="R128" s="53">
        <f>S128+U128</f>
        <v>0</v>
      </c>
      <c r="S128" s="54"/>
      <c r="T128" s="54"/>
      <c r="U128" s="55"/>
      <c r="V128" s="56"/>
      <c r="W128" s="56"/>
      <c r="X128" s="72"/>
      <c r="Y128" s="81"/>
      <c r="Z128" s="89"/>
      <c r="AA128" s="82"/>
      <c r="AC128" s="18"/>
    </row>
    <row r="129" spans="1:29" ht="14.25" customHeight="1" thickBot="1">
      <c r="A129" s="446"/>
      <c r="B129" s="449"/>
      <c r="C129" s="504"/>
      <c r="D129" s="504"/>
      <c r="E129" s="524"/>
      <c r="F129" s="525"/>
      <c r="G129" s="494"/>
      <c r="H129" s="440"/>
      <c r="I129" s="28" t="s">
        <v>10</v>
      </c>
      <c r="J129" s="57">
        <f t="shared" ref="J129:W129" si="30">SUM(J126:J128)</f>
        <v>0</v>
      </c>
      <c r="K129" s="58">
        <f t="shared" si="30"/>
        <v>0</v>
      </c>
      <c r="L129" s="58">
        <f t="shared" si="30"/>
        <v>0</v>
      </c>
      <c r="M129" s="59">
        <f t="shared" si="30"/>
        <v>0</v>
      </c>
      <c r="N129" s="57">
        <f t="shared" si="30"/>
        <v>0</v>
      </c>
      <c r="O129" s="58">
        <f t="shared" si="30"/>
        <v>0</v>
      </c>
      <c r="P129" s="58">
        <f t="shared" si="30"/>
        <v>0</v>
      </c>
      <c r="Q129" s="59">
        <f t="shared" si="30"/>
        <v>0</v>
      </c>
      <c r="R129" s="57">
        <f t="shared" si="30"/>
        <v>0</v>
      </c>
      <c r="S129" s="58">
        <f t="shared" si="30"/>
        <v>0</v>
      </c>
      <c r="T129" s="58">
        <f t="shared" si="30"/>
        <v>0</v>
      </c>
      <c r="U129" s="58">
        <f t="shared" si="30"/>
        <v>0</v>
      </c>
      <c r="V129" s="60">
        <f t="shared" si="30"/>
        <v>30</v>
      </c>
      <c r="W129" s="60">
        <f t="shared" si="30"/>
        <v>0</v>
      </c>
      <c r="X129" s="73"/>
      <c r="Y129" s="83"/>
      <c r="Z129" s="90"/>
      <c r="AA129" s="84"/>
      <c r="AC129" s="18"/>
    </row>
    <row r="130" spans="1:29" ht="14.25" customHeight="1" thickBot="1">
      <c r="A130" s="300" t="s">
        <v>11</v>
      </c>
      <c r="B130" s="296" t="s">
        <v>9</v>
      </c>
      <c r="C130" s="563" t="s">
        <v>12</v>
      </c>
      <c r="D130" s="427"/>
      <c r="E130" s="427"/>
      <c r="F130" s="427"/>
      <c r="G130" s="427"/>
      <c r="H130" s="427"/>
      <c r="I130" s="428"/>
      <c r="J130" s="61">
        <f>SUM(J129,J125)</f>
        <v>10</v>
      </c>
      <c r="K130" s="61">
        <f>SUM(K129,K125)</f>
        <v>10</v>
      </c>
      <c r="L130" s="61">
        <f t="shared" ref="L130:W130" si="31">SUM(L129,L125)</f>
        <v>0</v>
      </c>
      <c r="M130" s="62">
        <f t="shared" si="31"/>
        <v>0</v>
      </c>
      <c r="N130" s="61">
        <f t="shared" si="31"/>
        <v>10</v>
      </c>
      <c r="O130" s="61">
        <f t="shared" si="31"/>
        <v>10</v>
      </c>
      <c r="P130" s="61">
        <f t="shared" si="31"/>
        <v>0</v>
      </c>
      <c r="Q130" s="62">
        <f t="shared" si="31"/>
        <v>0</v>
      </c>
      <c r="R130" s="61">
        <f t="shared" si="31"/>
        <v>10</v>
      </c>
      <c r="S130" s="61">
        <f t="shared" si="31"/>
        <v>10</v>
      </c>
      <c r="T130" s="61">
        <f t="shared" si="31"/>
        <v>0</v>
      </c>
      <c r="U130" s="62">
        <f t="shared" si="31"/>
        <v>0</v>
      </c>
      <c r="V130" s="62">
        <f t="shared" si="31"/>
        <v>50</v>
      </c>
      <c r="W130" s="61">
        <f t="shared" si="31"/>
        <v>20</v>
      </c>
      <c r="X130" s="429"/>
      <c r="Y130" s="430"/>
      <c r="Z130" s="430"/>
      <c r="AA130" s="431"/>
    </row>
    <row r="131" spans="1:29" ht="14.25" customHeight="1" thickBot="1">
      <c r="A131" s="14" t="s">
        <v>11</v>
      </c>
      <c r="B131" s="15" t="s">
        <v>11</v>
      </c>
      <c r="C131" s="498" t="s">
        <v>98</v>
      </c>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500"/>
    </row>
    <row r="132" spans="1:29" ht="14.25" customHeight="1">
      <c r="A132" s="444" t="s">
        <v>11</v>
      </c>
      <c r="B132" s="447" t="s">
        <v>11</v>
      </c>
      <c r="C132" s="555" t="s">
        <v>9</v>
      </c>
      <c r="D132" s="555"/>
      <c r="E132" s="558" t="s">
        <v>111</v>
      </c>
      <c r="F132" s="520"/>
      <c r="G132" s="435" t="s">
        <v>50</v>
      </c>
      <c r="H132" s="438" t="s">
        <v>57</v>
      </c>
      <c r="I132" s="25" t="s">
        <v>46</v>
      </c>
      <c r="J132" s="34">
        <f>K132+M132</f>
        <v>10</v>
      </c>
      <c r="K132" s="35"/>
      <c r="L132" s="35"/>
      <c r="M132" s="36">
        <v>10</v>
      </c>
      <c r="N132" s="34">
        <f>O132+Q132</f>
        <v>10</v>
      </c>
      <c r="O132" s="35"/>
      <c r="P132" s="35"/>
      <c r="Q132" s="37">
        <v>10</v>
      </c>
      <c r="R132" s="38">
        <f>S132+U132</f>
        <v>10</v>
      </c>
      <c r="S132" s="39"/>
      <c r="T132" s="39"/>
      <c r="U132" s="40">
        <v>10</v>
      </c>
      <c r="V132" s="41">
        <v>35</v>
      </c>
      <c r="W132" s="41"/>
      <c r="X132" s="491" t="s">
        <v>110</v>
      </c>
      <c r="Y132" s="151"/>
      <c r="Z132" s="87">
        <v>1</v>
      </c>
      <c r="AA132" s="88"/>
      <c r="AC132" s="18"/>
    </row>
    <row r="133" spans="1:29" ht="14.25" customHeight="1">
      <c r="A133" s="445"/>
      <c r="B133" s="448"/>
      <c r="C133" s="556"/>
      <c r="D133" s="556"/>
      <c r="E133" s="559"/>
      <c r="F133" s="521"/>
      <c r="G133" s="436"/>
      <c r="H133" s="439"/>
      <c r="I133" s="64"/>
      <c r="J133" s="42">
        <f>K133+M133</f>
        <v>0</v>
      </c>
      <c r="K133" s="43"/>
      <c r="L133" s="43"/>
      <c r="M133" s="44"/>
      <c r="N133" s="42">
        <f>O133+Q133</f>
        <v>0</v>
      </c>
      <c r="O133" s="43"/>
      <c r="P133" s="43"/>
      <c r="Q133" s="45"/>
      <c r="R133" s="46">
        <f>S133+U133</f>
        <v>0</v>
      </c>
      <c r="S133" s="47"/>
      <c r="T133" s="47"/>
      <c r="U133" s="48"/>
      <c r="V133" s="49"/>
      <c r="W133" s="49"/>
      <c r="X133" s="492"/>
      <c r="Y133" s="153"/>
      <c r="Z133" s="81"/>
      <c r="AA133" s="82"/>
      <c r="AC133" s="18"/>
    </row>
    <row r="134" spans="1:29" ht="14.25" customHeight="1">
      <c r="A134" s="445"/>
      <c r="B134" s="448"/>
      <c r="C134" s="556"/>
      <c r="D134" s="556"/>
      <c r="E134" s="559"/>
      <c r="F134" s="521"/>
      <c r="G134" s="436"/>
      <c r="H134" s="439"/>
      <c r="I134" s="26"/>
      <c r="J134" s="50">
        <f>K134+M134</f>
        <v>0</v>
      </c>
      <c r="K134" s="51"/>
      <c r="L134" s="51"/>
      <c r="M134" s="44"/>
      <c r="N134" s="50">
        <f>O134+Q134</f>
        <v>0</v>
      </c>
      <c r="O134" s="51"/>
      <c r="P134" s="51"/>
      <c r="Q134" s="52"/>
      <c r="R134" s="53">
        <f>S134+U134</f>
        <v>0</v>
      </c>
      <c r="S134" s="54"/>
      <c r="T134" s="54"/>
      <c r="U134" s="55"/>
      <c r="V134" s="56"/>
      <c r="W134" s="56"/>
      <c r="X134" s="23"/>
      <c r="Y134" s="81"/>
      <c r="Z134" s="81"/>
      <c r="AA134" s="82"/>
      <c r="AC134" s="18"/>
    </row>
    <row r="135" spans="1:29" ht="14.25" customHeight="1" thickBot="1">
      <c r="A135" s="446"/>
      <c r="B135" s="449"/>
      <c r="C135" s="557"/>
      <c r="D135" s="557"/>
      <c r="E135" s="560"/>
      <c r="F135" s="525"/>
      <c r="G135" s="437"/>
      <c r="H135" s="440"/>
      <c r="I135" s="19" t="s">
        <v>10</v>
      </c>
      <c r="J135" s="57">
        <f t="shared" ref="J135:W135" si="32">SUM(J132:J134)</f>
        <v>10</v>
      </c>
      <c r="K135" s="58">
        <f t="shared" si="32"/>
        <v>0</v>
      </c>
      <c r="L135" s="58">
        <f t="shared" si="32"/>
        <v>0</v>
      </c>
      <c r="M135" s="59">
        <f t="shared" si="32"/>
        <v>10</v>
      </c>
      <c r="N135" s="57">
        <f t="shared" si="32"/>
        <v>10</v>
      </c>
      <c r="O135" s="58">
        <f t="shared" si="32"/>
        <v>0</v>
      </c>
      <c r="P135" s="58">
        <f t="shared" si="32"/>
        <v>0</v>
      </c>
      <c r="Q135" s="59">
        <f t="shared" si="32"/>
        <v>10</v>
      </c>
      <c r="R135" s="57">
        <f t="shared" si="32"/>
        <v>10</v>
      </c>
      <c r="S135" s="58">
        <f t="shared" si="32"/>
        <v>0</v>
      </c>
      <c r="T135" s="58">
        <f t="shared" si="32"/>
        <v>0</v>
      </c>
      <c r="U135" s="58">
        <f t="shared" si="32"/>
        <v>10</v>
      </c>
      <c r="V135" s="60">
        <f t="shared" si="32"/>
        <v>35</v>
      </c>
      <c r="W135" s="60">
        <f t="shared" si="32"/>
        <v>0</v>
      </c>
      <c r="X135" s="24"/>
      <c r="Y135" s="83"/>
      <c r="Z135" s="83"/>
      <c r="AA135" s="84"/>
      <c r="AC135" s="18"/>
    </row>
    <row r="136" spans="1:29" ht="20.25" customHeight="1">
      <c r="A136" s="444" t="s">
        <v>11</v>
      </c>
      <c r="B136" s="447" t="s">
        <v>11</v>
      </c>
      <c r="C136" s="502" t="s">
        <v>11</v>
      </c>
      <c r="D136" s="502"/>
      <c r="E136" s="535" t="s">
        <v>166</v>
      </c>
      <c r="F136" s="520" t="s">
        <v>153</v>
      </c>
      <c r="G136" s="493" t="s">
        <v>50</v>
      </c>
      <c r="H136" s="438" t="s">
        <v>57</v>
      </c>
      <c r="I136" s="20" t="s">
        <v>46</v>
      </c>
      <c r="J136" s="34">
        <f>K136+M136</f>
        <v>0</v>
      </c>
      <c r="K136" s="35"/>
      <c r="L136" s="35"/>
      <c r="M136" s="36"/>
      <c r="N136" s="34">
        <f>O136+Q136</f>
        <v>69.3</v>
      </c>
      <c r="O136" s="35"/>
      <c r="P136" s="35"/>
      <c r="Q136" s="37">
        <v>69.3</v>
      </c>
      <c r="R136" s="38">
        <f>S136+U136</f>
        <v>20</v>
      </c>
      <c r="S136" s="39"/>
      <c r="T136" s="39"/>
      <c r="U136" s="40">
        <v>20</v>
      </c>
      <c r="V136" s="41">
        <v>75</v>
      </c>
      <c r="W136" s="41">
        <v>75</v>
      </c>
      <c r="X136" s="425" t="s">
        <v>105</v>
      </c>
      <c r="Y136" s="151">
        <v>1</v>
      </c>
      <c r="Z136" s="151">
        <v>2</v>
      </c>
      <c r="AA136" s="152">
        <v>2</v>
      </c>
      <c r="AC136" s="18"/>
    </row>
    <row r="137" spans="1:29" ht="20.25" customHeight="1">
      <c r="A137" s="445"/>
      <c r="B137" s="448"/>
      <c r="C137" s="503"/>
      <c r="D137" s="503"/>
      <c r="E137" s="518"/>
      <c r="F137" s="521"/>
      <c r="G137" s="537"/>
      <c r="H137" s="439"/>
      <c r="I137" s="67"/>
      <c r="J137" s="42">
        <f>K137+M137</f>
        <v>0</v>
      </c>
      <c r="K137" s="96"/>
      <c r="L137" s="96"/>
      <c r="M137" s="44"/>
      <c r="N137" s="42">
        <f>O137+Q137</f>
        <v>0</v>
      </c>
      <c r="O137" s="96"/>
      <c r="P137" s="96"/>
      <c r="Q137" s="92"/>
      <c r="R137" s="46">
        <f>S137+U137</f>
        <v>0</v>
      </c>
      <c r="S137" s="97"/>
      <c r="T137" s="97"/>
      <c r="U137" s="98"/>
      <c r="V137" s="99"/>
      <c r="W137" s="99"/>
      <c r="X137" s="426"/>
      <c r="Y137" s="81"/>
      <c r="Z137" s="81"/>
      <c r="AA137" s="82"/>
    </row>
    <row r="138" spans="1:29" ht="14.25" customHeight="1" thickBot="1">
      <c r="A138" s="446"/>
      <c r="B138" s="449"/>
      <c r="C138" s="504"/>
      <c r="D138" s="504"/>
      <c r="E138" s="524"/>
      <c r="F138" s="525"/>
      <c r="G138" s="494"/>
      <c r="H138" s="440"/>
      <c r="I138" s="28" t="s">
        <v>10</v>
      </c>
      <c r="J138" s="57">
        <f t="shared" ref="J138:W138" si="33">SUM(J136:J137)</f>
        <v>0</v>
      </c>
      <c r="K138" s="58">
        <f t="shared" si="33"/>
        <v>0</v>
      </c>
      <c r="L138" s="58">
        <f t="shared" si="33"/>
        <v>0</v>
      </c>
      <c r="M138" s="59">
        <f t="shared" si="33"/>
        <v>0</v>
      </c>
      <c r="N138" s="57">
        <f t="shared" si="33"/>
        <v>69.3</v>
      </c>
      <c r="O138" s="58">
        <f t="shared" si="33"/>
        <v>0</v>
      </c>
      <c r="P138" s="58">
        <f t="shared" si="33"/>
        <v>0</v>
      </c>
      <c r="Q138" s="59">
        <f t="shared" si="33"/>
        <v>69.3</v>
      </c>
      <c r="R138" s="57">
        <f t="shared" si="33"/>
        <v>20</v>
      </c>
      <c r="S138" s="58">
        <f t="shared" si="33"/>
        <v>0</v>
      </c>
      <c r="T138" s="58">
        <f t="shared" si="33"/>
        <v>0</v>
      </c>
      <c r="U138" s="58">
        <f t="shared" si="33"/>
        <v>20</v>
      </c>
      <c r="V138" s="60">
        <f t="shared" si="33"/>
        <v>75</v>
      </c>
      <c r="W138" s="60">
        <f t="shared" si="33"/>
        <v>75</v>
      </c>
      <c r="X138" s="73"/>
      <c r="Y138" s="83"/>
      <c r="Z138" s="90"/>
      <c r="AA138" s="84"/>
      <c r="AC138" s="18"/>
    </row>
    <row r="139" spans="1:29" ht="14.25" customHeight="1">
      <c r="A139" s="444" t="s">
        <v>11</v>
      </c>
      <c r="B139" s="447" t="s">
        <v>11</v>
      </c>
      <c r="C139" s="555" t="s">
        <v>49</v>
      </c>
      <c r="D139" s="555"/>
      <c r="E139" s="558" t="s">
        <v>103</v>
      </c>
      <c r="F139" s="520" t="s">
        <v>158</v>
      </c>
      <c r="G139" s="435" t="s">
        <v>50</v>
      </c>
      <c r="H139" s="438" t="s">
        <v>118</v>
      </c>
      <c r="I139" s="25" t="s">
        <v>46</v>
      </c>
      <c r="J139" s="34">
        <f>K139+M139</f>
        <v>0</v>
      </c>
      <c r="K139" s="35"/>
      <c r="L139" s="35"/>
      <c r="M139" s="36"/>
      <c r="N139" s="34">
        <f>O139+Q139</f>
        <v>150</v>
      </c>
      <c r="O139" s="35">
        <v>150</v>
      </c>
      <c r="P139" s="35"/>
      <c r="Q139" s="37"/>
      <c r="R139" s="38">
        <f>S139+U139</f>
        <v>0</v>
      </c>
      <c r="S139" s="39"/>
      <c r="T139" s="39"/>
      <c r="U139" s="40"/>
      <c r="V139" s="41">
        <v>150</v>
      </c>
      <c r="W139" s="41">
        <v>150</v>
      </c>
      <c r="X139" s="21" t="s">
        <v>104</v>
      </c>
      <c r="Y139" s="87"/>
      <c r="Z139" s="87">
        <v>2</v>
      </c>
      <c r="AA139" s="88">
        <v>2</v>
      </c>
      <c r="AC139" s="18"/>
    </row>
    <row r="140" spans="1:29" ht="14.25" customHeight="1">
      <c r="A140" s="445"/>
      <c r="B140" s="448"/>
      <c r="C140" s="556"/>
      <c r="D140" s="556"/>
      <c r="E140" s="559"/>
      <c r="F140" s="521"/>
      <c r="G140" s="436"/>
      <c r="H140" s="439"/>
      <c r="I140" s="64"/>
      <c r="J140" s="42">
        <f>K140+M140</f>
        <v>0</v>
      </c>
      <c r="K140" s="43"/>
      <c r="L140" s="43"/>
      <c r="M140" s="44"/>
      <c r="N140" s="42">
        <f>O140+Q140</f>
        <v>0</v>
      </c>
      <c r="O140" s="43"/>
      <c r="P140" s="43"/>
      <c r="Q140" s="45"/>
      <c r="R140" s="46">
        <f>S140+U140</f>
        <v>0</v>
      </c>
      <c r="S140" s="47"/>
      <c r="T140" s="47"/>
      <c r="U140" s="48"/>
      <c r="V140" s="49"/>
      <c r="W140" s="49"/>
      <c r="X140" s="23"/>
      <c r="Y140" s="81"/>
      <c r="Z140" s="81"/>
      <c r="AA140" s="82"/>
      <c r="AC140" s="18"/>
    </row>
    <row r="141" spans="1:29" ht="14.25" customHeight="1">
      <c r="A141" s="445"/>
      <c r="B141" s="448"/>
      <c r="C141" s="556"/>
      <c r="D141" s="556"/>
      <c r="E141" s="559"/>
      <c r="F141" s="521"/>
      <c r="G141" s="436"/>
      <c r="H141" s="439"/>
      <c r="I141" s="26"/>
      <c r="J141" s="50">
        <f>K141+M141</f>
        <v>0</v>
      </c>
      <c r="K141" s="51"/>
      <c r="L141" s="51"/>
      <c r="M141" s="44"/>
      <c r="N141" s="50">
        <f>O141+Q141</f>
        <v>0</v>
      </c>
      <c r="O141" s="51"/>
      <c r="P141" s="51"/>
      <c r="Q141" s="52"/>
      <c r="R141" s="53">
        <f>S141+U141</f>
        <v>0</v>
      </c>
      <c r="S141" s="54"/>
      <c r="T141" s="54"/>
      <c r="U141" s="55"/>
      <c r="V141" s="56"/>
      <c r="W141" s="56"/>
      <c r="X141" s="23"/>
      <c r="Y141" s="81"/>
      <c r="Z141" s="81"/>
      <c r="AA141" s="82"/>
      <c r="AC141" s="18"/>
    </row>
    <row r="142" spans="1:29" ht="14.25" customHeight="1" thickBot="1">
      <c r="A142" s="446"/>
      <c r="B142" s="449"/>
      <c r="C142" s="557"/>
      <c r="D142" s="557"/>
      <c r="E142" s="560"/>
      <c r="F142" s="525"/>
      <c r="G142" s="437"/>
      <c r="H142" s="440"/>
      <c r="I142" s="19" t="s">
        <v>10</v>
      </c>
      <c r="J142" s="57">
        <f t="shared" ref="J142:W142" si="34">SUM(J139:J141)</f>
        <v>0</v>
      </c>
      <c r="K142" s="58">
        <f t="shared" si="34"/>
        <v>0</v>
      </c>
      <c r="L142" s="58">
        <f t="shared" si="34"/>
        <v>0</v>
      </c>
      <c r="M142" s="59">
        <f t="shared" si="34"/>
        <v>0</v>
      </c>
      <c r="N142" s="57">
        <f t="shared" si="34"/>
        <v>150</v>
      </c>
      <c r="O142" s="58">
        <f t="shared" si="34"/>
        <v>150</v>
      </c>
      <c r="P142" s="58">
        <f t="shared" si="34"/>
        <v>0</v>
      </c>
      <c r="Q142" s="59">
        <f t="shared" si="34"/>
        <v>0</v>
      </c>
      <c r="R142" s="57">
        <f t="shared" si="34"/>
        <v>0</v>
      </c>
      <c r="S142" s="58">
        <f t="shared" si="34"/>
        <v>0</v>
      </c>
      <c r="T142" s="58">
        <f t="shared" si="34"/>
        <v>0</v>
      </c>
      <c r="U142" s="58">
        <f t="shared" si="34"/>
        <v>0</v>
      </c>
      <c r="V142" s="60">
        <f t="shared" si="34"/>
        <v>150</v>
      </c>
      <c r="W142" s="60">
        <f t="shared" si="34"/>
        <v>150</v>
      </c>
      <c r="X142" s="24"/>
      <c r="Y142" s="83"/>
      <c r="Z142" s="83"/>
      <c r="AA142" s="84"/>
      <c r="AC142" s="18"/>
    </row>
    <row r="143" spans="1:29" ht="14.25" customHeight="1">
      <c r="A143" s="444" t="s">
        <v>11</v>
      </c>
      <c r="B143" s="447" t="s">
        <v>11</v>
      </c>
      <c r="C143" s="555" t="s">
        <v>50</v>
      </c>
      <c r="D143" s="555"/>
      <c r="E143" s="558" t="s">
        <v>117</v>
      </c>
      <c r="F143" s="520" t="s">
        <v>158</v>
      </c>
      <c r="G143" s="435" t="s">
        <v>50</v>
      </c>
      <c r="H143" s="438" t="s">
        <v>57</v>
      </c>
      <c r="I143" s="25" t="s">
        <v>46</v>
      </c>
      <c r="J143" s="34">
        <f>K143+M143</f>
        <v>0</v>
      </c>
      <c r="K143" s="35"/>
      <c r="L143" s="35"/>
      <c r="M143" s="36"/>
      <c r="N143" s="34">
        <f>O143+Q143</f>
        <v>100</v>
      </c>
      <c r="O143" s="35">
        <v>100</v>
      </c>
      <c r="P143" s="35"/>
      <c r="Q143" s="37"/>
      <c r="R143" s="38">
        <f>S143+U143</f>
        <v>0</v>
      </c>
      <c r="S143" s="39"/>
      <c r="T143" s="39"/>
      <c r="U143" s="40"/>
      <c r="V143" s="41">
        <v>100</v>
      </c>
      <c r="W143" s="41">
        <v>100</v>
      </c>
      <c r="X143" s="425" t="s">
        <v>108</v>
      </c>
      <c r="Y143" s="87"/>
      <c r="Z143" s="87">
        <v>1</v>
      </c>
      <c r="AA143" s="88">
        <v>1</v>
      </c>
      <c r="AC143" s="18"/>
    </row>
    <row r="144" spans="1:29" ht="14.25" customHeight="1">
      <c r="A144" s="445"/>
      <c r="B144" s="448"/>
      <c r="C144" s="556"/>
      <c r="D144" s="556"/>
      <c r="E144" s="559"/>
      <c r="F144" s="521"/>
      <c r="G144" s="436"/>
      <c r="H144" s="439"/>
      <c r="I144" s="64"/>
      <c r="J144" s="42">
        <f>K144+M144</f>
        <v>0</v>
      </c>
      <c r="K144" s="43"/>
      <c r="L144" s="43"/>
      <c r="M144" s="44"/>
      <c r="N144" s="42">
        <f>O144+Q144</f>
        <v>0</v>
      </c>
      <c r="O144" s="43"/>
      <c r="P144" s="43"/>
      <c r="Q144" s="45"/>
      <c r="R144" s="46">
        <f>S144+U144</f>
        <v>0</v>
      </c>
      <c r="S144" s="47"/>
      <c r="T144" s="47"/>
      <c r="U144" s="48"/>
      <c r="V144" s="49"/>
      <c r="W144" s="49"/>
      <c r="X144" s="426"/>
      <c r="Y144" s="81"/>
      <c r="Z144" s="81"/>
      <c r="AA144" s="82"/>
      <c r="AC144" s="18"/>
    </row>
    <row r="145" spans="1:48" ht="14.25" customHeight="1">
      <c r="A145" s="445"/>
      <c r="B145" s="448"/>
      <c r="C145" s="556"/>
      <c r="D145" s="556"/>
      <c r="E145" s="559"/>
      <c r="F145" s="521"/>
      <c r="G145" s="436"/>
      <c r="H145" s="439"/>
      <c r="I145" s="26"/>
      <c r="J145" s="50">
        <f>K145+M145</f>
        <v>0</v>
      </c>
      <c r="K145" s="51"/>
      <c r="L145" s="51"/>
      <c r="M145" s="44"/>
      <c r="N145" s="50">
        <f>O145+Q145</f>
        <v>0</v>
      </c>
      <c r="O145" s="51"/>
      <c r="P145" s="51"/>
      <c r="Q145" s="52"/>
      <c r="R145" s="53">
        <f>S145+U145</f>
        <v>0</v>
      </c>
      <c r="S145" s="54"/>
      <c r="T145" s="54"/>
      <c r="U145" s="55"/>
      <c r="V145" s="56"/>
      <c r="W145" s="56"/>
      <c r="X145" s="23"/>
      <c r="Y145" s="81"/>
      <c r="Z145" s="81"/>
      <c r="AA145" s="82"/>
      <c r="AC145" s="18"/>
    </row>
    <row r="146" spans="1:48" ht="14.25" customHeight="1" thickBot="1">
      <c r="A146" s="446"/>
      <c r="B146" s="449"/>
      <c r="C146" s="557"/>
      <c r="D146" s="557"/>
      <c r="E146" s="560"/>
      <c r="F146" s="525"/>
      <c r="G146" s="437"/>
      <c r="H146" s="440"/>
      <c r="I146" s="19" t="s">
        <v>10</v>
      </c>
      <c r="J146" s="57">
        <f t="shared" ref="J146:W146" si="35">SUM(J143:J145)</f>
        <v>0</v>
      </c>
      <c r="K146" s="58">
        <f t="shared" si="35"/>
        <v>0</v>
      </c>
      <c r="L146" s="58">
        <f t="shared" si="35"/>
        <v>0</v>
      </c>
      <c r="M146" s="59">
        <f t="shared" si="35"/>
        <v>0</v>
      </c>
      <c r="N146" s="57">
        <f t="shared" si="35"/>
        <v>100</v>
      </c>
      <c r="O146" s="58">
        <f t="shared" si="35"/>
        <v>100</v>
      </c>
      <c r="P146" s="58">
        <f t="shared" si="35"/>
        <v>0</v>
      </c>
      <c r="Q146" s="59">
        <f t="shared" si="35"/>
        <v>0</v>
      </c>
      <c r="R146" s="57">
        <f t="shared" si="35"/>
        <v>0</v>
      </c>
      <c r="S146" s="58">
        <f t="shared" si="35"/>
        <v>0</v>
      </c>
      <c r="T146" s="58">
        <f t="shared" si="35"/>
        <v>0</v>
      </c>
      <c r="U146" s="58">
        <f>SUM(U143:U145)</f>
        <v>0</v>
      </c>
      <c r="V146" s="60">
        <f t="shared" si="35"/>
        <v>100</v>
      </c>
      <c r="W146" s="60">
        <f t="shared" si="35"/>
        <v>100</v>
      </c>
      <c r="X146" s="24"/>
      <c r="Y146" s="83"/>
      <c r="Z146" s="83"/>
      <c r="AA146" s="84"/>
      <c r="AC146" s="18"/>
    </row>
    <row r="147" spans="1:48" ht="14.25" customHeight="1" thickBot="1">
      <c r="A147" s="27" t="s">
        <v>9</v>
      </c>
      <c r="B147" s="15" t="s">
        <v>11</v>
      </c>
      <c r="C147" s="427" t="s">
        <v>12</v>
      </c>
      <c r="D147" s="427"/>
      <c r="E147" s="427"/>
      <c r="F147" s="427"/>
      <c r="G147" s="427"/>
      <c r="H147" s="427"/>
      <c r="I147" s="428"/>
      <c r="J147" s="61">
        <f>K147+M147</f>
        <v>10</v>
      </c>
      <c r="K147" s="61">
        <f>K146+K142+K138+K135</f>
        <v>0</v>
      </c>
      <c r="L147" s="61">
        <f>SUM(L146,L142)</f>
        <v>0</v>
      </c>
      <c r="M147" s="62">
        <f>M146+M142+M138+M135</f>
        <v>10</v>
      </c>
      <c r="N147" s="61">
        <f>O147+Q147</f>
        <v>329.3</v>
      </c>
      <c r="O147" s="61">
        <f>O146+O142+O138+O135</f>
        <v>250</v>
      </c>
      <c r="P147" s="61">
        <f>P146+P142+P138+P135</f>
        <v>0</v>
      </c>
      <c r="Q147" s="62">
        <f>Q146+Q142+Q138+Q135</f>
        <v>79.3</v>
      </c>
      <c r="R147" s="61">
        <f>S147+U147</f>
        <v>30</v>
      </c>
      <c r="S147" s="61">
        <f>S146+S142+S138+S135</f>
        <v>0</v>
      </c>
      <c r="T147" s="61">
        <f>T146+T142+T138+T135</f>
        <v>0</v>
      </c>
      <c r="U147" s="62">
        <f>U146+U142+U138+U135</f>
        <v>30</v>
      </c>
      <c r="V147" s="62">
        <f>V146+V142+V138+V135</f>
        <v>360</v>
      </c>
      <c r="W147" s="61">
        <f>W146+W142+W138+W135</f>
        <v>325</v>
      </c>
      <c r="X147" s="429"/>
      <c r="Y147" s="430"/>
      <c r="Z147" s="430"/>
      <c r="AA147" s="431"/>
    </row>
    <row r="148" spans="1:48" ht="14.25" customHeight="1" thickBot="1">
      <c r="A148" s="14" t="s">
        <v>11</v>
      </c>
      <c r="B148" s="450" t="s">
        <v>13</v>
      </c>
      <c r="C148" s="451"/>
      <c r="D148" s="451"/>
      <c r="E148" s="451"/>
      <c r="F148" s="451"/>
      <c r="G148" s="451"/>
      <c r="H148" s="451"/>
      <c r="I148" s="452"/>
      <c r="J148" s="32">
        <f>K148+M148</f>
        <v>20</v>
      </c>
      <c r="K148" s="32">
        <f>K147+K130</f>
        <v>10</v>
      </c>
      <c r="L148" s="32">
        <f>L147+L130</f>
        <v>0</v>
      </c>
      <c r="M148" s="33">
        <f>M147+M130</f>
        <v>10</v>
      </c>
      <c r="N148" s="32">
        <f>O148+Q148</f>
        <v>339.3</v>
      </c>
      <c r="O148" s="32">
        <f>O147+O130</f>
        <v>260</v>
      </c>
      <c r="P148" s="32">
        <f>P147+P130</f>
        <v>0</v>
      </c>
      <c r="Q148" s="33">
        <f>Q147+Q130</f>
        <v>79.3</v>
      </c>
      <c r="R148" s="32">
        <f>S148+U148</f>
        <v>40</v>
      </c>
      <c r="S148" s="32">
        <f>S147+S130</f>
        <v>10</v>
      </c>
      <c r="T148" s="32">
        <f>T147+T130</f>
        <v>0</v>
      </c>
      <c r="U148" s="33">
        <f>U147+U130</f>
        <v>30</v>
      </c>
      <c r="V148" s="33">
        <f>V147+V130</f>
        <v>410</v>
      </c>
      <c r="W148" s="33">
        <f>W147+W130</f>
        <v>345</v>
      </c>
      <c r="X148" s="422"/>
      <c r="Y148" s="423"/>
      <c r="Z148" s="423"/>
      <c r="AA148" s="424"/>
    </row>
    <row r="149" spans="1:48" ht="14.25" customHeight="1" thickBot="1">
      <c r="A149" s="29" t="s">
        <v>9</v>
      </c>
      <c r="B149" s="453" t="s">
        <v>165</v>
      </c>
      <c r="C149" s="454"/>
      <c r="D149" s="454"/>
      <c r="E149" s="454"/>
      <c r="F149" s="454"/>
      <c r="G149" s="454"/>
      <c r="H149" s="454"/>
      <c r="I149" s="455"/>
      <c r="J149" s="70">
        <f t="shared" ref="J149:W149" si="36">SUM(J119,J148)</f>
        <v>1676</v>
      </c>
      <c r="K149" s="71">
        <f t="shared" si="36"/>
        <v>375.9</v>
      </c>
      <c r="L149" s="71">
        <f t="shared" si="36"/>
        <v>0</v>
      </c>
      <c r="M149" s="69">
        <f t="shared" si="36"/>
        <v>1300.0999999999999</v>
      </c>
      <c r="N149" s="70">
        <f t="shared" si="36"/>
        <v>4060.9</v>
      </c>
      <c r="O149" s="71">
        <f t="shared" si="36"/>
        <v>2793.4</v>
      </c>
      <c r="P149" s="71">
        <f t="shared" si="36"/>
        <v>68.599999999999994</v>
      </c>
      <c r="Q149" s="69">
        <f t="shared" si="36"/>
        <v>1267.4999999999998</v>
      </c>
      <c r="R149" s="70">
        <f t="shared" si="36"/>
        <v>3463</v>
      </c>
      <c r="S149" s="71">
        <f t="shared" si="36"/>
        <v>2513.4</v>
      </c>
      <c r="T149" s="71">
        <f t="shared" si="36"/>
        <v>68.599999999999994</v>
      </c>
      <c r="U149" s="69">
        <f t="shared" si="36"/>
        <v>949.59999999999991</v>
      </c>
      <c r="V149" s="68">
        <f t="shared" si="36"/>
        <v>2185.8000000000002</v>
      </c>
      <c r="W149" s="68">
        <f t="shared" si="36"/>
        <v>1947.3000000000002</v>
      </c>
      <c r="X149" s="456"/>
      <c r="Y149" s="457"/>
      <c r="Z149" s="457"/>
      <c r="AA149" s="458"/>
    </row>
    <row r="150" spans="1:48" s="31" customFormat="1" ht="14.25" customHeight="1">
      <c r="A150" s="459" t="s">
        <v>149</v>
      </c>
      <c r="B150" s="459"/>
      <c r="C150" s="459"/>
      <c r="D150" s="459"/>
      <c r="E150" s="459"/>
      <c r="F150" s="459"/>
      <c r="G150" s="459"/>
      <c r="H150" s="459"/>
      <c r="I150" s="459"/>
      <c r="J150" s="459"/>
      <c r="K150" s="459"/>
      <c r="L150" s="459"/>
      <c r="M150" s="459"/>
      <c r="N150" s="459"/>
      <c r="O150" s="459"/>
      <c r="P150" s="459"/>
      <c r="Q150" s="459"/>
      <c r="R150" s="459"/>
      <c r="S150" s="459"/>
      <c r="T150" s="459"/>
      <c r="U150" s="459"/>
      <c r="V150" s="459"/>
      <c r="W150" s="459"/>
      <c r="X150" s="459"/>
      <c r="Y150" s="459"/>
      <c r="Z150" s="459"/>
      <c r="AA150" s="459"/>
      <c r="AB150" s="30"/>
      <c r="AC150" s="30"/>
      <c r="AD150" s="30"/>
      <c r="AE150" s="30"/>
      <c r="AF150" s="30"/>
      <c r="AG150" s="30"/>
      <c r="AH150" s="30"/>
      <c r="AI150" s="30"/>
      <c r="AJ150" s="30"/>
      <c r="AK150" s="30"/>
      <c r="AL150" s="30"/>
      <c r="AM150" s="30"/>
      <c r="AN150" s="30"/>
      <c r="AO150" s="30"/>
      <c r="AP150" s="30"/>
      <c r="AQ150" s="30"/>
      <c r="AR150" s="30"/>
      <c r="AS150" s="30"/>
      <c r="AT150" s="30"/>
      <c r="AU150" s="30"/>
      <c r="AV150" s="30"/>
    </row>
    <row r="151" spans="1:48" s="31" customFormat="1" ht="14.25" customHeight="1">
      <c r="A151" s="630" t="s">
        <v>113</v>
      </c>
      <c r="B151" s="630"/>
      <c r="C151" s="630"/>
      <c r="D151" s="630"/>
      <c r="E151" s="630"/>
      <c r="F151" s="630"/>
      <c r="G151" s="630"/>
      <c r="H151" s="630"/>
      <c r="I151" s="630"/>
      <c r="J151" s="630"/>
      <c r="K151" s="630"/>
      <c r="L151" s="630"/>
      <c r="M151" s="630"/>
      <c r="N151" s="630"/>
      <c r="O151" s="630"/>
      <c r="P151" s="630"/>
      <c r="Q151" s="630"/>
      <c r="R151" s="630"/>
      <c r="S151" s="630"/>
      <c r="T151" s="630"/>
      <c r="U151" s="630"/>
      <c r="V151" s="630"/>
      <c r="W151" s="630"/>
      <c r="X151" s="630"/>
      <c r="Y151" s="630"/>
      <c r="Z151" s="630"/>
      <c r="AA151" s="630"/>
      <c r="AB151" s="30"/>
      <c r="AC151" s="30"/>
      <c r="AD151" s="30"/>
      <c r="AE151" s="30"/>
      <c r="AF151" s="30"/>
      <c r="AG151" s="30"/>
      <c r="AH151" s="30"/>
      <c r="AI151" s="30"/>
      <c r="AJ151" s="30"/>
      <c r="AK151" s="30"/>
      <c r="AL151" s="30"/>
      <c r="AM151" s="30"/>
      <c r="AN151" s="30"/>
      <c r="AO151" s="30"/>
      <c r="AP151" s="30"/>
      <c r="AQ151" s="30"/>
      <c r="AR151" s="30"/>
      <c r="AS151" s="30"/>
      <c r="AT151" s="30"/>
      <c r="AU151" s="30"/>
      <c r="AV151" s="30"/>
    </row>
    <row r="152" spans="1:48" s="31" customFormat="1" ht="14.25" customHeight="1" thickBot="1">
      <c r="A152" s="460" t="s">
        <v>18</v>
      </c>
      <c r="B152" s="460"/>
      <c r="C152" s="460"/>
      <c r="D152" s="460"/>
      <c r="E152" s="460"/>
      <c r="F152" s="460"/>
      <c r="G152" s="460"/>
      <c r="H152" s="460"/>
      <c r="I152" s="460"/>
      <c r="J152" s="460"/>
      <c r="K152" s="460"/>
      <c r="L152" s="460"/>
      <c r="M152" s="460"/>
      <c r="N152" s="460"/>
      <c r="O152" s="460"/>
      <c r="P152" s="460"/>
      <c r="Q152" s="460"/>
      <c r="R152" s="460"/>
      <c r="S152" s="460"/>
      <c r="T152" s="460"/>
      <c r="U152" s="460"/>
      <c r="V152" s="460"/>
      <c r="W152" s="460"/>
      <c r="X152" s="5"/>
      <c r="Y152" s="5"/>
      <c r="Z152" s="5"/>
      <c r="AA152" s="5"/>
      <c r="AB152" s="30"/>
      <c r="AC152" s="30"/>
      <c r="AD152" s="30"/>
      <c r="AE152" s="30"/>
      <c r="AF152" s="30"/>
      <c r="AG152" s="30"/>
      <c r="AH152" s="30"/>
      <c r="AI152" s="30"/>
      <c r="AJ152" s="30"/>
      <c r="AK152" s="30"/>
      <c r="AL152" s="30"/>
      <c r="AM152" s="30"/>
      <c r="AN152" s="30"/>
      <c r="AO152" s="30"/>
      <c r="AP152" s="30"/>
      <c r="AQ152" s="30"/>
      <c r="AR152" s="30"/>
      <c r="AS152" s="30"/>
      <c r="AT152" s="30"/>
      <c r="AU152" s="30"/>
      <c r="AV152" s="30"/>
    </row>
    <row r="153" spans="1:48" ht="45" customHeight="1" thickBot="1">
      <c r="A153" s="441" t="s">
        <v>14</v>
      </c>
      <c r="B153" s="442"/>
      <c r="C153" s="442"/>
      <c r="D153" s="442"/>
      <c r="E153" s="442"/>
      <c r="F153" s="442"/>
      <c r="G153" s="442"/>
      <c r="H153" s="442"/>
      <c r="I153" s="443"/>
      <c r="J153" s="441" t="s">
        <v>33</v>
      </c>
      <c r="K153" s="442"/>
      <c r="L153" s="442"/>
      <c r="M153" s="443"/>
      <c r="N153" s="441" t="s">
        <v>34</v>
      </c>
      <c r="O153" s="442"/>
      <c r="P153" s="442"/>
      <c r="Q153" s="443"/>
      <c r="R153" s="441" t="s">
        <v>35</v>
      </c>
      <c r="S153" s="442"/>
      <c r="T153" s="442"/>
      <c r="U153" s="443"/>
      <c r="V153" s="75" t="s">
        <v>167</v>
      </c>
      <c r="W153" s="75" t="s">
        <v>164</v>
      </c>
    </row>
    <row r="154" spans="1:48" ht="14.25" customHeight="1">
      <c r="A154" s="473" t="s">
        <v>19</v>
      </c>
      <c r="B154" s="474"/>
      <c r="C154" s="474"/>
      <c r="D154" s="474"/>
      <c r="E154" s="474"/>
      <c r="F154" s="474"/>
      <c r="G154" s="474"/>
      <c r="H154" s="474"/>
      <c r="I154" s="475"/>
      <c r="J154" s="476">
        <f>SUM(J155:M155)</f>
        <v>896.3</v>
      </c>
      <c r="K154" s="477"/>
      <c r="L154" s="477"/>
      <c r="M154" s="478"/>
      <c r="N154" s="476">
        <f>SUM(N155:Q156)</f>
        <v>1298.7</v>
      </c>
      <c r="O154" s="477"/>
      <c r="P154" s="477"/>
      <c r="Q154" s="478"/>
      <c r="R154" s="476">
        <f>SUM(R155:U156)</f>
        <v>700.8</v>
      </c>
      <c r="S154" s="477"/>
      <c r="T154" s="477"/>
      <c r="U154" s="478"/>
      <c r="V154" s="79">
        <f>SUM(V155:V155)</f>
        <v>1269.2</v>
      </c>
      <c r="W154" s="79">
        <f>SUM(W155:W155)</f>
        <v>1030.7</v>
      </c>
    </row>
    <row r="155" spans="1:48" ht="14.25" customHeight="1">
      <c r="A155" s="479" t="s">
        <v>37</v>
      </c>
      <c r="B155" s="480"/>
      <c r="C155" s="480"/>
      <c r="D155" s="480"/>
      <c r="E155" s="480"/>
      <c r="F155" s="480"/>
      <c r="G155" s="480"/>
      <c r="H155" s="480"/>
      <c r="I155" s="481"/>
      <c r="J155" s="464">
        <f>SUMIF(I12:I149,"SB",J12:J149)</f>
        <v>896.3</v>
      </c>
      <c r="K155" s="465"/>
      <c r="L155" s="465"/>
      <c r="M155" s="466"/>
      <c r="N155" s="464">
        <f>SUMIF(I12:I149,"SB",N12:N149)</f>
        <v>1287.9000000000001</v>
      </c>
      <c r="O155" s="465"/>
      <c r="P155" s="465"/>
      <c r="Q155" s="466"/>
      <c r="R155" s="464">
        <f>SUMIF(I12:I149,"SB",R12:R149)</f>
        <v>690</v>
      </c>
      <c r="S155" s="465"/>
      <c r="T155" s="465"/>
      <c r="U155" s="466"/>
      <c r="V155" s="76">
        <f>SUMIF(I12:I149,"SB",V12:V149)</f>
        <v>1269.2</v>
      </c>
      <c r="W155" s="76">
        <f>SUMIF(I12:I149,"SB",W12:W149)</f>
        <v>1030.7</v>
      </c>
    </row>
    <row r="156" spans="1:48" ht="14.25" customHeight="1">
      <c r="A156" s="461" t="s">
        <v>175</v>
      </c>
      <c r="B156" s="462"/>
      <c r="C156" s="462"/>
      <c r="D156" s="462"/>
      <c r="E156" s="462"/>
      <c r="F156" s="462"/>
      <c r="G156" s="462"/>
      <c r="H156" s="462"/>
      <c r="I156" s="463"/>
      <c r="J156" s="464"/>
      <c r="K156" s="465"/>
      <c r="L156" s="465"/>
      <c r="M156" s="466"/>
      <c r="N156" s="464">
        <f>SUMIF(I12:I145,"SB(L)",N12:N145)</f>
        <v>10.8</v>
      </c>
      <c r="O156" s="465"/>
      <c r="P156" s="465"/>
      <c r="Q156" s="466"/>
      <c r="R156" s="464">
        <f>SUMIF(I12:I145,"SB(L)",R12:R145)</f>
        <v>10.8</v>
      </c>
      <c r="S156" s="465"/>
      <c r="T156" s="465"/>
      <c r="U156" s="466"/>
      <c r="V156" s="76"/>
      <c r="W156" s="76"/>
    </row>
    <row r="157" spans="1:48" ht="14.25" customHeight="1">
      <c r="A157" s="482" t="s">
        <v>20</v>
      </c>
      <c r="B157" s="483"/>
      <c r="C157" s="483"/>
      <c r="D157" s="483"/>
      <c r="E157" s="483"/>
      <c r="F157" s="483"/>
      <c r="G157" s="483"/>
      <c r="H157" s="483"/>
      <c r="I157" s="484"/>
      <c r="J157" s="485">
        <f>SUM(J158:M159)</f>
        <v>779.7</v>
      </c>
      <c r="K157" s="486"/>
      <c r="L157" s="486"/>
      <c r="M157" s="487"/>
      <c r="N157" s="485">
        <f>SUM(N158:Q159)</f>
        <v>2762.2</v>
      </c>
      <c r="O157" s="486"/>
      <c r="P157" s="486"/>
      <c r="Q157" s="487"/>
      <c r="R157" s="485">
        <f>SUM(R158:U159)</f>
        <v>2762.2</v>
      </c>
      <c r="S157" s="486"/>
      <c r="T157" s="486"/>
      <c r="U157" s="487"/>
      <c r="V157" s="80">
        <f>SUM(V158:V159)</f>
        <v>916.6</v>
      </c>
      <c r="W157" s="80">
        <f>SUM(W158:W159)</f>
        <v>916.6</v>
      </c>
      <c r="X157" s="6"/>
      <c r="Y157" s="6"/>
      <c r="Z157" s="6"/>
      <c r="AA157" s="6"/>
    </row>
    <row r="158" spans="1:48" ht="14.25" customHeight="1">
      <c r="A158" s="488" t="s">
        <v>38</v>
      </c>
      <c r="B158" s="489"/>
      <c r="C158" s="489"/>
      <c r="D158" s="489"/>
      <c r="E158" s="489"/>
      <c r="F158" s="489"/>
      <c r="G158" s="489"/>
      <c r="H158" s="489"/>
      <c r="I158" s="490"/>
      <c r="J158" s="464">
        <f>SUMIF(I12:I149,"ES",J12:J149)</f>
        <v>779.7</v>
      </c>
      <c r="K158" s="465"/>
      <c r="L158" s="465"/>
      <c r="M158" s="466"/>
      <c r="N158" s="464">
        <f>SUMIF(I12:I149,"ES",N12:N149)</f>
        <v>562.20000000000005</v>
      </c>
      <c r="O158" s="465"/>
      <c r="P158" s="465"/>
      <c r="Q158" s="466"/>
      <c r="R158" s="464">
        <f>SUMIF(I12:I149,"ES",R12:R149)</f>
        <v>562.20000000000005</v>
      </c>
      <c r="S158" s="465"/>
      <c r="T158" s="465"/>
      <c r="U158" s="466"/>
      <c r="V158" s="76">
        <f>SUMIF(I12:I149,"ES",V12:V149)</f>
        <v>916.6</v>
      </c>
      <c r="W158" s="76">
        <f>SUMIF(I12:I149,"ES",W12:W149)</f>
        <v>916.6</v>
      </c>
      <c r="X158" s="6"/>
      <c r="Y158" s="6"/>
      <c r="Z158" s="6"/>
      <c r="AA158" s="6"/>
    </row>
    <row r="159" spans="1:48" ht="14.25" customHeight="1">
      <c r="A159" s="461" t="s">
        <v>39</v>
      </c>
      <c r="B159" s="462"/>
      <c r="C159" s="462"/>
      <c r="D159" s="462"/>
      <c r="E159" s="462"/>
      <c r="F159" s="462"/>
      <c r="G159" s="462"/>
      <c r="H159" s="462"/>
      <c r="I159" s="463"/>
      <c r="J159" s="464">
        <f>SUMIF(I12:I149,"LRVB",J12:J149)</f>
        <v>0</v>
      </c>
      <c r="K159" s="465"/>
      <c r="L159" s="465"/>
      <c r="M159" s="466"/>
      <c r="N159" s="464">
        <f>SUMIF(I12:I149,"LRVB",N12:N149)</f>
        <v>2200</v>
      </c>
      <c r="O159" s="465"/>
      <c r="P159" s="465"/>
      <c r="Q159" s="466"/>
      <c r="R159" s="464">
        <f>SUMIF(I12:I149,"LRVB",R12:R149)</f>
        <v>2200</v>
      </c>
      <c r="S159" s="465"/>
      <c r="T159" s="465"/>
      <c r="U159" s="466"/>
      <c r="V159" s="76">
        <f>SUMIF(I12:I149,"LRVB",V12:V149)</f>
        <v>0</v>
      </c>
      <c r="W159" s="76">
        <f>SUMIF(I12:I149,"LRVB",W12:W149)</f>
        <v>0</v>
      </c>
      <c r="X159" s="6"/>
      <c r="Y159" s="6"/>
      <c r="Z159" s="6"/>
      <c r="AA159" s="6"/>
    </row>
    <row r="160" spans="1:48" ht="14.25" customHeight="1" thickBot="1">
      <c r="A160" s="467" t="s">
        <v>21</v>
      </c>
      <c r="B160" s="468"/>
      <c r="C160" s="468"/>
      <c r="D160" s="468"/>
      <c r="E160" s="468"/>
      <c r="F160" s="468"/>
      <c r="G160" s="468"/>
      <c r="H160" s="468"/>
      <c r="I160" s="469"/>
      <c r="J160" s="470">
        <f>SUM(J154,J157)</f>
        <v>1676</v>
      </c>
      <c r="K160" s="471"/>
      <c r="L160" s="471"/>
      <c r="M160" s="472"/>
      <c r="N160" s="470">
        <f>SUM(N154,N157)</f>
        <v>4060.8999999999996</v>
      </c>
      <c r="O160" s="471"/>
      <c r="P160" s="471"/>
      <c r="Q160" s="472"/>
      <c r="R160" s="470">
        <f>SUM(R154,R157)</f>
        <v>3463</v>
      </c>
      <c r="S160" s="471"/>
      <c r="T160" s="471"/>
      <c r="U160" s="472"/>
      <c r="V160" s="78">
        <f>SUM(V154,V157)</f>
        <v>2185.8000000000002</v>
      </c>
      <c r="W160" s="78">
        <f>SUM(W154,W157)</f>
        <v>1947.3000000000002</v>
      </c>
      <c r="X160" s="6"/>
      <c r="Y160" s="6"/>
      <c r="Z160" s="6"/>
      <c r="AA160" s="6"/>
    </row>
    <row r="164" spans="22:27">
      <c r="V164" s="6"/>
      <c r="X164" s="6"/>
      <c r="Y164" s="6"/>
      <c r="Z164" s="6"/>
      <c r="AA164" s="6"/>
    </row>
  </sheetData>
  <mergeCells count="289">
    <mergeCell ref="Y12:Y13"/>
    <mergeCell ref="H77:H81"/>
    <mergeCell ref="E77:E79"/>
    <mergeCell ref="X61:X62"/>
    <mergeCell ref="X57:X58"/>
    <mergeCell ref="F77:F83"/>
    <mergeCell ref="C75:I75"/>
    <mergeCell ref="E80:E81"/>
    <mergeCell ref="D61:D64"/>
    <mergeCell ref="E61:E64"/>
    <mergeCell ref="F112:F114"/>
    <mergeCell ref="B112:B114"/>
    <mergeCell ref="Y40:Y41"/>
    <mergeCell ref="X27:X28"/>
    <mergeCell ref="X40:X41"/>
    <mergeCell ref="F27:F28"/>
    <mergeCell ref="F38:F41"/>
    <mergeCell ref="E34:E35"/>
    <mergeCell ref="F53:F56"/>
    <mergeCell ref="B61:B64"/>
    <mergeCell ref="X29:X30"/>
    <mergeCell ref="E40:E41"/>
    <mergeCell ref="D51:D60"/>
    <mergeCell ref="G84:G87"/>
    <mergeCell ref="E88:E90"/>
    <mergeCell ref="X70:X71"/>
    <mergeCell ref="H88:H90"/>
    <mergeCell ref="D50:H50"/>
    <mergeCell ref="E48:E49"/>
    <mergeCell ref="A61:A64"/>
    <mergeCell ref="C61:C64"/>
    <mergeCell ref="E84:E87"/>
    <mergeCell ref="F84:F87"/>
    <mergeCell ref="E82:E83"/>
    <mergeCell ref="B65:B74"/>
    <mergeCell ref="E70:E72"/>
    <mergeCell ref="E73:E74"/>
    <mergeCell ref="E65:E66"/>
    <mergeCell ref="E67:E69"/>
    <mergeCell ref="X12:X13"/>
    <mergeCell ref="E27:E28"/>
    <mergeCell ref="X101:X104"/>
    <mergeCell ref="X99:X100"/>
    <mergeCell ref="B105:B108"/>
    <mergeCell ref="C105:C108"/>
    <mergeCell ref="E105:E108"/>
    <mergeCell ref="B91:B94"/>
    <mergeCell ref="C91:C94"/>
    <mergeCell ref="H91:H94"/>
    <mergeCell ref="X95:AA95"/>
    <mergeCell ref="E101:E104"/>
    <mergeCell ref="F101:F104"/>
    <mergeCell ref="G101:G104"/>
    <mergeCell ref="E97:E100"/>
    <mergeCell ref="H97:H100"/>
    <mergeCell ref="H101:H104"/>
    <mergeCell ref="G65:G74"/>
    <mergeCell ref="H65:H74"/>
    <mergeCell ref="F61:F64"/>
    <mergeCell ref="G61:G64"/>
    <mergeCell ref="H61:H64"/>
    <mergeCell ref="B120:AA120"/>
    <mergeCell ref="F115:F117"/>
    <mergeCell ref="G115:G117"/>
    <mergeCell ref="B97:B100"/>
    <mergeCell ref="C97:C100"/>
    <mergeCell ref="X132:X133"/>
    <mergeCell ref="X97:X98"/>
    <mergeCell ref="X118:AA118"/>
    <mergeCell ref="X119:AA119"/>
    <mergeCell ref="X112:X114"/>
    <mergeCell ref="C121:AA121"/>
    <mergeCell ref="H105:H108"/>
    <mergeCell ref="X122:X125"/>
    <mergeCell ref="X130:AA130"/>
    <mergeCell ref="X105:X106"/>
    <mergeCell ref="E112:E114"/>
    <mergeCell ref="B119:I119"/>
    <mergeCell ref="A122:A125"/>
    <mergeCell ref="B122:B125"/>
    <mergeCell ref="C118:I118"/>
    <mergeCell ref="A115:A117"/>
    <mergeCell ref="B115:B117"/>
    <mergeCell ref="C115:C117"/>
    <mergeCell ref="D115:D117"/>
    <mergeCell ref="A112:A114"/>
    <mergeCell ref="H136:H138"/>
    <mergeCell ref="E122:E125"/>
    <mergeCell ref="F122:F125"/>
    <mergeCell ref="F132:F135"/>
    <mergeCell ref="G122:G125"/>
    <mergeCell ref="H115:H117"/>
    <mergeCell ref="C122:C125"/>
    <mergeCell ref="D122:D125"/>
    <mergeCell ref="F136:F138"/>
    <mergeCell ref="C126:C129"/>
    <mergeCell ref="D126:D129"/>
    <mergeCell ref="C130:I130"/>
    <mergeCell ref="H126:H129"/>
    <mergeCell ref="H122:H125"/>
    <mergeCell ref="C136:C138"/>
    <mergeCell ref="G136:G138"/>
    <mergeCell ref="A160:I160"/>
    <mergeCell ref="J160:M160"/>
    <mergeCell ref="A151:AA151"/>
    <mergeCell ref="R154:U154"/>
    <mergeCell ref="R160:U160"/>
    <mergeCell ref="A159:I159"/>
    <mergeCell ref="J159:M159"/>
    <mergeCell ref="N159:Q159"/>
    <mergeCell ref="J155:M155"/>
    <mergeCell ref="N160:Q160"/>
    <mergeCell ref="H139:H142"/>
    <mergeCell ref="E126:E129"/>
    <mergeCell ref="A132:A135"/>
    <mergeCell ref="B132:B135"/>
    <mergeCell ref="A139:A142"/>
    <mergeCell ref="A136:A138"/>
    <mergeCell ref="B136:B138"/>
    <mergeCell ref="D136:D138"/>
    <mergeCell ref="J154:M154"/>
    <mergeCell ref="R159:U159"/>
    <mergeCell ref="N157:Q157"/>
    <mergeCell ref="R157:U157"/>
    <mergeCell ref="A143:A146"/>
    <mergeCell ref="N154:Q154"/>
    <mergeCell ref="J153:M153"/>
    <mergeCell ref="N153:Q153"/>
    <mergeCell ref="R153:U153"/>
    <mergeCell ref="J158:M158"/>
    <mergeCell ref="N158:Q158"/>
    <mergeCell ref="A126:A129"/>
    <mergeCell ref="B126:B129"/>
    <mergeCell ref="A158:I158"/>
    <mergeCell ref="H143:H146"/>
    <mergeCell ref="A153:I153"/>
    <mergeCell ref="A150:AA150"/>
    <mergeCell ref="A154:I154"/>
    <mergeCell ref="A152:W152"/>
    <mergeCell ref="X148:AA148"/>
    <mergeCell ref="B149:I149"/>
    <mergeCell ref="R158:U158"/>
    <mergeCell ref="A157:I157"/>
    <mergeCell ref="J157:M157"/>
    <mergeCell ref="R155:U155"/>
    <mergeCell ref="A156:I156"/>
    <mergeCell ref="J156:M156"/>
    <mergeCell ref="N156:Q156"/>
    <mergeCell ref="R156:U156"/>
    <mergeCell ref="F51:F52"/>
    <mergeCell ref="F57:F60"/>
    <mergeCell ref="X149:AA149"/>
    <mergeCell ref="B148:I148"/>
    <mergeCell ref="C147:I147"/>
    <mergeCell ref="N155:Q155"/>
    <mergeCell ref="X147:AA147"/>
    <mergeCell ref="G132:G135"/>
    <mergeCell ref="H132:H135"/>
    <mergeCell ref="E132:E135"/>
    <mergeCell ref="X53:X54"/>
    <mergeCell ref="E51:E52"/>
    <mergeCell ref="B143:B146"/>
    <mergeCell ref="A155:I155"/>
    <mergeCell ref="G51:G60"/>
    <mergeCell ref="G91:G94"/>
    <mergeCell ref="G88:G90"/>
    <mergeCell ref="B84:B87"/>
    <mergeCell ref="B51:B60"/>
    <mergeCell ref="C51:C60"/>
    <mergeCell ref="H84:H87"/>
    <mergeCell ref="B88:B90"/>
    <mergeCell ref="C88:C90"/>
    <mergeCell ref="Q6:Q7"/>
    <mergeCell ref="A8:AA8"/>
    <mergeCell ref="Z40:Z41"/>
    <mergeCell ref="AA40:AA41"/>
    <mergeCell ref="A5:A7"/>
    <mergeCell ref="B5:B7"/>
    <mergeCell ref="C5:C7"/>
    <mergeCell ref="D5:D7"/>
    <mergeCell ref="E12:E13"/>
    <mergeCell ref="F12:F13"/>
    <mergeCell ref="A9:AA9"/>
    <mergeCell ref="X6:X7"/>
    <mergeCell ref="AA12:AA13"/>
    <mergeCell ref="B10:AA10"/>
    <mergeCell ref="U6:U7"/>
    <mergeCell ref="O6:P6"/>
    <mergeCell ref="C11:AA11"/>
    <mergeCell ref="A1:AA1"/>
    <mergeCell ref="A2:AA2"/>
    <mergeCell ref="A3:AA3"/>
    <mergeCell ref="Y4:AA4"/>
    <mergeCell ref="M6:M7"/>
    <mergeCell ref="F5:F7"/>
    <mergeCell ref="N5:Q5"/>
    <mergeCell ref="R5:U5"/>
    <mergeCell ref="S6:T6"/>
    <mergeCell ref="E5:E7"/>
    <mergeCell ref="X5:AA5"/>
    <mergeCell ref="I5:I7"/>
    <mergeCell ref="J5:M5"/>
    <mergeCell ref="H5:H7"/>
    <mergeCell ref="G5:G7"/>
    <mergeCell ref="X73:X74"/>
    <mergeCell ref="X50:AA50"/>
    <mergeCell ref="Z12:Z13"/>
    <mergeCell ref="D36:H36"/>
    <mergeCell ref="E30:E31"/>
    <mergeCell ref="C101:C104"/>
    <mergeCell ref="A105:A108"/>
    <mergeCell ref="D101:D104"/>
    <mergeCell ref="N6:N7"/>
    <mergeCell ref="Y6:AA6"/>
    <mergeCell ref="J6:J7"/>
    <mergeCell ref="K6:L6"/>
    <mergeCell ref="R6:R7"/>
    <mergeCell ref="V5:V7"/>
    <mergeCell ref="W5:W7"/>
    <mergeCell ref="A91:A94"/>
    <mergeCell ref="G105:G108"/>
    <mergeCell ref="F91:F94"/>
    <mergeCell ref="F88:F90"/>
    <mergeCell ref="X88:X90"/>
    <mergeCell ref="A84:A87"/>
    <mergeCell ref="C84:C87"/>
    <mergeCell ref="D84:D87"/>
    <mergeCell ref="A101:A104"/>
    <mergeCell ref="B101:B104"/>
    <mergeCell ref="G143:G146"/>
    <mergeCell ref="C143:C146"/>
    <mergeCell ref="D143:D146"/>
    <mergeCell ref="E143:E146"/>
    <mergeCell ref="A97:A100"/>
    <mergeCell ref="A88:A90"/>
    <mergeCell ref="F105:F108"/>
    <mergeCell ref="D97:D100"/>
    <mergeCell ref="D88:D90"/>
    <mergeCell ref="C95:I95"/>
    <mergeCell ref="X143:X144"/>
    <mergeCell ref="F143:F146"/>
    <mergeCell ref="G126:G129"/>
    <mergeCell ref="B139:B142"/>
    <mergeCell ref="G139:G142"/>
    <mergeCell ref="F126:F129"/>
    <mergeCell ref="E139:E142"/>
    <mergeCell ref="X136:X137"/>
    <mergeCell ref="C131:AA131"/>
    <mergeCell ref="E136:E138"/>
    <mergeCell ref="A51:A60"/>
    <mergeCell ref="A65:A74"/>
    <mergeCell ref="H51:H60"/>
    <mergeCell ref="E53:E56"/>
    <mergeCell ref="E57:E60"/>
    <mergeCell ref="C139:C142"/>
    <mergeCell ref="D139:D142"/>
    <mergeCell ref="C132:C135"/>
    <mergeCell ref="F139:F142"/>
    <mergeCell ref="D132:D135"/>
    <mergeCell ref="A77:A81"/>
    <mergeCell ref="C76:AA76"/>
    <mergeCell ref="D65:D74"/>
    <mergeCell ref="F65:F74"/>
    <mergeCell ref="X65:X67"/>
    <mergeCell ref="C65:C74"/>
    <mergeCell ref="C77:C81"/>
    <mergeCell ref="B77:B81"/>
    <mergeCell ref="D77:D81"/>
    <mergeCell ref="G77:G81"/>
    <mergeCell ref="G112:G114"/>
    <mergeCell ref="H112:H114"/>
    <mergeCell ref="C112:C114"/>
    <mergeCell ref="A109:A111"/>
    <mergeCell ref="B109:B111"/>
    <mergeCell ref="F109:F111"/>
    <mergeCell ref="D112:D114"/>
    <mergeCell ref="E109:E111"/>
    <mergeCell ref="C109:C111"/>
    <mergeCell ref="D109:D111"/>
    <mergeCell ref="D91:D94"/>
    <mergeCell ref="E91:E94"/>
    <mergeCell ref="E115:E117"/>
    <mergeCell ref="F97:F100"/>
    <mergeCell ref="D105:D108"/>
    <mergeCell ref="C96:AA96"/>
    <mergeCell ref="X109:X111"/>
    <mergeCell ref="G109:G111"/>
    <mergeCell ref="H109:H111"/>
    <mergeCell ref="G97:G100"/>
  </mergeCells>
  <phoneticPr fontId="0" type="noConversion"/>
  <printOptions horizontalCentered="1"/>
  <pageMargins left="0" right="0" top="0.39370078740157483" bottom="0.39370078740157483" header="0" footer="0"/>
  <pageSetup paperSize="9" scale="74" orientation="landscape" r:id="rId1"/>
  <headerFooter alignWithMargins="0">
    <oddFooter>Puslapių &amp;P iš &amp;N</oddFooter>
  </headerFooter>
  <rowBreaks count="5" manualBreakCount="5">
    <brk id="20" max="26" man="1"/>
    <brk id="28" max="26" man="1"/>
    <brk id="47" max="26" man="1"/>
    <brk id="87" max="26" man="1"/>
    <brk id="125" max="26" man="1"/>
  </rowBreaks>
  <legacyDrawing r:id="rId2"/>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A14" sqref="A14"/>
    </sheetView>
  </sheetViews>
  <sheetFormatPr defaultRowHeight="15.75"/>
  <cols>
    <col min="1" max="1" width="22.7109375" style="3" customWidth="1"/>
    <col min="2" max="2" width="60.7109375" style="3" customWidth="1"/>
    <col min="3" max="16384" width="9.140625" style="3"/>
  </cols>
  <sheetData>
    <row r="1" spans="1:2" ht="27" customHeight="1">
      <c r="A1" s="637" t="s">
        <v>24</v>
      </c>
      <c r="B1" s="637"/>
    </row>
    <row r="2" spans="1:2" ht="31.5">
      <c r="A2" s="2" t="s">
        <v>4</v>
      </c>
      <c r="B2" s="1" t="s">
        <v>22</v>
      </c>
    </row>
    <row r="3" spans="1:2" ht="15.75" customHeight="1">
      <c r="A3" s="2">
        <v>1</v>
      </c>
      <c r="B3" s="1" t="s">
        <v>25</v>
      </c>
    </row>
    <row r="4" spans="1:2" ht="15.75" customHeight="1">
      <c r="A4" s="2">
        <v>2</v>
      </c>
      <c r="B4" s="1" t="s">
        <v>26</v>
      </c>
    </row>
    <row r="5" spans="1:2" ht="15.75" customHeight="1">
      <c r="A5" s="2">
        <v>3</v>
      </c>
      <c r="B5" s="1" t="s">
        <v>27</v>
      </c>
    </row>
    <row r="6" spans="1:2" ht="15.75" customHeight="1">
      <c r="A6" s="2">
        <v>4</v>
      </c>
      <c r="B6" s="1" t="s">
        <v>28</v>
      </c>
    </row>
    <row r="7" spans="1:2" ht="15.75" customHeight="1">
      <c r="A7" s="2">
        <v>5</v>
      </c>
      <c r="B7" s="1" t="s">
        <v>29</v>
      </c>
    </row>
    <row r="8" spans="1:2" ht="15.75" customHeight="1">
      <c r="A8" s="2">
        <v>6</v>
      </c>
      <c r="B8" s="1" t="s">
        <v>30</v>
      </c>
    </row>
    <row r="9" spans="1:2" ht="15.75" customHeight="1"/>
    <row r="10" spans="1:2" ht="15.75" customHeight="1">
      <c r="A10" s="638" t="s">
        <v>36</v>
      </c>
      <c r="B10" s="638"/>
    </row>
  </sheetData>
  <mergeCells count="2">
    <mergeCell ref="A1:B1"/>
    <mergeCell ref="A10:B10"/>
  </mergeCells>
  <phoneticPr fontId="1" type="noConversion"/>
  <printOptions horizontalCentered="1"/>
  <pageMargins left="0" right="0" top="0.78740157480314965"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Tarybai</vt:lpstr>
      <vt:lpstr>Aiškinamoji lentelė</vt:lpstr>
      <vt:lpstr>Asignavimų valdytojų kodai</vt:lpstr>
      <vt:lpstr>'Aiškinamoji lentelė'!Spausdinimo_sritis</vt:lpstr>
      <vt:lpstr>Tarybai!Spausdinimo_sritis</vt:lpstr>
      <vt:lpstr>'Aiškinamoji lentelė'!Spausdinti_pavadinimus</vt:lpstr>
      <vt:lpstr>Tarybai!Spausdinti_pavadinimus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V.Palaimiene</cp:lastModifiedBy>
  <cp:lastPrinted>2013-02-15T10:35:54Z</cp:lastPrinted>
  <dcterms:created xsi:type="dcterms:W3CDTF">2007-07-27T10:32:34Z</dcterms:created>
  <dcterms:modified xsi:type="dcterms:W3CDTF">2013-02-15T12:09:55Z</dcterms:modified>
</cp:coreProperties>
</file>