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255" windowWidth="15480" windowHeight="11640"/>
  </bookViews>
  <sheets>
    <sheet name="Tarybai" sheetId="7" r:id="rId1"/>
    <sheet name="Aiskinamasis" sheetId="5" r:id="rId2"/>
    <sheet name="Asignavimų valdytojų kodai" sheetId="3" r:id="rId3"/>
  </sheets>
  <externalReferences>
    <externalReference r:id="rId4"/>
  </externalReferences>
  <definedNames>
    <definedName name="_xlnm.Print_Area" localSheetId="1">Aiskinamasis!$A$1:$AA$69</definedName>
    <definedName name="_xlnm.Print_Titles" localSheetId="1">Aiskinamasis!$5:$7</definedName>
    <definedName name="_xlnm.Print_Titles" localSheetId="0">Tarybai!$5:$7</definedName>
  </definedNames>
  <calcPr calcId="145621" fullCalcOnLoad="1"/>
</workbook>
</file>

<file path=xl/calcChain.xml><?xml version="1.0" encoding="utf-8"?>
<calcChain xmlns="http://schemas.openxmlformats.org/spreadsheetml/2006/main">
  <c r="N51" i="7"/>
  <c r="M51"/>
  <c r="J51"/>
  <c r="R47" i="5"/>
  <c r="R46"/>
  <c r="R42"/>
  <c r="R41"/>
  <c r="O61" i="7"/>
  <c r="N61"/>
  <c r="O60"/>
  <c r="N60"/>
  <c r="O59"/>
  <c r="N59"/>
  <c r="O58"/>
  <c r="N58"/>
  <c r="N57"/>
  <c r="N62"/>
  <c r="O57"/>
  <c r="O62"/>
  <c r="O50"/>
  <c r="N50"/>
  <c r="M50"/>
  <c r="L50"/>
  <c r="K50"/>
  <c r="J49"/>
  <c r="J48"/>
  <c r="O47"/>
  <c r="N47"/>
  <c r="M47"/>
  <c r="L47"/>
  <c r="K47"/>
  <c r="J46"/>
  <c r="J45"/>
  <c r="J44"/>
  <c r="O43"/>
  <c r="N43"/>
  <c r="M43"/>
  <c r="L43"/>
  <c r="K43"/>
  <c r="J42"/>
  <c r="J41"/>
  <c r="J43"/>
  <c r="J40"/>
  <c r="O39"/>
  <c r="N39"/>
  <c r="M39"/>
  <c r="L39"/>
  <c r="K39"/>
  <c r="J38"/>
  <c r="J37"/>
  <c r="J59"/>
  <c r="J36"/>
  <c r="O31"/>
  <c r="N31"/>
  <c r="M31"/>
  <c r="L31"/>
  <c r="K31"/>
  <c r="J30"/>
  <c r="O29"/>
  <c r="N29"/>
  <c r="M29"/>
  <c r="L29"/>
  <c r="K29"/>
  <c r="J28"/>
  <c r="J27"/>
  <c r="J26"/>
  <c r="J25"/>
  <c r="J24"/>
  <c r="O23"/>
  <c r="N23"/>
  <c r="M23"/>
  <c r="L23"/>
  <c r="K23"/>
  <c r="J22"/>
  <c r="J21"/>
  <c r="J20"/>
  <c r="O17"/>
  <c r="N17"/>
  <c r="M17"/>
  <c r="L17"/>
  <c r="K17"/>
  <c r="J16"/>
  <c r="O15"/>
  <c r="N15"/>
  <c r="M15"/>
  <c r="L15"/>
  <c r="K15"/>
  <c r="J14"/>
  <c r="J13"/>
  <c r="J12"/>
  <c r="J58"/>
  <c r="A1"/>
  <c r="J39"/>
  <c r="J57"/>
  <c r="J61"/>
  <c r="J60"/>
  <c r="K32"/>
  <c r="L18"/>
  <c r="N18"/>
  <c r="J29"/>
  <c r="M32"/>
  <c r="O32"/>
  <c r="K51"/>
  <c r="K52"/>
  <c r="O51"/>
  <c r="O52"/>
  <c r="J50"/>
  <c r="J17"/>
  <c r="K18"/>
  <c r="K33"/>
  <c r="M18"/>
  <c r="O18"/>
  <c r="O33"/>
  <c r="O53"/>
  <c r="J23"/>
  <c r="J31"/>
  <c r="J32"/>
  <c r="L32"/>
  <c r="N32"/>
  <c r="N33"/>
  <c r="L51"/>
  <c r="L52"/>
  <c r="N52"/>
  <c r="J47"/>
  <c r="M52"/>
  <c r="J52"/>
  <c r="J15"/>
  <c r="J12" i="5"/>
  <c r="J15"/>
  <c r="N12"/>
  <c r="R12"/>
  <c r="J13"/>
  <c r="N13"/>
  <c r="N15"/>
  <c r="R13"/>
  <c r="J14"/>
  <c r="N14"/>
  <c r="R14"/>
  <c r="K15"/>
  <c r="L15"/>
  <c r="M15"/>
  <c r="O15"/>
  <c r="P15"/>
  <c r="Q15"/>
  <c r="S15"/>
  <c r="T15"/>
  <c r="U15"/>
  <c r="V15"/>
  <c r="W15"/>
  <c r="J16"/>
  <c r="N16"/>
  <c r="R16"/>
  <c r="J17"/>
  <c r="N17"/>
  <c r="R17"/>
  <c r="J18"/>
  <c r="N18"/>
  <c r="R18"/>
  <c r="K19"/>
  <c r="K20"/>
  <c r="L19"/>
  <c r="M19"/>
  <c r="M20"/>
  <c r="O19"/>
  <c r="P19"/>
  <c r="Q19"/>
  <c r="S19"/>
  <c r="S20"/>
  <c r="T19"/>
  <c r="U19"/>
  <c r="U20"/>
  <c r="V19"/>
  <c r="W19"/>
  <c r="W20"/>
  <c r="L20"/>
  <c r="O20"/>
  <c r="Q20"/>
  <c r="T20"/>
  <c r="V20"/>
  <c r="R50"/>
  <c r="N50"/>
  <c r="J50"/>
  <c r="W52"/>
  <c r="V52"/>
  <c r="U52"/>
  <c r="T52"/>
  <c r="S52"/>
  <c r="Q52"/>
  <c r="P52"/>
  <c r="O52"/>
  <c r="M52"/>
  <c r="L52"/>
  <c r="K52"/>
  <c r="R51"/>
  <c r="N51"/>
  <c r="J51"/>
  <c r="R49"/>
  <c r="R52"/>
  <c r="N49"/>
  <c r="J49"/>
  <c r="R28"/>
  <c r="N28"/>
  <c r="J28"/>
  <c r="R29"/>
  <c r="N29"/>
  <c r="J29"/>
  <c r="N47"/>
  <c r="J47"/>
  <c r="N42"/>
  <c r="J42"/>
  <c r="W48"/>
  <c r="V48"/>
  <c r="U48"/>
  <c r="T48"/>
  <c r="S48"/>
  <c r="Q48"/>
  <c r="P48"/>
  <c r="O48"/>
  <c r="M48"/>
  <c r="L48"/>
  <c r="K48"/>
  <c r="N46"/>
  <c r="J46"/>
  <c r="R45"/>
  <c r="N45"/>
  <c r="J45"/>
  <c r="W44"/>
  <c r="V44"/>
  <c r="U44"/>
  <c r="T44"/>
  <c r="S44"/>
  <c r="Q44"/>
  <c r="P44"/>
  <c r="O44"/>
  <c r="M44"/>
  <c r="L44"/>
  <c r="K44"/>
  <c r="R43"/>
  <c r="N43"/>
  <c r="J43"/>
  <c r="N41"/>
  <c r="J41"/>
  <c r="R40"/>
  <c r="N40"/>
  <c r="J40"/>
  <c r="W56"/>
  <c r="V56"/>
  <c r="U56"/>
  <c r="T56"/>
  <c r="S56"/>
  <c r="Q56"/>
  <c r="P56"/>
  <c r="O56"/>
  <c r="M56"/>
  <c r="L56"/>
  <c r="K56"/>
  <c r="R55"/>
  <c r="N55"/>
  <c r="J55"/>
  <c r="R54"/>
  <c r="N54"/>
  <c r="J54"/>
  <c r="R53"/>
  <c r="N53"/>
  <c r="J53"/>
  <c r="W31"/>
  <c r="V31"/>
  <c r="U31"/>
  <c r="T31"/>
  <c r="S31"/>
  <c r="Q31"/>
  <c r="P31"/>
  <c r="O31"/>
  <c r="M31"/>
  <c r="L31"/>
  <c r="K31"/>
  <c r="R30"/>
  <c r="N30"/>
  <c r="J30"/>
  <c r="R27"/>
  <c r="N27"/>
  <c r="J27"/>
  <c r="R26"/>
  <c r="R31"/>
  <c r="N26"/>
  <c r="J26"/>
  <c r="W25"/>
  <c r="V25"/>
  <c r="U25"/>
  <c r="T25"/>
  <c r="S25"/>
  <c r="Q25"/>
  <c r="P25"/>
  <c r="O25"/>
  <c r="M25"/>
  <c r="L25"/>
  <c r="K25"/>
  <c r="R24"/>
  <c r="N24"/>
  <c r="J24"/>
  <c r="R23"/>
  <c r="N23"/>
  <c r="J23"/>
  <c r="R22"/>
  <c r="N22"/>
  <c r="J22"/>
  <c r="R44"/>
  <c r="V57"/>
  <c r="V58"/>
  <c r="W57"/>
  <c r="W58"/>
  <c r="J25"/>
  <c r="J56"/>
  <c r="J48"/>
  <c r="N31"/>
  <c r="N44"/>
  <c r="L57"/>
  <c r="L58"/>
  <c r="O57"/>
  <c r="O58"/>
  <c r="T57"/>
  <c r="T58"/>
  <c r="K57"/>
  <c r="K58"/>
  <c r="M57"/>
  <c r="M58"/>
  <c r="P57"/>
  <c r="P58"/>
  <c r="S57"/>
  <c r="S58"/>
  <c r="U57"/>
  <c r="U58"/>
  <c r="W35"/>
  <c r="W36"/>
  <c r="V35"/>
  <c r="V36"/>
  <c r="V37"/>
  <c r="V59"/>
  <c r="U35"/>
  <c r="U36"/>
  <c r="T35"/>
  <c r="T36"/>
  <c r="T37"/>
  <c r="T59"/>
  <c r="S35"/>
  <c r="S36"/>
  <c r="Q35"/>
  <c r="Q36"/>
  <c r="P35"/>
  <c r="P36"/>
  <c r="O35"/>
  <c r="O36"/>
  <c r="O37"/>
  <c r="O59"/>
  <c r="M35"/>
  <c r="M36"/>
  <c r="L35"/>
  <c r="L36"/>
  <c r="L37"/>
  <c r="L59"/>
  <c r="K35"/>
  <c r="K36"/>
  <c r="R34"/>
  <c r="N34"/>
  <c r="J34"/>
  <c r="R33"/>
  <c r="N33"/>
  <c r="N35"/>
  <c r="J33"/>
  <c r="R32"/>
  <c r="R35"/>
  <c r="N32"/>
  <c r="J32"/>
  <c r="W68"/>
  <c r="V68"/>
  <c r="R68"/>
  <c r="R67"/>
  <c r="N68"/>
  <c r="J68"/>
  <c r="W66"/>
  <c r="V66"/>
  <c r="R66"/>
  <c r="N66"/>
  <c r="J66"/>
  <c r="W65"/>
  <c r="V65"/>
  <c r="R65"/>
  <c r="R64"/>
  <c r="J65"/>
  <c r="J64"/>
  <c r="W67"/>
  <c r="N65"/>
  <c r="N64"/>
  <c r="N67"/>
  <c r="J67"/>
  <c r="V67"/>
  <c r="W64"/>
  <c r="W69"/>
  <c r="Q37"/>
  <c r="J18" i="7"/>
  <c r="L33"/>
  <c r="L53"/>
  <c r="M33"/>
  <c r="M53"/>
  <c r="K53"/>
  <c r="J62"/>
  <c r="N53"/>
  <c r="R56" i="5"/>
  <c r="J44"/>
  <c r="N52"/>
  <c r="N48"/>
  <c r="J33" i="7"/>
  <c r="J53"/>
  <c r="V64" i="5"/>
  <c r="N69"/>
  <c r="W37"/>
  <c r="W59"/>
  <c r="M37"/>
  <c r="M59"/>
  <c r="P20"/>
  <c r="Q57"/>
  <c r="Q58"/>
  <c r="N20"/>
  <c r="N19"/>
  <c r="R19"/>
  <c r="J19"/>
  <c r="R15"/>
  <c r="Q59"/>
  <c r="R48"/>
  <c r="R69"/>
  <c r="R20"/>
  <c r="U37"/>
  <c r="J20"/>
  <c r="J35"/>
  <c r="K37"/>
  <c r="P37"/>
  <c r="S37"/>
  <c r="S59"/>
  <c r="V69"/>
  <c r="J69"/>
  <c r="R25"/>
  <c r="R36"/>
  <c r="J31"/>
  <c r="N56"/>
  <c r="J52"/>
  <c r="J57"/>
  <c r="J58"/>
  <c r="U59"/>
  <c r="J36"/>
  <c r="J37"/>
  <c r="J59"/>
  <c r="K59"/>
  <c r="P59"/>
  <c r="R57"/>
  <c r="R58"/>
  <c r="N57"/>
  <c r="N58"/>
  <c r="N25"/>
  <c r="N36"/>
  <c r="N37"/>
  <c r="N59"/>
  <c r="R37"/>
  <c r="R59"/>
</calcChain>
</file>

<file path=xl/sharedStrings.xml><?xml version="1.0" encoding="utf-8"?>
<sst xmlns="http://schemas.openxmlformats.org/spreadsheetml/2006/main" count="371" uniqueCount="117">
  <si>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</si>
  <si>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</si>
  <si>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</si>
  <si>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</si>
  <si>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</si>
  <si>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</si>
  <si>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</si>
  <si>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</si>
  <si>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</si>
  <si>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</si>
  <si>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</si>
  <si>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</si>
  <si>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</si>
  <si>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</si>
  <si>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</si>
  <si>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</si>
  <si>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</si>
  <si>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</si>
  <si>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</si>
  <si>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</si>
  <si>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</si>
  <si>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</si>
  <si>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</si>
  <si>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</si>
  <si>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</si>
  <si>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</si>
  <si>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</si>
  <si>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</si>
  <si>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</si>
  <si>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</si>
  <si>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</si>
  <si>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</si>
  <si>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</si>
  <si>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</si>
  <si>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</si>
  <si>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</si>
  <si>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</si>
  <si>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</si>
  <si>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</si>
  <si>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Asignavimai 2012-iesiems metams</t>
  </si>
  <si>
    <t>Lėšų poreikis biudžetiniams 2013-iesiems metams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</si>
  <si>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</si>
  <si>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</si>
  <si>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</si>
  <si>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</si>
  <si>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</si>
  <si>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</si>
  <si>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</si>
  <si>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</si>
  <si>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</si>
  <si>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</si>
  <si>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</si>
  <si>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</si>
  <si>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Lėšų poreikis biudžetiniams 
2013-iesiems metams</t>
  </si>
  <si>
    <t>Papriemonės kodas</t>
  </si>
  <si>
    <t>03</t>
  </si>
  <si>
    <t>04</t>
  </si>
  <si>
    <t>05</t>
  </si>
  <si>
    <t>08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</si>
  <si>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</si>
  <si>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</si>
  <si>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</si>
  <si>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</si>
  <si>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</si>
  <si>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</si>
  <si>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</si>
  <si>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</si>
  <si>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</si>
  <si>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5</t>
  </si>
  <si>
    <t>Apgyvendinimo paslaugų plėtra Klaipėdoje, įrengiant kempingą pajūryje, II etapas. Stacionarių namelių poilsiui Girulių kempinge įrengimas</t>
  </si>
  <si>
    <t>I</t>
  </si>
  <si>
    <t>Kt</t>
  </si>
  <si>
    <t>Įrengta poilsio namelių, vnt.</t>
  </si>
  <si>
    <t>Esamų Klaipėdos pilies princo Frydricho ir princo Karlo bastionų rekonstrukcija, išvystant Mažosios Lietuvos istorijos muziejų (pagal VP3-1.3-M-02 priemonę)</t>
  </si>
  <si>
    <t>Kruizų ir regatų organizavimas, vandens turizmo rinkodaros vykdymas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</si>
  <si>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</si>
  <si>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</si>
  <si>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Suroganizuota ekskursijų po miestą, vnt.</t>
  </si>
  <si>
    <t>Nacionalinės turizmo informacinės sistemos duomenų bazės atnaujinimas</t>
  </si>
  <si>
    <t>Duomenų bazės atnaujinimai per kalendorinius metus, kartai</t>
  </si>
  <si>
    <t>Strateginis tikslas 01. Didinti miesto konkurencingumą, kryptingai vystant infrastruktūrą ir sudarant palankias sąlygas verslui</t>
  </si>
  <si>
    <t>Atplaukė kruizinių laivų, vnt.</t>
  </si>
  <si>
    <t>Dalyvauta „Sail Training International“ konferencijose, vnt.</t>
  </si>
  <si>
    <t>Dalyvauta tarptautiniuose renginiuose, vnt.</t>
  </si>
  <si>
    <t xml:space="preserve">Klaipėdos miesto poilsio parko sutvarkymo ir pritaikymo turizmo bei kitoms viešosioms reikmėms (II etapas) </t>
  </si>
  <si>
    <t>Asignavimai 2012-iesiems metams**</t>
  </si>
  <si>
    <t>** pagal Klaipėdos miesto savivaldybės tarybos 2012-02-28 sprendimą Nr. T2-35</t>
  </si>
  <si>
    <t>Išleista informacinių leid. (brošiūros, žemėlapiai), tūkst. egz.</t>
  </si>
  <si>
    <t>Atplaukė burlaivių ir jachtų, tūkst. vnt.</t>
  </si>
  <si>
    <t>Įvyko regatų, vnt.</t>
  </si>
  <si>
    <t>Aptarnauta turistų (suteikta inform.), tūkst. vnt.</t>
  </si>
  <si>
    <t>Išleista nemokamų inf. leidinių / žemėlapių, tūkst. egz.</t>
  </si>
  <si>
    <t>Didžiųjų burlaivių regatos „The Tall Ships Races“ programos įgyvendinimas</t>
  </si>
  <si>
    <t>Produkto vertinimo kriterijaus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</si>
  <si>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</si>
  <si>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P3.2.3.1.</t>
  </si>
  <si>
    <t>P3.2.3.1, 3.2.3.2, 3.3.1.1</t>
  </si>
  <si>
    <t>P3.2.1.1</t>
  </si>
  <si>
    <t>P3.2.2.1, 3.2.2.3</t>
  </si>
  <si>
    <t>P3.2.1.1, 3.3.2.4</t>
  </si>
  <si>
    <t>P3.2.2.1</t>
  </si>
  <si>
    <t>P2.3.1.3</t>
  </si>
  <si>
    <t>Užbaigtumas, proc.</t>
  </si>
  <si>
    <t>Restauruotos princo Karlo, princo Frydricho bastionų, kurtinų atraminės sienutės, įrengtas info centras, suremontuota stoginė, sutvarkytas pilies kiemas.</t>
  </si>
  <si>
    <t xml:space="preserve">Visuomeninių renginių infrastruktūros buvusioje pilies teritorijoje suformavimas: Klaipėdos pilies ir bastionų komplekso rytinės kurtinos atkūrimas </t>
  </si>
  <si>
    <t>Atlikti rekonstrukcijos darbai:
- rytinės kurtinos atkūrimas ir pritaikymas
- II pasaulinio karo laikų sandėlio restauravimas ir pritaikymas
- inžinerinių tinklų įrengimas
Užbaigtumas, proc.</t>
  </si>
  <si>
    <t>2012-2015 M. KLAIPĖDOS MIESTO SAVIVALDYBĖS</t>
  </si>
  <si>
    <t>Atlikta rekonstrukcijos darbų (įrengtos 8 sporto aikštelės,  šunų vedžiojimo / treniravimo aikštelė), proc.</t>
  </si>
  <si>
    <t>2014 m. poreikis</t>
  </si>
  <si>
    <t>2015 m. poreikis</t>
  </si>
  <si>
    <t xml:space="preserve">Iš viso  programai: </t>
  </si>
  <si>
    <t>Išleista nemokamų inf. leidinių, žemėlapių, tūkst. egz.</t>
  </si>
  <si>
    <t xml:space="preserve">Klaipėdos poilsio parko sutvarkymo ir pritaikymo turizmo bei kitoms viešosioms reikmėms darbai (II etapas) </t>
  </si>
  <si>
    <t>Suorganizuota ekskursijų po miestą, vnt.</t>
  </si>
  <si>
    <t xml:space="preserve">Restauruotos princo Karlo, princo Frydricho bastionų, kurtinų atraminės sienutės, įrengtas informacijos centras, suremontuota stoginė, sutvarkytas pilies kiemas.
</t>
  </si>
  <si>
    <t>Atlikti rekonstravimo darbai:
- rytinės kurtinos atkūrimas ir pritaikymas
- Antrojo pasaulinio karo laikų sandėlio restauravimas ir pritaikymas
- inžinerinių tinklų įrengimas.
Užbaigtumas, proc.</t>
  </si>
  <si>
    <t>Atlikta rekonstravimo darbų (įrengtos 8 sporto aikštelės,  šunų vedžiojimo ir treniravimo aikštelė). Užbaigtumas, proc.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</si>
</sst>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8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0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5" fillId="4" borderId="9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49" fontId="5" fillId="5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164" fontId="5" fillId="2" borderId="12" xfId="0" applyNumberFormat="1" applyFont="1" applyFill="1" applyBorder="1" applyAlignment="1">
      <alignment horizontal="right" vertical="top"/>
    </xf>
    <xf numFmtId="164" fontId="5" fillId="2" borderId="13" xfId="0" applyNumberFormat="1" applyFont="1" applyFill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3" fillId="0" borderId="15" xfId="0" applyNumberFormat="1" applyFont="1" applyBorder="1" applyAlignment="1">
      <alignment horizontal="right" vertical="top"/>
    </xf>
    <xf numFmtId="164" fontId="3" fillId="0" borderId="16" xfId="0" applyNumberFormat="1" applyFont="1" applyBorder="1" applyAlignment="1">
      <alignment horizontal="right" vertical="top"/>
    </xf>
    <xf numFmtId="164" fontId="3" fillId="0" borderId="17" xfId="0" applyNumberFormat="1" applyFont="1" applyBorder="1" applyAlignment="1">
      <alignment horizontal="right" vertical="top"/>
    </xf>
    <xf numFmtId="164" fontId="3" fillId="4" borderId="14" xfId="0" applyNumberFormat="1" applyFont="1" applyFill="1" applyBorder="1" applyAlignment="1">
      <alignment horizontal="right" vertical="top"/>
    </xf>
    <xf numFmtId="164" fontId="3" fillId="4" borderId="15" xfId="0" applyNumberFormat="1" applyFont="1" applyFill="1" applyBorder="1" applyAlignment="1">
      <alignment horizontal="right" vertical="top"/>
    </xf>
    <xf numFmtId="164" fontId="3" fillId="4" borderId="16" xfId="0" applyNumberFormat="1" applyFont="1" applyFill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0" borderId="19" xfId="0" applyNumberFormat="1" applyFont="1" applyBorder="1" applyAlignment="1">
      <alignment horizontal="right" vertical="top"/>
    </xf>
    <xf numFmtId="164" fontId="3" fillId="0" borderId="20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164" fontId="3" fillId="4" borderId="18" xfId="0" applyNumberFormat="1" applyFont="1" applyFill="1" applyBorder="1" applyAlignment="1">
      <alignment horizontal="right" vertical="top"/>
    </xf>
    <xf numFmtId="164" fontId="3" fillId="4" borderId="19" xfId="0" applyNumberFormat="1" applyFont="1" applyFill="1" applyBorder="1" applyAlignment="1">
      <alignment horizontal="right" vertical="top"/>
    </xf>
    <xf numFmtId="164" fontId="3" fillId="4" borderId="22" xfId="0" applyNumberFormat="1" applyFont="1" applyFill="1" applyBorder="1" applyAlignment="1">
      <alignment horizontal="right" vertical="top"/>
    </xf>
    <xf numFmtId="164" fontId="3" fillId="0" borderId="23" xfId="0" applyNumberFormat="1" applyFont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4" fontId="3" fillId="0" borderId="25" xfId="0" applyNumberFormat="1" applyFont="1" applyFill="1" applyBorder="1" applyAlignment="1">
      <alignment horizontal="right" vertical="top"/>
    </xf>
    <xf numFmtId="164" fontId="3" fillId="4" borderId="23" xfId="0" applyNumberFormat="1" applyFont="1" applyFill="1" applyBorder="1" applyAlignment="1">
      <alignment horizontal="right" vertical="top"/>
    </xf>
    <xf numFmtId="164" fontId="3" fillId="4" borderId="24" xfId="0" applyNumberFormat="1" applyFont="1" applyFill="1" applyBorder="1" applyAlignment="1">
      <alignment horizontal="right" vertical="top"/>
    </xf>
    <xf numFmtId="164" fontId="3" fillId="4" borderId="26" xfId="0" applyNumberFormat="1" applyFont="1" applyFill="1" applyBorder="1" applyAlignment="1">
      <alignment horizontal="right" vertical="top"/>
    </xf>
    <xf numFmtId="164" fontId="3" fillId="0" borderId="8" xfId="0" applyNumberFormat="1" applyFont="1" applyFill="1" applyBorder="1" applyAlignment="1">
      <alignment horizontal="right" vertical="top"/>
    </xf>
    <xf numFmtId="164" fontId="5" fillId="4" borderId="27" xfId="0" applyNumberFormat="1" applyFont="1" applyFill="1" applyBorder="1" applyAlignment="1">
      <alignment horizontal="right" vertical="top"/>
    </xf>
    <xf numFmtId="164" fontId="5" fillId="4" borderId="2" xfId="0" applyNumberFormat="1" applyFont="1" applyFill="1" applyBorder="1" applyAlignment="1">
      <alignment horizontal="right" vertical="top"/>
    </xf>
    <xf numFmtId="164" fontId="5" fillId="4" borderId="3" xfId="0" applyNumberFormat="1" applyFont="1" applyFill="1" applyBorder="1" applyAlignment="1">
      <alignment horizontal="right" vertical="top"/>
    </xf>
    <xf numFmtId="164" fontId="5" fillId="4" borderId="9" xfId="0" applyNumberFormat="1" applyFont="1" applyFill="1" applyBorder="1" applyAlignment="1">
      <alignment horizontal="right" vertical="top"/>
    </xf>
    <xf numFmtId="164" fontId="5" fillId="3" borderId="12" xfId="0" applyNumberFormat="1" applyFont="1" applyFill="1" applyBorder="1" applyAlignment="1">
      <alignment horizontal="right" vertical="top"/>
    </xf>
    <xf numFmtId="164" fontId="5" fillId="3" borderId="13" xfId="0" applyNumberFormat="1" applyFont="1" applyFill="1" applyBorder="1" applyAlignment="1">
      <alignment horizontal="right" vertical="top"/>
    </xf>
    <xf numFmtId="0" fontId="3" fillId="0" borderId="28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164" fontId="5" fillId="5" borderId="27" xfId="0" applyNumberFormat="1" applyFont="1" applyFill="1" applyBorder="1" applyAlignment="1">
      <alignment horizontal="right" vertical="top"/>
    </xf>
    <xf numFmtId="164" fontId="5" fillId="5" borderId="4" xfId="0" applyNumberFormat="1" applyFont="1" applyFill="1" applyBorder="1" applyAlignment="1">
      <alignment horizontal="right" vertical="top"/>
    </xf>
    <xf numFmtId="164" fontId="5" fillId="5" borderId="5" xfId="0" applyNumberFormat="1" applyFont="1" applyFill="1" applyBorder="1" applyAlignment="1">
      <alignment horizontal="right" vertical="top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right" vertical="top"/>
    </xf>
    <xf numFmtId="0" fontId="7" fillId="0" borderId="0" xfId="0" applyFont="1"/>
    <xf numFmtId="164" fontId="5" fillId="4" borderId="11" xfId="0" applyNumberFormat="1" applyFont="1" applyFill="1" applyBorder="1" applyAlignment="1">
      <alignment horizontal="right" vertical="top"/>
    </xf>
    <xf numFmtId="164" fontId="5" fillId="5" borderId="6" xfId="0" applyNumberFormat="1" applyFont="1" applyFill="1" applyBorder="1" applyAlignment="1">
      <alignment horizontal="right" vertical="top"/>
    </xf>
    <xf numFmtId="164" fontId="5" fillId="5" borderId="31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right" vertical="top"/>
    </xf>
    <xf numFmtId="164" fontId="3" fillId="0" borderId="36" xfId="0" applyNumberFormat="1" applyFont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3" fillId="0" borderId="7" xfId="0" applyNumberFormat="1" applyFont="1" applyFill="1" applyBorder="1" applyAlignment="1">
      <alignment horizontal="right" vertical="top"/>
    </xf>
    <xf numFmtId="164" fontId="3" fillId="0" borderId="37" xfId="0" applyNumberFormat="1" applyFont="1" applyBorder="1" applyAlignment="1">
      <alignment horizontal="right" vertical="top"/>
    </xf>
    <xf numFmtId="164" fontId="3" fillId="4" borderId="37" xfId="0" applyNumberFormat="1" applyFont="1" applyFill="1" applyBorder="1" applyAlignment="1">
      <alignment horizontal="right" vertical="top"/>
    </xf>
    <xf numFmtId="164" fontId="3" fillId="4" borderId="38" xfId="0" applyNumberFormat="1" applyFont="1" applyFill="1" applyBorder="1" applyAlignment="1">
      <alignment horizontal="right" vertical="top"/>
    </xf>
    <xf numFmtId="3" fontId="3" fillId="0" borderId="39" xfId="0" applyNumberFormat="1" applyFont="1" applyFill="1" applyBorder="1" applyAlignment="1">
      <alignment horizontal="center" vertical="top" wrapText="1"/>
    </xf>
    <xf numFmtId="3" fontId="3" fillId="0" borderId="40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center" vertical="top"/>
    </xf>
    <xf numFmtId="164" fontId="3" fillId="0" borderId="41" xfId="0" applyNumberFormat="1" applyFont="1" applyBorder="1" applyAlignment="1">
      <alignment horizontal="right" vertical="top"/>
    </xf>
    <xf numFmtId="164" fontId="3" fillId="4" borderId="41" xfId="0" applyNumberFormat="1" applyFont="1" applyFill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164" fontId="3" fillId="4" borderId="42" xfId="0" applyNumberFormat="1" applyFont="1" applyFill="1" applyBorder="1" applyAlignment="1">
      <alignment horizontal="right" vertical="top"/>
    </xf>
    <xf numFmtId="0" fontId="3" fillId="0" borderId="43" xfId="0" applyFont="1" applyBorder="1" applyAlignment="1">
      <alignment horizontal="center" vertical="center"/>
    </xf>
    <xf numFmtId="164" fontId="3" fillId="6" borderId="15" xfId="0" applyNumberFormat="1" applyFont="1" applyFill="1" applyBorder="1" applyAlignment="1">
      <alignment horizontal="right" vertical="top"/>
    </xf>
    <xf numFmtId="164" fontId="3" fillId="6" borderId="6" xfId="0" applyNumberFormat="1" applyFont="1" applyFill="1" applyBorder="1" applyAlignment="1">
      <alignment horizontal="right" vertical="top" wrapText="1"/>
    </xf>
    <xf numFmtId="0" fontId="3" fillId="0" borderId="44" xfId="0" applyFont="1" applyBorder="1" applyAlignment="1">
      <alignment vertical="top"/>
    </xf>
    <xf numFmtId="3" fontId="3" fillId="6" borderId="1" xfId="0" applyNumberFormat="1" applyFont="1" applyFill="1" applyBorder="1" applyAlignment="1">
      <alignment horizontal="center" vertical="top"/>
    </xf>
    <xf numFmtId="3" fontId="3" fillId="6" borderId="20" xfId="0" applyNumberFormat="1" applyFont="1" applyFill="1" applyBorder="1" applyAlignment="1">
      <alignment horizontal="center" vertical="top"/>
    </xf>
    <xf numFmtId="0" fontId="3" fillId="6" borderId="45" xfId="0" applyFont="1" applyFill="1" applyBorder="1" applyAlignment="1">
      <alignment vertical="top" wrapText="1"/>
    </xf>
    <xf numFmtId="3" fontId="3" fillId="6" borderId="33" xfId="0" applyNumberFormat="1" applyFont="1" applyFill="1" applyBorder="1" applyAlignment="1">
      <alignment horizontal="center" vertical="top"/>
    </xf>
    <xf numFmtId="3" fontId="3" fillId="6" borderId="34" xfId="0" applyNumberFormat="1" applyFont="1" applyFill="1" applyBorder="1" applyAlignment="1">
      <alignment horizontal="center" vertical="top"/>
    </xf>
    <xf numFmtId="3" fontId="3" fillId="6" borderId="19" xfId="0" applyNumberFormat="1" applyFont="1" applyFill="1" applyBorder="1" applyAlignment="1">
      <alignment horizontal="center" vertical="top"/>
    </xf>
    <xf numFmtId="3" fontId="3" fillId="6" borderId="21" xfId="0" applyNumberFormat="1" applyFont="1" applyFill="1" applyBorder="1" applyAlignment="1">
      <alignment horizontal="center" vertical="top"/>
    </xf>
    <xf numFmtId="164" fontId="3" fillId="6" borderId="18" xfId="0" applyNumberFormat="1" applyFont="1" applyFill="1" applyBorder="1" applyAlignment="1">
      <alignment horizontal="right" vertical="top"/>
    </xf>
    <xf numFmtId="164" fontId="3" fillId="6" borderId="20" xfId="0" applyNumberFormat="1" applyFont="1" applyFill="1" applyBorder="1" applyAlignment="1">
      <alignment horizontal="right" vertical="top"/>
    </xf>
    <xf numFmtId="164" fontId="3" fillId="6" borderId="21" xfId="0" applyNumberFormat="1" applyFont="1" applyFill="1" applyBorder="1" applyAlignment="1">
      <alignment horizontal="right" vertical="top"/>
    </xf>
    <xf numFmtId="164" fontId="3" fillId="6" borderId="7" xfId="0" applyNumberFormat="1" applyFont="1" applyFill="1" applyBorder="1" applyAlignment="1">
      <alignment horizontal="right" vertical="top" wrapText="1"/>
    </xf>
    <xf numFmtId="164" fontId="3" fillId="6" borderId="23" xfId="0" applyNumberFormat="1" applyFont="1" applyFill="1" applyBorder="1" applyAlignment="1">
      <alignment horizontal="right" vertical="top"/>
    </xf>
    <xf numFmtId="164" fontId="3" fillId="6" borderId="28" xfId="0" applyNumberFormat="1" applyFont="1" applyFill="1" applyBorder="1" applyAlignment="1">
      <alignment horizontal="right" vertical="top" wrapText="1"/>
    </xf>
    <xf numFmtId="164" fontId="3" fillId="6" borderId="31" xfId="0" applyNumberFormat="1" applyFont="1" applyFill="1" applyBorder="1" applyAlignment="1">
      <alignment horizontal="right" vertical="top" wrapText="1"/>
    </xf>
    <xf numFmtId="164" fontId="3" fillId="6" borderId="7" xfId="0" applyNumberFormat="1" applyFont="1" applyFill="1" applyBorder="1" applyAlignment="1">
      <alignment horizontal="right" vertical="top"/>
    </xf>
    <xf numFmtId="49" fontId="5" fillId="2" borderId="30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/>
    </xf>
    <xf numFmtId="49" fontId="5" fillId="3" borderId="39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 wrapText="1"/>
    </xf>
    <xf numFmtId="0" fontId="3" fillId="3" borderId="46" xfId="0" applyFont="1" applyFill="1" applyBorder="1" applyAlignment="1">
      <alignment horizontal="center" vertical="top" wrapText="1"/>
    </xf>
    <xf numFmtId="0" fontId="3" fillId="3" borderId="47" xfId="0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/>
    </xf>
    <xf numFmtId="3" fontId="3" fillId="0" borderId="39" xfId="0" applyNumberFormat="1" applyFont="1" applyFill="1" applyBorder="1" applyAlignment="1">
      <alignment horizontal="center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4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164" fontId="11" fillId="6" borderId="22" xfId="0" applyNumberFormat="1" applyFont="1" applyFill="1" applyBorder="1" applyAlignment="1">
      <alignment horizontal="right" vertical="top"/>
    </xf>
    <xf numFmtId="164" fontId="11" fillId="6" borderId="26" xfId="0" applyNumberFormat="1" applyFont="1" applyFill="1" applyBorder="1" applyAlignment="1">
      <alignment horizontal="right" vertical="top"/>
    </xf>
    <xf numFmtId="164" fontId="3" fillId="6" borderId="22" xfId="0" applyNumberFormat="1" applyFont="1" applyFill="1" applyBorder="1" applyAlignment="1">
      <alignment horizontal="right" vertical="top"/>
    </xf>
    <xf numFmtId="164" fontId="3" fillId="6" borderId="26" xfId="0" applyNumberFormat="1" applyFont="1" applyFill="1" applyBorder="1" applyAlignment="1">
      <alignment horizontal="right" vertical="top"/>
    </xf>
    <xf numFmtId="0" fontId="12" fillId="6" borderId="29" xfId="0" applyFont="1" applyFill="1" applyBorder="1" applyAlignment="1">
      <alignment vertical="top" wrapText="1"/>
    </xf>
    <xf numFmtId="3" fontId="11" fillId="6" borderId="19" xfId="0" applyNumberFormat="1" applyFont="1" applyFill="1" applyBorder="1" applyAlignment="1">
      <alignment vertical="top"/>
    </xf>
    <xf numFmtId="3" fontId="3" fillId="0" borderId="19" xfId="0" applyNumberFormat="1" applyFont="1" applyFill="1" applyBorder="1" applyAlignment="1">
      <alignment vertical="top"/>
    </xf>
    <xf numFmtId="3" fontId="3" fillId="0" borderId="21" xfId="0" applyNumberFormat="1" applyFont="1" applyFill="1" applyBorder="1" applyAlignment="1">
      <alignment vertical="top"/>
    </xf>
    <xf numFmtId="3" fontId="3" fillId="0" borderId="39" xfId="0" applyNumberFormat="1" applyFont="1" applyFill="1" applyBorder="1" applyAlignment="1">
      <alignment vertical="top"/>
    </xf>
    <xf numFmtId="3" fontId="3" fillId="0" borderId="40" xfId="0" applyNumberFormat="1" applyFont="1" applyFill="1" applyBorder="1" applyAlignment="1">
      <alignment vertical="top"/>
    </xf>
    <xf numFmtId="164" fontId="3" fillId="0" borderId="26" xfId="0" applyNumberFormat="1" applyFont="1" applyFill="1" applyBorder="1" applyAlignment="1">
      <alignment horizontal="right" vertical="top"/>
    </xf>
    <xf numFmtId="164" fontId="5" fillId="4" borderId="48" xfId="0" applyNumberFormat="1" applyFont="1" applyFill="1" applyBorder="1" applyAlignment="1">
      <alignment horizontal="right" vertical="top"/>
    </xf>
    <xf numFmtId="164" fontId="3" fillId="4" borderId="17" xfId="0" applyNumberFormat="1" applyFont="1" applyFill="1" applyBorder="1" applyAlignment="1">
      <alignment horizontal="right" vertical="top"/>
    </xf>
    <xf numFmtId="164" fontId="3" fillId="4" borderId="25" xfId="0" applyNumberFormat="1" applyFont="1" applyFill="1" applyBorder="1" applyAlignment="1">
      <alignment horizontal="right" vertical="top"/>
    </xf>
    <xf numFmtId="164" fontId="5" fillId="4" borderId="49" xfId="0" applyNumberFormat="1" applyFont="1" applyFill="1" applyBorder="1" applyAlignment="1">
      <alignment horizontal="right" vertical="top"/>
    </xf>
    <xf numFmtId="0" fontId="5" fillId="0" borderId="0" xfId="0" applyNumberFormat="1" applyFont="1" applyAlignment="1">
      <alignment vertical="top"/>
    </xf>
    <xf numFmtId="3" fontId="3" fillId="6" borderId="33" xfId="0" applyNumberFormat="1" applyFont="1" applyFill="1" applyBorder="1" applyAlignment="1">
      <alignment vertical="top"/>
    </xf>
    <xf numFmtId="3" fontId="3" fillId="6" borderId="19" xfId="0" applyNumberFormat="1" applyFont="1" applyFill="1" applyBorder="1" applyAlignment="1">
      <alignment vertical="top"/>
    </xf>
    <xf numFmtId="3" fontId="3" fillId="6" borderId="21" xfId="0" applyNumberFormat="1" applyFont="1" applyFill="1" applyBorder="1" applyAlignment="1">
      <alignment vertical="top"/>
    </xf>
    <xf numFmtId="0" fontId="10" fillId="6" borderId="2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3" fillId="4" borderId="21" xfId="0" applyNumberFormat="1" applyFont="1" applyFill="1" applyBorder="1" applyAlignment="1">
      <alignment horizontal="right" vertical="top"/>
    </xf>
    <xf numFmtId="0" fontId="3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69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39" xfId="0" applyNumberFormat="1" applyFont="1" applyFill="1" applyBorder="1" applyAlignment="1">
      <alignment horizontal="center" vertical="center"/>
    </xf>
    <xf numFmtId="49" fontId="9" fillId="7" borderId="43" xfId="0" applyNumberFormat="1" applyFont="1" applyFill="1" applyBorder="1" applyAlignment="1">
      <alignment horizontal="left" vertical="top" wrapText="1"/>
    </xf>
    <xf numFmtId="49" fontId="9" fillId="7" borderId="58" xfId="0" applyNumberFormat="1" applyFont="1" applyFill="1" applyBorder="1" applyAlignment="1">
      <alignment horizontal="left" vertical="top" wrapText="1"/>
    </xf>
    <xf numFmtId="49" fontId="9" fillId="7" borderId="59" xfId="0" applyNumberFormat="1" applyFont="1" applyFill="1" applyBorder="1" applyAlignment="1">
      <alignment horizontal="left" vertical="top" wrapText="1"/>
    </xf>
    <xf numFmtId="0" fontId="5" fillId="0" borderId="4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67" xfId="0" applyNumberFormat="1" applyFont="1" applyBorder="1" applyAlignment="1">
      <alignment horizontal="center" vertical="center" textRotation="90" wrapText="1"/>
    </xf>
    <xf numFmtId="0" fontId="3" fillId="0" borderId="68" xfId="0" applyNumberFormat="1" applyFont="1" applyBorder="1" applyAlignment="1">
      <alignment horizontal="center" vertical="center" textRotation="90" wrapText="1"/>
    </xf>
    <xf numFmtId="0" fontId="3" fillId="0" borderId="56" xfId="0" applyNumberFormat="1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9" fillId="5" borderId="44" xfId="0" applyFont="1" applyFill="1" applyBorder="1" applyAlignment="1">
      <alignment horizontal="left" vertical="top" wrapText="1"/>
    </xf>
    <xf numFmtId="0" fontId="9" fillId="5" borderId="50" xfId="0" applyFont="1" applyFill="1" applyBorder="1" applyAlignment="1">
      <alignment horizontal="left" vertical="top" wrapText="1"/>
    </xf>
    <xf numFmtId="0" fontId="9" fillId="5" borderId="51" xfId="0" applyFont="1" applyFill="1" applyBorder="1" applyAlignment="1">
      <alignment horizontal="left" vertical="top" wrapText="1"/>
    </xf>
    <xf numFmtId="0" fontId="5" fillId="2" borderId="62" xfId="0" applyFont="1" applyFill="1" applyBorder="1" applyAlignment="1">
      <alignment horizontal="left" vertical="top"/>
    </xf>
    <xf numFmtId="0" fontId="5" fillId="2" borderId="35" xfId="0" applyFont="1" applyFill="1" applyBorder="1" applyAlignment="1">
      <alignment horizontal="left" vertical="top"/>
    </xf>
    <xf numFmtId="0" fontId="5" fillId="2" borderId="56" xfId="0" applyFont="1" applyFill="1" applyBorder="1" applyAlignment="1">
      <alignment horizontal="left" vertical="top"/>
    </xf>
    <xf numFmtId="0" fontId="5" fillId="3" borderId="60" xfId="0" applyFont="1" applyFill="1" applyBorder="1" applyAlignment="1">
      <alignment horizontal="left" vertical="top" wrapText="1"/>
    </xf>
    <xf numFmtId="0" fontId="5" fillId="3" borderId="46" xfId="0" applyFont="1" applyFill="1" applyBorder="1" applyAlignment="1">
      <alignment horizontal="left" vertical="top" wrapText="1"/>
    </xf>
    <xf numFmtId="0" fontId="5" fillId="3" borderId="47" xfId="0" applyFont="1" applyFill="1" applyBorder="1" applyAlignment="1">
      <alignment horizontal="left" vertical="top" wrapText="1"/>
    </xf>
    <xf numFmtId="49" fontId="5" fillId="2" borderId="45" xfId="0" applyNumberFormat="1" applyFont="1" applyFill="1" applyBorder="1" applyAlignment="1">
      <alignment horizontal="center" vertical="top"/>
    </xf>
    <xf numFmtId="49" fontId="5" fillId="2" borderId="29" xfId="0" applyNumberFormat="1" applyFont="1" applyFill="1" applyBorder="1" applyAlignment="1">
      <alignment horizontal="center" vertical="top"/>
    </xf>
    <xf numFmtId="49" fontId="5" fillId="2" borderId="30" xfId="0" applyNumberFormat="1" applyFont="1" applyFill="1" applyBorder="1" applyAlignment="1">
      <alignment horizontal="center" vertical="top"/>
    </xf>
    <xf numFmtId="49" fontId="5" fillId="3" borderId="33" xfId="0" applyNumberFormat="1" applyFont="1" applyFill="1" applyBorder="1" applyAlignment="1">
      <alignment horizontal="center" vertical="top"/>
    </xf>
    <xf numFmtId="49" fontId="5" fillId="3" borderId="19" xfId="0" applyNumberFormat="1" applyFont="1" applyFill="1" applyBorder="1" applyAlignment="1">
      <alignment horizontal="center" vertical="top"/>
    </xf>
    <xf numFmtId="49" fontId="5" fillId="3" borderId="39" xfId="0" applyNumberFormat="1" applyFont="1" applyFill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39" xfId="0" applyNumberFormat="1" applyFont="1" applyBorder="1" applyAlignment="1">
      <alignment horizontal="center" vertical="top"/>
    </xf>
    <xf numFmtId="0" fontId="3" fillId="0" borderId="34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2" fillId="0" borderId="65" xfId="0" applyFont="1" applyFill="1" applyBorder="1" applyAlignment="1">
      <alignment horizontal="center" vertical="center" textRotation="90" wrapText="1"/>
    </xf>
    <xf numFmtId="0" fontId="2" fillId="0" borderId="55" xfId="0" applyFont="1" applyFill="1" applyBorder="1" applyAlignment="1">
      <alignment horizontal="center" vertical="center" textRotation="90" wrapText="1"/>
    </xf>
    <xf numFmtId="49" fontId="3" fillId="0" borderId="6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62" xfId="0" applyNumberFormat="1" applyFont="1" applyBorder="1" applyAlignment="1">
      <alignment horizontal="center" vertical="top" wrapText="1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49" fontId="5" fillId="0" borderId="34" xfId="0" applyNumberFormat="1" applyFont="1" applyBorder="1" applyAlignment="1">
      <alignment horizontal="center" vertical="top"/>
    </xf>
    <xf numFmtId="49" fontId="5" fillId="0" borderId="21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0" fontId="3" fillId="6" borderId="29" xfId="0" applyFont="1" applyFill="1" applyBorder="1" applyAlignment="1">
      <alignment horizontal="left" vertical="top" wrapText="1"/>
    </xf>
    <xf numFmtId="0" fontId="3" fillId="6" borderId="30" xfId="0" applyFont="1" applyFill="1" applyBorder="1" applyAlignment="1">
      <alignment horizontal="left" vertical="top" wrapText="1"/>
    </xf>
    <xf numFmtId="49" fontId="5" fillId="3" borderId="46" xfId="0" applyNumberFormat="1" applyFont="1" applyFill="1" applyBorder="1" applyAlignment="1">
      <alignment horizontal="right" vertical="top"/>
    </xf>
    <xf numFmtId="49" fontId="5" fillId="3" borderId="47" xfId="0" applyNumberFormat="1" applyFont="1" applyFill="1" applyBorder="1" applyAlignment="1">
      <alignment horizontal="right" vertical="top"/>
    </xf>
    <xf numFmtId="49" fontId="5" fillId="3" borderId="60" xfId="0" applyNumberFormat="1" applyFont="1" applyFill="1" applyBorder="1" applyAlignment="1">
      <alignment horizontal="left" vertical="top"/>
    </xf>
    <xf numFmtId="49" fontId="5" fillId="3" borderId="46" xfId="0" applyNumberFormat="1" applyFont="1" applyFill="1" applyBorder="1" applyAlignment="1">
      <alignment horizontal="left" vertical="top"/>
    </xf>
    <xf numFmtId="49" fontId="5" fillId="3" borderId="47" xfId="0" applyNumberFormat="1" applyFont="1" applyFill="1" applyBorder="1" applyAlignment="1">
      <alignment horizontal="left" vertical="top"/>
    </xf>
    <xf numFmtId="49" fontId="3" fillId="0" borderId="33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3" fillId="0" borderId="65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164" fontId="3" fillId="0" borderId="24" xfId="0" applyNumberFormat="1" applyFont="1" applyFill="1" applyBorder="1" applyAlignment="1">
      <alignment horizontal="center" vertical="center" textRotation="1"/>
    </xf>
    <xf numFmtId="164" fontId="3" fillId="0" borderId="39" xfId="0" applyNumberFormat="1" applyFont="1" applyFill="1" applyBorder="1" applyAlignment="1">
      <alignment horizontal="center" vertical="center" textRotation="1"/>
    </xf>
    <xf numFmtId="165" fontId="3" fillId="6" borderId="45" xfId="0" applyNumberFormat="1" applyFont="1" applyFill="1" applyBorder="1" applyAlignment="1">
      <alignment horizontal="left" vertical="top" wrapText="1"/>
    </xf>
    <xf numFmtId="165" fontId="3" fillId="6" borderId="29" xfId="0" applyNumberFormat="1" applyFont="1" applyFill="1" applyBorder="1" applyAlignment="1">
      <alignment horizontal="left" vertical="top" wrapText="1"/>
    </xf>
    <xf numFmtId="165" fontId="10" fillId="6" borderId="64" xfId="0" applyNumberFormat="1" applyFont="1" applyFill="1" applyBorder="1" applyAlignment="1">
      <alignment horizontal="left" vertical="top" wrapText="1"/>
    </xf>
    <xf numFmtId="165" fontId="10" fillId="6" borderId="30" xfId="0" applyNumberFormat="1" applyFont="1" applyFill="1" applyBorder="1" applyAlignment="1">
      <alignment horizontal="left" vertical="top" wrapText="1"/>
    </xf>
    <xf numFmtId="164" fontId="3" fillId="0" borderId="25" xfId="0" applyNumberFormat="1" applyFont="1" applyFill="1" applyBorder="1" applyAlignment="1">
      <alignment horizontal="center" vertical="center" textRotation="1"/>
    </xf>
    <xf numFmtId="164" fontId="3" fillId="0" borderId="40" xfId="0" applyNumberFormat="1" applyFont="1" applyFill="1" applyBorder="1" applyAlignment="1">
      <alignment horizontal="center" vertical="center" textRotation="1"/>
    </xf>
    <xf numFmtId="0" fontId="3" fillId="0" borderId="29" xfId="0" applyFont="1" applyFill="1" applyBorder="1" applyAlignment="1">
      <alignment horizontal="left" vertical="top" wrapText="1"/>
    </xf>
    <xf numFmtId="1" fontId="10" fillId="0" borderId="33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1" fontId="10" fillId="0" borderId="24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49" fontId="5" fillId="2" borderId="60" xfId="0" applyNumberFormat="1" applyFont="1" applyFill="1" applyBorder="1" applyAlignment="1">
      <alignment horizontal="right" vertical="top"/>
    </xf>
    <xf numFmtId="49" fontId="5" fillId="2" borderId="46" xfId="0" applyNumberFormat="1" applyFont="1" applyFill="1" applyBorder="1" applyAlignment="1">
      <alignment horizontal="right" vertical="top"/>
    </xf>
    <xf numFmtId="49" fontId="5" fillId="2" borderId="47" xfId="0" applyNumberFormat="1" applyFont="1" applyFill="1" applyBorder="1" applyAlignment="1">
      <alignment horizontal="right" vertical="top"/>
    </xf>
    <xf numFmtId="0" fontId="3" fillId="3" borderId="10" xfId="0" applyFont="1" applyFill="1" applyBorder="1" applyAlignment="1">
      <alignment horizontal="center" vertical="top" wrapText="1"/>
    </xf>
    <xf numFmtId="0" fontId="3" fillId="3" borderId="46" xfId="0" applyFont="1" applyFill="1" applyBorder="1" applyAlignment="1">
      <alignment horizontal="center" vertical="top" wrapText="1"/>
    </xf>
    <xf numFmtId="0" fontId="3" fillId="3" borderId="47" xfId="0" applyFont="1" applyFill="1" applyBorder="1" applyAlignment="1">
      <alignment horizontal="center" vertical="top" wrapText="1"/>
    </xf>
    <xf numFmtId="0" fontId="5" fillId="2" borderId="60" xfId="0" applyFont="1" applyFill="1" applyBorder="1" applyAlignment="1">
      <alignment horizontal="left" vertical="top"/>
    </xf>
    <xf numFmtId="0" fontId="5" fillId="2" borderId="46" xfId="0" applyFont="1" applyFill="1" applyBorder="1" applyAlignment="1">
      <alignment horizontal="left" vertical="top"/>
    </xf>
    <xf numFmtId="0" fontId="5" fillId="2" borderId="47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center" vertical="top"/>
    </xf>
    <xf numFmtId="0" fontId="3" fillId="2" borderId="46" xfId="0" applyFont="1" applyFill="1" applyBorder="1" applyAlignment="1">
      <alignment horizontal="center" vertical="top"/>
    </xf>
    <xf numFmtId="0" fontId="3" fillId="2" borderId="47" xfId="0" applyFont="1" applyFill="1" applyBorder="1" applyAlignment="1">
      <alignment horizontal="center" vertical="top"/>
    </xf>
    <xf numFmtId="0" fontId="5" fillId="6" borderId="34" xfId="0" applyFont="1" applyFill="1" applyBorder="1" applyAlignment="1">
      <alignment vertical="top" wrapText="1"/>
    </xf>
    <xf numFmtId="0" fontId="5" fillId="6" borderId="21" xfId="0" applyFont="1" applyFill="1" applyBorder="1" applyAlignment="1">
      <alignment vertical="top" wrapText="1"/>
    </xf>
    <xf numFmtId="0" fontId="5" fillId="6" borderId="40" xfId="0" applyFont="1" applyFill="1" applyBorder="1" applyAlignment="1">
      <alignment vertical="top" wrapText="1"/>
    </xf>
    <xf numFmtId="49" fontId="3" fillId="0" borderId="3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49" fontId="5" fillId="2" borderId="45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5" fillId="2" borderId="30" xfId="0" applyNumberFormat="1" applyFont="1" applyFill="1" applyBorder="1" applyAlignment="1">
      <alignment horizontal="center" vertical="top" wrapText="1"/>
    </xf>
    <xf numFmtId="49" fontId="5" fillId="3" borderId="33" xfId="0" applyNumberFormat="1" applyFont="1" applyFill="1" applyBorder="1" applyAlignment="1">
      <alignment horizontal="center" vertical="top" wrapText="1"/>
    </xf>
    <xf numFmtId="49" fontId="5" fillId="3" borderId="19" xfId="0" applyNumberFormat="1" applyFont="1" applyFill="1" applyBorder="1" applyAlignment="1">
      <alignment horizontal="center" vertical="top" wrapText="1"/>
    </xf>
    <xf numFmtId="49" fontId="5" fillId="3" borderId="39" xfId="0" applyNumberFormat="1" applyFont="1" applyFill="1" applyBorder="1" applyAlignment="1">
      <alignment horizontal="center" vertical="top" wrapText="1"/>
    </xf>
    <xf numFmtId="49" fontId="5" fillId="0" borderId="33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49" fontId="5" fillId="0" borderId="39" xfId="0" applyNumberFormat="1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5" fillId="6" borderId="34" xfId="0" applyFont="1" applyFill="1" applyBorder="1" applyAlignment="1">
      <alignment horizontal="left" vertical="top" wrapText="1"/>
    </xf>
    <xf numFmtId="0" fontId="5" fillId="6" borderId="21" xfId="0" applyFont="1" applyFill="1" applyBorder="1" applyAlignment="1">
      <alignment horizontal="left" vertical="top" wrapText="1"/>
    </xf>
    <xf numFmtId="0" fontId="5" fillId="6" borderId="40" xfId="0" applyFont="1" applyFill="1" applyBorder="1" applyAlignment="1">
      <alignment horizontal="left" vertical="top" wrapText="1"/>
    </xf>
    <xf numFmtId="0" fontId="10" fillId="6" borderId="45" xfId="0" applyFont="1" applyFill="1" applyBorder="1" applyAlignment="1">
      <alignment horizontal="left" vertical="top" wrapText="1"/>
    </xf>
    <xf numFmtId="0" fontId="10" fillId="6" borderId="29" xfId="0" applyFont="1" applyFill="1" applyBorder="1" applyAlignment="1">
      <alignment horizontal="left" vertical="top" wrapText="1"/>
    </xf>
    <xf numFmtId="0" fontId="3" fillId="6" borderId="45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10" fillId="6" borderId="30" xfId="0" applyFont="1" applyFill="1" applyBorder="1" applyAlignment="1">
      <alignment horizontal="left" vertical="top" wrapText="1"/>
    </xf>
    <xf numFmtId="49" fontId="5" fillId="0" borderId="34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center" vertical="top" wrapText="1"/>
    </xf>
    <xf numFmtId="49" fontId="5" fillId="3" borderId="60" xfId="0" applyNumberFormat="1" applyFont="1" applyFill="1" applyBorder="1" applyAlignment="1">
      <alignment horizontal="right" vertical="top"/>
    </xf>
    <xf numFmtId="49" fontId="5" fillId="5" borderId="60" xfId="0" applyNumberFormat="1" applyFont="1" applyFill="1" applyBorder="1" applyAlignment="1">
      <alignment horizontal="right" vertical="top"/>
    </xf>
    <xf numFmtId="49" fontId="5" fillId="5" borderId="46" xfId="0" applyNumberFormat="1" applyFont="1" applyFill="1" applyBorder="1" applyAlignment="1">
      <alignment horizontal="right" vertical="top"/>
    </xf>
    <xf numFmtId="49" fontId="5" fillId="5" borderId="47" xfId="0" applyNumberFormat="1" applyFont="1" applyFill="1" applyBorder="1" applyAlignment="1">
      <alignment horizontal="right" vertical="top"/>
    </xf>
    <xf numFmtId="3" fontId="3" fillId="6" borderId="34" xfId="0" applyNumberFormat="1" applyFont="1" applyFill="1" applyBorder="1" applyAlignment="1">
      <alignment horizontal="center" vertical="center"/>
    </xf>
    <xf numFmtId="3" fontId="3" fillId="6" borderId="21" xfId="0" applyNumberFormat="1" applyFont="1" applyFill="1" applyBorder="1" applyAlignment="1">
      <alignment horizontal="center" vertical="center"/>
    </xf>
    <xf numFmtId="3" fontId="3" fillId="6" borderId="40" xfId="0" applyNumberFormat="1" applyFont="1" applyFill="1" applyBorder="1" applyAlignment="1">
      <alignment horizontal="center" vertical="center"/>
    </xf>
    <xf numFmtId="3" fontId="3" fillId="6" borderId="33" xfId="0" applyNumberFormat="1" applyFont="1" applyFill="1" applyBorder="1" applyAlignment="1">
      <alignment horizontal="center" vertical="top"/>
    </xf>
    <xf numFmtId="3" fontId="3" fillId="6" borderId="19" xfId="0" applyNumberFormat="1" applyFont="1" applyFill="1" applyBorder="1" applyAlignment="1">
      <alignment horizontal="center" vertical="top"/>
    </xf>
    <xf numFmtId="3" fontId="3" fillId="6" borderId="39" xfId="0" applyNumberFormat="1" applyFont="1" applyFill="1" applyBorder="1" applyAlignment="1">
      <alignment horizontal="center" vertical="top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165" fontId="3" fillId="0" borderId="44" xfId="0" applyNumberFormat="1" applyFont="1" applyBorder="1" applyAlignment="1">
      <alignment horizontal="center" vertical="top" wrapText="1"/>
    </xf>
    <xf numFmtId="165" fontId="3" fillId="0" borderId="50" xfId="0" applyNumberFormat="1" applyFont="1" applyBorder="1" applyAlignment="1">
      <alignment horizontal="center" vertical="top" wrapText="1"/>
    </xf>
    <xf numFmtId="165" fontId="3" fillId="0" borderId="5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horizontal="center" vertical="top"/>
    </xf>
    <xf numFmtId="0" fontId="3" fillId="5" borderId="47" xfId="0" applyFont="1" applyFill="1" applyBorder="1" applyAlignment="1">
      <alignment horizontal="center" vertical="top"/>
    </xf>
    <xf numFmtId="0" fontId="2" fillId="0" borderId="57" xfId="0" applyNumberFormat="1" applyFont="1" applyBorder="1" applyAlignment="1">
      <alignment vertical="top" wrapText="1"/>
    </xf>
    <xf numFmtId="0" fontId="5" fillId="5" borderId="43" xfId="0" applyFont="1" applyFill="1" applyBorder="1" applyAlignment="1">
      <alignment horizontal="right" vertical="top" wrapText="1"/>
    </xf>
    <xf numFmtId="0" fontId="5" fillId="5" borderId="58" xfId="0" applyFont="1" applyFill="1" applyBorder="1" applyAlignment="1">
      <alignment horizontal="right" vertical="top" wrapText="1"/>
    </xf>
    <xf numFmtId="0" fontId="5" fillId="5" borderId="59" xfId="0" applyFont="1" applyFill="1" applyBorder="1" applyAlignment="1">
      <alignment horizontal="right" vertical="top" wrapText="1"/>
    </xf>
    <xf numFmtId="165" fontId="5" fillId="5" borderId="43" xfId="0" applyNumberFormat="1" applyFont="1" applyFill="1" applyBorder="1" applyAlignment="1">
      <alignment horizontal="center" vertical="top" wrapText="1"/>
    </xf>
    <xf numFmtId="165" fontId="5" fillId="5" borderId="58" xfId="0" applyNumberFormat="1" applyFont="1" applyFill="1" applyBorder="1" applyAlignment="1">
      <alignment horizontal="center" vertical="top" wrapText="1"/>
    </xf>
    <xf numFmtId="165" fontId="5" fillId="5" borderId="59" xfId="0" applyNumberFormat="1" applyFont="1" applyFill="1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top" wrapText="1"/>
    </xf>
    <xf numFmtId="0" fontId="5" fillId="4" borderId="55" xfId="0" applyFont="1" applyFill="1" applyBorder="1" applyAlignment="1">
      <alignment horizontal="right" vertical="top" wrapText="1"/>
    </xf>
    <xf numFmtId="0" fontId="5" fillId="4" borderId="35" xfId="0" applyFont="1" applyFill="1" applyBorder="1" applyAlignment="1">
      <alignment horizontal="right" vertical="top" wrapText="1"/>
    </xf>
    <xf numFmtId="0" fontId="5" fillId="4" borderId="56" xfId="0" applyFont="1" applyFill="1" applyBorder="1" applyAlignment="1">
      <alignment horizontal="right" vertical="top" wrapText="1"/>
    </xf>
    <xf numFmtId="165" fontId="5" fillId="4" borderId="55" xfId="0" applyNumberFormat="1" applyFont="1" applyFill="1" applyBorder="1" applyAlignment="1">
      <alignment horizontal="center" vertical="top" wrapText="1"/>
    </xf>
    <xf numFmtId="165" fontId="5" fillId="4" borderId="35" xfId="0" applyNumberFormat="1" applyFont="1" applyFill="1" applyBorder="1" applyAlignment="1">
      <alignment horizontal="center" vertical="top" wrapText="1"/>
    </xf>
    <xf numFmtId="165" fontId="5" fillId="4" borderId="56" xfId="0" applyNumberFormat="1" applyFont="1" applyFill="1" applyBorder="1" applyAlignment="1">
      <alignment horizontal="center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5" fillId="5" borderId="44" xfId="0" applyFont="1" applyFill="1" applyBorder="1" applyAlignment="1">
      <alignment horizontal="right" vertical="top" wrapText="1"/>
    </xf>
    <xf numFmtId="0" fontId="5" fillId="5" borderId="50" xfId="0" applyFont="1" applyFill="1" applyBorder="1" applyAlignment="1">
      <alignment horizontal="right" vertical="top" wrapText="1"/>
    </xf>
    <xf numFmtId="0" fontId="5" fillId="5" borderId="51" xfId="0" applyFont="1" applyFill="1" applyBorder="1" applyAlignment="1">
      <alignment horizontal="right" vertical="top" wrapText="1"/>
    </xf>
    <xf numFmtId="165" fontId="5" fillId="5" borderId="44" xfId="0" applyNumberFormat="1" applyFont="1" applyFill="1" applyBorder="1" applyAlignment="1">
      <alignment horizontal="center" vertical="top" wrapText="1"/>
    </xf>
    <xf numFmtId="165" fontId="5" fillId="5" borderId="50" xfId="0" applyNumberFormat="1" applyFont="1" applyFill="1" applyBorder="1" applyAlignment="1">
      <alignment horizontal="center" vertical="top" wrapText="1"/>
    </xf>
    <xf numFmtId="165" fontId="5" fillId="5" borderId="51" xfId="0" applyNumberFormat="1" applyFont="1" applyFill="1" applyBorder="1" applyAlignment="1">
      <alignment horizontal="center" vertical="top" wrapText="1"/>
    </xf>
    <xf numFmtId="0" fontId="3" fillId="6" borderId="52" xfId="0" applyFont="1" applyFill="1" applyBorder="1" applyAlignment="1">
      <alignment horizontal="left" vertical="top" wrapText="1"/>
    </xf>
    <xf numFmtId="0" fontId="3" fillId="6" borderId="53" xfId="0" applyFont="1" applyFill="1" applyBorder="1" applyAlignment="1">
      <alignment horizontal="left" vertical="top" wrapText="1"/>
    </xf>
    <xf numFmtId="0" fontId="3" fillId="6" borderId="54" xfId="0" applyFont="1" applyFill="1" applyBorder="1" applyAlignment="1">
      <alignment horizontal="left" vertical="top" wrapText="1"/>
    </xf>
    <xf numFmtId="49" fontId="3" fillId="0" borderId="34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 wrapText="1"/>
    </xf>
    <xf numFmtId="0" fontId="5" fillId="2" borderId="48" xfId="0" applyFont="1" applyFill="1" applyBorder="1" applyAlignment="1">
      <alignment horizontal="left" vertical="top"/>
    </xf>
    <xf numFmtId="0" fontId="5" fillId="2" borderId="71" xfId="0" applyFont="1" applyFill="1" applyBorder="1" applyAlignment="1">
      <alignment horizontal="left" vertical="top"/>
    </xf>
    <xf numFmtId="0" fontId="5" fillId="2" borderId="72" xfId="0" applyFont="1" applyFill="1" applyBorder="1" applyAlignment="1">
      <alignment horizontal="left" vertical="top"/>
    </xf>
    <xf numFmtId="164" fontId="3" fillId="0" borderId="24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 vertical="top"/>
    </xf>
    <xf numFmtId="49" fontId="3" fillId="0" borderId="40" xfId="0" applyNumberFormat="1" applyFont="1" applyBorder="1" applyAlignment="1">
      <alignment horizontal="center" vertical="top"/>
    </xf>
    <xf numFmtId="0" fontId="3" fillId="6" borderId="64" xfId="0" applyFont="1" applyFill="1" applyBorder="1" applyAlignment="1">
      <alignment horizontal="left" vertical="top" wrapText="1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 textRotation="90" wrapText="1"/>
    </xf>
    <xf numFmtId="0" fontId="3" fillId="0" borderId="21" xfId="0" applyNumberFormat="1" applyFont="1" applyBorder="1" applyAlignment="1">
      <alignment horizontal="center" vertical="center" textRotation="90" wrapText="1"/>
    </xf>
    <xf numFmtId="0" fontId="3" fillId="0" borderId="40" xfId="0" applyNumberFormat="1" applyFont="1" applyBorder="1" applyAlignment="1">
      <alignment horizontal="center" vertical="center" textRotation="90" wrapText="1"/>
    </xf>
    <xf numFmtId="0" fontId="10" fillId="0" borderId="70" xfId="0" applyFont="1" applyBorder="1" applyAlignment="1">
      <alignment horizontal="center" vertical="center" textRotation="90" wrapText="1"/>
    </xf>
    <xf numFmtId="0" fontId="10" fillId="0" borderId="65" xfId="0" applyFont="1" applyBorder="1" applyAlignment="1">
      <alignment horizontal="center" vertical="center" textRotation="90" wrapText="1"/>
    </xf>
    <xf numFmtId="0" fontId="10" fillId="0" borderId="55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3" fillId="6" borderId="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center" vertical="top"/>
    </xf>
    <xf numFmtId="0" fontId="10" fillId="0" borderId="70" xfId="0" applyFont="1" applyFill="1" applyBorder="1" applyAlignment="1">
      <alignment horizontal="center" vertical="center" textRotation="90"/>
    </xf>
    <xf numFmtId="0" fontId="10" fillId="0" borderId="65" xfId="0" applyFont="1" applyFill="1" applyBorder="1" applyAlignment="1">
      <alignment horizontal="center" vertical="center" textRotation="90"/>
    </xf>
    <xf numFmtId="0" fontId="10" fillId="0" borderId="55" xfId="0" applyFont="1" applyFill="1" applyBorder="1" applyAlignment="1">
      <alignment horizontal="center" vertical="center" textRotation="90"/>
    </xf>
    <xf numFmtId="3" fontId="3" fillId="6" borderId="34" xfId="0" applyNumberFormat="1" applyFont="1" applyFill="1" applyBorder="1" applyAlignment="1">
      <alignment horizontal="center"/>
    </xf>
    <xf numFmtId="3" fontId="3" fillId="6" borderId="21" xfId="0" applyNumberFormat="1" applyFont="1" applyFill="1" applyBorder="1" applyAlignment="1">
      <alignment horizontal="center"/>
    </xf>
    <xf numFmtId="3" fontId="3" fillId="6" borderId="4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Kacerauskaite/AppData/Local/Microsoft/Windows/Temporary%20Internet%20Files/Content.Outlook/6LIVJ9OZ/Rar$DI00.421/1%20programa%20max+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ybai"/>
      <sheetName val="2013-2015 SVP"/>
      <sheetName val="Lesu suvestine"/>
      <sheetName val="Pokyčiai"/>
      <sheetName val="Asignavimų valdytojų kodai"/>
    </sheetNames>
    <sheetDataSet>
      <sheetData sheetId="0" refreshError="1">
        <row r="1">
          <cell r="A1" t="str">
            <v xml:space="preserve"> 2013–2015 M. KLAIPĖDOS MIESTO SAVIVALDYBĖS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2"/>
  <sheetViews>
    <sheetView tabSelected="1" topLeftCell="A40" zoomScaleNormal="100" zoomScaleSheetLayoutView="70" workbookViewId="0">
      <selection activeCell="T51" sqref="T51"/>
    </sheetView>
  </sheetViews>
  <sheetFormatPr defaultRowHeight="12.75"/>
  <cols>
    <col min="1" max="4" width="2.7109375" style="13" customWidth="1"/>
    <col min="5" max="5" width="39.42578125" style="13" customWidth="1"/>
    <col min="6" max="6" width="4.28515625" style="130" customWidth="1"/>
    <col min="7" max="7" width="4" style="13" customWidth="1"/>
    <col min="8" max="8" width="3.140625" style="148" customWidth="1"/>
    <col min="9" max="9" width="7.7109375" style="15" customWidth="1"/>
    <col min="10" max="15" width="7.7109375" style="13" customWidth="1"/>
    <col min="16" max="16" width="28.28515625" style="13" customWidth="1"/>
    <col min="17" max="19" width="3.7109375" style="13" customWidth="1"/>
    <col min="20" max="16384" width="9.140625" style="8"/>
  </cols>
  <sheetData>
    <row r="1" spans="1:22" ht="15.75">
      <c r="A1" s="177" t="str">
        <f>[1]Tarybai!$A$1</f>
        <v xml:space="preserve"> 2013–2015 M. KLAIPĖDOS MIESTO SAVIVALDYBĖS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22" ht="15.75">
      <c r="A2" s="178" t="s">
        <v>59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2" ht="15.75">
      <c r="A3" s="179" t="s">
        <v>37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4"/>
      <c r="U3" s="4"/>
      <c r="V3" s="4"/>
    </row>
    <row r="4" spans="1:22" ht="13.5" thickBot="1">
      <c r="Q4" s="180" t="s">
        <v>0</v>
      </c>
      <c r="R4" s="180"/>
      <c r="S4" s="180"/>
    </row>
    <row r="5" spans="1:22">
      <c r="A5" s="195" t="s">
        <v>38</v>
      </c>
      <c r="B5" s="169" t="s">
        <v>1</v>
      </c>
      <c r="C5" s="169" t="s">
        <v>2</v>
      </c>
      <c r="D5" s="169" t="s">
        <v>54</v>
      </c>
      <c r="E5" s="172" t="s">
        <v>16</v>
      </c>
      <c r="F5" s="158" t="s">
        <v>3</v>
      </c>
      <c r="G5" s="169" t="s">
        <v>48</v>
      </c>
      <c r="H5" s="192" t="s">
        <v>4</v>
      </c>
      <c r="I5" s="166" t="s">
        <v>5</v>
      </c>
      <c r="J5" s="186" t="s">
        <v>41</v>
      </c>
      <c r="K5" s="187"/>
      <c r="L5" s="187"/>
      <c r="M5" s="188"/>
      <c r="N5" s="166" t="s">
        <v>46</v>
      </c>
      <c r="O5" s="166" t="s">
        <v>47</v>
      </c>
      <c r="P5" s="189" t="s">
        <v>93</v>
      </c>
      <c r="Q5" s="190"/>
      <c r="R5" s="190"/>
      <c r="S5" s="191"/>
    </row>
    <row r="6" spans="1:22">
      <c r="A6" s="196"/>
      <c r="B6" s="170"/>
      <c r="C6" s="170"/>
      <c r="D6" s="170"/>
      <c r="E6" s="173"/>
      <c r="F6" s="159"/>
      <c r="G6" s="170"/>
      <c r="H6" s="193"/>
      <c r="I6" s="167"/>
      <c r="J6" s="161" t="s">
        <v>6</v>
      </c>
      <c r="K6" s="155" t="s">
        <v>7</v>
      </c>
      <c r="L6" s="163"/>
      <c r="M6" s="164" t="s">
        <v>23</v>
      </c>
      <c r="N6" s="167"/>
      <c r="O6" s="167"/>
      <c r="P6" s="175" t="s">
        <v>16</v>
      </c>
      <c r="Q6" s="155" t="s">
        <v>8</v>
      </c>
      <c r="R6" s="156"/>
      <c r="S6" s="157"/>
    </row>
    <row r="7" spans="1:22" ht="111" customHeight="1" thickBot="1">
      <c r="A7" s="162"/>
      <c r="B7" s="171"/>
      <c r="C7" s="171"/>
      <c r="D7" s="171"/>
      <c r="E7" s="174"/>
      <c r="F7" s="160"/>
      <c r="G7" s="171"/>
      <c r="H7" s="194"/>
      <c r="I7" s="168"/>
      <c r="J7" s="162"/>
      <c r="K7" s="10" t="s">
        <v>6</v>
      </c>
      <c r="L7" s="9" t="s">
        <v>17</v>
      </c>
      <c r="M7" s="165"/>
      <c r="N7" s="168"/>
      <c r="O7" s="168"/>
      <c r="P7" s="176"/>
      <c r="Q7" s="11" t="s">
        <v>49</v>
      </c>
      <c r="R7" s="11" t="s">
        <v>50</v>
      </c>
      <c r="S7" s="12" t="s">
        <v>51</v>
      </c>
    </row>
    <row r="8" spans="1:22" s="75" customFormat="1">
      <c r="A8" s="183" t="s">
        <v>80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5"/>
    </row>
    <row r="9" spans="1:22" s="75" customFormat="1">
      <c r="A9" s="197" t="s">
        <v>60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9"/>
    </row>
    <row r="10" spans="1:22" ht="15.75" customHeight="1" thickBot="1">
      <c r="A10" s="120" t="s">
        <v>9</v>
      </c>
      <c r="B10" s="200" t="s">
        <v>61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2"/>
    </row>
    <row r="11" spans="1:22" ht="13.5" thickBot="1">
      <c r="A11" s="17" t="s">
        <v>9</v>
      </c>
      <c r="B11" s="18" t="s">
        <v>9</v>
      </c>
      <c r="C11" s="203" t="s">
        <v>62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5"/>
    </row>
    <row r="12" spans="1:22">
      <c r="A12" s="206" t="s">
        <v>9</v>
      </c>
      <c r="B12" s="209" t="s">
        <v>9</v>
      </c>
      <c r="C12" s="212" t="s">
        <v>9</v>
      </c>
      <c r="D12" s="212"/>
      <c r="E12" s="215" t="s">
        <v>74</v>
      </c>
      <c r="F12" s="218"/>
      <c r="G12" s="221" t="s">
        <v>56</v>
      </c>
      <c r="H12" s="228" t="s">
        <v>68</v>
      </c>
      <c r="I12" s="19" t="s">
        <v>52</v>
      </c>
      <c r="J12" s="39">
        <f>K12+M12</f>
        <v>88.6</v>
      </c>
      <c r="K12" s="40">
        <v>88.6</v>
      </c>
      <c r="L12" s="40"/>
      <c r="M12" s="41"/>
      <c r="N12" s="103">
        <v>100</v>
      </c>
      <c r="O12" s="103">
        <v>100</v>
      </c>
      <c r="P12" s="107" t="s">
        <v>81</v>
      </c>
      <c r="Q12" s="108">
        <v>33</v>
      </c>
      <c r="R12" s="108">
        <v>38</v>
      </c>
      <c r="S12" s="109">
        <v>42</v>
      </c>
    </row>
    <row r="13" spans="1:22">
      <c r="A13" s="207"/>
      <c r="B13" s="210"/>
      <c r="C13" s="213"/>
      <c r="D13" s="213"/>
      <c r="E13" s="216"/>
      <c r="F13" s="219"/>
      <c r="G13" s="222"/>
      <c r="H13" s="229"/>
      <c r="I13" s="20"/>
      <c r="J13" s="46">
        <f>K13+M13</f>
        <v>0</v>
      </c>
      <c r="K13" s="47"/>
      <c r="L13" s="47"/>
      <c r="M13" s="48"/>
      <c r="N13" s="115"/>
      <c r="O13" s="115"/>
      <c r="P13" s="104" t="s">
        <v>89</v>
      </c>
      <c r="Q13" s="105">
        <v>2</v>
      </c>
      <c r="R13" s="105">
        <v>2</v>
      </c>
      <c r="S13" s="106">
        <v>2</v>
      </c>
    </row>
    <row r="14" spans="1:22">
      <c r="A14" s="207"/>
      <c r="B14" s="210"/>
      <c r="C14" s="213"/>
      <c r="D14" s="213"/>
      <c r="E14" s="216"/>
      <c r="F14" s="219"/>
      <c r="G14" s="222"/>
      <c r="H14" s="229"/>
      <c r="I14" s="21"/>
      <c r="J14" s="52">
        <f>K14+M14</f>
        <v>0</v>
      </c>
      <c r="K14" s="53"/>
      <c r="L14" s="53"/>
      <c r="M14" s="54"/>
      <c r="N14" s="55"/>
      <c r="O14" s="55"/>
      <c r="P14" s="231" t="s">
        <v>88</v>
      </c>
      <c r="Q14" s="181">
        <v>1.05</v>
      </c>
      <c r="R14" s="181">
        <v>1.1000000000000001</v>
      </c>
      <c r="S14" s="224">
        <v>1.1499999999999999</v>
      </c>
      <c r="U14" s="22"/>
    </row>
    <row r="15" spans="1:22" ht="13.5" thickBot="1">
      <c r="A15" s="208"/>
      <c r="B15" s="211"/>
      <c r="C15" s="214"/>
      <c r="D15" s="214"/>
      <c r="E15" s="217"/>
      <c r="F15" s="220"/>
      <c r="G15" s="223"/>
      <c r="H15" s="230"/>
      <c r="I15" s="23" t="s">
        <v>10</v>
      </c>
      <c r="J15" s="56">
        <f t="shared" ref="J15:O15" si="0">SUM(J12:J14)</f>
        <v>88.6</v>
      </c>
      <c r="K15" s="57">
        <f t="shared" si="0"/>
        <v>88.6</v>
      </c>
      <c r="L15" s="57">
        <f t="shared" si="0"/>
        <v>0</v>
      </c>
      <c r="M15" s="57">
        <f t="shared" si="0"/>
        <v>0</v>
      </c>
      <c r="N15" s="59">
        <f t="shared" si="0"/>
        <v>100</v>
      </c>
      <c r="O15" s="59">
        <f t="shared" si="0"/>
        <v>100</v>
      </c>
      <c r="P15" s="232"/>
      <c r="Q15" s="182"/>
      <c r="R15" s="182"/>
      <c r="S15" s="225"/>
      <c r="U15" s="22"/>
    </row>
    <row r="16" spans="1:22" ht="15" customHeight="1">
      <c r="A16" s="206" t="s">
        <v>9</v>
      </c>
      <c r="B16" s="209" t="s">
        <v>9</v>
      </c>
      <c r="C16" s="212" t="s">
        <v>11</v>
      </c>
      <c r="D16" s="212"/>
      <c r="E16" s="215" t="s">
        <v>92</v>
      </c>
      <c r="F16" s="226"/>
      <c r="G16" s="238" t="s">
        <v>56</v>
      </c>
      <c r="H16" s="228" t="s">
        <v>68</v>
      </c>
      <c r="I16" s="24" t="s">
        <v>52</v>
      </c>
      <c r="J16" s="39">
        <f>K16+M16</f>
        <v>0</v>
      </c>
      <c r="K16" s="40"/>
      <c r="L16" s="40"/>
      <c r="M16" s="41"/>
      <c r="N16" s="103"/>
      <c r="O16" s="103">
        <v>10</v>
      </c>
      <c r="P16" s="240" t="s">
        <v>82</v>
      </c>
      <c r="Q16" s="79"/>
      <c r="R16" s="79"/>
      <c r="S16" s="80">
        <v>1</v>
      </c>
    </row>
    <row r="17" spans="1:21" ht="13.5" thickBot="1">
      <c r="A17" s="208"/>
      <c r="B17" s="211"/>
      <c r="C17" s="214"/>
      <c r="D17" s="214"/>
      <c r="E17" s="217"/>
      <c r="F17" s="227"/>
      <c r="G17" s="239"/>
      <c r="H17" s="230"/>
      <c r="I17" s="23" t="s">
        <v>10</v>
      </c>
      <c r="J17" s="56">
        <f t="shared" ref="J17:O17" si="1">SUM(J16:J16)</f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9">
        <f t="shared" si="1"/>
        <v>0</v>
      </c>
      <c r="O17" s="59">
        <f t="shared" si="1"/>
        <v>10</v>
      </c>
      <c r="P17" s="241"/>
      <c r="Q17" s="92"/>
      <c r="R17" s="92"/>
      <c r="S17" s="93"/>
    </row>
    <row r="18" spans="1:21" ht="13.5" thickBot="1">
      <c r="A18" s="17" t="s">
        <v>9</v>
      </c>
      <c r="B18" s="18" t="s">
        <v>9</v>
      </c>
      <c r="C18" s="233" t="s">
        <v>12</v>
      </c>
      <c r="D18" s="233"/>
      <c r="E18" s="233"/>
      <c r="F18" s="233"/>
      <c r="G18" s="233"/>
      <c r="H18" s="233"/>
      <c r="I18" s="234"/>
      <c r="J18" s="60">
        <f>K18+M18</f>
        <v>88.6</v>
      </c>
      <c r="K18" s="60">
        <f>K17+K15</f>
        <v>88.6</v>
      </c>
      <c r="L18" s="60">
        <f>L17+L15</f>
        <v>0</v>
      </c>
      <c r="M18" s="61">
        <f>M17+M15</f>
        <v>0</v>
      </c>
      <c r="N18" s="61">
        <f>N17+N15</f>
        <v>100</v>
      </c>
      <c r="O18" s="60">
        <f>O17+O15</f>
        <v>110</v>
      </c>
      <c r="P18" s="123"/>
      <c r="Q18" s="124"/>
      <c r="R18" s="124"/>
      <c r="S18" s="125"/>
    </row>
    <row r="19" spans="1:21" ht="13.5" thickBot="1">
      <c r="A19" s="17" t="s">
        <v>9</v>
      </c>
      <c r="B19" s="18" t="s">
        <v>11</v>
      </c>
      <c r="C19" s="235" t="s">
        <v>63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7"/>
    </row>
    <row r="20" spans="1:21">
      <c r="A20" s="206" t="s">
        <v>9</v>
      </c>
      <c r="B20" s="209" t="s">
        <v>11</v>
      </c>
      <c r="C20" s="212" t="s">
        <v>9</v>
      </c>
      <c r="D20" s="212"/>
      <c r="E20" s="215" t="s">
        <v>75</v>
      </c>
      <c r="F20" s="218"/>
      <c r="G20" s="221" t="s">
        <v>56</v>
      </c>
      <c r="H20" s="228" t="s">
        <v>68</v>
      </c>
      <c r="I20" s="26" t="s">
        <v>52</v>
      </c>
      <c r="J20" s="39">
        <f>K20+M20</f>
        <v>37.4</v>
      </c>
      <c r="K20" s="40">
        <v>37.4</v>
      </c>
      <c r="L20" s="40"/>
      <c r="M20" s="41"/>
      <c r="N20" s="103">
        <v>55</v>
      </c>
      <c r="O20" s="103">
        <v>55</v>
      </c>
      <c r="P20" s="250" t="s">
        <v>83</v>
      </c>
      <c r="Q20" s="81">
        <v>5</v>
      </c>
      <c r="R20" s="81">
        <v>5</v>
      </c>
      <c r="S20" s="82">
        <v>5</v>
      </c>
      <c r="U20" s="22"/>
    </row>
    <row r="21" spans="1:21">
      <c r="A21" s="207"/>
      <c r="B21" s="210"/>
      <c r="C21" s="213"/>
      <c r="D21" s="213"/>
      <c r="E21" s="216"/>
      <c r="F21" s="219"/>
      <c r="G21" s="222"/>
      <c r="H21" s="229"/>
      <c r="I21" s="63"/>
      <c r="J21" s="46">
        <f>K21+M21</f>
        <v>0</v>
      </c>
      <c r="K21" s="47"/>
      <c r="L21" s="47"/>
      <c r="M21" s="48"/>
      <c r="N21" s="115"/>
      <c r="O21" s="115"/>
      <c r="P21" s="251"/>
      <c r="Q21" s="126"/>
      <c r="R21" s="126"/>
      <c r="S21" s="128"/>
      <c r="U21" s="22"/>
    </row>
    <row r="22" spans="1:21">
      <c r="A22" s="207"/>
      <c r="B22" s="210"/>
      <c r="C22" s="213"/>
      <c r="D22" s="213"/>
      <c r="E22" s="216"/>
      <c r="F22" s="219"/>
      <c r="G22" s="222"/>
      <c r="H22" s="229"/>
      <c r="I22" s="27"/>
      <c r="J22" s="52">
        <f>K22+M22</f>
        <v>0</v>
      </c>
      <c r="K22" s="53"/>
      <c r="L22" s="53"/>
      <c r="M22" s="54"/>
      <c r="N22" s="55"/>
      <c r="O22" s="55"/>
      <c r="P22" s="252" t="s">
        <v>87</v>
      </c>
      <c r="Q22" s="248">
        <v>8.8000000000000007</v>
      </c>
      <c r="R22" s="248">
        <v>8.8000000000000007</v>
      </c>
      <c r="S22" s="254">
        <v>8.8000000000000007</v>
      </c>
      <c r="U22" s="22"/>
    </row>
    <row r="23" spans="1:21" ht="13.5" thickBot="1">
      <c r="A23" s="208"/>
      <c r="B23" s="211"/>
      <c r="C23" s="214"/>
      <c r="D23" s="214"/>
      <c r="E23" s="217"/>
      <c r="F23" s="220"/>
      <c r="G23" s="223"/>
      <c r="H23" s="230"/>
      <c r="I23" s="23" t="s">
        <v>10</v>
      </c>
      <c r="J23" s="56">
        <f t="shared" ref="J23:O23" si="2">SUM(J20:J22)</f>
        <v>37.4</v>
      </c>
      <c r="K23" s="57">
        <f t="shared" si="2"/>
        <v>37.4</v>
      </c>
      <c r="L23" s="57">
        <f t="shared" si="2"/>
        <v>0</v>
      </c>
      <c r="M23" s="57">
        <f t="shared" si="2"/>
        <v>0</v>
      </c>
      <c r="N23" s="59">
        <f t="shared" si="2"/>
        <v>55</v>
      </c>
      <c r="O23" s="59">
        <f t="shared" si="2"/>
        <v>55</v>
      </c>
      <c r="P23" s="253"/>
      <c r="Q23" s="249"/>
      <c r="R23" s="249"/>
      <c r="S23" s="255"/>
      <c r="U23" s="22"/>
    </row>
    <row r="24" spans="1:21">
      <c r="A24" s="206" t="s">
        <v>9</v>
      </c>
      <c r="B24" s="209" t="s">
        <v>11</v>
      </c>
      <c r="C24" s="212" t="s">
        <v>11</v>
      </c>
      <c r="D24" s="212"/>
      <c r="E24" s="242" t="s">
        <v>76</v>
      </c>
      <c r="F24" s="245"/>
      <c r="G24" s="221" t="s">
        <v>56</v>
      </c>
      <c r="H24" s="228" t="s">
        <v>68</v>
      </c>
      <c r="I24" s="26" t="s">
        <v>52</v>
      </c>
      <c r="J24" s="39">
        <f>K24+M24</f>
        <v>180</v>
      </c>
      <c r="K24" s="40">
        <v>180</v>
      </c>
      <c r="L24" s="40"/>
      <c r="M24" s="41"/>
      <c r="N24" s="103">
        <v>200</v>
      </c>
      <c r="O24" s="103">
        <v>200</v>
      </c>
      <c r="P24" s="240" t="s">
        <v>90</v>
      </c>
      <c r="Q24" s="257">
        <v>24</v>
      </c>
      <c r="R24" s="257">
        <v>24</v>
      </c>
      <c r="S24" s="259">
        <v>24</v>
      </c>
      <c r="U24" s="22"/>
    </row>
    <row r="25" spans="1:21">
      <c r="A25" s="207"/>
      <c r="B25" s="210"/>
      <c r="C25" s="213"/>
      <c r="D25" s="213"/>
      <c r="E25" s="243"/>
      <c r="F25" s="246"/>
      <c r="G25" s="222"/>
      <c r="H25" s="229"/>
      <c r="I25" s="63"/>
      <c r="J25" s="46">
        <f>K25+M25</f>
        <v>0</v>
      </c>
      <c r="K25" s="99"/>
      <c r="L25" s="99"/>
      <c r="M25" s="100"/>
      <c r="N25" s="117"/>
      <c r="O25" s="117"/>
      <c r="P25" s="256"/>
      <c r="Q25" s="258"/>
      <c r="R25" s="258"/>
      <c r="S25" s="260"/>
      <c r="U25" s="22"/>
    </row>
    <row r="26" spans="1:21">
      <c r="A26" s="207"/>
      <c r="B26" s="210"/>
      <c r="C26" s="213"/>
      <c r="D26" s="213"/>
      <c r="E26" s="243"/>
      <c r="F26" s="246"/>
      <c r="G26" s="222"/>
      <c r="H26" s="229"/>
      <c r="I26" s="63"/>
      <c r="J26" s="46">
        <f>K26+M26</f>
        <v>0</v>
      </c>
      <c r="K26" s="99"/>
      <c r="L26" s="99"/>
      <c r="M26" s="100"/>
      <c r="N26" s="117"/>
      <c r="O26" s="117"/>
      <c r="P26" s="261" t="s">
        <v>111</v>
      </c>
      <c r="Q26" s="263">
        <v>30</v>
      </c>
      <c r="R26" s="263">
        <v>30</v>
      </c>
      <c r="S26" s="265">
        <v>30</v>
      </c>
      <c r="U26" s="22"/>
    </row>
    <row r="27" spans="1:21">
      <c r="A27" s="207"/>
      <c r="B27" s="210"/>
      <c r="C27" s="213"/>
      <c r="D27" s="213"/>
      <c r="E27" s="243"/>
      <c r="F27" s="246"/>
      <c r="G27" s="222"/>
      <c r="H27" s="229"/>
      <c r="I27" s="95"/>
      <c r="J27" s="97">
        <f>K27+M27</f>
        <v>0</v>
      </c>
      <c r="K27" s="47"/>
      <c r="L27" s="47"/>
      <c r="M27" s="48"/>
      <c r="N27" s="115"/>
      <c r="O27" s="115"/>
      <c r="P27" s="262"/>
      <c r="Q27" s="264"/>
      <c r="R27" s="264"/>
      <c r="S27" s="266"/>
      <c r="U27" s="22"/>
    </row>
    <row r="28" spans="1:21">
      <c r="A28" s="207"/>
      <c r="B28" s="210"/>
      <c r="C28" s="213"/>
      <c r="D28" s="213"/>
      <c r="E28" s="243"/>
      <c r="F28" s="246"/>
      <c r="G28" s="222"/>
      <c r="H28" s="229"/>
      <c r="I28" s="27"/>
      <c r="J28" s="52">
        <f>K28+M28</f>
        <v>0</v>
      </c>
      <c r="K28" s="53"/>
      <c r="L28" s="53"/>
      <c r="M28" s="54"/>
      <c r="N28" s="55"/>
      <c r="O28" s="55"/>
      <c r="P28" s="256" t="s">
        <v>113</v>
      </c>
      <c r="Q28" s="126">
        <v>3</v>
      </c>
      <c r="R28" s="126">
        <v>3</v>
      </c>
      <c r="S28" s="128">
        <v>3</v>
      </c>
      <c r="U28" s="22"/>
    </row>
    <row r="29" spans="1:21" ht="13.5" thickBot="1">
      <c r="A29" s="208"/>
      <c r="B29" s="211"/>
      <c r="C29" s="214"/>
      <c r="D29" s="214"/>
      <c r="E29" s="244"/>
      <c r="F29" s="247"/>
      <c r="G29" s="223"/>
      <c r="H29" s="230"/>
      <c r="I29" s="23" t="s">
        <v>10</v>
      </c>
      <c r="J29" s="56">
        <f t="shared" ref="J29:O29" si="3">SUM(J24:J28)</f>
        <v>180</v>
      </c>
      <c r="K29" s="57">
        <f t="shared" si="3"/>
        <v>180</v>
      </c>
      <c r="L29" s="57">
        <f t="shared" si="3"/>
        <v>0</v>
      </c>
      <c r="M29" s="57">
        <f t="shared" si="3"/>
        <v>0</v>
      </c>
      <c r="N29" s="59">
        <f t="shared" si="3"/>
        <v>200</v>
      </c>
      <c r="O29" s="59">
        <f t="shared" si="3"/>
        <v>200</v>
      </c>
      <c r="P29" s="241"/>
      <c r="Q29" s="127"/>
      <c r="R29" s="127"/>
      <c r="S29" s="129"/>
      <c r="U29" s="22"/>
    </row>
    <row r="30" spans="1:21">
      <c r="A30" s="206" t="s">
        <v>9</v>
      </c>
      <c r="B30" s="209" t="s">
        <v>11</v>
      </c>
      <c r="C30" s="212" t="s">
        <v>55</v>
      </c>
      <c r="D30" s="212"/>
      <c r="E30" s="242" t="s">
        <v>78</v>
      </c>
      <c r="F30" s="245"/>
      <c r="G30" s="221" t="s">
        <v>56</v>
      </c>
      <c r="H30" s="228" t="s">
        <v>68</v>
      </c>
      <c r="I30" s="26" t="s">
        <v>52</v>
      </c>
      <c r="J30" s="39">
        <f>K30+M30</f>
        <v>42</v>
      </c>
      <c r="K30" s="40">
        <v>42</v>
      </c>
      <c r="L30" s="40"/>
      <c r="M30" s="41"/>
      <c r="N30" s="103">
        <v>46.9</v>
      </c>
      <c r="O30" s="103">
        <v>46.9</v>
      </c>
      <c r="P30" s="240" t="s">
        <v>79</v>
      </c>
      <c r="Q30" s="81">
        <v>12</v>
      </c>
      <c r="R30" s="81">
        <v>12</v>
      </c>
      <c r="S30" s="82">
        <v>12</v>
      </c>
      <c r="U30" s="22"/>
    </row>
    <row r="31" spans="1:21" ht="13.5" thickBot="1">
      <c r="A31" s="208"/>
      <c r="B31" s="211"/>
      <c r="C31" s="214"/>
      <c r="D31" s="214"/>
      <c r="E31" s="244"/>
      <c r="F31" s="247"/>
      <c r="G31" s="223"/>
      <c r="H31" s="230"/>
      <c r="I31" s="23" t="s">
        <v>10</v>
      </c>
      <c r="J31" s="56">
        <f t="shared" ref="J31:O31" si="4">SUM(J30:J30)</f>
        <v>42</v>
      </c>
      <c r="K31" s="57">
        <f t="shared" si="4"/>
        <v>42</v>
      </c>
      <c r="L31" s="57">
        <f t="shared" si="4"/>
        <v>0</v>
      </c>
      <c r="M31" s="57">
        <f t="shared" si="4"/>
        <v>0</v>
      </c>
      <c r="N31" s="59">
        <f t="shared" si="4"/>
        <v>46.9</v>
      </c>
      <c r="O31" s="59">
        <f t="shared" si="4"/>
        <v>46.9</v>
      </c>
      <c r="P31" s="241"/>
      <c r="Q31" s="127"/>
      <c r="R31" s="127"/>
      <c r="S31" s="129"/>
      <c r="U31" s="22"/>
    </row>
    <row r="32" spans="1:21" ht="12.75" customHeight="1" thickBot="1">
      <c r="A32" s="28" t="s">
        <v>9</v>
      </c>
      <c r="B32" s="18" t="s">
        <v>11</v>
      </c>
      <c r="C32" s="233" t="s">
        <v>12</v>
      </c>
      <c r="D32" s="233"/>
      <c r="E32" s="233"/>
      <c r="F32" s="233"/>
      <c r="G32" s="233"/>
      <c r="H32" s="233"/>
      <c r="I32" s="234"/>
      <c r="J32" s="60">
        <f t="shared" ref="J32:O32" si="5">SUM(J31,J29,J23)</f>
        <v>259.39999999999998</v>
      </c>
      <c r="K32" s="60">
        <f t="shared" si="5"/>
        <v>259.39999999999998</v>
      </c>
      <c r="L32" s="60">
        <f t="shared" si="5"/>
        <v>0</v>
      </c>
      <c r="M32" s="61">
        <f t="shared" si="5"/>
        <v>0</v>
      </c>
      <c r="N32" s="61">
        <f t="shared" si="5"/>
        <v>301.89999999999998</v>
      </c>
      <c r="O32" s="60">
        <f t="shared" si="5"/>
        <v>301.89999999999998</v>
      </c>
      <c r="P32" s="273"/>
      <c r="Q32" s="274"/>
      <c r="R32" s="274"/>
      <c r="S32" s="275"/>
    </row>
    <row r="33" spans="1:21" ht="12.75" customHeight="1" thickBot="1">
      <c r="A33" s="28" t="s">
        <v>9</v>
      </c>
      <c r="B33" s="270" t="s">
        <v>13</v>
      </c>
      <c r="C33" s="271"/>
      <c r="D33" s="271"/>
      <c r="E33" s="271"/>
      <c r="F33" s="271"/>
      <c r="G33" s="271"/>
      <c r="H33" s="271"/>
      <c r="I33" s="272"/>
      <c r="J33" s="33">
        <f t="shared" ref="J33:O33" si="6">SUM(J18,J32)</f>
        <v>348</v>
      </c>
      <c r="K33" s="33">
        <f t="shared" si="6"/>
        <v>348</v>
      </c>
      <c r="L33" s="33">
        <f t="shared" si="6"/>
        <v>0</v>
      </c>
      <c r="M33" s="34">
        <f t="shared" si="6"/>
        <v>0</v>
      </c>
      <c r="N33" s="34">
        <f t="shared" si="6"/>
        <v>401.9</v>
      </c>
      <c r="O33" s="33">
        <f t="shared" si="6"/>
        <v>411.9</v>
      </c>
      <c r="P33" s="279"/>
      <c r="Q33" s="280"/>
      <c r="R33" s="280"/>
      <c r="S33" s="281"/>
    </row>
    <row r="34" spans="1:21" ht="12.75" customHeight="1" thickBot="1">
      <c r="A34" s="16" t="s">
        <v>11</v>
      </c>
      <c r="B34" s="276" t="s">
        <v>64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8"/>
    </row>
    <row r="35" spans="1:21" ht="12.75" customHeight="1" thickBot="1">
      <c r="A35" s="17" t="s">
        <v>11</v>
      </c>
      <c r="B35" s="18" t="s">
        <v>9</v>
      </c>
      <c r="C35" s="203" t="s">
        <v>65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5"/>
    </row>
    <row r="36" spans="1:21">
      <c r="A36" s="206" t="s">
        <v>11</v>
      </c>
      <c r="B36" s="209" t="s">
        <v>9</v>
      </c>
      <c r="C36" s="294" t="s">
        <v>9</v>
      </c>
      <c r="D36" s="294"/>
      <c r="E36" s="303" t="s">
        <v>69</v>
      </c>
      <c r="F36" s="267" t="s">
        <v>70</v>
      </c>
      <c r="G36" s="285" t="s">
        <v>57</v>
      </c>
      <c r="H36" s="228" t="s">
        <v>68</v>
      </c>
      <c r="I36" s="24" t="s">
        <v>52</v>
      </c>
      <c r="J36" s="39">
        <f>K36+M36</f>
        <v>0</v>
      </c>
      <c r="K36" s="40"/>
      <c r="L36" s="40"/>
      <c r="M36" s="41"/>
      <c r="N36" s="103"/>
      <c r="O36" s="103"/>
      <c r="P36" s="240" t="s">
        <v>72</v>
      </c>
      <c r="Q36" s="81">
        <v>12</v>
      </c>
      <c r="R36" s="81"/>
      <c r="S36" s="82"/>
      <c r="U36" s="22"/>
    </row>
    <row r="37" spans="1:21">
      <c r="A37" s="207"/>
      <c r="B37" s="210"/>
      <c r="C37" s="295"/>
      <c r="D37" s="295"/>
      <c r="E37" s="304"/>
      <c r="F37" s="268"/>
      <c r="G37" s="286"/>
      <c r="H37" s="229"/>
      <c r="I37" s="72" t="s">
        <v>66</v>
      </c>
      <c r="J37" s="46">
        <f>K37+M37</f>
        <v>192</v>
      </c>
      <c r="K37" s="47"/>
      <c r="L37" s="47"/>
      <c r="M37" s="48">
        <v>192</v>
      </c>
      <c r="N37" s="115"/>
      <c r="O37" s="115"/>
      <c r="P37" s="256"/>
      <c r="Q37" s="126"/>
      <c r="R37" s="83"/>
      <c r="S37" s="128"/>
      <c r="U37" s="22"/>
    </row>
    <row r="38" spans="1:21">
      <c r="A38" s="207"/>
      <c r="B38" s="210"/>
      <c r="C38" s="295"/>
      <c r="D38" s="295"/>
      <c r="E38" s="304"/>
      <c r="F38" s="268"/>
      <c r="G38" s="286"/>
      <c r="H38" s="229"/>
      <c r="I38" s="72" t="s">
        <v>67</v>
      </c>
      <c r="J38" s="52">
        <f>K38+M38</f>
        <v>348.8</v>
      </c>
      <c r="K38" s="53"/>
      <c r="L38" s="53"/>
      <c r="M38" s="54">
        <v>348.8</v>
      </c>
      <c r="N38" s="55"/>
      <c r="O38" s="55"/>
      <c r="P38" s="70"/>
      <c r="Q38" s="126"/>
      <c r="R38" s="83"/>
      <c r="S38" s="128"/>
      <c r="U38" s="22"/>
    </row>
    <row r="39" spans="1:21" ht="13.5" thickBot="1">
      <c r="A39" s="208"/>
      <c r="B39" s="211"/>
      <c r="C39" s="296"/>
      <c r="D39" s="296"/>
      <c r="E39" s="305"/>
      <c r="F39" s="269"/>
      <c r="G39" s="287"/>
      <c r="H39" s="230"/>
      <c r="I39" s="29" t="s">
        <v>10</v>
      </c>
      <c r="J39" s="56">
        <f t="shared" ref="J39:O39" si="7">SUM(J36:J38)</f>
        <v>540.79999999999995</v>
      </c>
      <c r="K39" s="57">
        <f t="shared" si="7"/>
        <v>0</v>
      </c>
      <c r="L39" s="57">
        <f t="shared" si="7"/>
        <v>0</v>
      </c>
      <c r="M39" s="57">
        <f t="shared" si="7"/>
        <v>540.79999999999995</v>
      </c>
      <c r="N39" s="59">
        <f t="shared" si="7"/>
        <v>0</v>
      </c>
      <c r="O39" s="59">
        <f t="shared" si="7"/>
        <v>0</v>
      </c>
      <c r="P39" s="71"/>
      <c r="Q39" s="127"/>
      <c r="R39" s="84"/>
      <c r="S39" s="129"/>
      <c r="U39" s="22"/>
    </row>
    <row r="40" spans="1:21">
      <c r="A40" s="288" t="s">
        <v>11</v>
      </c>
      <c r="B40" s="291" t="s">
        <v>9</v>
      </c>
      <c r="C40" s="294" t="s">
        <v>11</v>
      </c>
      <c r="D40" s="294"/>
      <c r="E40" s="306" t="s">
        <v>73</v>
      </c>
      <c r="F40" s="297" t="s">
        <v>70</v>
      </c>
      <c r="G40" s="285" t="s">
        <v>56</v>
      </c>
      <c r="H40" s="314" t="s">
        <v>68</v>
      </c>
      <c r="I40" s="65" t="s">
        <v>52</v>
      </c>
      <c r="J40" s="39">
        <f>K40+M40</f>
        <v>0</v>
      </c>
      <c r="K40" s="40"/>
      <c r="L40" s="40"/>
      <c r="M40" s="41"/>
      <c r="N40" s="103"/>
      <c r="O40" s="103"/>
      <c r="P40" s="309" t="s">
        <v>114</v>
      </c>
      <c r="Q40" s="149"/>
      <c r="R40" s="149"/>
      <c r="S40" s="109"/>
    </row>
    <row r="41" spans="1:21" ht="27" customHeight="1">
      <c r="A41" s="289"/>
      <c r="B41" s="292"/>
      <c r="C41" s="295"/>
      <c r="D41" s="295"/>
      <c r="E41" s="307"/>
      <c r="F41" s="298"/>
      <c r="G41" s="286"/>
      <c r="H41" s="315"/>
      <c r="I41" s="72" t="s">
        <v>66</v>
      </c>
      <c r="J41" s="46">
        <f>K41+M41</f>
        <v>1342.3</v>
      </c>
      <c r="K41" s="47"/>
      <c r="L41" s="47"/>
      <c r="M41" s="48">
        <v>1342.3</v>
      </c>
      <c r="N41" s="115"/>
      <c r="O41" s="115"/>
      <c r="P41" s="310"/>
      <c r="Q41" s="150"/>
      <c r="R41" s="150"/>
      <c r="S41" s="151"/>
    </row>
    <row r="42" spans="1:21" ht="30" customHeight="1">
      <c r="A42" s="289"/>
      <c r="B42" s="292"/>
      <c r="C42" s="295"/>
      <c r="D42" s="295"/>
      <c r="E42" s="307"/>
      <c r="F42" s="298"/>
      <c r="G42" s="286"/>
      <c r="H42" s="315"/>
      <c r="I42" s="72" t="s">
        <v>67</v>
      </c>
      <c r="J42" s="52">
        <f>K42+M42</f>
        <v>1286.9000000000001</v>
      </c>
      <c r="K42" s="53"/>
      <c r="L42" s="53"/>
      <c r="M42" s="54">
        <v>1286.9000000000001</v>
      </c>
      <c r="N42" s="55"/>
      <c r="O42" s="55"/>
      <c r="P42" s="310"/>
      <c r="Q42" s="150"/>
      <c r="R42" s="150"/>
      <c r="S42" s="151"/>
    </row>
    <row r="43" spans="1:21" ht="13.5" thickBot="1">
      <c r="A43" s="290"/>
      <c r="B43" s="293"/>
      <c r="C43" s="296"/>
      <c r="D43" s="296"/>
      <c r="E43" s="308"/>
      <c r="F43" s="299"/>
      <c r="G43" s="287"/>
      <c r="H43" s="316"/>
      <c r="I43" s="23" t="s">
        <v>10</v>
      </c>
      <c r="J43" s="56">
        <f t="shared" ref="J43:O43" si="8">SUM(J40:J42)</f>
        <v>2629.2</v>
      </c>
      <c r="K43" s="57">
        <f t="shared" si="8"/>
        <v>0</v>
      </c>
      <c r="L43" s="57">
        <f t="shared" si="8"/>
        <v>0</v>
      </c>
      <c r="M43" s="57">
        <f t="shared" si="8"/>
        <v>2629.2</v>
      </c>
      <c r="N43" s="59">
        <f t="shared" si="8"/>
        <v>0</v>
      </c>
      <c r="O43" s="59">
        <f t="shared" si="8"/>
        <v>0</v>
      </c>
      <c r="P43" s="152" t="s">
        <v>102</v>
      </c>
      <c r="Q43" s="150">
        <v>100</v>
      </c>
      <c r="R43" s="150"/>
      <c r="S43" s="151"/>
      <c r="U43" s="22"/>
    </row>
    <row r="44" spans="1:21" ht="27.75" customHeight="1">
      <c r="A44" s="206" t="s">
        <v>11</v>
      </c>
      <c r="B44" s="209" t="s">
        <v>9</v>
      </c>
      <c r="C44" s="212" t="s">
        <v>55</v>
      </c>
      <c r="D44" s="212"/>
      <c r="E44" s="282" t="s">
        <v>104</v>
      </c>
      <c r="F44" s="300" t="s">
        <v>70</v>
      </c>
      <c r="G44" s="285" t="s">
        <v>56</v>
      </c>
      <c r="H44" s="228" t="s">
        <v>68</v>
      </c>
      <c r="I44" s="26" t="s">
        <v>52</v>
      </c>
      <c r="J44" s="39">
        <f>K44+M44</f>
        <v>0</v>
      </c>
      <c r="K44" s="40"/>
      <c r="L44" s="40"/>
      <c r="M44" s="41"/>
      <c r="N44" s="103"/>
      <c r="O44" s="103"/>
      <c r="P44" s="311" t="s">
        <v>115</v>
      </c>
      <c r="Q44" s="108"/>
      <c r="R44" s="108"/>
      <c r="S44" s="109"/>
      <c r="U44" s="22"/>
    </row>
    <row r="45" spans="1:21" ht="27.75" customHeight="1">
      <c r="A45" s="207"/>
      <c r="B45" s="210"/>
      <c r="C45" s="213"/>
      <c r="D45" s="213"/>
      <c r="E45" s="283"/>
      <c r="F45" s="301"/>
      <c r="G45" s="286"/>
      <c r="H45" s="229"/>
      <c r="I45" s="63" t="s">
        <v>66</v>
      </c>
      <c r="J45" s="46">
        <f>K45+M45</f>
        <v>500</v>
      </c>
      <c r="K45" s="99"/>
      <c r="L45" s="99"/>
      <c r="M45" s="100">
        <v>500</v>
      </c>
      <c r="N45" s="117">
        <v>1329</v>
      </c>
      <c r="O45" s="117">
        <v>4971</v>
      </c>
      <c r="P45" s="231"/>
      <c r="Q45" s="126"/>
      <c r="R45" s="126"/>
      <c r="S45" s="128"/>
      <c r="U45" s="22"/>
    </row>
    <row r="46" spans="1:21" ht="27.75" customHeight="1">
      <c r="A46" s="207"/>
      <c r="B46" s="210"/>
      <c r="C46" s="213"/>
      <c r="D46" s="213"/>
      <c r="E46" s="283"/>
      <c r="F46" s="301"/>
      <c r="G46" s="286"/>
      <c r="H46" s="229"/>
      <c r="I46" s="63" t="s">
        <v>67</v>
      </c>
      <c r="J46" s="97">
        <f>K46+M46</f>
        <v>500</v>
      </c>
      <c r="K46" s="47"/>
      <c r="L46" s="47"/>
      <c r="M46" s="48">
        <v>500</v>
      </c>
      <c r="N46" s="115">
        <v>3500</v>
      </c>
      <c r="O46" s="115">
        <v>2000</v>
      </c>
      <c r="P46" s="231"/>
      <c r="Q46" s="126"/>
      <c r="R46" s="126"/>
      <c r="S46" s="128"/>
      <c r="U46" s="22"/>
    </row>
    <row r="47" spans="1:21" ht="21.75" customHeight="1" thickBot="1">
      <c r="A47" s="208"/>
      <c r="B47" s="211"/>
      <c r="C47" s="214"/>
      <c r="D47" s="214"/>
      <c r="E47" s="284"/>
      <c r="F47" s="302"/>
      <c r="G47" s="287"/>
      <c r="H47" s="230"/>
      <c r="I47" s="23" t="s">
        <v>10</v>
      </c>
      <c r="J47" s="56">
        <f t="shared" ref="J47:O47" si="9">SUM(J44:J46)</f>
        <v>1000</v>
      </c>
      <c r="K47" s="57">
        <f t="shared" si="9"/>
        <v>0</v>
      </c>
      <c r="L47" s="57">
        <f t="shared" si="9"/>
        <v>0</v>
      </c>
      <c r="M47" s="57">
        <f t="shared" si="9"/>
        <v>1000</v>
      </c>
      <c r="N47" s="59">
        <f t="shared" si="9"/>
        <v>4829</v>
      </c>
      <c r="O47" s="59">
        <f t="shared" si="9"/>
        <v>6971</v>
      </c>
      <c r="P47" s="232"/>
      <c r="Q47" s="127">
        <v>8</v>
      </c>
      <c r="R47" s="127">
        <v>45</v>
      </c>
      <c r="S47" s="129">
        <v>100</v>
      </c>
      <c r="U47" s="22"/>
    </row>
    <row r="48" spans="1:21" ht="13.5" customHeight="1">
      <c r="A48" s="288" t="s">
        <v>11</v>
      </c>
      <c r="B48" s="291" t="s">
        <v>9</v>
      </c>
      <c r="C48" s="294" t="s">
        <v>56</v>
      </c>
      <c r="D48" s="294"/>
      <c r="E48" s="306" t="s">
        <v>112</v>
      </c>
      <c r="F48" s="226"/>
      <c r="G48" s="221" t="s">
        <v>58</v>
      </c>
      <c r="H48" s="314" t="s">
        <v>68</v>
      </c>
      <c r="I48" s="66" t="s">
        <v>66</v>
      </c>
      <c r="J48" s="46">
        <f>K48+M48</f>
        <v>0</v>
      </c>
      <c r="K48" s="90"/>
      <c r="L48" s="90"/>
      <c r="M48" s="91"/>
      <c r="N48" s="118"/>
      <c r="O48" s="118">
        <v>158.69999999999999</v>
      </c>
      <c r="P48" s="309" t="s">
        <v>116</v>
      </c>
      <c r="Q48" s="324"/>
      <c r="R48" s="324"/>
      <c r="S48" s="321">
        <v>50</v>
      </c>
      <c r="U48" s="153"/>
    </row>
    <row r="49" spans="1:40" ht="13.5" customHeight="1">
      <c r="A49" s="289"/>
      <c r="B49" s="292"/>
      <c r="C49" s="295"/>
      <c r="D49" s="295"/>
      <c r="E49" s="307"/>
      <c r="F49" s="312"/>
      <c r="G49" s="222"/>
      <c r="H49" s="315"/>
      <c r="I49" s="64" t="s">
        <v>67</v>
      </c>
      <c r="J49" s="52">
        <f>K49+M49</f>
        <v>0</v>
      </c>
      <c r="K49" s="47"/>
      <c r="L49" s="47"/>
      <c r="M49" s="48"/>
      <c r="N49" s="88"/>
      <c r="O49" s="119">
        <v>899</v>
      </c>
      <c r="P49" s="310"/>
      <c r="Q49" s="325"/>
      <c r="R49" s="325"/>
      <c r="S49" s="322"/>
    </row>
    <row r="50" spans="1:40" ht="24" customHeight="1" thickBot="1">
      <c r="A50" s="290"/>
      <c r="B50" s="293"/>
      <c r="C50" s="296"/>
      <c r="D50" s="296"/>
      <c r="E50" s="308"/>
      <c r="F50" s="227"/>
      <c r="G50" s="223"/>
      <c r="H50" s="316"/>
      <c r="I50" s="23" t="s">
        <v>10</v>
      </c>
      <c r="J50" s="56">
        <f t="shared" ref="J50:O50" si="10">SUM(J48:J49)</f>
        <v>0</v>
      </c>
      <c r="K50" s="57">
        <f t="shared" si="10"/>
        <v>0</v>
      </c>
      <c r="L50" s="57">
        <f t="shared" si="10"/>
        <v>0</v>
      </c>
      <c r="M50" s="57">
        <f t="shared" si="10"/>
        <v>0</v>
      </c>
      <c r="N50" s="59">
        <f t="shared" si="10"/>
        <v>0</v>
      </c>
      <c r="O50" s="59">
        <f t="shared" si="10"/>
        <v>1057.7</v>
      </c>
      <c r="P50" s="313"/>
      <c r="Q50" s="326"/>
      <c r="R50" s="326"/>
      <c r="S50" s="323"/>
      <c r="U50" s="22"/>
    </row>
    <row r="51" spans="1:40" ht="14.25" customHeight="1" thickBot="1">
      <c r="A51" s="121" t="s">
        <v>11</v>
      </c>
      <c r="B51" s="122" t="s">
        <v>9</v>
      </c>
      <c r="C51" s="317" t="s">
        <v>12</v>
      </c>
      <c r="D51" s="233"/>
      <c r="E51" s="233"/>
      <c r="F51" s="233"/>
      <c r="G51" s="233"/>
      <c r="H51" s="233"/>
      <c r="I51" s="234"/>
      <c r="J51" s="60">
        <f t="shared" ref="J51:O51" si="11">SUM(J47,J43,J39,J50)</f>
        <v>4170</v>
      </c>
      <c r="K51" s="60">
        <f t="shared" si="11"/>
        <v>0</v>
      </c>
      <c r="L51" s="60">
        <f t="shared" si="11"/>
        <v>0</v>
      </c>
      <c r="M51" s="61">
        <f t="shared" si="11"/>
        <v>4170</v>
      </c>
      <c r="N51" s="61">
        <f t="shared" si="11"/>
        <v>4829</v>
      </c>
      <c r="O51" s="60">
        <f t="shared" si="11"/>
        <v>8028.7</v>
      </c>
      <c r="P51" s="273"/>
      <c r="Q51" s="274"/>
      <c r="R51" s="274"/>
      <c r="S51" s="275"/>
    </row>
    <row r="52" spans="1:40" ht="14.25" customHeight="1" thickBot="1">
      <c r="A52" s="17" t="s">
        <v>11</v>
      </c>
      <c r="B52" s="270" t="s">
        <v>13</v>
      </c>
      <c r="C52" s="271"/>
      <c r="D52" s="271"/>
      <c r="E52" s="271"/>
      <c r="F52" s="271"/>
      <c r="G52" s="271"/>
      <c r="H52" s="271"/>
      <c r="I52" s="272"/>
      <c r="J52" s="33">
        <f t="shared" ref="J52:O52" si="12">SUM(J51)</f>
        <v>4170</v>
      </c>
      <c r="K52" s="33">
        <f t="shared" si="12"/>
        <v>0</v>
      </c>
      <c r="L52" s="33">
        <f t="shared" si="12"/>
        <v>0</v>
      </c>
      <c r="M52" s="34">
        <f t="shared" si="12"/>
        <v>4170</v>
      </c>
      <c r="N52" s="34">
        <f t="shared" si="12"/>
        <v>4829</v>
      </c>
      <c r="O52" s="34">
        <f t="shared" si="12"/>
        <v>8028.7</v>
      </c>
      <c r="P52" s="279"/>
      <c r="Q52" s="280"/>
      <c r="R52" s="280"/>
      <c r="S52" s="281"/>
    </row>
    <row r="53" spans="1:40" ht="14.25" customHeight="1" thickBot="1">
      <c r="A53" s="30" t="s">
        <v>9</v>
      </c>
      <c r="B53" s="318" t="s">
        <v>110</v>
      </c>
      <c r="C53" s="319"/>
      <c r="D53" s="319"/>
      <c r="E53" s="319"/>
      <c r="F53" s="319"/>
      <c r="G53" s="319"/>
      <c r="H53" s="319"/>
      <c r="I53" s="320"/>
      <c r="J53" s="68">
        <f t="shared" ref="J53:O53" si="13">SUM(J33,J52)</f>
        <v>4518</v>
      </c>
      <c r="K53" s="69">
        <f t="shared" si="13"/>
        <v>348</v>
      </c>
      <c r="L53" s="69">
        <f t="shared" si="13"/>
        <v>0</v>
      </c>
      <c r="M53" s="67">
        <f t="shared" si="13"/>
        <v>4170</v>
      </c>
      <c r="N53" s="67">
        <f t="shared" si="13"/>
        <v>5230.8999999999996</v>
      </c>
      <c r="O53" s="67">
        <f t="shared" si="13"/>
        <v>8440.6</v>
      </c>
      <c r="P53" s="336"/>
      <c r="Q53" s="337"/>
      <c r="R53" s="337"/>
      <c r="S53" s="338"/>
    </row>
    <row r="54" spans="1:40" s="32" customFormat="1" ht="27.75" customHeight="1">
      <c r="A54" s="339" t="s">
        <v>94</v>
      </c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1:40" s="32" customFormat="1" ht="14.25" customHeight="1" thickBot="1">
      <c r="A55" s="346" t="s">
        <v>18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7"/>
      <c r="Q55" s="7"/>
      <c r="R55" s="7"/>
      <c r="S55" s="7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</row>
    <row r="56" spans="1:40" ht="35.25" customHeight="1" thickBot="1">
      <c r="A56" s="333" t="s">
        <v>14</v>
      </c>
      <c r="B56" s="334"/>
      <c r="C56" s="334"/>
      <c r="D56" s="334"/>
      <c r="E56" s="334"/>
      <c r="F56" s="334"/>
      <c r="G56" s="334"/>
      <c r="H56" s="334"/>
      <c r="I56" s="335"/>
      <c r="J56" s="333" t="s">
        <v>41</v>
      </c>
      <c r="K56" s="334"/>
      <c r="L56" s="334"/>
      <c r="M56" s="335"/>
      <c r="N56" s="73" t="s">
        <v>108</v>
      </c>
      <c r="O56" s="73" t="s">
        <v>109</v>
      </c>
    </row>
    <row r="57" spans="1:40">
      <c r="A57" s="340" t="s">
        <v>19</v>
      </c>
      <c r="B57" s="341"/>
      <c r="C57" s="341"/>
      <c r="D57" s="341"/>
      <c r="E57" s="341"/>
      <c r="F57" s="341"/>
      <c r="G57" s="341"/>
      <c r="H57" s="341"/>
      <c r="I57" s="342"/>
      <c r="J57" s="343">
        <f>SUM(J58:M59)</f>
        <v>2382.3000000000002</v>
      </c>
      <c r="K57" s="344"/>
      <c r="L57" s="344"/>
      <c r="M57" s="345"/>
      <c r="N57" s="77">
        <f>SUM(N58:N59)</f>
        <v>1730.9</v>
      </c>
      <c r="O57" s="77">
        <f>SUM(O58:O59)</f>
        <v>5541.5999999999995</v>
      </c>
      <c r="P57" s="8"/>
      <c r="Q57" s="8"/>
      <c r="R57" s="8"/>
      <c r="S57" s="8"/>
    </row>
    <row r="58" spans="1:40">
      <c r="A58" s="327" t="s">
        <v>43</v>
      </c>
      <c r="B58" s="328"/>
      <c r="C58" s="328"/>
      <c r="D58" s="328"/>
      <c r="E58" s="328"/>
      <c r="F58" s="328"/>
      <c r="G58" s="328"/>
      <c r="H58" s="328"/>
      <c r="I58" s="329"/>
      <c r="J58" s="330">
        <f>SUMIF(I12:I53,"SB",J12:J53)</f>
        <v>348</v>
      </c>
      <c r="K58" s="331"/>
      <c r="L58" s="331"/>
      <c r="M58" s="332"/>
      <c r="N58" s="74">
        <f>SUMIF(I12:I53,"SB",N12:N53)</f>
        <v>401.9</v>
      </c>
      <c r="O58" s="74">
        <f>SUMIF(I12:I53,"SB",O12:O53)</f>
        <v>411.9</v>
      </c>
      <c r="P58" s="8"/>
      <c r="Q58" s="8"/>
      <c r="R58" s="8"/>
      <c r="S58" s="8"/>
    </row>
    <row r="59" spans="1:40">
      <c r="A59" s="353" t="s">
        <v>44</v>
      </c>
      <c r="B59" s="354"/>
      <c r="C59" s="354"/>
      <c r="D59" s="354"/>
      <c r="E59" s="354"/>
      <c r="F59" s="354"/>
      <c r="G59" s="354"/>
      <c r="H59" s="354"/>
      <c r="I59" s="355"/>
      <c r="J59" s="330">
        <f>SUMIF(I12:I53,"SB(P)",J12:J53)</f>
        <v>2034.3</v>
      </c>
      <c r="K59" s="331"/>
      <c r="L59" s="331"/>
      <c r="M59" s="332"/>
      <c r="N59" s="74">
        <f>SUMIF(I12:I53,"SB(P)",N12:N53)</f>
        <v>1329</v>
      </c>
      <c r="O59" s="74">
        <f>SUMIF(I12:I53,"SB(P)",O12:O53)</f>
        <v>5129.7</v>
      </c>
      <c r="P59" s="8"/>
      <c r="Q59" s="8"/>
      <c r="R59" s="8"/>
      <c r="S59" s="8"/>
    </row>
    <row r="60" spans="1:40">
      <c r="A60" s="356" t="s">
        <v>20</v>
      </c>
      <c r="B60" s="357"/>
      <c r="C60" s="357"/>
      <c r="D60" s="357"/>
      <c r="E60" s="357"/>
      <c r="F60" s="357"/>
      <c r="G60" s="357"/>
      <c r="H60" s="357"/>
      <c r="I60" s="358"/>
      <c r="J60" s="359">
        <f>SUM(J61:M61)</f>
        <v>2135.6999999999998</v>
      </c>
      <c r="K60" s="360"/>
      <c r="L60" s="360"/>
      <c r="M60" s="361"/>
      <c r="N60" s="78">
        <f>SUM(N61:N61)</f>
        <v>3500</v>
      </c>
      <c r="O60" s="78">
        <f>SUM(O61:O61)</f>
        <v>2899</v>
      </c>
      <c r="P60" s="8"/>
      <c r="Q60" s="8"/>
      <c r="R60" s="8"/>
      <c r="S60" s="8"/>
    </row>
    <row r="61" spans="1:40">
      <c r="A61" s="362" t="s">
        <v>45</v>
      </c>
      <c r="B61" s="363"/>
      <c r="C61" s="363"/>
      <c r="D61" s="363"/>
      <c r="E61" s="363"/>
      <c r="F61" s="363"/>
      <c r="G61" s="363"/>
      <c r="H61" s="363"/>
      <c r="I61" s="364"/>
      <c r="J61" s="330">
        <f>SUMIF(I12:I53,"ES",J12:J53)</f>
        <v>2135.6999999999998</v>
      </c>
      <c r="K61" s="331"/>
      <c r="L61" s="331"/>
      <c r="M61" s="332"/>
      <c r="N61" s="74">
        <f>SUMIF(I12:I53,"ES",N12:N53)</f>
        <v>3500</v>
      </c>
      <c r="O61" s="74">
        <f>SUMIF(I12:I53,"ES",O12:O53)</f>
        <v>2899</v>
      </c>
      <c r="P61" s="8"/>
      <c r="Q61" s="8"/>
      <c r="R61" s="8"/>
      <c r="S61" s="8"/>
    </row>
    <row r="62" spans="1:40" ht="13.5" thickBot="1">
      <c r="A62" s="347" t="s">
        <v>21</v>
      </c>
      <c r="B62" s="348"/>
      <c r="C62" s="348"/>
      <c r="D62" s="348"/>
      <c r="E62" s="348"/>
      <c r="F62" s="348"/>
      <c r="G62" s="348"/>
      <c r="H62" s="348"/>
      <c r="I62" s="349"/>
      <c r="J62" s="350">
        <f>SUM(J57,J60)</f>
        <v>4518</v>
      </c>
      <c r="K62" s="351"/>
      <c r="L62" s="351"/>
      <c r="M62" s="352"/>
      <c r="N62" s="76">
        <f>SUM(N57,N60)</f>
        <v>5230.8999999999996</v>
      </c>
      <c r="O62" s="76">
        <f>SUM(O57,O60)</f>
        <v>8440.5999999999985</v>
      </c>
      <c r="P62" s="8"/>
      <c r="Q62" s="8"/>
      <c r="R62" s="8"/>
      <c r="S62" s="8"/>
    </row>
  </sheetData>
  <mergeCells count="155">
    <mergeCell ref="A55:O55"/>
    <mergeCell ref="A62:I62"/>
    <mergeCell ref="J62:M62"/>
    <mergeCell ref="A59:I59"/>
    <mergeCell ref="J59:M59"/>
    <mergeCell ref="A60:I60"/>
    <mergeCell ref="J60:M60"/>
    <mergeCell ref="A61:I61"/>
    <mergeCell ref="J61:M61"/>
    <mergeCell ref="R48:R50"/>
    <mergeCell ref="G48:G50"/>
    <mergeCell ref="A58:I58"/>
    <mergeCell ref="J58:M58"/>
    <mergeCell ref="A56:I56"/>
    <mergeCell ref="J56:M56"/>
    <mergeCell ref="P53:S53"/>
    <mergeCell ref="A54:S54"/>
    <mergeCell ref="A57:I57"/>
    <mergeCell ref="J57:M57"/>
    <mergeCell ref="H44:H47"/>
    <mergeCell ref="H40:H43"/>
    <mergeCell ref="H48:H50"/>
    <mergeCell ref="C51:I51"/>
    <mergeCell ref="B53:I53"/>
    <mergeCell ref="P51:S51"/>
    <mergeCell ref="B52:I52"/>
    <mergeCell ref="P52:S52"/>
    <mergeCell ref="S48:S50"/>
    <mergeCell ref="Q48:Q50"/>
    <mergeCell ref="C36:C39"/>
    <mergeCell ref="D36:D39"/>
    <mergeCell ref="P40:P42"/>
    <mergeCell ref="P44:P47"/>
    <mergeCell ref="B48:B50"/>
    <mergeCell ref="C48:C50"/>
    <mergeCell ref="D48:D50"/>
    <mergeCell ref="E48:E50"/>
    <mergeCell ref="F48:F50"/>
    <mergeCell ref="P48:P50"/>
    <mergeCell ref="A48:A50"/>
    <mergeCell ref="A44:A47"/>
    <mergeCell ref="B44:B47"/>
    <mergeCell ref="C44:C47"/>
    <mergeCell ref="E36:E39"/>
    <mergeCell ref="G36:G39"/>
    <mergeCell ref="E40:E43"/>
    <mergeCell ref="G40:G43"/>
    <mergeCell ref="A36:A39"/>
    <mergeCell ref="B36:B39"/>
    <mergeCell ref="D44:D47"/>
    <mergeCell ref="E44:E47"/>
    <mergeCell ref="G44:G47"/>
    <mergeCell ref="A40:A43"/>
    <mergeCell ref="B40:B43"/>
    <mergeCell ref="C40:C43"/>
    <mergeCell ref="D40:D43"/>
    <mergeCell ref="F40:F43"/>
    <mergeCell ref="F44:F47"/>
    <mergeCell ref="F36:F39"/>
    <mergeCell ref="A30:A31"/>
    <mergeCell ref="B30:B31"/>
    <mergeCell ref="C30:C31"/>
    <mergeCell ref="D30:D31"/>
    <mergeCell ref="H36:H39"/>
    <mergeCell ref="E30:E31"/>
    <mergeCell ref="F30:F31"/>
    <mergeCell ref="B33:I33"/>
    <mergeCell ref="C32:I32"/>
    <mergeCell ref="S24:S25"/>
    <mergeCell ref="P26:P27"/>
    <mergeCell ref="Q26:Q27"/>
    <mergeCell ref="R26:R27"/>
    <mergeCell ref="S26:S27"/>
    <mergeCell ref="P36:P37"/>
    <mergeCell ref="P32:S32"/>
    <mergeCell ref="B34:S34"/>
    <mergeCell ref="C35:S35"/>
    <mergeCell ref="P33:S33"/>
    <mergeCell ref="G30:G31"/>
    <mergeCell ref="H30:H31"/>
    <mergeCell ref="P30:P31"/>
    <mergeCell ref="P24:P25"/>
    <mergeCell ref="Q24:Q25"/>
    <mergeCell ref="R24:R25"/>
    <mergeCell ref="A24:A29"/>
    <mergeCell ref="B24:B29"/>
    <mergeCell ref="C24:C29"/>
    <mergeCell ref="D24:D29"/>
    <mergeCell ref="P20:P21"/>
    <mergeCell ref="P22:P23"/>
    <mergeCell ref="G24:G29"/>
    <mergeCell ref="H24:H29"/>
    <mergeCell ref="P28:P29"/>
    <mergeCell ref="E24:E29"/>
    <mergeCell ref="F24:F29"/>
    <mergeCell ref="Q22:Q23"/>
    <mergeCell ref="A20:A23"/>
    <mergeCell ref="B20:B23"/>
    <mergeCell ref="C20:C23"/>
    <mergeCell ref="D20:D23"/>
    <mergeCell ref="E20:E23"/>
    <mergeCell ref="F20:F23"/>
    <mergeCell ref="G20:G23"/>
    <mergeCell ref="H20:H23"/>
    <mergeCell ref="C18:I18"/>
    <mergeCell ref="C19:S19"/>
    <mergeCell ref="G16:G17"/>
    <mergeCell ref="H16:H17"/>
    <mergeCell ref="P16:P17"/>
    <mergeCell ref="R22:R23"/>
    <mergeCell ref="S22:S23"/>
    <mergeCell ref="R14:R15"/>
    <mergeCell ref="S14:S15"/>
    <mergeCell ref="A16:A17"/>
    <mergeCell ref="B16:B17"/>
    <mergeCell ref="C16:C17"/>
    <mergeCell ref="D16:D17"/>
    <mergeCell ref="E16:E17"/>
    <mergeCell ref="F16:F17"/>
    <mergeCell ref="H12:H15"/>
    <mergeCell ref="P14:P15"/>
    <mergeCell ref="A9:S9"/>
    <mergeCell ref="B10:S10"/>
    <mergeCell ref="C11:S11"/>
    <mergeCell ref="A12:A15"/>
    <mergeCell ref="B12:B15"/>
    <mergeCell ref="C12:C15"/>
    <mergeCell ref="D12:D15"/>
    <mergeCell ref="E12:E15"/>
    <mergeCell ref="F12:F15"/>
    <mergeCell ref="G12:G15"/>
    <mergeCell ref="Q14:Q15"/>
    <mergeCell ref="A8:S8"/>
    <mergeCell ref="J5:M5"/>
    <mergeCell ref="N5:N7"/>
    <mergeCell ref="O5:O7"/>
    <mergeCell ref="P5:S5"/>
    <mergeCell ref="G5:G7"/>
    <mergeCell ref="H5:H7"/>
    <mergeCell ref="A5:A7"/>
    <mergeCell ref="B5:B7"/>
    <mergeCell ref="C5:C7"/>
    <mergeCell ref="D5:D7"/>
    <mergeCell ref="E5:E7"/>
    <mergeCell ref="P6:P7"/>
    <mergeCell ref="A1:S1"/>
    <mergeCell ref="A2:S2"/>
    <mergeCell ref="A3:S3"/>
    <mergeCell ref="Q4:S4"/>
    <mergeCell ref="Q6:S6"/>
    <mergeCell ref="F5:F7"/>
    <mergeCell ref="J6:J7"/>
    <mergeCell ref="K6:L6"/>
    <mergeCell ref="M6:M7"/>
    <mergeCell ref="I5:I7"/>
  </mergeCells>
  <phoneticPr fontId="13" type="noConversion"/>
  <printOptions horizontalCentered="1"/>
  <pageMargins left="0" right="0" top="0" bottom="0" header="0.31496062992125984" footer="0.31496062992125984"/>
  <pageSetup paperSize="9" scale="95"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69"/>
  <sheetViews>
    <sheetView zoomScaleNormal="100" workbookViewId="0">
      <selection sqref="A1:AA1"/>
    </sheetView>
  </sheetViews>
  <sheetFormatPr defaultRowHeight="12.75"/>
  <cols>
    <col min="1" max="4" width="2.7109375" style="13" customWidth="1"/>
    <col min="5" max="5" width="30.7109375" style="13" customWidth="1"/>
    <col min="6" max="6" width="4.28515625" style="130" customWidth="1"/>
    <col min="7" max="7" width="2.7109375" style="13" customWidth="1"/>
    <col min="8" max="8" width="2.7109375" style="14" customWidth="1"/>
    <col min="9" max="9" width="7.7109375" style="15" customWidth="1"/>
    <col min="10" max="23" width="7.7109375" style="13" customWidth="1"/>
    <col min="24" max="24" width="20.7109375" style="13" customWidth="1"/>
    <col min="25" max="27" width="3.7109375" style="13" customWidth="1"/>
    <col min="28" max="16384" width="9.140625" style="8"/>
  </cols>
  <sheetData>
    <row r="1" spans="1:30" ht="18" customHeight="1">
      <c r="A1" s="177" t="s">
        <v>106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</row>
    <row r="2" spans="1:30" ht="18" customHeight="1">
      <c r="A2" s="178" t="s">
        <v>59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30" ht="18" customHeight="1">
      <c r="A3" s="179" t="s">
        <v>37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4"/>
      <c r="AC3" s="4"/>
      <c r="AD3" s="4"/>
    </row>
    <row r="4" spans="1:30" ht="15" customHeight="1" thickBot="1">
      <c r="Y4" s="180" t="s">
        <v>0</v>
      </c>
      <c r="Z4" s="180"/>
      <c r="AA4" s="180"/>
    </row>
    <row r="5" spans="1:30" ht="30" customHeight="1">
      <c r="A5" s="195" t="s">
        <v>38</v>
      </c>
      <c r="B5" s="169" t="s">
        <v>1</v>
      </c>
      <c r="C5" s="169" t="s">
        <v>2</v>
      </c>
      <c r="D5" s="169" t="s">
        <v>54</v>
      </c>
      <c r="E5" s="376" t="s">
        <v>16</v>
      </c>
      <c r="F5" s="158" t="s">
        <v>3</v>
      </c>
      <c r="G5" s="169" t="s">
        <v>48</v>
      </c>
      <c r="H5" s="380" t="s">
        <v>4</v>
      </c>
      <c r="I5" s="166" t="s">
        <v>5</v>
      </c>
      <c r="J5" s="186" t="s">
        <v>85</v>
      </c>
      <c r="K5" s="187"/>
      <c r="L5" s="187"/>
      <c r="M5" s="188"/>
      <c r="N5" s="186" t="s">
        <v>53</v>
      </c>
      <c r="O5" s="187"/>
      <c r="P5" s="187"/>
      <c r="Q5" s="188"/>
      <c r="R5" s="186" t="s">
        <v>41</v>
      </c>
      <c r="S5" s="187"/>
      <c r="T5" s="187"/>
      <c r="U5" s="188"/>
      <c r="V5" s="166" t="s">
        <v>46</v>
      </c>
      <c r="W5" s="166" t="s">
        <v>47</v>
      </c>
      <c r="X5" s="189" t="s">
        <v>15</v>
      </c>
      <c r="Y5" s="190"/>
      <c r="Z5" s="190"/>
      <c r="AA5" s="191"/>
    </row>
    <row r="6" spans="1:30" ht="14.25" customHeight="1">
      <c r="A6" s="196"/>
      <c r="B6" s="170"/>
      <c r="C6" s="170"/>
      <c r="D6" s="170"/>
      <c r="E6" s="377"/>
      <c r="F6" s="159"/>
      <c r="G6" s="170"/>
      <c r="H6" s="381"/>
      <c r="I6" s="167"/>
      <c r="J6" s="161" t="s">
        <v>6</v>
      </c>
      <c r="K6" s="155" t="s">
        <v>7</v>
      </c>
      <c r="L6" s="163"/>
      <c r="M6" s="164" t="s">
        <v>23</v>
      </c>
      <c r="N6" s="161" t="s">
        <v>6</v>
      </c>
      <c r="O6" s="155" t="s">
        <v>7</v>
      </c>
      <c r="P6" s="163"/>
      <c r="Q6" s="164" t="s">
        <v>23</v>
      </c>
      <c r="R6" s="161" t="s">
        <v>6</v>
      </c>
      <c r="S6" s="155" t="s">
        <v>7</v>
      </c>
      <c r="T6" s="163"/>
      <c r="U6" s="164" t="s">
        <v>23</v>
      </c>
      <c r="V6" s="167"/>
      <c r="W6" s="167"/>
      <c r="X6" s="175" t="s">
        <v>16</v>
      </c>
      <c r="Y6" s="155" t="s">
        <v>8</v>
      </c>
      <c r="Z6" s="156"/>
      <c r="AA6" s="157"/>
    </row>
    <row r="7" spans="1:30" ht="99" customHeight="1" thickBot="1">
      <c r="A7" s="162"/>
      <c r="B7" s="171"/>
      <c r="C7" s="171"/>
      <c r="D7" s="171"/>
      <c r="E7" s="378"/>
      <c r="F7" s="160"/>
      <c r="G7" s="171"/>
      <c r="H7" s="382"/>
      <c r="I7" s="168"/>
      <c r="J7" s="162"/>
      <c r="K7" s="10" t="s">
        <v>6</v>
      </c>
      <c r="L7" s="9" t="s">
        <v>17</v>
      </c>
      <c r="M7" s="165"/>
      <c r="N7" s="162"/>
      <c r="O7" s="10" t="s">
        <v>6</v>
      </c>
      <c r="P7" s="9" t="s">
        <v>17</v>
      </c>
      <c r="Q7" s="165"/>
      <c r="R7" s="162"/>
      <c r="S7" s="10" t="s">
        <v>6</v>
      </c>
      <c r="T7" s="9" t="s">
        <v>17</v>
      </c>
      <c r="U7" s="165"/>
      <c r="V7" s="168"/>
      <c r="W7" s="168"/>
      <c r="X7" s="176"/>
      <c r="Y7" s="11" t="s">
        <v>49</v>
      </c>
      <c r="Z7" s="11" t="s">
        <v>50</v>
      </c>
      <c r="AA7" s="12" t="s">
        <v>51</v>
      </c>
    </row>
    <row r="8" spans="1:30" s="75" customFormat="1" ht="14.25" customHeight="1">
      <c r="A8" s="183" t="s">
        <v>80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5"/>
    </row>
    <row r="9" spans="1:30" s="75" customFormat="1" ht="14.25" customHeight="1">
      <c r="A9" s="197" t="s">
        <v>60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9"/>
    </row>
    <row r="10" spans="1:30" ht="14.25" customHeight="1" thickBot="1">
      <c r="A10" s="120" t="s">
        <v>9</v>
      </c>
      <c r="B10" s="368" t="s">
        <v>61</v>
      </c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  <c r="U10" s="369"/>
      <c r="V10" s="369"/>
      <c r="W10" s="369"/>
      <c r="X10" s="369"/>
      <c r="Y10" s="369"/>
      <c r="Z10" s="369"/>
      <c r="AA10" s="370"/>
    </row>
    <row r="11" spans="1:30" ht="14.25" customHeight="1" thickBot="1">
      <c r="A11" s="17" t="s">
        <v>9</v>
      </c>
      <c r="B11" s="18" t="s">
        <v>9</v>
      </c>
      <c r="C11" s="203" t="s">
        <v>62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5"/>
    </row>
    <row r="12" spans="1:30" ht="25.5" customHeight="1">
      <c r="A12" s="206" t="s">
        <v>9</v>
      </c>
      <c r="B12" s="209" t="s">
        <v>9</v>
      </c>
      <c r="C12" s="212" t="s">
        <v>9</v>
      </c>
      <c r="D12" s="212"/>
      <c r="E12" s="215" t="s">
        <v>74</v>
      </c>
      <c r="F12" s="218" t="s">
        <v>98</v>
      </c>
      <c r="G12" s="285" t="s">
        <v>56</v>
      </c>
      <c r="H12" s="372" t="s">
        <v>68</v>
      </c>
      <c r="I12" s="19" t="s">
        <v>52</v>
      </c>
      <c r="J12" s="35">
        <f>K12+M12</f>
        <v>81.599999999999994</v>
      </c>
      <c r="K12" s="36">
        <v>81.599999999999994</v>
      </c>
      <c r="L12" s="36"/>
      <c r="M12" s="37"/>
      <c r="N12" s="35">
        <f>O12+Q12</f>
        <v>99.8</v>
      </c>
      <c r="O12" s="36">
        <v>99.8</v>
      </c>
      <c r="P12" s="36"/>
      <c r="Q12" s="38"/>
      <c r="R12" s="39">
        <f>S12+U12</f>
        <v>88.6</v>
      </c>
      <c r="S12" s="40">
        <v>88.6</v>
      </c>
      <c r="T12" s="40"/>
      <c r="U12" s="41"/>
      <c r="V12" s="103">
        <v>100</v>
      </c>
      <c r="W12" s="103">
        <v>100</v>
      </c>
      <c r="X12" s="107" t="s">
        <v>81</v>
      </c>
      <c r="Y12" s="108">
        <v>33</v>
      </c>
      <c r="Z12" s="108">
        <v>38</v>
      </c>
      <c r="AA12" s="109">
        <v>42</v>
      </c>
    </row>
    <row r="13" spans="1:30" ht="14.25" customHeight="1">
      <c r="A13" s="207"/>
      <c r="B13" s="210"/>
      <c r="C13" s="213"/>
      <c r="D13" s="213"/>
      <c r="E13" s="216"/>
      <c r="F13" s="219"/>
      <c r="G13" s="286"/>
      <c r="H13" s="373"/>
      <c r="I13" s="20"/>
      <c r="J13" s="42">
        <f>K13+M13</f>
        <v>0</v>
      </c>
      <c r="K13" s="43"/>
      <c r="L13" s="43"/>
      <c r="M13" s="44"/>
      <c r="N13" s="42">
        <f>O13+Q13</f>
        <v>0</v>
      </c>
      <c r="O13" s="43"/>
      <c r="P13" s="43"/>
      <c r="Q13" s="45"/>
      <c r="R13" s="46">
        <f>S13+U13</f>
        <v>0</v>
      </c>
      <c r="S13" s="47"/>
      <c r="T13" s="47"/>
      <c r="U13" s="48"/>
      <c r="V13" s="115"/>
      <c r="W13" s="115"/>
      <c r="X13" s="104" t="s">
        <v>89</v>
      </c>
      <c r="Y13" s="105">
        <v>2</v>
      </c>
      <c r="Z13" s="105">
        <v>2</v>
      </c>
      <c r="AA13" s="106">
        <v>2</v>
      </c>
    </row>
    <row r="14" spans="1:30" ht="14.25" customHeight="1">
      <c r="A14" s="207"/>
      <c r="B14" s="210"/>
      <c r="C14" s="213"/>
      <c r="D14" s="213"/>
      <c r="E14" s="216"/>
      <c r="F14" s="219"/>
      <c r="G14" s="286"/>
      <c r="H14" s="373"/>
      <c r="I14" s="21"/>
      <c r="J14" s="49">
        <f>K14+M14</f>
        <v>0</v>
      </c>
      <c r="K14" s="50"/>
      <c r="L14" s="50"/>
      <c r="M14" s="44"/>
      <c r="N14" s="49">
        <f>O14+Q14</f>
        <v>0</v>
      </c>
      <c r="O14" s="50"/>
      <c r="P14" s="50"/>
      <c r="Q14" s="51"/>
      <c r="R14" s="52">
        <f>S14+U14</f>
        <v>0</v>
      </c>
      <c r="S14" s="53"/>
      <c r="T14" s="53"/>
      <c r="U14" s="54"/>
      <c r="V14" s="55"/>
      <c r="W14" s="55"/>
      <c r="X14" s="375" t="s">
        <v>88</v>
      </c>
      <c r="Y14" s="371">
        <v>1.05</v>
      </c>
      <c r="Z14" s="371">
        <v>1.1000000000000001</v>
      </c>
      <c r="AA14" s="379">
        <v>1.1499999999999999</v>
      </c>
      <c r="AC14" s="22"/>
    </row>
    <row r="15" spans="1:30" ht="14.25" customHeight="1" thickBot="1">
      <c r="A15" s="208"/>
      <c r="B15" s="211"/>
      <c r="C15" s="214"/>
      <c r="D15" s="214"/>
      <c r="E15" s="217"/>
      <c r="F15" s="220"/>
      <c r="G15" s="287"/>
      <c r="H15" s="374"/>
      <c r="I15" s="23" t="s">
        <v>10</v>
      </c>
      <c r="J15" s="56">
        <f t="shared" ref="J15:W15" si="0">SUM(J12:J14)</f>
        <v>81.599999999999994</v>
      </c>
      <c r="K15" s="57">
        <f t="shared" si="0"/>
        <v>81.599999999999994</v>
      </c>
      <c r="L15" s="57">
        <f t="shared" si="0"/>
        <v>0</v>
      </c>
      <c r="M15" s="58">
        <f t="shared" si="0"/>
        <v>0</v>
      </c>
      <c r="N15" s="56">
        <f t="shared" si="0"/>
        <v>99.8</v>
      </c>
      <c r="O15" s="57">
        <f t="shared" si="0"/>
        <v>99.8</v>
      </c>
      <c r="P15" s="57">
        <f t="shared" si="0"/>
        <v>0</v>
      </c>
      <c r="Q15" s="58">
        <f t="shared" si="0"/>
        <v>0</v>
      </c>
      <c r="R15" s="56">
        <f t="shared" si="0"/>
        <v>88.6</v>
      </c>
      <c r="S15" s="57">
        <f t="shared" si="0"/>
        <v>88.6</v>
      </c>
      <c r="T15" s="57">
        <f t="shared" si="0"/>
        <v>0</v>
      </c>
      <c r="U15" s="57">
        <f t="shared" si="0"/>
        <v>0</v>
      </c>
      <c r="V15" s="59">
        <f t="shared" si="0"/>
        <v>100</v>
      </c>
      <c r="W15" s="59">
        <f t="shared" si="0"/>
        <v>100</v>
      </c>
      <c r="X15" s="232"/>
      <c r="Y15" s="182"/>
      <c r="Z15" s="182"/>
      <c r="AA15" s="225"/>
      <c r="AC15" s="22"/>
    </row>
    <row r="16" spans="1:30" ht="14.25" customHeight="1">
      <c r="A16" s="206" t="s">
        <v>9</v>
      </c>
      <c r="B16" s="209" t="s">
        <v>9</v>
      </c>
      <c r="C16" s="212" t="s">
        <v>11</v>
      </c>
      <c r="D16" s="212"/>
      <c r="E16" s="215" t="s">
        <v>92</v>
      </c>
      <c r="F16" s="226" t="s">
        <v>100</v>
      </c>
      <c r="G16" s="238" t="s">
        <v>56</v>
      </c>
      <c r="H16" s="372" t="s">
        <v>68</v>
      </c>
      <c r="I16" s="24" t="s">
        <v>52</v>
      </c>
      <c r="J16" s="35">
        <f>K16+M16</f>
        <v>0</v>
      </c>
      <c r="K16" s="36"/>
      <c r="L16" s="36"/>
      <c r="M16" s="37"/>
      <c r="N16" s="35">
        <f>O16+Q16</f>
        <v>0</v>
      </c>
      <c r="O16" s="102"/>
      <c r="P16" s="36"/>
      <c r="Q16" s="38"/>
      <c r="R16" s="39">
        <f>S16+U16</f>
        <v>0</v>
      </c>
      <c r="S16" s="40"/>
      <c r="T16" s="40"/>
      <c r="U16" s="41"/>
      <c r="V16" s="103"/>
      <c r="W16" s="103">
        <v>10</v>
      </c>
      <c r="X16" s="240" t="s">
        <v>82</v>
      </c>
      <c r="Y16" s="79"/>
      <c r="Z16" s="79"/>
      <c r="AA16" s="80">
        <v>1</v>
      </c>
    </row>
    <row r="17" spans="1:29" ht="14.25" customHeight="1">
      <c r="A17" s="207"/>
      <c r="B17" s="210"/>
      <c r="C17" s="213"/>
      <c r="D17" s="213"/>
      <c r="E17" s="216"/>
      <c r="F17" s="312"/>
      <c r="G17" s="391"/>
      <c r="H17" s="373"/>
      <c r="I17" s="62"/>
      <c r="J17" s="42">
        <f>K17+M17</f>
        <v>0</v>
      </c>
      <c r="K17" s="43"/>
      <c r="L17" s="43"/>
      <c r="M17" s="44"/>
      <c r="N17" s="42">
        <f>O17+Q17</f>
        <v>0</v>
      </c>
      <c r="O17" s="43"/>
      <c r="P17" s="43"/>
      <c r="Q17" s="45"/>
      <c r="R17" s="46">
        <f>S17+U17</f>
        <v>0</v>
      </c>
      <c r="S17" s="47"/>
      <c r="T17" s="47"/>
      <c r="U17" s="48"/>
      <c r="V17" s="115"/>
      <c r="W17" s="115"/>
      <c r="X17" s="256"/>
      <c r="Y17" s="79"/>
      <c r="Z17" s="79"/>
      <c r="AA17" s="80"/>
    </row>
    <row r="18" spans="1:29" ht="14.25" customHeight="1">
      <c r="A18" s="207"/>
      <c r="B18" s="210"/>
      <c r="C18" s="213"/>
      <c r="D18" s="213"/>
      <c r="E18" s="216"/>
      <c r="F18" s="312"/>
      <c r="G18" s="391"/>
      <c r="H18" s="373"/>
      <c r="I18" s="25"/>
      <c r="J18" s="49">
        <f>K18+M18</f>
        <v>0</v>
      </c>
      <c r="K18" s="50"/>
      <c r="L18" s="50"/>
      <c r="M18" s="44"/>
      <c r="N18" s="49">
        <f>O18+Q18</f>
        <v>0</v>
      </c>
      <c r="O18" s="50"/>
      <c r="P18" s="50"/>
      <c r="Q18" s="51"/>
      <c r="R18" s="52">
        <f>S18+U18</f>
        <v>0</v>
      </c>
      <c r="S18" s="53"/>
      <c r="T18" s="53"/>
      <c r="U18" s="54"/>
      <c r="V18" s="55"/>
      <c r="W18" s="55"/>
      <c r="X18" s="256"/>
      <c r="Y18" s="79"/>
      <c r="Z18" s="79"/>
      <c r="AA18" s="80"/>
    </row>
    <row r="19" spans="1:29" ht="14.25" customHeight="1" thickBot="1">
      <c r="A19" s="208"/>
      <c r="B19" s="211"/>
      <c r="C19" s="214"/>
      <c r="D19" s="214"/>
      <c r="E19" s="217"/>
      <c r="F19" s="227"/>
      <c r="G19" s="239"/>
      <c r="H19" s="374"/>
      <c r="I19" s="23" t="s">
        <v>10</v>
      </c>
      <c r="J19" s="56">
        <f t="shared" ref="J19:W19" si="1">SUM(J16:J18)</f>
        <v>0</v>
      </c>
      <c r="K19" s="57">
        <f t="shared" si="1"/>
        <v>0</v>
      </c>
      <c r="L19" s="57">
        <f t="shared" si="1"/>
        <v>0</v>
      </c>
      <c r="M19" s="58">
        <f t="shared" si="1"/>
        <v>0</v>
      </c>
      <c r="N19" s="56">
        <f t="shared" si="1"/>
        <v>0</v>
      </c>
      <c r="O19" s="57">
        <f t="shared" si="1"/>
        <v>0</v>
      </c>
      <c r="P19" s="57">
        <f t="shared" si="1"/>
        <v>0</v>
      </c>
      <c r="Q19" s="58">
        <f t="shared" si="1"/>
        <v>0</v>
      </c>
      <c r="R19" s="56">
        <f t="shared" si="1"/>
        <v>0</v>
      </c>
      <c r="S19" s="57">
        <f t="shared" si="1"/>
        <v>0</v>
      </c>
      <c r="T19" s="57">
        <f t="shared" si="1"/>
        <v>0</v>
      </c>
      <c r="U19" s="57">
        <f t="shared" si="1"/>
        <v>0</v>
      </c>
      <c r="V19" s="59">
        <f t="shared" si="1"/>
        <v>0</v>
      </c>
      <c r="W19" s="59">
        <f t="shared" si="1"/>
        <v>10</v>
      </c>
      <c r="X19" s="241"/>
      <c r="Y19" s="92"/>
      <c r="Z19" s="92"/>
      <c r="AA19" s="93"/>
    </row>
    <row r="20" spans="1:29" ht="14.25" customHeight="1" thickBot="1">
      <c r="A20" s="17" t="s">
        <v>9</v>
      </c>
      <c r="B20" s="18" t="s">
        <v>9</v>
      </c>
      <c r="C20" s="317" t="s">
        <v>12</v>
      </c>
      <c r="D20" s="233"/>
      <c r="E20" s="233"/>
      <c r="F20" s="233"/>
      <c r="G20" s="233"/>
      <c r="H20" s="233"/>
      <c r="I20" s="234"/>
      <c r="J20" s="60">
        <f>K20+M20</f>
        <v>81.599999999999994</v>
      </c>
      <c r="K20" s="60">
        <f>K19+K15</f>
        <v>81.599999999999994</v>
      </c>
      <c r="L20" s="60">
        <f>L19+L15</f>
        <v>0</v>
      </c>
      <c r="M20" s="61">
        <f>M19+M15</f>
        <v>0</v>
      </c>
      <c r="N20" s="60">
        <f>O20+Q20</f>
        <v>99.8</v>
      </c>
      <c r="O20" s="60">
        <f>O19+O15</f>
        <v>99.8</v>
      </c>
      <c r="P20" s="60">
        <f>P19+P15</f>
        <v>0</v>
      </c>
      <c r="Q20" s="61">
        <f>Q19+Q15</f>
        <v>0</v>
      </c>
      <c r="R20" s="60">
        <f>S20+U20</f>
        <v>88.6</v>
      </c>
      <c r="S20" s="60">
        <f>S19+S15</f>
        <v>88.6</v>
      </c>
      <c r="T20" s="60">
        <f>T19+T15</f>
        <v>0</v>
      </c>
      <c r="U20" s="61">
        <f>U19+U15</f>
        <v>0</v>
      </c>
      <c r="V20" s="61">
        <f>V19+V15</f>
        <v>100</v>
      </c>
      <c r="W20" s="60">
        <f>W19+W15</f>
        <v>110</v>
      </c>
      <c r="X20" s="123"/>
      <c r="Y20" s="124"/>
      <c r="Z20" s="124"/>
      <c r="AA20" s="125"/>
    </row>
    <row r="21" spans="1:29" ht="14.25" customHeight="1" thickBot="1">
      <c r="A21" s="17" t="s">
        <v>9</v>
      </c>
      <c r="B21" s="18" t="s">
        <v>11</v>
      </c>
      <c r="C21" s="235" t="s">
        <v>63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7"/>
    </row>
    <row r="22" spans="1:29" ht="14.25" customHeight="1">
      <c r="A22" s="206" t="s">
        <v>9</v>
      </c>
      <c r="B22" s="209" t="s">
        <v>11</v>
      </c>
      <c r="C22" s="212" t="s">
        <v>9</v>
      </c>
      <c r="D22" s="212"/>
      <c r="E22" s="215" t="s">
        <v>75</v>
      </c>
      <c r="F22" s="218" t="s">
        <v>96</v>
      </c>
      <c r="G22" s="221" t="s">
        <v>56</v>
      </c>
      <c r="H22" s="372" t="s">
        <v>68</v>
      </c>
      <c r="I22" s="26" t="s">
        <v>52</v>
      </c>
      <c r="J22" s="35">
        <f>K22+M22</f>
        <v>37.4</v>
      </c>
      <c r="K22" s="36">
        <v>37.4</v>
      </c>
      <c r="L22" s="36"/>
      <c r="M22" s="37"/>
      <c r="N22" s="35">
        <f>O22+Q22</f>
        <v>57.6</v>
      </c>
      <c r="O22" s="94">
        <v>57.6</v>
      </c>
      <c r="P22" s="36"/>
      <c r="Q22" s="38"/>
      <c r="R22" s="39">
        <f>S22+U22</f>
        <v>37.4</v>
      </c>
      <c r="S22" s="40">
        <v>37.4</v>
      </c>
      <c r="T22" s="40"/>
      <c r="U22" s="41"/>
      <c r="V22" s="103">
        <v>55</v>
      </c>
      <c r="W22" s="103">
        <v>55</v>
      </c>
      <c r="X22" s="250" t="s">
        <v>83</v>
      </c>
      <c r="Y22" s="81">
        <v>5</v>
      </c>
      <c r="Z22" s="81">
        <v>5</v>
      </c>
      <c r="AA22" s="82">
        <v>5</v>
      </c>
      <c r="AC22" s="22"/>
    </row>
    <row r="23" spans="1:29" ht="14.25" customHeight="1">
      <c r="A23" s="207"/>
      <c r="B23" s="210"/>
      <c r="C23" s="213"/>
      <c r="D23" s="213"/>
      <c r="E23" s="216"/>
      <c r="F23" s="219"/>
      <c r="G23" s="222"/>
      <c r="H23" s="373"/>
      <c r="I23" s="63"/>
      <c r="J23" s="42">
        <f>K23+M23</f>
        <v>0</v>
      </c>
      <c r="K23" s="43"/>
      <c r="L23" s="43"/>
      <c r="M23" s="44"/>
      <c r="N23" s="42">
        <f>O23+Q23</f>
        <v>0</v>
      </c>
      <c r="O23" s="43"/>
      <c r="P23" s="43"/>
      <c r="Q23" s="45"/>
      <c r="R23" s="46">
        <f>S23+U23</f>
        <v>0</v>
      </c>
      <c r="S23" s="47"/>
      <c r="T23" s="47"/>
      <c r="U23" s="48"/>
      <c r="V23" s="115"/>
      <c r="W23" s="115"/>
      <c r="X23" s="251"/>
      <c r="Y23" s="126"/>
      <c r="Z23" s="126"/>
      <c r="AA23" s="128"/>
      <c r="AC23" s="22"/>
    </row>
    <row r="24" spans="1:29" ht="14.25" customHeight="1">
      <c r="A24" s="207"/>
      <c r="B24" s="210"/>
      <c r="C24" s="213"/>
      <c r="D24" s="213"/>
      <c r="E24" s="216"/>
      <c r="F24" s="219"/>
      <c r="G24" s="222"/>
      <c r="H24" s="373"/>
      <c r="I24" s="27"/>
      <c r="J24" s="49">
        <f>K24+M24</f>
        <v>0</v>
      </c>
      <c r="K24" s="50"/>
      <c r="L24" s="50"/>
      <c r="M24" s="44"/>
      <c r="N24" s="49">
        <f>O24+Q24</f>
        <v>0</v>
      </c>
      <c r="O24" s="50"/>
      <c r="P24" s="50"/>
      <c r="Q24" s="51"/>
      <c r="R24" s="52">
        <f>S24+U24</f>
        <v>0</v>
      </c>
      <c r="S24" s="53"/>
      <c r="T24" s="53"/>
      <c r="U24" s="54"/>
      <c r="V24" s="55"/>
      <c r="W24" s="55"/>
      <c r="X24" s="252" t="s">
        <v>87</v>
      </c>
      <c r="Y24" s="248">
        <v>8.8000000000000007</v>
      </c>
      <c r="Z24" s="248">
        <v>8.8000000000000007</v>
      </c>
      <c r="AA24" s="254">
        <v>8.8000000000000007</v>
      </c>
      <c r="AC24" s="22"/>
    </row>
    <row r="25" spans="1:29" ht="24" customHeight="1" thickBot="1">
      <c r="A25" s="208"/>
      <c r="B25" s="211"/>
      <c r="C25" s="214"/>
      <c r="D25" s="214"/>
      <c r="E25" s="217"/>
      <c r="F25" s="220"/>
      <c r="G25" s="223"/>
      <c r="H25" s="374"/>
      <c r="I25" s="23" t="s">
        <v>10</v>
      </c>
      <c r="J25" s="56">
        <f t="shared" ref="J25:W25" si="2">SUM(J22:J24)</f>
        <v>37.4</v>
      </c>
      <c r="K25" s="57">
        <f t="shared" si="2"/>
        <v>37.4</v>
      </c>
      <c r="L25" s="57">
        <f t="shared" si="2"/>
        <v>0</v>
      </c>
      <c r="M25" s="58">
        <f t="shared" si="2"/>
        <v>0</v>
      </c>
      <c r="N25" s="56">
        <f t="shared" si="2"/>
        <v>57.6</v>
      </c>
      <c r="O25" s="57">
        <f t="shared" si="2"/>
        <v>57.6</v>
      </c>
      <c r="P25" s="57">
        <f t="shared" si="2"/>
        <v>0</v>
      </c>
      <c r="Q25" s="58">
        <f t="shared" si="2"/>
        <v>0</v>
      </c>
      <c r="R25" s="56">
        <f t="shared" si="2"/>
        <v>37.4</v>
      </c>
      <c r="S25" s="57">
        <f t="shared" si="2"/>
        <v>37.4</v>
      </c>
      <c r="T25" s="57">
        <f t="shared" si="2"/>
        <v>0</v>
      </c>
      <c r="U25" s="57">
        <f t="shared" si="2"/>
        <v>0</v>
      </c>
      <c r="V25" s="59">
        <f t="shared" si="2"/>
        <v>55</v>
      </c>
      <c r="W25" s="59">
        <f t="shared" si="2"/>
        <v>55</v>
      </c>
      <c r="X25" s="253"/>
      <c r="Y25" s="249"/>
      <c r="Z25" s="249"/>
      <c r="AA25" s="255"/>
      <c r="AC25" s="22"/>
    </row>
    <row r="26" spans="1:29" ht="18" customHeight="1">
      <c r="A26" s="206" t="s">
        <v>9</v>
      </c>
      <c r="B26" s="209" t="s">
        <v>11</v>
      </c>
      <c r="C26" s="212" t="s">
        <v>11</v>
      </c>
      <c r="D26" s="212"/>
      <c r="E26" s="242" t="s">
        <v>76</v>
      </c>
      <c r="F26" s="245" t="s">
        <v>95</v>
      </c>
      <c r="G26" s="221" t="s">
        <v>56</v>
      </c>
      <c r="H26" s="372" t="s">
        <v>68</v>
      </c>
      <c r="I26" s="26" t="s">
        <v>52</v>
      </c>
      <c r="J26" s="35">
        <f>K26+M26</f>
        <v>180</v>
      </c>
      <c r="K26" s="36">
        <v>180</v>
      </c>
      <c r="L26" s="36"/>
      <c r="M26" s="37"/>
      <c r="N26" s="35">
        <f>O26+Q26</f>
        <v>204</v>
      </c>
      <c r="O26" s="94">
        <v>204</v>
      </c>
      <c r="P26" s="36"/>
      <c r="Q26" s="38"/>
      <c r="R26" s="39">
        <f>S26+U26</f>
        <v>180</v>
      </c>
      <c r="S26" s="40">
        <v>180</v>
      </c>
      <c r="T26" s="40"/>
      <c r="U26" s="41"/>
      <c r="V26" s="103">
        <v>200</v>
      </c>
      <c r="W26" s="103">
        <v>200</v>
      </c>
      <c r="X26" s="240" t="s">
        <v>90</v>
      </c>
      <c r="Y26" s="257">
        <v>24</v>
      </c>
      <c r="Z26" s="257">
        <v>24</v>
      </c>
      <c r="AA26" s="259">
        <v>24</v>
      </c>
      <c r="AC26" s="22"/>
    </row>
    <row r="27" spans="1:29" ht="23.25" customHeight="1">
      <c r="A27" s="207"/>
      <c r="B27" s="210"/>
      <c r="C27" s="213"/>
      <c r="D27" s="213"/>
      <c r="E27" s="243"/>
      <c r="F27" s="246"/>
      <c r="G27" s="222"/>
      <c r="H27" s="373"/>
      <c r="I27" s="63"/>
      <c r="J27" s="42">
        <f>K27+M27</f>
        <v>0</v>
      </c>
      <c r="K27" s="98"/>
      <c r="L27" s="98"/>
      <c r="M27" s="44"/>
      <c r="N27" s="42">
        <f>O27+Q27</f>
        <v>0</v>
      </c>
      <c r="O27" s="98"/>
      <c r="P27" s="98"/>
      <c r="Q27" s="44"/>
      <c r="R27" s="46">
        <f>S27+U27</f>
        <v>0</v>
      </c>
      <c r="S27" s="99"/>
      <c r="T27" s="99"/>
      <c r="U27" s="100"/>
      <c r="V27" s="117"/>
      <c r="W27" s="117"/>
      <c r="X27" s="256"/>
      <c r="Y27" s="258"/>
      <c r="Z27" s="258"/>
      <c r="AA27" s="260"/>
      <c r="AC27" s="22"/>
    </row>
    <row r="28" spans="1:29" ht="15.75" customHeight="1">
      <c r="A28" s="207"/>
      <c r="B28" s="210"/>
      <c r="C28" s="213"/>
      <c r="D28" s="213"/>
      <c r="E28" s="243"/>
      <c r="F28" s="246"/>
      <c r="G28" s="222"/>
      <c r="H28" s="373"/>
      <c r="I28" s="63"/>
      <c r="J28" s="42">
        <f>K28+M28</f>
        <v>0</v>
      </c>
      <c r="K28" s="98"/>
      <c r="L28" s="98"/>
      <c r="M28" s="44"/>
      <c r="N28" s="42">
        <f>O28+Q28</f>
        <v>0</v>
      </c>
      <c r="O28" s="98"/>
      <c r="P28" s="98"/>
      <c r="Q28" s="44"/>
      <c r="R28" s="46">
        <f>S28+U28</f>
        <v>0</v>
      </c>
      <c r="S28" s="99"/>
      <c r="T28" s="99"/>
      <c r="U28" s="100"/>
      <c r="V28" s="117"/>
      <c r="W28" s="117"/>
      <c r="X28" s="261" t="s">
        <v>91</v>
      </c>
      <c r="Y28" s="263">
        <v>30</v>
      </c>
      <c r="Z28" s="263">
        <v>30</v>
      </c>
      <c r="AA28" s="265">
        <v>30</v>
      </c>
      <c r="AC28" s="22"/>
    </row>
    <row r="29" spans="1:29" ht="14.25" customHeight="1">
      <c r="A29" s="207"/>
      <c r="B29" s="210"/>
      <c r="C29" s="213"/>
      <c r="D29" s="213"/>
      <c r="E29" s="243"/>
      <c r="F29" s="246"/>
      <c r="G29" s="222"/>
      <c r="H29" s="373"/>
      <c r="I29" s="95"/>
      <c r="J29" s="96">
        <f>K29+M29</f>
        <v>0</v>
      </c>
      <c r="K29" s="43"/>
      <c r="L29" s="43"/>
      <c r="M29" s="86"/>
      <c r="N29" s="96">
        <f>O29+Q29</f>
        <v>0</v>
      </c>
      <c r="O29" s="43"/>
      <c r="P29" s="43"/>
      <c r="Q29" s="45"/>
      <c r="R29" s="97">
        <f>S29+U29</f>
        <v>0</v>
      </c>
      <c r="S29" s="47"/>
      <c r="T29" s="47"/>
      <c r="U29" s="48"/>
      <c r="V29" s="115"/>
      <c r="W29" s="115"/>
      <c r="X29" s="262"/>
      <c r="Y29" s="264"/>
      <c r="Z29" s="264"/>
      <c r="AA29" s="266"/>
      <c r="AC29" s="22"/>
    </row>
    <row r="30" spans="1:29" ht="14.25" customHeight="1">
      <c r="A30" s="207"/>
      <c r="B30" s="210"/>
      <c r="C30" s="213"/>
      <c r="D30" s="213"/>
      <c r="E30" s="243"/>
      <c r="F30" s="246"/>
      <c r="G30" s="222"/>
      <c r="H30" s="373"/>
      <c r="I30" s="27"/>
      <c r="J30" s="49">
        <f>K30+M30</f>
        <v>0</v>
      </c>
      <c r="K30" s="50"/>
      <c r="L30" s="50"/>
      <c r="M30" s="44"/>
      <c r="N30" s="49">
        <f>O30+Q30</f>
        <v>0</v>
      </c>
      <c r="O30" s="50"/>
      <c r="P30" s="50"/>
      <c r="Q30" s="51"/>
      <c r="R30" s="52">
        <f>S30+U30</f>
        <v>0</v>
      </c>
      <c r="S30" s="53"/>
      <c r="T30" s="53"/>
      <c r="U30" s="54"/>
      <c r="V30" s="55"/>
      <c r="W30" s="55"/>
      <c r="X30" s="256" t="s">
        <v>77</v>
      </c>
      <c r="Y30" s="126">
        <v>3</v>
      </c>
      <c r="Z30" s="126">
        <v>3</v>
      </c>
      <c r="AA30" s="128">
        <v>3</v>
      </c>
      <c r="AC30" s="22"/>
    </row>
    <row r="31" spans="1:29" ht="14.25" customHeight="1" thickBot="1">
      <c r="A31" s="208"/>
      <c r="B31" s="211"/>
      <c r="C31" s="214"/>
      <c r="D31" s="214"/>
      <c r="E31" s="244"/>
      <c r="F31" s="247"/>
      <c r="G31" s="223"/>
      <c r="H31" s="374"/>
      <c r="I31" s="23" t="s">
        <v>10</v>
      </c>
      <c r="J31" s="56">
        <f t="shared" ref="J31:W31" si="3">SUM(J26:J30)</f>
        <v>180</v>
      </c>
      <c r="K31" s="57">
        <f t="shared" si="3"/>
        <v>180</v>
      </c>
      <c r="L31" s="57">
        <f t="shared" si="3"/>
        <v>0</v>
      </c>
      <c r="M31" s="58">
        <f t="shared" si="3"/>
        <v>0</v>
      </c>
      <c r="N31" s="56">
        <f t="shared" si="3"/>
        <v>204</v>
      </c>
      <c r="O31" s="57">
        <f t="shared" si="3"/>
        <v>204</v>
      </c>
      <c r="P31" s="57">
        <f t="shared" si="3"/>
        <v>0</v>
      </c>
      <c r="Q31" s="58">
        <f t="shared" si="3"/>
        <v>0</v>
      </c>
      <c r="R31" s="56">
        <f t="shared" si="3"/>
        <v>180</v>
      </c>
      <c r="S31" s="57">
        <f t="shared" si="3"/>
        <v>180</v>
      </c>
      <c r="T31" s="57">
        <f t="shared" si="3"/>
        <v>0</v>
      </c>
      <c r="U31" s="57">
        <f t="shared" si="3"/>
        <v>0</v>
      </c>
      <c r="V31" s="59">
        <f t="shared" si="3"/>
        <v>200</v>
      </c>
      <c r="W31" s="59">
        <f t="shared" si="3"/>
        <v>200</v>
      </c>
      <c r="X31" s="241"/>
      <c r="Y31" s="127"/>
      <c r="Z31" s="127"/>
      <c r="AA31" s="129"/>
      <c r="AC31" s="22"/>
    </row>
    <row r="32" spans="1:29" ht="14.25" customHeight="1">
      <c r="A32" s="206" t="s">
        <v>9</v>
      </c>
      <c r="B32" s="209" t="s">
        <v>11</v>
      </c>
      <c r="C32" s="212" t="s">
        <v>55</v>
      </c>
      <c r="D32" s="212"/>
      <c r="E32" s="242" t="s">
        <v>78</v>
      </c>
      <c r="F32" s="245"/>
      <c r="G32" s="221" t="s">
        <v>56</v>
      </c>
      <c r="H32" s="372" t="s">
        <v>68</v>
      </c>
      <c r="I32" s="26" t="s">
        <v>52</v>
      </c>
      <c r="J32" s="35">
        <f>K32+M32</f>
        <v>42</v>
      </c>
      <c r="K32" s="36">
        <v>42</v>
      </c>
      <c r="L32" s="36"/>
      <c r="M32" s="37"/>
      <c r="N32" s="35">
        <f>O32+Q32</f>
        <v>46.9</v>
      </c>
      <c r="O32" s="94">
        <v>46.9</v>
      </c>
      <c r="P32" s="36"/>
      <c r="Q32" s="38"/>
      <c r="R32" s="39">
        <f>S32+U32</f>
        <v>42</v>
      </c>
      <c r="S32" s="40">
        <v>42</v>
      </c>
      <c r="T32" s="40"/>
      <c r="U32" s="41"/>
      <c r="V32" s="103">
        <v>46.9</v>
      </c>
      <c r="W32" s="103">
        <v>46.9</v>
      </c>
      <c r="X32" s="240" t="s">
        <v>79</v>
      </c>
      <c r="Y32" s="81">
        <v>12</v>
      </c>
      <c r="Z32" s="81">
        <v>12</v>
      </c>
      <c r="AA32" s="82">
        <v>12</v>
      </c>
      <c r="AC32" s="22"/>
    </row>
    <row r="33" spans="1:29" ht="14.25" customHeight="1">
      <c r="A33" s="207"/>
      <c r="B33" s="210"/>
      <c r="C33" s="213"/>
      <c r="D33" s="213"/>
      <c r="E33" s="243"/>
      <c r="F33" s="246"/>
      <c r="G33" s="222"/>
      <c r="H33" s="373"/>
      <c r="I33" s="63"/>
      <c r="J33" s="42">
        <f>K33+M33</f>
        <v>0</v>
      </c>
      <c r="K33" s="43"/>
      <c r="L33" s="43"/>
      <c r="M33" s="44"/>
      <c r="N33" s="42">
        <f>O33+Q33</f>
        <v>0</v>
      </c>
      <c r="O33" s="43"/>
      <c r="P33" s="43"/>
      <c r="Q33" s="45"/>
      <c r="R33" s="46">
        <f>S33+U33</f>
        <v>0</v>
      </c>
      <c r="S33" s="47"/>
      <c r="T33" s="47"/>
      <c r="U33" s="48"/>
      <c r="V33" s="115"/>
      <c r="W33" s="115"/>
      <c r="X33" s="256"/>
      <c r="Y33" s="126"/>
      <c r="Z33" s="126"/>
      <c r="AA33" s="128"/>
      <c r="AC33" s="22"/>
    </row>
    <row r="34" spans="1:29" ht="14.25" customHeight="1">
      <c r="A34" s="207"/>
      <c r="B34" s="210"/>
      <c r="C34" s="213"/>
      <c r="D34" s="213"/>
      <c r="E34" s="243"/>
      <c r="F34" s="246"/>
      <c r="G34" s="222"/>
      <c r="H34" s="373"/>
      <c r="I34" s="27"/>
      <c r="J34" s="49">
        <f>K34+M34</f>
        <v>0</v>
      </c>
      <c r="K34" s="50"/>
      <c r="L34" s="50"/>
      <c r="M34" s="44"/>
      <c r="N34" s="49">
        <f>O34+Q34</f>
        <v>0</v>
      </c>
      <c r="O34" s="50"/>
      <c r="P34" s="50"/>
      <c r="Q34" s="51"/>
      <c r="R34" s="52">
        <f>S34+U34</f>
        <v>0</v>
      </c>
      <c r="S34" s="53"/>
      <c r="T34" s="53"/>
      <c r="U34" s="54"/>
      <c r="V34" s="55"/>
      <c r="W34" s="55"/>
      <c r="X34" s="256"/>
      <c r="Y34" s="126"/>
      <c r="Z34" s="126"/>
      <c r="AA34" s="128"/>
      <c r="AC34" s="22"/>
    </row>
    <row r="35" spans="1:29" ht="14.25" customHeight="1" thickBot="1">
      <c r="A35" s="208"/>
      <c r="B35" s="211"/>
      <c r="C35" s="214"/>
      <c r="D35" s="214"/>
      <c r="E35" s="244"/>
      <c r="F35" s="247"/>
      <c r="G35" s="223"/>
      <c r="H35" s="374"/>
      <c r="I35" s="23" t="s">
        <v>10</v>
      </c>
      <c r="J35" s="56">
        <f t="shared" ref="J35:W35" si="4">SUM(J32:J34)</f>
        <v>42</v>
      </c>
      <c r="K35" s="57">
        <f t="shared" si="4"/>
        <v>42</v>
      </c>
      <c r="L35" s="57">
        <f t="shared" si="4"/>
        <v>0</v>
      </c>
      <c r="M35" s="58">
        <f t="shared" si="4"/>
        <v>0</v>
      </c>
      <c r="N35" s="56">
        <f t="shared" si="4"/>
        <v>46.9</v>
      </c>
      <c r="O35" s="57">
        <f t="shared" si="4"/>
        <v>46.9</v>
      </c>
      <c r="P35" s="57">
        <f t="shared" si="4"/>
        <v>0</v>
      </c>
      <c r="Q35" s="58">
        <f t="shared" si="4"/>
        <v>0</v>
      </c>
      <c r="R35" s="56">
        <f t="shared" si="4"/>
        <v>42</v>
      </c>
      <c r="S35" s="57">
        <f t="shared" si="4"/>
        <v>42</v>
      </c>
      <c r="T35" s="57">
        <f t="shared" si="4"/>
        <v>0</v>
      </c>
      <c r="U35" s="57">
        <f t="shared" si="4"/>
        <v>0</v>
      </c>
      <c r="V35" s="59">
        <f t="shared" si="4"/>
        <v>46.9</v>
      </c>
      <c r="W35" s="59">
        <f t="shared" si="4"/>
        <v>46.9</v>
      </c>
      <c r="X35" s="241"/>
      <c r="Y35" s="127"/>
      <c r="Z35" s="127"/>
      <c r="AA35" s="129"/>
      <c r="AC35" s="22"/>
    </row>
    <row r="36" spans="1:29" ht="14.25" customHeight="1" thickBot="1">
      <c r="A36" s="28" t="s">
        <v>9</v>
      </c>
      <c r="B36" s="18" t="s">
        <v>11</v>
      </c>
      <c r="C36" s="233" t="s">
        <v>12</v>
      </c>
      <c r="D36" s="233"/>
      <c r="E36" s="233"/>
      <c r="F36" s="233"/>
      <c r="G36" s="233"/>
      <c r="H36" s="233"/>
      <c r="I36" s="234"/>
      <c r="J36" s="60">
        <f>SUM(J35,J31,J25)</f>
        <v>259.39999999999998</v>
      </c>
      <c r="K36" s="60">
        <f t="shared" ref="K36:W36" si="5">SUM(K35,K31,K25)</f>
        <v>259.39999999999998</v>
      </c>
      <c r="L36" s="60">
        <f t="shared" si="5"/>
        <v>0</v>
      </c>
      <c r="M36" s="61">
        <f t="shared" si="5"/>
        <v>0</v>
      </c>
      <c r="N36" s="60">
        <f t="shared" si="5"/>
        <v>308.5</v>
      </c>
      <c r="O36" s="60">
        <f t="shared" si="5"/>
        <v>308.5</v>
      </c>
      <c r="P36" s="60">
        <f t="shared" si="5"/>
        <v>0</v>
      </c>
      <c r="Q36" s="61">
        <f t="shared" si="5"/>
        <v>0</v>
      </c>
      <c r="R36" s="60">
        <f t="shared" si="5"/>
        <v>259.39999999999998</v>
      </c>
      <c r="S36" s="60">
        <f t="shared" si="5"/>
        <v>259.39999999999998</v>
      </c>
      <c r="T36" s="60">
        <f t="shared" si="5"/>
        <v>0</v>
      </c>
      <c r="U36" s="61">
        <f t="shared" si="5"/>
        <v>0</v>
      </c>
      <c r="V36" s="61">
        <f t="shared" si="5"/>
        <v>301.89999999999998</v>
      </c>
      <c r="W36" s="60">
        <f t="shared" si="5"/>
        <v>301.89999999999998</v>
      </c>
      <c r="X36" s="273"/>
      <c r="Y36" s="274"/>
      <c r="Z36" s="274"/>
      <c r="AA36" s="275"/>
    </row>
    <row r="37" spans="1:29" ht="14.25" customHeight="1" thickBot="1">
      <c r="A37" s="28" t="s">
        <v>9</v>
      </c>
      <c r="B37" s="270" t="s">
        <v>13</v>
      </c>
      <c r="C37" s="271"/>
      <c r="D37" s="271"/>
      <c r="E37" s="271"/>
      <c r="F37" s="271"/>
      <c r="G37" s="271"/>
      <c r="H37" s="271"/>
      <c r="I37" s="272"/>
      <c r="J37" s="33">
        <f>SUM(J20,J36)</f>
        <v>341</v>
      </c>
      <c r="K37" s="33">
        <f>SUM(K20,K36)</f>
        <v>341</v>
      </c>
      <c r="L37" s="33">
        <f t="shared" ref="L37:W37" si="6">SUM(L20,L36)</f>
        <v>0</v>
      </c>
      <c r="M37" s="34">
        <f t="shared" si="6"/>
        <v>0</v>
      </c>
      <c r="N37" s="33">
        <f t="shared" si="6"/>
        <v>408.3</v>
      </c>
      <c r="O37" s="33">
        <f>SUM(O20,O36)</f>
        <v>408.3</v>
      </c>
      <c r="P37" s="33">
        <f t="shared" si="6"/>
        <v>0</v>
      </c>
      <c r="Q37" s="34">
        <f t="shared" si="6"/>
        <v>0</v>
      </c>
      <c r="R37" s="33">
        <f t="shared" si="6"/>
        <v>348</v>
      </c>
      <c r="S37" s="33">
        <f t="shared" si="6"/>
        <v>348</v>
      </c>
      <c r="T37" s="33">
        <f t="shared" si="6"/>
        <v>0</v>
      </c>
      <c r="U37" s="34">
        <f t="shared" si="6"/>
        <v>0</v>
      </c>
      <c r="V37" s="34">
        <f t="shared" si="6"/>
        <v>401.9</v>
      </c>
      <c r="W37" s="33">
        <f t="shared" si="6"/>
        <v>411.9</v>
      </c>
      <c r="X37" s="279"/>
      <c r="Y37" s="280"/>
      <c r="Z37" s="280"/>
      <c r="AA37" s="281"/>
    </row>
    <row r="38" spans="1:29" ht="14.25" customHeight="1" thickBot="1">
      <c r="A38" s="16" t="s">
        <v>11</v>
      </c>
      <c r="B38" s="276" t="s">
        <v>64</v>
      </c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8"/>
    </row>
    <row r="39" spans="1:29" ht="14.25" customHeight="1" thickBot="1">
      <c r="A39" s="17" t="s">
        <v>11</v>
      </c>
      <c r="B39" s="18" t="s">
        <v>9</v>
      </c>
      <c r="C39" s="203" t="s">
        <v>65</v>
      </c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5"/>
    </row>
    <row r="40" spans="1:29" ht="14.25" customHeight="1">
      <c r="A40" s="206" t="s">
        <v>11</v>
      </c>
      <c r="B40" s="209" t="s">
        <v>9</v>
      </c>
      <c r="C40" s="294" t="s">
        <v>9</v>
      </c>
      <c r="D40" s="294"/>
      <c r="E40" s="303" t="s">
        <v>69</v>
      </c>
      <c r="F40" s="131" t="s">
        <v>70</v>
      </c>
      <c r="G40" s="285" t="s">
        <v>57</v>
      </c>
      <c r="H40" s="372" t="s">
        <v>68</v>
      </c>
      <c r="I40" s="24" t="s">
        <v>52</v>
      </c>
      <c r="J40" s="35">
        <f>K40+M40</f>
        <v>0</v>
      </c>
      <c r="K40" s="36"/>
      <c r="L40" s="36"/>
      <c r="M40" s="37"/>
      <c r="N40" s="35">
        <f>O40+Q40</f>
        <v>0</v>
      </c>
      <c r="O40" s="36"/>
      <c r="P40" s="36"/>
      <c r="Q40" s="37"/>
      <c r="R40" s="39">
        <f>S40+U40</f>
        <v>0</v>
      </c>
      <c r="S40" s="40"/>
      <c r="T40" s="40"/>
      <c r="U40" s="145"/>
      <c r="V40" s="103"/>
      <c r="W40" s="103"/>
      <c r="X40" s="240" t="s">
        <v>72</v>
      </c>
      <c r="Y40" s="81">
        <v>12</v>
      </c>
      <c r="Z40" s="81"/>
      <c r="AA40" s="82"/>
      <c r="AC40" s="22"/>
    </row>
    <row r="41" spans="1:29" ht="14.25" customHeight="1">
      <c r="A41" s="207"/>
      <c r="B41" s="210"/>
      <c r="C41" s="295"/>
      <c r="D41" s="295"/>
      <c r="E41" s="304"/>
      <c r="F41" s="392"/>
      <c r="G41" s="286"/>
      <c r="H41" s="373"/>
      <c r="I41" s="72" t="s">
        <v>66</v>
      </c>
      <c r="J41" s="42">
        <f>K41+M41</f>
        <v>311</v>
      </c>
      <c r="K41" s="43"/>
      <c r="L41" s="43"/>
      <c r="M41" s="44">
        <v>311</v>
      </c>
      <c r="N41" s="112">
        <f>O41+Q41</f>
        <v>192</v>
      </c>
      <c r="O41" s="43"/>
      <c r="P41" s="43"/>
      <c r="Q41" s="133">
        <v>192</v>
      </c>
      <c r="R41" s="46">
        <f>S41+U41</f>
        <v>192</v>
      </c>
      <c r="S41" s="47"/>
      <c r="T41" s="47"/>
      <c r="U41" s="154">
        <v>192</v>
      </c>
      <c r="V41" s="115"/>
      <c r="W41" s="115"/>
      <c r="X41" s="256"/>
      <c r="Y41" s="126"/>
      <c r="Z41" s="83"/>
      <c r="AA41" s="128"/>
      <c r="AC41" s="22"/>
    </row>
    <row r="42" spans="1:29" ht="14.25" customHeight="1">
      <c r="A42" s="207"/>
      <c r="B42" s="210"/>
      <c r="C42" s="295"/>
      <c r="D42" s="295"/>
      <c r="E42" s="304"/>
      <c r="F42" s="393"/>
      <c r="G42" s="286"/>
      <c r="H42" s="373"/>
      <c r="I42" s="72" t="s">
        <v>67</v>
      </c>
      <c r="J42" s="49">
        <f>K42+M42</f>
        <v>348.8</v>
      </c>
      <c r="K42" s="50"/>
      <c r="L42" s="50"/>
      <c r="M42" s="44">
        <v>348.8</v>
      </c>
      <c r="N42" s="116">
        <f>O42+Q42</f>
        <v>348.8</v>
      </c>
      <c r="O42" s="50"/>
      <c r="P42" s="50"/>
      <c r="Q42" s="134">
        <v>348.8</v>
      </c>
      <c r="R42" s="97">
        <f>S42+U42</f>
        <v>348.8</v>
      </c>
      <c r="S42" s="53"/>
      <c r="T42" s="53"/>
      <c r="U42" s="146">
        <v>348.8</v>
      </c>
      <c r="V42" s="55"/>
      <c r="W42" s="55"/>
      <c r="X42" s="70"/>
      <c r="Y42" s="126"/>
      <c r="Z42" s="83"/>
      <c r="AA42" s="128"/>
      <c r="AC42" s="22"/>
    </row>
    <row r="43" spans="1:29" ht="14.25" customHeight="1">
      <c r="A43" s="207"/>
      <c r="B43" s="210"/>
      <c r="C43" s="295"/>
      <c r="D43" s="295"/>
      <c r="E43" s="304"/>
      <c r="F43" s="393"/>
      <c r="G43" s="286"/>
      <c r="H43" s="373"/>
      <c r="I43" s="72" t="s">
        <v>71</v>
      </c>
      <c r="J43" s="49">
        <f>K43+M43</f>
        <v>0</v>
      </c>
      <c r="K43" s="50"/>
      <c r="L43" s="50"/>
      <c r="M43" s="44"/>
      <c r="N43" s="49">
        <f>O43+Q43</f>
        <v>0</v>
      </c>
      <c r="O43" s="50"/>
      <c r="P43" s="50"/>
      <c r="Q43" s="143"/>
      <c r="R43" s="97">
        <f>S43+U43</f>
        <v>0</v>
      </c>
      <c r="S43" s="53"/>
      <c r="T43" s="53"/>
      <c r="U43" s="146"/>
      <c r="V43" s="55"/>
      <c r="W43" s="55"/>
      <c r="X43" s="70"/>
      <c r="Y43" s="126"/>
      <c r="Z43" s="83"/>
      <c r="AA43" s="128"/>
      <c r="AC43" s="22"/>
    </row>
    <row r="44" spans="1:29" ht="14.25" customHeight="1" thickBot="1">
      <c r="A44" s="208"/>
      <c r="B44" s="211"/>
      <c r="C44" s="296"/>
      <c r="D44" s="296"/>
      <c r="E44" s="305"/>
      <c r="F44" s="394"/>
      <c r="G44" s="287"/>
      <c r="H44" s="374"/>
      <c r="I44" s="29" t="s">
        <v>10</v>
      </c>
      <c r="J44" s="56">
        <f t="shared" ref="J44:W44" si="7">SUM(J40:J43)</f>
        <v>659.8</v>
      </c>
      <c r="K44" s="57">
        <f t="shared" si="7"/>
        <v>0</v>
      </c>
      <c r="L44" s="57">
        <f t="shared" si="7"/>
        <v>0</v>
      </c>
      <c r="M44" s="58">
        <f t="shared" si="7"/>
        <v>659.8</v>
      </c>
      <c r="N44" s="56">
        <f t="shared" si="7"/>
        <v>540.79999999999995</v>
      </c>
      <c r="O44" s="57">
        <f t="shared" si="7"/>
        <v>0</v>
      </c>
      <c r="P44" s="57">
        <f t="shared" si="7"/>
        <v>0</v>
      </c>
      <c r="Q44" s="144">
        <f t="shared" si="7"/>
        <v>540.79999999999995</v>
      </c>
      <c r="R44" s="147">
        <f t="shared" si="7"/>
        <v>540.79999999999995</v>
      </c>
      <c r="S44" s="57">
        <f t="shared" si="7"/>
        <v>0</v>
      </c>
      <c r="T44" s="57">
        <f t="shared" si="7"/>
        <v>0</v>
      </c>
      <c r="U44" s="58">
        <f t="shared" si="7"/>
        <v>540.79999999999995</v>
      </c>
      <c r="V44" s="59">
        <f t="shared" si="7"/>
        <v>0</v>
      </c>
      <c r="W44" s="59">
        <f t="shared" si="7"/>
        <v>0</v>
      </c>
      <c r="X44" s="71"/>
      <c r="Y44" s="127"/>
      <c r="Z44" s="84"/>
      <c r="AA44" s="129"/>
      <c r="AC44" s="22"/>
    </row>
    <row r="45" spans="1:29" ht="37.5" customHeight="1">
      <c r="A45" s="288" t="s">
        <v>11</v>
      </c>
      <c r="B45" s="291" t="s">
        <v>9</v>
      </c>
      <c r="C45" s="294" t="s">
        <v>11</v>
      </c>
      <c r="D45" s="294"/>
      <c r="E45" s="306" t="s">
        <v>73</v>
      </c>
      <c r="F45" s="132" t="s">
        <v>70</v>
      </c>
      <c r="G45" s="285" t="s">
        <v>56</v>
      </c>
      <c r="H45" s="365" t="s">
        <v>68</v>
      </c>
      <c r="I45" s="65" t="s">
        <v>52</v>
      </c>
      <c r="J45" s="35">
        <f>K45+M45</f>
        <v>0</v>
      </c>
      <c r="K45" s="36"/>
      <c r="L45" s="36"/>
      <c r="M45" s="37"/>
      <c r="N45" s="35">
        <f>O45+Q45</f>
        <v>0</v>
      </c>
      <c r="O45" s="36"/>
      <c r="P45" s="36"/>
      <c r="Q45" s="37"/>
      <c r="R45" s="39">
        <f>S45+U45</f>
        <v>0</v>
      </c>
      <c r="S45" s="40"/>
      <c r="T45" s="40"/>
      <c r="U45" s="145"/>
      <c r="V45" s="103"/>
      <c r="W45" s="103"/>
      <c r="X45" s="309" t="s">
        <v>103</v>
      </c>
      <c r="Y45" s="108"/>
      <c r="Z45" s="108"/>
      <c r="AA45" s="109"/>
    </row>
    <row r="46" spans="1:29" ht="14.25" customHeight="1">
      <c r="A46" s="289"/>
      <c r="B46" s="292"/>
      <c r="C46" s="295"/>
      <c r="D46" s="295"/>
      <c r="E46" s="307"/>
      <c r="F46" s="383" t="s">
        <v>99</v>
      </c>
      <c r="G46" s="286"/>
      <c r="H46" s="366"/>
      <c r="I46" s="72" t="s">
        <v>66</v>
      </c>
      <c r="J46" s="42">
        <f>K46+M46</f>
        <v>838.2</v>
      </c>
      <c r="K46" s="43"/>
      <c r="L46" s="43"/>
      <c r="M46" s="44">
        <v>838.2</v>
      </c>
      <c r="N46" s="112">
        <f>O46+Q46</f>
        <v>1342.3</v>
      </c>
      <c r="O46" s="43"/>
      <c r="P46" s="43"/>
      <c r="Q46" s="135">
        <v>1342.3</v>
      </c>
      <c r="R46" s="46">
        <f>S46+U46</f>
        <v>1342.3</v>
      </c>
      <c r="S46" s="47"/>
      <c r="T46" s="47"/>
      <c r="U46" s="154">
        <v>1342.3</v>
      </c>
      <c r="V46" s="115"/>
      <c r="W46" s="115"/>
      <c r="X46" s="310"/>
      <c r="Y46" s="110"/>
      <c r="Z46" s="110"/>
      <c r="AA46" s="111"/>
    </row>
    <row r="47" spans="1:29" ht="21" customHeight="1">
      <c r="A47" s="289"/>
      <c r="B47" s="292"/>
      <c r="C47" s="295"/>
      <c r="D47" s="295"/>
      <c r="E47" s="307"/>
      <c r="F47" s="384"/>
      <c r="G47" s="286"/>
      <c r="H47" s="366"/>
      <c r="I47" s="72" t="s">
        <v>67</v>
      </c>
      <c r="J47" s="49">
        <f>K47+M47</f>
        <v>698.3</v>
      </c>
      <c r="K47" s="50"/>
      <c r="L47" s="50"/>
      <c r="M47" s="44">
        <v>698.3</v>
      </c>
      <c r="N47" s="116">
        <f>O47+Q47</f>
        <v>1286.9000000000001</v>
      </c>
      <c r="O47" s="50"/>
      <c r="P47" s="50"/>
      <c r="Q47" s="136">
        <v>1286.9000000000001</v>
      </c>
      <c r="R47" s="97">
        <f>S47+U47</f>
        <v>1286.9000000000001</v>
      </c>
      <c r="S47" s="53"/>
      <c r="T47" s="53"/>
      <c r="U47" s="146">
        <v>1286.9000000000001</v>
      </c>
      <c r="V47" s="55"/>
      <c r="W47" s="55"/>
      <c r="X47" s="310"/>
      <c r="Y47" s="139"/>
      <c r="Z47" s="139"/>
      <c r="AA47" s="140"/>
    </row>
    <row r="48" spans="1:29" ht="16.5" customHeight="1" thickBot="1">
      <c r="A48" s="290"/>
      <c r="B48" s="293"/>
      <c r="C48" s="296"/>
      <c r="D48" s="296"/>
      <c r="E48" s="308"/>
      <c r="F48" s="385"/>
      <c r="G48" s="287"/>
      <c r="H48" s="367"/>
      <c r="I48" s="23" t="s">
        <v>10</v>
      </c>
      <c r="J48" s="56">
        <f t="shared" ref="J48:W48" si="8">SUM(J45:J47)</f>
        <v>1536.5</v>
      </c>
      <c r="K48" s="57">
        <f t="shared" si="8"/>
        <v>0</v>
      </c>
      <c r="L48" s="57">
        <f t="shared" si="8"/>
        <v>0</v>
      </c>
      <c r="M48" s="58">
        <f t="shared" si="8"/>
        <v>1536.5</v>
      </c>
      <c r="N48" s="56">
        <f t="shared" si="8"/>
        <v>2629.2</v>
      </c>
      <c r="O48" s="57">
        <f t="shared" si="8"/>
        <v>0</v>
      </c>
      <c r="P48" s="57">
        <f t="shared" si="8"/>
        <v>0</v>
      </c>
      <c r="Q48" s="144">
        <f t="shared" si="8"/>
        <v>2629.2</v>
      </c>
      <c r="R48" s="147">
        <f t="shared" si="8"/>
        <v>2629.2</v>
      </c>
      <c r="S48" s="57">
        <f t="shared" si="8"/>
        <v>0</v>
      </c>
      <c r="T48" s="57">
        <f t="shared" si="8"/>
        <v>0</v>
      </c>
      <c r="U48" s="58">
        <f t="shared" si="8"/>
        <v>2629.2</v>
      </c>
      <c r="V48" s="59">
        <f t="shared" si="8"/>
        <v>0</v>
      </c>
      <c r="W48" s="59">
        <f t="shared" si="8"/>
        <v>0</v>
      </c>
      <c r="X48" s="137" t="s">
        <v>102</v>
      </c>
      <c r="Y48" s="138">
        <v>100</v>
      </c>
      <c r="Z48" s="141"/>
      <c r="AA48" s="142"/>
      <c r="AC48" s="22"/>
    </row>
    <row r="49" spans="1:48" ht="38.25" customHeight="1">
      <c r="A49" s="206" t="s">
        <v>11</v>
      </c>
      <c r="B49" s="209" t="s">
        <v>9</v>
      </c>
      <c r="C49" s="212" t="s">
        <v>55</v>
      </c>
      <c r="D49" s="212"/>
      <c r="E49" s="282" t="s">
        <v>104</v>
      </c>
      <c r="F49" s="101" t="s">
        <v>70</v>
      </c>
      <c r="G49" s="285" t="s">
        <v>56</v>
      </c>
      <c r="H49" s="372" t="s">
        <v>68</v>
      </c>
      <c r="I49" s="26" t="s">
        <v>52</v>
      </c>
      <c r="J49" s="35">
        <f>K49+M49</f>
        <v>0</v>
      </c>
      <c r="K49" s="36"/>
      <c r="L49" s="36"/>
      <c r="M49" s="37"/>
      <c r="N49" s="35">
        <f>O49+Q49</f>
        <v>0</v>
      </c>
      <c r="O49" s="36"/>
      <c r="P49" s="36"/>
      <c r="Q49" s="38"/>
      <c r="R49" s="39">
        <f>S49+U49</f>
        <v>0</v>
      </c>
      <c r="S49" s="40"/>
      <c r="T49" s="40"/>
      <c r="U49" s="41"/>
      <c r="V49" s="103"/>
      <c r="W49" s="103"/>
      <c r="X49" s="311" t="s">
        <v>105</v>
      </c>
      <c r="Y49" s="108"/>
      <c r="Z49" s="108"/>
      <c r="AA49" s="109"/>
      <c r="AC49" s="22"/>
    </row>
    <row r="50" spans="1:48" ht="38.25" customHeight="1">
      <c r="A50" s="207"/>
      <c r="B50" s="210"/>
      <c r="C50" s="213"/>
      <c r="D50" s="213"/>
      <c r="E50" s="283"/>
      <c r="F50" s="386" t="s">
        <v>97</v>
      </c>
      <c r="G50" s="286"/>
      <c r="H50" s="373"/>
      <c r="I50" s="63" t="s">
        <v>66</v>
      </c>
      <c r="J50" s="42">
        <f>K50+M50</f>
        <v>0</v>
      </c>
      <c r="K50" s="98"/>
      <c r="L50" s="98"/>
      <c r="M50" s="44"/>
      <c r="N50" s="42">
        <f>O50+Q50</f>
        <v>500</v>
      </c>
      <c r="O50" s="98"/>
      <c r="P50" s="98"/>
      <c r="Q50" s="113">
        <v>500</v>
      </c>
      <c r="R50" s="46">
        <f>S50+U50</f>
        <v>500</v>
      </c>
      <c r="S50" s="99"/>
      <c r="T50" s="99"/>
      <c r="U50" s="100">
        <v>500</v>
      </c>
      <c r="V50" s="117">
        <v>1329</v>
      </c>
      <c r="W50" s="117">
        <v>4971</v>
      </c>
      <c r="X50" s="231"/>
      <c r="Y50" s="126"/>
      <c r="Z50" s="126"/>
      <c r="AA50" s="128"/>
      <c r="AC50" s="22"/>
    </row>
    <row r="51" spans="1:48" ht="38.25" customHeight="1">
      <c r="A51" s="207"/>
      <c r="B51" s="210"/>
      <c r="C51" s="213"/>
      <c r="D51" s="213"/>
      <c r="E51" s="283"/>
      <c r="F51" s="387"/>
      <c r="G51" s="286"/>
      <c r="H51" s="373"/>
      <c r="I51" s="63" t="s">
        <v>67</v>
      </c>
      <c r="J51" s="96">
        <f>K51+M51</f>
        <v>0</v>
      </c>
      <c r="K51" s="43"/>
      <c r="L51" s="43"/>
      <c r="M51" s="86"/>
      <c r="N51" s="96">
        <f>O51+Q51</f>
        <v>500</v>
      </c>
      <c r="O51" s="43"/>
      <c r="P51" s="43"/>
      <c r="Q51" s="114">
        <v>500</v>
      </c>
      <c r="R51" s="97">
        <f>S51+U51</f>
        <v>500</v>
      </c>
      <c r="S51" s="47"/>
      <c r="T51" s="47"/>
      <c r="U51" s="48">
        <v>500</v>
      </c>
      <c r="V51" s="115">
        <v>3500</v>
      </c>
      <c r="W51" s="115">
        <v>2000</v>
      </c>
      <c r="X51" s="231"/>
      <c r="Y51" s="126"/>
      <c r="Z51" s="126"/>
      <c r="AA51" s="128"/>
      <c r="AC51" s="22"/>
    </row>
    <row r="52" spans="1:48" ht="16.5" customHeight="1" thickBot="1">
      <c r="A52" s="208"/>
      <c r="B52" s="211"/>
      <c r="C52" s="214"/>
      <c r="D52" s="214"/>
      <c r="E52" s="284"/>
      <c r="F52" s="388"/>
      <c r="G52" s="287"/>
      <c r="H52" s="374"/>
      <c r="I52" s="23" t="s">
        <v>10</v>
      </c>
      <c r="J52" s="56">
        <f t="shared" ref="J52:W52" si="9">SUM(J49:J51)</f>
        <v>0</v>
      </c>
      <c r="K52" s="57">
        <f t="shared" si="9"/>
        <v>0</v>
      </c>
      <c r="L52" s="57">
        <f t="shared" si="9"/>
        <v>0</v>
      </c>
      <c r="M52" s="58">
        <f t="shared" si="9"/>
        <v>0</v>
      </c>
      <c r="N52" s="56">
        <f t="shared" si="9"/>
        <v>1000</v>
      </c>
      <c r="O52" s="57">
        <f t="shared" si="9"/>
        <v>0</v>
      </c>
      <c r="P52" s="57">
        <f t="shared" si="9"/>
        <v>0</v>
      </c>
      <c r="Q52" s="58">
        <f t="shared" si="9"/>
        <v>1000</v>
      </c>
      <c r="R52" s="56">
        <f t="shared" si="9"/>
        <v>1000</v>
      </c>
      <c r="S52" s="57">
        <f t="shared" si="9"/>
        <v>0</v>
      </c>
      <c r="T52" s="57">
        <f t="shared" si="9"/>
        <v>0</v>
      </c>
      <c r="U52" s="57">
        <f t="shared" si="9"/>
        <v>1000</v>
      </c>
      <c r="V52" s="59">
        <f t="shared" si="9"/>
        <v>4829</v>
      </c>
      <c r="W52" s="59">
        <f t="shared" si="9"/>
        <v>6971</v>
      </c>
      <c r="X52" s="232"/>
      <c r="Y52" s="127">
        <v>8</v>
      </c>
      <c r="Z52" s="127">
        <v>45</v>
      </c>
      <c r="AA52" s="129">
        <v>100</v>
      </c>
      <c r="AC52" s="22"/>
    </row>
    <row r="53" spans="1:48" ht="12.75" customHeight="1">
      <c r="A53" s="288" t="s">
        <v>11</v>
      </c>
      <c r="B53" s="291" t="s">
        <v>9</v>
      </c>
      <c r="C53" s="294" t="s">
        <v>56</v>
      </c>
      <c r="D53" s="294"/>
      <c r="E53" s="306" t="s">
        <v>84</v>
      </c>
      <c r="F53" s="226" t="s">
        <v>101</v>
      </c>
      <c r="G53" s="221" t="s">
        <v>58</v>
      </c>
      <c r="H53" s="365" t="s">
        <v>68</v>
      </c>
      <c r="I53" s="65" t="s">
        <v>52</v>
      </c>
      <c r="J53" s="35">
        <f>K53+M53</f>
        <v>0</v>
      </c>
      <c r="K53" s="36"/>
      <c r="L53" s="36"/>
      <c r="M53" s="37"/>
      <c r="N53" s="35">
        <f>O53+Q53</f>
        <v>0</v>
      </c>
      <c r="O53" s="36"/>
      <c r="P53" s="36"/>
      <c r="Q53" s="38"/>
      <c r="R53" s="39">
        <f>S53+U53</f>
        <v>0</v>
      </c>
      <c r="S53" s="40"/>
      <c r="T53" s="40"/>
      <c r="U53" s="41"/>
      <c r="V53" s="103"/>
      <c r="W53" s="103"/>
      <c r="X53" s="309" t="s">
        <v>107</v>
      </c>
      <c r="Y53" s="324"/>
      <c r="Z53" s="324"/>
      <c r="AA53" s="395">
        <v>50</v>
      </c>
    </row>
    <row r="54" spans="1:48" ht="12.75" customHeight="1">
      <c r="A54" s="289"/>
      <c r="B54" s="292"/>
      <c r="C54" s="295"/>
      <c r="D54" s="295"/>
      <c r="E54" s="307"/>
      <c r="F54" s="312"/>
      <c r="G54" s="222"/>
      <c r="H54" s="366"/>
      <c r="I54" s="66" t="s">
        <v>66</v>
      </c>
      <c r="J54" s="42">
        <f>K54+M54</f>
        <v>0</v>
      </c>
      <c r="K54" s="89"/>
      <c r="L54" s="89"/>
      <c r="M54" s="44"/>
      <c r="N54" s="42">
        <f>O54+Q54</f>
        <v>0</v>
      </c>
      <c r="O54" s="89"/>
      <c r="P54" s="89"/>
      <c r="Q54" s="86"/>
      <c r="R54" s="46">
        <f>S54+U54</f>
        <v>0</v>
      </c>
      <c r="S54" s="90"/>
      <c r="T54" s="90"/>
      <c r="U54" s="91"/>
      <c r="V54" s="118"/>
      <c r="W54" s="118">
        <v>158.69999999999999</v>
      </c>
      <c r="X54" s="310"/>
      <c r="Y54" s="325"/>
      <c r="Z54" s="325"/>
      <c r="AA54" s="396"/>
    </row>
    <row r="55" spans="1:48" ht="12.75" customHeight="1">
      <c r="A55" s="289"/>
      <c r="B55" s="292"/>
      <c r="C55" s="295"/>
      <c r="D55" s="295"/>
      <c r="E55" s="307"/>
      <c r="F55" s="312"/>
      <c r="G55" s="222"/>
      <c r="H55" s="366"/>
      <c r="I55" s="64" t="s">
        <v>67</v>
      </c>
      <c r="J55" s="49">
        <f>K55+M55</f>
        <v>0</v>
      </c>
      <c r="K55" s="85"/>
      <c r="L55" s="85"/>
      <c r="M55" s="86"/>
      <c r="N55" s="49">
        <f>O55+Q55</f>
        <v>0</v>
      </c>
      <c r="O55" s="85"/>
      <c r="P55" s="85"/>
      <c r="Q55" s="87"/>
      <c r="R55" s="52">
        <f>S55+U55</f>
        <v>0</v>
      </c>
      <c r="S55" s="47"/>
      <c r="T55" s="47"/>
      <c r="U55" s="48"/>
      <c r="V55" s="88"/>
      <c r="W55" s="119">
        <v>899</v>
      </c>
      <c r="X55" s="310"/>
      <c r="Y55" s="325"/>
      <c r="Z55" s="325"/>
      <c r="AA55" s="396"/>
    </row>
    <row r="56" spans="1:48" ht="12.75" customHeight="1" thickBot="1">
      <c r="A56" s="290"/>
      <c r="B56" s="293"/>
      <c r="C56" s="296"/>
      <c r="D56" s="296"/>
      <c r="E56" s="308"/>
      <c r="F56" s="227"/>
      <c r="G56" s="223"/>
      <c r="H56" s="367"/>
      <c r="I56" s="23" t="s">
        <v>10</v>
      </c>
      <c r="J56" s="56">
        <f t="shared" ref="J56:W56" si="10">SUM(J53:J55)</f>
        <v>0</v>
      </c>
      <c r="K56" s="57">
        <f t="shared" si="10"/>
        <v>0</v>
      </c>
      <c r="L56" s="57">
        <f t="shared" si="10"/>
        <v>0</v>
      </c>
      <c r="M56" s="58">
        <f t="shared" si="10"/>
        <v>0</v>
      </c>
      <c r="N56" s="56">
        <f t="shared" si="10"/>
        <v>0</v>
      </c>
      <c r="O56" s="57">
        <f t="shared" si="10"/>
        <v>0</v>
      </c>
      <c r="P56" s="57">
        <f t="shared" si="10"/>
        <v>0</v>
      </c>
      <c r="Q56" s="58">
        <f t="shared" si="10"/>
        <v>0</v>
      </c>
      <c r="R56" s="56">
        <f t="shared" si="10"/>
        <v>0</v>
      </c>
      <c r="S56" s="57">
        <f t="shared" si="10"/>
        <v>0</v>
      </c>
      <c r="T56" s="57">
        <f t="shared" si="10"/>
        <v>0</v>
      </c>
      <c r="U56" s="57">
        <f t="shared" si="10"/>
        <v>0</v>
      </c>
      <c r="V56" s="59">
        <f t="shared" si="10"/>
        <v>0</v>
      </c>
      <c r="W56" s="59">
        <f t="shared" si="10"/>
        <v>1057.7</v>
      </c>
      <c r="X56" s="313"/>
      <c r="Y56" s="326"/>
      <c r="Z56" s="326"/>
      <c r="AA56" s="397"/>
      <c r="AC56" s="22"/>
    </row>
    <row r="57" spans="1:48" ht="14.25" customHeight="1" thickBot="1">
      <c r="A57" s="121" t="s">
        <v>11</v>
      </c>
      <c r="B57" s="122" t="s">
        <v>9</v>
      </c>
      <c r="C57" s="317" t="s">
        <v>12</v>
      </c>
      <c r="D57" s="233"/>
      <c r="E57" s="233"/>
      <c r="F57" s="233"/>
      <c r="G57" s="233"/>
      <c r="H57" s="233"/>
      <c r="I57" s="234"/>
      <c r="J57" s="60">
        <f t="shared" ref="J57:W57" si="11">SUM(J52,J48,J44,J56)</f>
        <v>2196.3000000000002</v>
      </c>
      <c r="K57" s="60">
        <f t="shared" si="11"/>
        <v>0</v>
      </c>
      <c r="L57" s="60">
        <f t="shared" si="11"/>
        <v>0</v>
      </c>
      <c r="M57" s="61">
        <f t="shared" si="11"/>
        <v>2196.3000000000002</v>
      </c>
      <c r="N57" s="60">
        <f t="shared" si="11"/>
        <v>4170</v>
      </c>
      <c r="O57" s="60">
        <f t="shared" si="11"/>
        <v>0</v>
      </c>
      <c r="P57" s="60">
        <f t="shared" si="11"/>
        <v>0</v>
      </c>
      <c r="Q57" s="61">
        <f t="shared" si="11"/>
        <v>4170</v>
      </c>
      <c r="R57" s="60">
        <f t="shared" si="11"/>
        <v>4170</v>
      </c>
      <c r="S57" s="60">
        <f t="shared" si="11"/>
        <v>0</v>
      </c>
      <c r="T57" s="60">
        <f t="shared" si="11"/>
        <v>0</v>
      </c>
      <c r="U57" s="61">
        <f t="shared" si="11"/>
        <v>4170</v>
      </c>
      <c r="V57" s="61">
        <f t="shared" si="11"/>
        <v>4829</v>
      </c>
      <c r="W57" s="60">
        <f t="shared" si="11"/>
        <v>8028.7</v>
      </c>
      <c r="X57" s="273"/>
      <c r="Y57" s="274"/>
      <c r="Z57" s="274"/>
      <c r="AA57" s="275"/>
    </row>
    <row r="58" spans="1:48" ht="14.25" customHeight="1" thickBot="1">
      <c r="A58" s="17" t="s">
        <v>11</v>
      </c>
      <c r="B58" s="270" t="s">
        <v>13</v>
      </c>
      <c r="C58" s="271"/>
      <c r="D58" s="271"/>
      <c r="E58" s="271"/>
      <c r="F58" s="271"/>
      <c r="G58" s="271"/>
      <c r="H58" s="271"/>
      <c r="I58" s="272"/>
      <c r="J58" s="33">
        <f t="shared" ref="J58:W58" si="12">SUM(J57)</f>
        <v>2196.3000000000002</v>
      </c>
      <c r="K58" s="33">
        <f t="shared" si="12"/>
        <v>0</v>
      </c>
      <c r="L58" s="33">
        <f t="shared" si="12"/>
        <v>0</v>
      </c>
      <c r="M58" s="34">
        <f t="shared" si="12"/>
        <v>2196.3000000000002</v>
      </c>
      <c r="N58" s="33">
        <f t="shared" si="12"/>
        <v>4170</v>
      </c>
      <c r="O58" s="33">
        <f t="shared" si="12"/>
        <v>0</v>
      </c>
      <c r="P58" s="33">
        <f t="shared" si="12"/>
        <v>0</v>
      </c>
      <c r="Q58" s="34">
        <f t="shared" si="12"/>
        <v>4170</v>
      </c>
      <c r="R58" s="33">
        <f t="shared" si="12"/>
        <v>4170</v>
      </c>
      <c r="S58" s="33">
        <f t="shared" si="12"/>
        <v>0</v>
      </c>
      <c r="T58" s="33">
        <f t="shared" si="12"/>
        <v>0</v>
      </c>
      <c r="U58" s="34">
        <f t="shared" si="12"/>
        <v>4170</v>
      </c>
      <c r="V58" s="34">
        <f t="shared" si="12"/>
        <v>4829</v>
      </c>
      <c r="W58" s="34">
        <f t="shared" si="12"/>
        <v>8028.7</v>
      </c>
      <c r="X58" s="279"/>
      <c r="Y58" s="280"/>
      <c r="Z58" s="280"/>
      <c r="AA58" s="281"/>
    </row>
    <row r="59" spans="1:48" ht="14.25" customHeight="1" thickBot="1">
      <c r="A59" s="30" t="s">
        <v>9</v>
      </c>
      <c r="B59" s="318" t="s">
        <v>110</v>
      </c>
      <c r="C59" s="319"/>
      <c r="D59" s="319"/>
      <c r="E59" s="319"/>
      <c r="F59" s="319"/>
      <c r="G59" s="319"/>
      <c r="H59" s="319"/>
      <c r="I59" s="320"/>
      <c r="J59" s="68">
        <f t="shared" ref="J59:W59" si="13">SUM(J37,J58)</f>
        <v>2537.3000000000002</v>
      </c>
      <c r="K59" s="69">
        <f t="shared" si="13"/>
        <v>341</v>
      </c>
      <c r="L59" s="69">
        <f t="shared" si="13"/>
        <v>0</v>
      </c>
      <c r="M59" s="67">
        <f t="shared" si="13"/>
        <v>2196.3000000000002</v>
      </c>
      <c r="N59" s="68">
        <f t="shared" si="13"/>
        <v>4578.3</v>
      </c>
      <c r="O59" s="69">
        <f t="shared" si="13"/>
        <v>408.3</v>
      </c>
      <c r="P59" s="69">
        <f t="shared" si="13"/>
        <v>0</v>
      </c>
      <c r="Q59" s="67">
        <f t="shared" si="13"/>
        <v>4170</v>
      </c>
      <c r="R59" s="68">
        <f t="shared" si="13"/>
        <v>4518</v>
      </c>
      <c r="S59" s="69">
        <f t="shared" si="13"/>
        <v>348</v>
      </c>
      <c r="T59" s="69">
        <f t="shared" si="13"/>
        <v>0</v>
      </c>
      <c r="U59" s="67">
        <f t="shared" si="13"/>
        <v>4170</v>
      </c>
      <c r="V59" s="67">
        <f t="shared" si="13"/>
        <v>5230.8999999999996</v>
      </c>
      <c r="W59" s="67">
        <f t="shared" si="13"/>
        <v>8440.6</v>
      </c>
      <c r="X59" s="336"/>
      <c r="Y59" s="337"/>
      <c r="Z59" s="337"/>
      <c r="AA59" s="338"/>
    </row>
    <row r="60" spans="1:48" s="32" customFormat="1" ht="15" customHeight="1">
      <c r="A60" s="339" t="s">
        <v>94</v>
      </c>
      <c r="B60" s="339"/>
      <c r="C60" s="339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</row>
    <row r="61" spans="1:48" s="32" customFormat="1" ht="14.25" customHeight="1">
      <c r="A61" s="390" t="s">
        <v>86</v>
      </c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</row>
    <row r="62" spans="1:48" s="32" customFormat="1" ht="14.25" customHeight="1" thickBot="1">
      <c r="A62" s="389" t="s">
        <v>18</v>
      </c>
      <c r="B62" s="389"/>
      <c r="C62" s="389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  <c r="Q62" s="389"/>
      <c r="R62" s="389"/>
      <c r="S62" s="389"/>
      <c r="T62" s="389"/>
      <c r="U62" s="389"/>
      <c r="V62" s="5"/>
      <c r="W62" s="6"/>
      <c r="X62" s="7"/>
      <c r="Y62" s="7"/>
      <c r="Z62" s="7"/>
      <c r="AA62" s="7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</row>
    <row r="63" spans="1:48" ht="45" customHeight="1" thickBot="1">
      <c r="A63" s="333" t="s">
        <v>14</v>
      </c>
      <c r="B63" s="334"/>
      <c r="C63" s="334"/>
      <c r="D63" s="334"/>
      <c r="E63" s="334"/>
      <c r="F63" s="334"/>
      <c r="G63" s="334"/>
      <c r="H63" s="334"/>
      <c r="I63" s="335"/>
      <c r="J63" s="333" t="s">
        <v>39</v>
      </c>
      <c r="K63" s="334"/>
      <c r="L63" s="334"/>
      <c r="M63" s="335"/>
      <c r="N63" s="333" t="s">
        <v>40</v>
      </c>
      <c r="O63" s="334"/>
      <c r="P63" s="334"/>
      <c r="Q63" s="335"/>
      <c r="R63" s="333" t="s">
        <v>41</v>
      </c>
      <c r="S63" s="334"/>
      <c r="T63" s="334"/>
      <c r="U63" s="335"/>
      <c r="V63" s="73" t="s">
        <v>108</v>
      </c>
      <c r="W63" s="73" t="s">
        <v>109</v>
      </c>
    </row>
    <row r="64" spans="1:48" ht="14.25" customHeight="1">
      <c r="A64" s="340" t="s">
        <v>19</v>
      </c>
      <c r="B64" s="341"/>
      <c r="C64" s="341"/>
      <c r="D64" s="341"/>
      <c r="E64" s="341"/>
      <c r="F64" s="341"/>
      <c r="G64" s="341"/>
      <c r="H64" s="341"/>
      <c r="I64" s="342"/>
      <c r="J64" s="343">
        <f>SUM(J65:M66)</f>
        <v>1490.2</v>
      </c>
      <c r="K64" s="344"/>
      <c r="L64" s="344"/>
      <c r="M64" s="345"/>
      <c r="N64" s="343">
        <f>SUM(N65:Q66)</f>
        <v>2442.6</v>
      </c>
      <c r="O64" s="344"/>
      <c r="P64" s="344"/>
      <c r="Q64" s="345"/>
      <c r="R64" s="343">
        <f>SUM(R65:U66)</f>
        <v>2382.3000000000002</v>
      </c>
      <c r="S64" s="344"/>
      <c r="T64" s="344"/>
      <c r="U64" s="345"/>
      <c r="V64" s="77">
        <f>SUM(V65:V66)</f>
        <v>1730.9</v>
      </c>
      <c r="W64" s="77">
        <f>SUM(W65:W66)</f>
        <v>5541.5999999999995</v>
      </c>
      <c r="X64" s="8"/>
      <c r="Y64" s="8"/>
      <c r="Z64" s="8"/>
      <c r="AA64" s="8"/>
    </row>
    <row r="65" spans="1:27" ht="14.25" customHeight="1">
      <c r="A65" s="327" t="s">
        <v>43</v>
      </c>
      <c r="B65" s="328"/>
      <c r="C65" s="328"/>
      <c r="D65" s="328"/>
      <c r="E65" s="328"/>
      <c r="F65" s="328"/>
      <c r="G65" s="328"/>
      <c r="H65" s="328"/>
      <c r="I65" s="329"/>
      <c r="J65" s="330">
        <f>SUMIF(I12:I59,"SB",J12:J59)</f>
        <v>341</v>
      </c>
      <c r="K65" s="331"/>
      <c r="L65" s="331"/>
      <c r="M65" s="332"/>
      <c r="N65" s="330">
        <f>SUMIF(I12:I59,"SB",N12:N59)</f>
        <v>408.29999999999995</v>
      </c>
      <c r="O65" s="331"/>
      <c r="P65" s="331"/>
      <c r="Q65" s="332"/>
      <c r="R65" s="330">
        <f>SUMIF(I12:I59,"SB",R12:R59)</f>
        <v>348</v>
      </c>
      <c r="S65" s="331"/>
      <c r="T65" s="331"/>
      <c r="U65" s="332"/>
      <c r="V65" s="74">
        <f>SUMIF(I12:I59,"SB",V12:V59)</f>
        <v>401.9</v>
      </c>
      <c r="W65" s="74">
        <f>SUMIF(I12:I59,"SB",W12:W59)</f>
        <v>411.9</v>
      </c>
      <c r="X65" s="8"/>
      <c r="Y65" s="8"/>
      <c r="Z65" s="8"/>
      <c r="AA65" s="8"/>
    </row>
    <row r="66" spans="1:27" ht="14.25" customHeight="1">
      <c r="A66" s="353" t="s">
        <v>44</v>
      </c>
      <c r="B66" s="354"/>
      <c r="C66" s="354"/>
      <c r="D66" s="354"/>
      <c r="E66" s="354"/>
      <c r="F66" s="354"/>
      <c r="G66" s="354"/>
      <c r="H66" s="354"/>
      <c r="I66" s="355"/>
      <c r="J66" s="330">
        <f>SUMIF(I12:I59,"SB(P)",J12:J59)</f>
        <v>1149.2</v>
      </c>
      <c r="K66" s="331"/>
      <c r="L66" s="331"/>
      <c r="M66" s="332"/>
      <c r="N66" s="330">
        <f>SUMIF(I12:I59,"SB(P)",N12:N59)</f>
        <v>2034.3</v>
      </c>
      <c r="O66" s="331"/>
      <c r="P66" s="331"/>
      <c r="Q66" s="332"/>
      <c r="R66" s="330">
        <f>SUMIF(I12:I59,"SB(P)",R12:R59)</f>
        <v>2034.3</v>
      </c>
      <c r="S66" s="331"/>
      <c r="T66" s="331"/>
      <c r="U66" s="332"/>
      <c r="V66" s="74">
        <f>SUMIF(I12:I59,"SB(P)",V12:V59)</f>
        <v>1329</v>
      </c>
      <c r="W66" s="74">
        <f>SUMIF(I12:I59,"SB(P)",W12:W59)</f>
        <v>5129.7</v>
      </c>
      <c r="X66" s="8"/>
      <c r="Y66" s="8"/>
      <c r="Z66" s="8"/>
      <c r="AA66" s="8"/>
    </row>
    <row r="67" spans="1:27" ht="14.25" customHeight="1">
      <c r="A67" s="356" t="s">
        <v>20</v>
      </c>
      <c r="B67" s="357"/>
      <c r="C67" s="357"/>
      <c r="D67" s="357"/>
      <c r="E67" s="357"/>
      <c r="F67" s="357"/>
      <c r="G67" s="357"/>
      <c r="H67" s="357"/>
      <c r="I67" s="358"/>
      <c r="J67" s="359">
        <f>SUM(J68:M68)</f>
        <v>1047.0999999999999</v>
      </c>
      <c r="K67" s="360"/>
      <c r="L67" s="360"/>
      <c r="M67" s="361"/>
      <c r="N67" s="359">
        <f>SUM(N68:Q68)</f>
        <v>2135.6999999999998</v>
      </c>
      <c r="O67" s="360"/>
      <c r="P67" s="360"/>
      <c r="Q67" s="361"/>
      <c r="R67" s="359">
        <f>SUM(R68:U68)</f>
        <v>2135.6999999999998</v>
      </c>
      <c r="S67" s="360"/>
      <c r="T67" s="360"/>
      <c r="U67" s="361"/>
      <c r="V67" s="78">
        <f>SUM(V68:V68)</f>
        <v>3500</v>
      </c>
      <c r="W67" s="78">
        <f>SUM(W68:W68)</f>
        <v>2899</v>
      </c>
      <c r="X67" s="8"/>
      <c r="Y67" s="8"/>
      <c r="Z67" s="8"/>
      <c r="AA67" s="8"/>
    </row>
    <row r="68" spans="1:27" ht="14.25" customHeight="1">
      <c r="A68" s="362" t="s">
        <v>45</v>
      </c>
      <c r="B68" s="363"/>
      <c r="C68" s="363"/>
      <c r="D68" s="363"/>
      <c r="E68" s="363"/>
      <c r="F68" s="363"/>
      <c r="G68" s="363"/>
      <c r="H68" s="363"/>
      <c r="I68" s="364"/>
      <c r="J68" s="330">
        <f>SUMIF(I12:I59,"ES",J12:J59)</f>
        <v>1047.0999999999999</v>
      </c>
      <c r="K68" s="331"/>
      <c r="L68" s="331"/>
      <c r="M68" s="332"/>
      <c r="N68" s="330">
        <f>SUMIF(I12:I59,"ES",N12:N59)</f>
        <v>2135.6999999999998</v>
      </c>
      <c r="O68" s="331"/>
      <c r="P68" s="331"/>
      <c r="Q68" s="332"/>
      <c r="R68" s="330">
        <f>SUMIF(I12:I59,"ES",R12:R59)</f>
        <v>2135.6999999999998</v>
      </c>
      <c r="S68" s="331"/>
      <c r="T68" s="331"/>
      <c r="U68" s="332"/>
      <c r="V68" s="74">
        <f>SUMIF(I12:I59,"ES",V12:V59)</f>
        <v>3500</v>
      </c>
      <c r="W68" s="74">
        <f>SUMIF(I12:I59,"ES",W12:W59)</f>
        <v>2899</v>
      </c>
      <c r="X68" s="8"/>
      <c r="Y68" s="8"/>
      <c r="Z68" s="8"/>
      <c r="AA68" s="8"/>
    </row>
    <row r="69" spans="1:27" ht="14.25" customHeight="1" thickBot="1">
      <c r="A69" s="347" t="s">
        <v>21</v>
      </c>
      <c r="B69" s="348"/>
      <c r="C69" s="348"/>
      <c r="D69" s="348"/>
      <c r="E69" s="348"/>
      <c r="F69" s="348"/>
      <c r="G69" s="348"/>
      <c r="H69" s="348"/>
      <c r="I69" s="349"/>
      <c r="J69" s="350">
        <f>SUM(J64,J67)</f>
        <v>2537.3000000000002</v>
      </c>
      <c r="K69" s="351"/>
      <c r="L69" s="351"/>
      <c r="M69" s="352"/>
      <c r="N69" s="350">
        <f>SUM(N64,N67)</f>
        <v>4578.2999999999993</v>
      </c>
      <c r="O69" s="351"/>
      <c r="P69" s="351"/>
      <c r="Q69" s="352"/>
      <c r="R69" s="350">
        <f>SUM(R64,R67)</f>
        <v>4518</v>
      </c>
      <c r="S69" s="351"/>
      <c r="T69" s="351"/>
      <c r="U69" s="352"/>
      <c r="V69" s="76">
        <f>SUM(V64,V67)</f>
        <v>5230.8999999999996</v>
      </c>
      <c r="W69" s="76">
        <f>SUM(W64,W67)</f>
        <v>8440.5999999999985</v>
      </c>
      <c r="X69" s="8"/>
      <c r="Y69" s="8"/>
      <c r="Z69" s="8"/>
      <c r="AA69" s="8"/>
    </row>
  </sheetData>
  <mergeCells count="178">
    <mergeCell ref="E45:E48"/>
    <mergeCell ref="G45:G48"/>
    <mergeCell ref="H45:H48"/>
    <mergeCell ref="A53:A56"/>
    <mergeCell ref="B53:B56"/>
    <mergeCell ref="C53:C56"/>
    <mergeCell ref="D53:D56"/>
    <mergeCell ref="AA53:AA56"/>
    <mergeCell ref="X49:X52"/>
    <mergeCell ref="E53:E56"/>
    <mergeCell ref="A49:A52"/>
    <mergeCell ref="B49:B52"/>
    <mergeCell ref="C49:C52"/>
    <mergeCell ref="D49:D52"/>
    <mergeCell ref="C16:C19"/>
    <mergeCell ref="D16:D19"/>
    <mergeCell ref="E16:E19"/>
    <mergeCell ref="E49:E52"/>
    <mergeCell ref="G49:G52"/>
    <mergeCell ref="X57:AA57"/>
    <mergeCell ref="C57:I57"/>
    <mergeCell ref="X53:X56"/>
    <mergeCell ref="Y53:Y56"/>
    <mergeCell ref="Z53:Z56"/>
    <mergeCell ref="X40:X41"/>
    <mergeCell ref="B37:I37"/>
    <mergeCell ref="X37:AA37"/>
    <mergeCell ref="C32:C35"/>
    <mergeCell ref="D32:D35"/>
    <mergeCell ref="F41:F44"/>
    <mergeCell ref="X32:X35"/>
    <mergeCell ref="E40:E44"/>
    <mergeCell ref="G40:G44"/>
    <mergeCell ref="H40:H44"/>
    <mergeCell ref="H32:H35"/>
    <mergeCell ref="C36:I36"/>
    <mergeCell ref="F32:F35"/>
    <mergeCell ref="X22:X23"/>
    <mergeCell ref="B22:B25"/>
    <mergeCell ref="D22:D25"/>
    <mergeCell ref="E22:E25"/>
    <mergeCell ref="G22:G25"/>
    <mergeCell ref="H22:H25"/>
    <mergeCell ref="R69:U69"/>
    <mergeCell ref="A67:I67"/>
    <mergeCell ref="J67:M67"/>
    <mergeCell ref="N67:Q67"/>
    <mergeCell ref="R67:U67"/>
    <mergeCell ref="A68:I68"/>
    <mergeCell ref="J68:M68"/>
    <mergeCell ref="N68:Q68"/>
    <mergeCell ref="R68:U68"/>
    <mergeCell ref="A69:I69"/>
    <mergeCell ref="J69:M69"/>
    <mergeCell ref="N69:Q69"/>
    <mergeCell ref="X58:AA58"/>
    <mergeCell ref="B59:I59"/>
    <mergeCell ref="X59:AA59"/>
    <mergeCell ref="B58:I58"/>
    <mergeCell ref="J64:M64"/>
    <mergeCell ref="N64:Q64"/>
    <mergeCell ref="R64:U64"/>
    <mergeCell ref="A65:I65"/>
    <mergeCell ref="R65:U65"/>
    <mergeCell ref="A60:AA60"/>
    <mergeCell ref="A62:U62"/>
    <mergeCell ref="A63:I63"/>
    <mergeCell ref="J63:M63"/>
    <mergeCell ref="N63:Q63"/>
    <mergeCell ref="R63:U63"/>
    <mergeCell ref="A64:I64"/>
    <mergeCell ref="A61:AA61"/>
    <mergeCell ref="J65:M65"/>
    <mergeCell ref="N65:Q65"/>
    <mergeCell ref="A22:A25"/>
    <mergeCell ref="C22:C25"/>
    <mergeCell ref="R66:U66"/>
    <mergeCell ref="A66:I66"/>
    <mergeCell ref="J66:M66"/>
    <mergeCell ref="N66:Q66"/>
    <mergeCell ref="A32:A35"/>
    <mergeCell ref="B32:B35"/>
    <mergeCell ref="E32:E35"/>
    <mergeCell ref="F46:F48"/>
    <mergeCell ref="F50:F52"/>
    <mergeCell ref="H49:H52"/>
    <mergeCell ref="A40:A44"/>
    <mergeCell ref="B40:B44"/>
    <mergeCell ref="C40:C44"/>
    <mergeCell ref="A45:A48"/>
    <mergeCell ref="B45:B48"/>
    <mergeCell ref="C45:C48"/>
    <mergeCell ref="D45:D48"/>
    <mergeCell ref="A26:A31"/>
    <mergeCell ref="D26:D31"/>
    <mergeCell ref="D40:D44"/>
    <mergeCell ref="E26:E31"/>
    <mergeCell ref="B38:AA38"/>
    <mergeCell ref="C39:AA39"/>
    <mergeCell ref="X36:AA36"/>
    <mergeCell ref="B26:B31"/>
    <mergeCell ref="C26:C31"/>
    <mergeCell ref="G32:G35"/>
    <mergeCell ref="A1:AA1"/>
    <mergeCell ref="A2:AA2"/>
    <mergeCell ref="A3:AA3"/>
    <mergeCell ref="Y4:AA4"/>
    <mergeCell ref="A5:A7"/>
    <mergeCell ref="V5:V7"/>
    <mergeCell ref="W5:W7"/>
    <mergeCell ref="Y6:AA6"/>
    <mergeCell ref="N6:N7"/>
    <mergeCell ref="O6:P6"/>
    <mergeCell ref="Q6:Q7"/>
    <mergeCell ref="R5:U5"/>
    <mergeCell ref="G26:G31"/>
    <mergeCell ref="H26:H31"/>
    <mergeCell ref="G16:G19"/>
    <mergeCell ref="H16:H19"/>
    <mergeCell ref="C21:AA21"/>
    <mergeCell ref="A12:A15"/>
    <mergeCell ref="B12:B15"/>
    <mergeCell ref="C12:C15"/>
    <mergeCell ref="E12:E15"/>
    <mergeCell ref="X5:AA5"/>
    <mergeCell ref="G5:G7"/>
    <mergeCell ref="D5:D7"/>
    <mergeCell ref="X6:X7"/>
    <mergeCell ref="H5:H7"/>
    <mergeCell ref="I5:I7"/>
    <mergeCell ref="B5:B7"/>
    <mergeCell ref="C5:C7"/>
    <mergeCell ref="E5:E7"/>
    <mergeCell ref="A16:A19"/>
    <mergeCell ref="A8:AA8"/>
    <mergeCell ref="A9:AA9"/>
    <mergeCell ref="Z14:Z15"/>
    <mergeCell ref="G12:G15"/>
    <mergeCell ref="AA14:AA15"/>
    <mergeCell ref="F5:F7"/>
    <mergeCell ref="J5:M5"/>
    <mergeCell ref="N5:Q5"/>
    <mergeCell ref="R6:R7"/>
    <mergeCell ref="S6:T6"/>
    <mergeCell ref="D12:D15"/>
    <mergeCell ref="Y14:Y15"/>
    <mergeCell ref="J6:J7"/>
    <mergeCell ref="K6:L6"/>
    <mergeCell ref="M6:M7"/>
    <mergeCell ref="U6:U7"/>
    <mergeCell ref="X30:X31"/>
    <mergeCell ref="C20:I20"/>
    <mergeCell ref="F26:F31"/>
    <mergeCell ref="X28:X29"/>
    <mergeCell ref="B10:AA10"/>
    <mergeCell ref="C11:AA11"/>
    <mergeCell ref="H12:H15"/>
    <mergeCell ref="X14:X15"/>
    <mergeCell ref="AA28:AA29"/>
    <mergeCell ref="B16:B19"/>
    <mergeCell ref="X24:X25"/>
    <mergeCell ref="Y28:Y29"/>
    <mergeCell ref="Z28:Z29"/>
    <mergeCell ref="F12:F15"/>
    <mergeCell ref="F16:F19"/>
    <mergeCell ref="F22:F25"/>
    <mergeCell ref="X16:X19"/>
    <mergeCell ref="X26:X27"/>
    <mergeCell ref="G53:G56"/>
    <mergeCell ref="H53:H56"/>
    <mergeCell ref="F53:F56"/>
    <mergeCell ref="X45:X47"/>
    <mergeCell ref="Z24:Z25"/>
    <mergeCell ref="AA24:AA25"/>
    <mergeCell ref="Y26:Y27"/>
    <mergeCell ref="Z26:Z27"/>
    <mergeCell ref="AA26:AA27"/>
    <mergeCell ref="Y24:Y25"/>
  </mergeCells>
  <phoneticPr fontId="13" type="noConversion"/>
  <printOptions horizontalCentered="1"/>
  <pageMargins left="0" right="0" top="0.39370078740157483" bottom="0.39370078740157483" header="0" footer="0"/>
  <pageSetup paperSize="9" scale="74" orientation="landscape" r:id="rId1"/>
  <headerFooter alignWithMargins="0">
    <oddFooter>Puslapių &amp;P iš &amp;N</oddFooter>
  </headerFooter>
  <rowBreaks count="1" manualBreakCount="1">
    <brk id="37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7" sqref="B7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398" t="s">
        <v>24</v>
      </c>
      <c r="B1" s="398"/>
    </row>
    <row r="2" spans="1:2" ht="31.5">
      <c r="A2" s="2" t="s">
        <v>4</v>
      </c>
      <c r="B2" s="1" t="s">
        <v>22</v>
      </c>
    </row>
    <row r="3" spans="1:2" ht="15.75" customHeight="1">
      <c r="A3" s="2" t="s">
        <v>25</v>
      </c>
      <c r="B3" s="1" t="s">
        <v>26</v>
      </c>
    </row>
    <row r="4" spans="1:2" ht="15.75" customHeight="1">
      <c r="A4" s="2" t="s">
        <v>27</v>
      </c>
      <c r="B4" s="1" t="s">
        <v>28</v>
      </c>
    </row>
    <row r="5" spans="1:2" ht="15.75" customHeight="1">
      <c r="A5" s="2" t="s">
        <v>29</v>
      </c>
      <c r="B5" s="1" t="s">
        <v>30</v>
      </c>
    </row>
    <row r="6" spans="1:2" ht="15.75" customHeight="1">
      <c r="A6" s="2" t="s">
        <v>31</v>
      </c>
      <c r="B6" s="1" t="s">
        <v>32</v>
      </c>
    </row>
    <row r="7" spans="1:2" ht="15.75" customHeight="1">
      <c r="A7" s="2" t="s">
        <v>33</v>
      </c>
      <c r="B7" s="1" t="s">
        <v>34</v>
      </c>
    </row>
    <row r="8" spans="1:2" ht="15.75" customHeight="1">
      <c r="A8" s="2" t="s">
        <v>35</v>
      </c>
      <c r="B8" s="1" t="s">
        <v>36</v>
      </c>
    </row>
    <row r="9" spans="1:2" ht="15.75" customHeight="1"/>
    <row r="10" spans="1:2" ht="15.75" customHeight="1">
      <c r="A10" s="399" t="s">
        <v>42</v>
      </c>
      <c r="B10" s="399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Tarybai</vt:lpstr>
      <vt:lpstr>Aiskinamasis</vt:lpstr>
      <vt:lpstr>Asignavimų valdytojų kodai</vt:lpstr>
      <vt:lpstr>Aiskinamasis!Spausdinimo_sritis</vt:lpstr>
      <vt:lpstr>Aiskinamasis!Spausdinti_pavadinimus</vt:lpstr>
      <vt:lpstr>Tarybai!Spausdinti_pavadinimus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V.Palaimiene</cp:lastModifiedBy>
  <cp:lastPrinted>2013-02-15T08:15:33Z</cp:lastPrinted>
  <dcterms:created xsi:type="dcterms:W3CDTF">2007-07-27T10:32:34Z</dcterms:created>
  <dcterms:modified xsi:type="dcterms:W3CDTF">2013-02-15T12:10:34Z</dcterms:modified>
</cp:coreProperties>
</file>