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255" windowWidth="15480" windowHeight="11640"/>
  </bookViews>
  <sheets>
    <sheet name="Tarybai" sheetId="7" r:id="rId1"/>
    <sheet name="Aiškinamasis " sheetId="5" r:id="rId2"/>
    <sheet name="Asignavimų valdytojų kodai" sheetId="3" r:id="rId3"/>
  </sheets>
  <definedNames>
    <definedName name="_xlnm.Print_Area" localSheetId="1">'Aiškinamasis '!$A$1:$AA$65</definedName>
    <definedName name="_xlnm.Print_Area" localSheetId="0">Tarybai!$A$1:$S$59</definedName>
    <definedName name="_xlnm.Print_Titles" localSheetId="1">'Aiškinamasis '!$5:$7</definedName>
    <definedName name="_xlnm.Print_Titles" localSheetId="0">Tarybai!$5:$7</definedName>
  </definedNames>
  <calcPr calcId="145621" fullCalcOnLoad="1"/>
</workbook>
</file>

<file path=xl/calcChain.xml><?xml version="1.0" encoding="utf-8"?>
<calcChain xmlns="http://schemas.openxmlformats.org/spreadsheetml/2006/main">
  <c r="K47" i="7"/>
  <c r="K48"/>
  <c r="K49"/>
  <c r="L47"/>
  <c r="M47"/>
  <c r="M48"/>
  <c r="M49"/>
  <c r="N47"/>
  <c r="O47"/>
  <c r="W53" i="5"/>
  <c r="K53"/>
  <c r="L53"/>
  <c r="M53"/>
  <c r="P53"/>
  <c r="Q53"/>
  <c r="S53"/>
  <c r="T53"/>
  <c r="U53"/>
  <c r="V53"/>
  <c r="R52"/>
  <c r="N52"/>
  <c r="J52"/>
  <c r="R30"/>
  <c r="R29"/>
  <c r="R28"/>
  <c r="O58" i="7"/>
  <c r="O57"/>
  <c r="N58"/>
  <c r="N57"/>
  <c r="O56"/>
  <c r="N56"/>
  <c r="O55"/>
  <c r="O54"/>
  <c r="N55"/>
  <c r="J43"/>
  <c r="J47"/>
  <c r="O42"/>
  <c r="N42"/>
  <c r="M42"/>
  <c r="L42"/>
  <c r="K42"/>
  <c r="J40"/>
  <c r="J39"/>
  <c r="O34"/>
  <c r="N34"/>
  <c r="M34"/>
  <c r="M35"/>
  <c r="L34"/>
  <c r="K34"/>
  <c r="J33"/>
  <c r="J32"/>
  <c r="J34"/>
  <c r="O31"/>
  <c r="N31"/>
  <c r="N35"/>
  <c r="M31"/>
  <c r="L31"/>
  <c r="L35"/>
  <c r="L36"/>
  <c r="K31"/>
  <c r="J30"/>
  <c r="J31"/>
  <c r="J29"/>
  <c r="J56"/>
  <c r="J28"/>
  <c r="O25"/>
  <c r="N25"/>
  <c r="M25"/>
  <c r="M26"/>
  <c r="M36"/>
  <c r="M50"/>
  <c r="L25"/>
  <c r="K25"/>
  <c r="J24"/>
  <c r="J23"/>
  <c r="J22"/>
  <c r="J21"/>
  <c r="J20"/>
  <c r="O19"/>
  <c r="N19"/>
  <c r="N26"/>
  <c r="M19"/>
  <c r="L19"/>
  <c r="K19"/>
  <c r="J18"/>
  <c r="J17"/>
  <c r="J16"/>
  <c r="J15"/>
  <c r="J14"/>
  <c r="J13"/>
  <c r="J58"/>
  <c r="J57"/>
  <c r="J12"/>
  <c r="J55"/>
  <c r="J54"/>
  <c r="K35"/>
  <c r="L26"/>
  <c r="O35"/>
  <c r="O26"/>
  <c r="O36"/>
  <c r="O51" i="5"/>
  <c r="O53"/>
  <c r="O43"/>
  <c r="O46"/>
  <c r="P43"/>
  <c r="R51"/>
  <c r="J51"/>
  <c r="N44"/>
  <c r="N43"/>
  <c r="N46"/>
  <c r="W64"/>
  <c r="W63"/>
  <c r="V64"/>
  <c r="V63"/>
  <c r="W62"/>
  <c r="W60"/>
  <c r="W65"/>
  <c r="V62"/>
  <c r="W61"/>
  <c r="V61"/>
  <c r="V60"/>
  <c r="V65"/>
  <c r="R62"/>
  <c r="N29"/>
  <c r="N62"/>
  <c r="J29"/>
  <c r="J62"/>
  <c r="R22"/>
  <c r="N22"/>
  <c r="J22"/>
  <c r="R21"/>
  <c r="N21"/>
  <c r="J21"/>
  <c r="R16"/>
  <c r="N16"/>
  <c r="J16"/>
  <c r="R15"/>
  <c r="N15"/>
  <c r="J15"/>
  <c r="R14"/>
  <c r="N14"/>
  <c r="J14"/>
  <c r="R13"/>
  <c r="N13"/>
  <c r="N64"/>
  <c r="N63"/>
  <c r="J13"/>
  <c r="R18"/>
  <c r="N18"/>
  <c r="J18"/>
  <c r="R17"/>
  <c r="N17"/>
  <c r="J17"/>
  <c r="W38"/>
  <c r="V38"/>
  <c r="U38"/>
  <c r="T38"/>
  <c r="S38"/>
  <c r="Q38"/>
  <c r="P38"/>
  <c r="O38"/>
  <c r="M38"/>
  <c r="L38"/>
  <c r="K38"/>
  <c r="R37"/>
  <c r="N37"/>
  <c r="J37"/>
  <c r="R36"/>
  <c r="N36"/>
  <c r="J36"/>
  <c r="R35"/>
  <c r="N35"/>
  <c r="N38"/>
  <c r="J35"/>
  <c r="W34"/>
  <c r="V34"/>
  <c r="U34"/>
  <c r="T34"/>
  <c r="S34"/>
  <c r="Q34"/>
  <c r="P34"/>
  <c r="O34"/>
  <c r="M34"/>
  <c r="L34"/>
  <c r="K34"/>
  <c r="R33"/>
  <c r="N33"/>
  <c r="J33"/>
  <c r="R32"/>
  <c r="N32"/>
  <c r="J32"/>
  <c r="W31"/>
  <c r="V31"/>
  <c r="V39"/>
  <c r="U31"/>
  <c r="T31"/>
  <c r="S31"/>
  <c r="Q31"/>
  <c r="P31"/>
  <c r="O31"/>
  <c r="M31"/>
  <c r="L31"/>
  <c r="K31"/>
  <c r="N30"/>
  <c r="J30"/>
  <c r="N28"/>
  <c r="N31"/>
  <c r="J28"/>
  <c r="R31"/>
  <c r="L39"/>
  <c r="S39"/>
  <c r="R38"/>
  <c r="W25"/>
  <c r="V25"/>
  <c r="U25"/>
  <c r="T25"/>
  <c r="S25"/>
  <c r="Q25"/>
  <c r="P25"/>
  <c r="O25"/>
  <c r="M25"/>
  <c r="L25"/>
  <c r="K25"/>
  <c r="R24"/>
  <c r="N24"/>
  <c r="J24"/>
  <c r="R23"/>
  <c r="N23"/>
  <c r="N25"/>
  <c r="J23"/>
  <c r="R20"/>
  <c r="R25"/>
  <c r="N20"/>
  <c r="J20"/>
  <c r="J25"/>
  <c r="W19"/>
  <c r="V19"/>
  <c r="U19"/>
  <c r="T19"/>
  <c r="S19"/>
  <c r="Q19"/>
  <c r="P19"/>
  <c r="O19"/>
  <c r="M19"/>
  <c r="L19"/>
  <c r="K19"/>
  <c r="R12"/>
  <c r="N12"/>
  <c r="J12"/>
  <c r="N19"/>
  <c r="K26"/>
  <c r="L26"/>
  <c r="L40"/>
  <c r="L56"/>
  <c r="M26"/>
  <c r="O26"/>
  <c r="P26"/>
  <c r="Q26"/>
  <c r="S26"/>
  <c r="T26"/>
  <c r="U26"/>
  <c r="V26"/>
  <c r="W26"/>
  <c r="R49"/>
  <c r="N49"/>
  <c r="J49"/>
  <c r="W46"/>
  <c r="V46"/>
  <c r="U46"/>
  <c r="U54"/>
  <c r="U55"/>
  <c r="T46"/>
  <c r="S46"/>
  <c r="S54"/>
  <c r="S55"/>
  <c r="R55"/>
  <c r="Q46"/>
  <c r="P46"/>
  <c r="P54"/>
  <c r="P55"/>
  <c r="M46"/>
  <c r="M54"/>
  <c r="L46"/>
  <c r="L54"/>
  <c r="L55"/>
  <c r="K46"/>
  <c r="K54"/>
  <c r="K55"/>
  <c r="R44"/>
  <c r="R64"/>
  <c r="R63"/>
  <c r="J44"/>
  <c r="J64"/>
  <c r="J63"/>
  <c r="R43"/>
  <c r="J43"/>
  <c r="M55"/>
  <c r="J46"/>
  <c r="R46"/>
  <c r="W54"/>
  <c r="W55"/>
  <c r="O59" i="7"/>
  <c r="N54"/>
  <c r="N59"/>
  <c r="V40" i="5"/>
  <c r="N26"/>
  <c r="O54"/>
  <c r="O55"/>
  <c r="N55"/>
  <c r="J59" i="7"/>
  <c r="K26"/>
  <c r="K36"/>
  <c r="K50"/>
  <c r="J35"/>
  <c r="Q54" i="5"/>
  <c r="Q55"/>
  <c r="T54"/>
  <c r="T55"/>
  <c r="V54"/>
  <c r="V55"/>
  <c r="J53"/>
  <c r="R53"/>
  <c r="U40"/>
  <c r="U56"/>
  <c r="S40"/>
  <c r="S56"/>
  <c r="J31"/>
  <c r="K39"/>
  <c r="J39"/>
  <c r="M39"/>
  <c r="P39"/>
  <c r="P40"/>
  <c r="P56"/>
  <c r="U39"/>
  <c r="R39"/>
  <c r="W39"/>
  <c r="J34"/>
  <c r="R34"/>
  <c r="J38"/>
  <c r="Q39"/>
  <c r="N51"/>
  <c r="N53"/>
  <c r="N54"/>
  <c r="N36" i="7"/>
  <c r="J25"/>
  <c r="J42"/>
  <c r="O48"/>
  <c r="O49"/>
  <c r="O50"/>
  <c r="N48"/>
  <c r="N49"/>
  <c r="L48"/>
  <c r="L49"/>
  <c r="L50"/>
  <c r="J54" i="5"/>
  <c r="J55"/>
  <c r="R54"/>
  <c r="Q40"/>
  <c r="Q56"/>
  <c r="J19"/>
  <c r="J61"/>
  <c r="J60"/>
  <c r="J65"/>
  <c r="R19"/>
  <c r="R26"/>
  <c r="R40"/>
  <c r="R61"/>
  <c r="R60"/>
  <c r="R65"/>
  <c r="J26"/>
  <c r="J40"/>
  <c r="J56"/>
  <c r="N61"/>
  <c r="N60"/>
  <c r="N65"/>
  <c r="O39"/>
  <c r="N39"/>
  <c r="N40"/>
  <c r="N56"/>
  <c r="T39"/>
  <c r="T40"/>
  <c r="T56"/>
  <c r="R56"/>
  <c r="W40"/>
  <c r="W56"/>
  <c r="M40"/>
  <c r="M56"/>
  <c r="K40"/>
  <c r="K56"/>
  <c r="N34"/>
  <c r="J50" i="7"/>
  <c r="J48"/>
  <c r="J49"/>
  <c r="J19"/>
  <c r="J26"/>
  <c r="J36"/>
  <c r="N50"/>
  <c r="V56" i="5"/>
  <c r="O40"/>
  <c r="O56"/>
</calcChain>
</file>

<file path=xl/comments1.xml><?xml version="1.0" encoding="utf-8"?>
<comments xmlns="http://schemas.openxmlformats.org/spreadsheetml/2006/main">
  <authors>
    <author>Snieguole Kacerauskaite</author>
  </authors>
  <commentList>
    <comment ref="N43" authorId="0">
      <text>
        <r>
          <rPr>
            <sz val="9"/>
            <color indexed="81"/>
            <rFont val="Tahoma"/>
            <family val="2"/>
            <charset val="186"/>
          </rPr>
          <t>SB (15%) + SB išlaidoms, kurios bus kompensuotos iš ES 2014 m.</t>
        </r>
      </text>
    </comment>
  </commentList>
</comments>
</file>

<file path=xl/sharedStrings.xml><?xml version="1.0" encoding="utf-8"?>
<sst xmlns="http://schemas.openxmlformats.org/spreadsheetml/2006/main" count="319" uniqueCount="111">
  <si>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</si>
  <si>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</si>
  <si>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</si>
  <si>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</si>
  <si>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</si>
  <si>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</si>
  <si>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</si>
  <si>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</si>
  <si>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</si>
  <si>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</si>
  <si>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</si>
  <si>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</si>
  <si>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</si>
  <si>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</si>
  <si>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</si>
  <si>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</si>
  <si>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</si>
  <si>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</si>
  <si>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</si>
  <si>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</si>
  <si>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</si>
  <si>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</si>
  <si>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</si>
  <si>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</si>
  <si>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</si>
  <si>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</si>
  <si>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</si>
  <si>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</si>
  <si>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</si>
  <si>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</si>
  <si>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</si>
  <si>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</si>
  <si>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</si>
  <si>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Asignavimai 2012-iesiems metams</t>
  </si>
  <si>
    <t>Lėšų poreikis biudžetiniams 2013-iesiems metams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</si>
  <si>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</si>
  <si>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</si>
  <si>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</si>
  <si>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</si>
  <si>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</si>
  <si>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</si>
  <si>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</si>
  <si>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</si>
  <si>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</si>
  <si>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</si>
  <si>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</si>
  <si>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</si>
  <si>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Lėšų poreikis biudžetiniams 
2013-iesiems metams</t>
  </si>
  <si>
    <t>Papriemonės kodas</t>
  </si>
  <si>
    <t>03</t>
  </si>
  <si>
    <t>04</t>
  </si>
  <si>
    <t>SMULKAUS IR VIDUTINIO VERSLO PLĖTROS PROGRAMOS (NR. 04)</t>
  </si>
  <si>
    <t>04 Smulkaus ir vidutinio verslo plėtros programa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</si>
  <si>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</si>
  <si>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</si>
  <si>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</si>
  <si>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kūrybiniam verslui palankią aplinką</t>
  </si>
  <si>
    <t>Pritraukti į Klaipėdos miestą vietos ir užsienio investicijas</t>
  </si>
  <si>
    <t>Formuoti verslui ir investicijoms patrauklų miesto įvaizdį</t>
  </si>
  <si>
    <t>Latvijos ir Lietuvos bendradarbiavimo tarp sienų programos projekto „Virtualios verslo paramos infrastruktūros kūrimas Baltijos šalyse (ENTERBANK)“ veiklų įgyvendinimas</t>
  </si>
  <si>
    <t>ES</t>
  </si>
  <si>
    <t>Virtualaus verslo inkuba-toriaus www.enterbank.lt sistemos palaikymas ir administravimas, metai</t>
  </si>
  <si>
    <t>5</t>
  </si>
  <si>
    <t>Projektų, gerinančių SVV verslo sąlygas Klaipėdos mieste, rėmimas, vadovaujantis paramos skyrimo tvarkos aprašu</t>
  </si>
  <si>
    <t>Buvusio tabako fabriko pritaikymas Klaipėdoje kūrybinių industrijų plėtrai</t>
  </si>
  <si>
    <t>SB(P)</t>
  </si>
  <si>
    <t>08</t>
  </si>
  <si>
    <t>INTERREG IVC projekto „Cities – kūrybinių industrijų skatinimas tradicinėse erdvėse (senamiestyje)“ įgyvendinimas</t>
  </si>
  <si>
    <t>Latvijos ir Lietuvos bendradarbiavimo tarp sienų programos projekto „INVEST TO GROW“ veiklų įgyvendinimas</t>
  </si>
  <si>
    <t>Asignavimai 2012-iesiems metams**</t>
  </si>
  <si>
    <t>** pagal Klaipėdos miesto savivaldybės tarybos 2012-02-28 sprendimą Nr. T2-35</t>
  </si>
  <si>
    <t xml:space="preserve">Virtualaus inkubatoriaus narių ir kitų registruotų e-paslaugų platformos narių konsultavimas, val.sk. </t>
  </si>
  <si>
    <t>Įsteigta SVV verslo įmonių, vnt.</t>
  </si>
  <si>
    <t>Įsteigta darbo vietų ir įdarbinta jaunimo, žm. sk.</t>
  </si>
  <si>
    <t>SVV subjektų, dalyvavusių tarptautinėse parodose, sk.</t>
  </si>
  <si>
    <t>Parengta verslo planų, investicninių projektų, paraiškų finansinei paramai gauti, sk.</t>
  </si>
  <si>
    <t>SVV subjektų, kuriems suteiktas dalinis paskolų padengimas, sk.</t>
  </si>
  <si>
    <t>Įgyvendinta projektų, gerinančių verslo sąlygas Klaipėdos mieste</t>
  </si>
  <si>
    <t>Atlikta Klaipėdos kūrybinių industrijų sektoriaus SWOT analizė</t>
  </si>
  <si>
    <t>Parengtas Klaipėdos marketingo planas</t>
  </si>
  <si>
    <t xml:space="preserve">Parengta bendra Liepojos ir Klaipėdos miestų investicinės aplinkos rinkodaros strategija </t>
  </si>
  <si>
    <t>Suorganizuota tarptautinė konferencija ir paroda „Invest to grow 2013“ (3 dienų renginys; 80 parodos  dalyvių, 80 tarptautinės konferencijos dalyvių, 30 dalyvių verslo forumas)</t>
  </si>
  <si>
    <t xml:space="preserve">Išleistas leidinys „Invest to grow 2013“, tūkst. egz. </t>
  </si>
  <si>
    <t xml:space="preserve">Išleistas leidinys, skirtas Klaipėdos miesto investicinės aplinkos apžvalgai,  tūkst. vnt. </t>
  </si>
  <si>
    <t>Parengta pilotinio projekto koncepcija</t>
  </si>
  <si>
    <t>Baltijos jūros regiono programos projekto „Urbanistinės traukos erdvės“ (URBAN CREATIVE POLES) veiklų įgyvendinimas</t>
  </si>
  <si>
    <t xml:space="preserve"> 2012–2015 M. KLAIPĖDOS MIESTO SAVIVALDYBĖS</t>
  </si>
  <si>
    <t>Klaipėdos regiono oro uosto vykdomų rinkodaros priemonių rėmimas</t>
  </si>
  <si>
    <t xml:space="preserve"> 2013–2015 M. KLAIPĖDOS MIESTO SAVIVALDYBĖS</t>
  </si>
  <si>
    <t>Produkto vertinimo kriterijaus</t>
  </si>
  <si>
    <t>I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</si>
  <si>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</si>
  <si>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Užbaigtumas, proc.</t>
  </si>
  <si>
    <t>Rekonstruotas ir pastatytas Klaipėdos kultūros fabrikas (4109,8 kv. m.)</t>
  </si>
  <si>
    <t>Rinkodaros programų vykdymas per Klaipėdos regiono savivaldybių asociaciją (KRSA):</t>
  </si>
  <si>
    <t>Sukurtas filmas</t>
  </si>
  <si>
    <t>2014 m. poreikis</t>
  </si>
  <si>
    <t>2015 m. poreikis</t>
  </si>
  <si>
    <t>Klaipėdos miesto savivaldybės dalyvavimas KRSA veikloje (nario mokestis)</t>
  </si>
  <si>
    <t>Video filmas apie Klaipėdos miestą (filmavimas, montažas, gamyba)</t>
  </si>
  <si>
    <t xml:space="preserve">Iš viso  programai: </t>
  </si>
  <si>
    <t>SMULKIOJO IR VIDUTINIO VERSLO PLĖTROS PROGRAMOS (NR. 04)</t>
  </si>
  <si>
    <t>04 Smulkiojo ir vidutinio verslo plėtros programa</t>
  </si>
  <si>
    <t>Sukurtas videofilmas apie Klaipėdos miestą (filmavimas, montažas, gamyba)</t>
  </si>
  <si>
    <t>Virtualaus verslo inkubatoriaus www.enterbank.lt sistemos palaikymas ir administravimas, metai</t>
  </si>
  <si>
    <t xml:space="preserve">Virtualaus inkubatoriaus narių ir kitų registruotų e. paslaugų platformos narių konsultavimas, val.sk. </t>
  </si>
  <si>
    <t>Parengtas Klaipėdos rinkodaros planas</t>
  </si>
  <si>
    <t>Parengta bandomojo projekto koncepcija</t>
  </si>
  <si>
    <t>Projektų, gerinančių smulkiojo ir vidutinio verslo sąlygas Klaipėdos mieste, rėmimas</t>
  </si>
  <si>
    <t>Pritraukta skrydžių</t>
  </si>
  <si>
    <t>Rekonstruotas pastatas (4109,8 kv. m). Užbaigtumas, proc.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</si>
</sst>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  <charset val="186"/>
    </font>
    <font>
      <b/>
      <u/>
      <sz val="1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1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3" borderId="5" xfId="0" applyNumberFormat="1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4" fillId="4" borderId="8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49" fontId="4" fillId="2" borderId="11" xfId="0" applyNumberFormat="1" applyFont="1" applyFill="1" applyBorder="1" applyAlignment="1">
      <alignment horizontal="center" vertical="top"/>
    </xf>
    <xf numFmtId="0" fontId="4" fillId="4" borderId="12" xfId="0" applyFont="1" applyFill="1" applyBorder="1" applyAlignment="1">
      <alignment horizontal="center" vertical="top"/>
    </xf>
    <xf numFmtId="49" fontId="4" fillId="5" borderId="4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6" borderId="0" xfId="0" applyFont="1" applyFill="1" applyAlignment="1">
      <alignment vertical="top"/>
    </xf>
    <xf numFmtId="164" fontId="4" fillId="2" borderId="13" xfId="0" applyNumberFormat="1" applyFont="1" applyFill="1" applyBorder="1" applyAlignment="1">
      <alignment horizontal="right" vertical="top"/>
    </xf>
    <xf numFmtId="164" fontId="4" fillId="2" borderId="14" xfId="0" applyNumberFormat="1" applyFont="1" applyFill="1" applyBorder="1" applyAlignment="1">
      <alignment horizontal="right" vertical="top"/>
    </xf>
    <xf numFmtId="164" fontId="2" fillId="0" borderId="15" xfId="0" applyNumberFormat="1" applyFont="1" applyBorder="1" applyAlignment="1">
      <alignment horizontal="right" vertical="top"/>
    </xf>
    <xf numFmtId="164" fontId="2" fillId="0" borderId="16" xfId="0" applyNumberFormat="1" applyFont="1" applyBorder="1" applyAlignment="1">
      <alignment horizontal="right" vertical="top"/>
    </xf>
    <xf numFmtId="164" fontId="2" fillId="0" borderId="17" xfId="0" applyNumberFormat="1" applyFont="1" applyBorder="1" applyAlignment="1">
      <alignment horizontal="right" vertical="top"/>
    </xf>
    <xf numFmtId="164" fontId="2" fillId="0" borderId="18" xfId="0" applyNumberFormat="1" applyFont="1" applyBorder="1" applyAlignment="1">
      <alignment horizontal="right" vertical="top"/>
    </xf>
    <xf numFmtId="164" fontId="2" fillId="4" borderId="15" xfId="0" applyNumberFormat="1" applyFont="1" applyFill="1" applyBorder="1" applyAlignment="1">
      <alignment horizontal="right" vertical="top"/>
    </xf>
    <xf numFmtId="164" fontId="2" fillId="4" borderId="16" xfId="0" applyNumberFormat="1" applyFont="1" applyFill="1" applyBorder="1" applyAlignment="1">
      <alignment horizontal="right" vertical="top"/>
    </xf>
    <xf numFmtId="164" fontId="2" fillId="4" borderId="17" xfId="0" applyNumberFormat="1" applyFont="1" applyFill="1" applyBorder="1" applyAlignment="1">
      <alignment horizontal="right" vertical="top"/>
    </xf>
    <xf numFmtId="164" fontId="2" fillId="6" borderId="6" xfId="0" applyNumberFormat="1" applyFont="1" applyFill="1" applyBorder="1" applyAlignment="1">
      <alignment horizontal="right" vertical="top" wrapText="1"/>
    </xf>
    <xf numFmtId="164" fontId="2" fillId="0" borderId="19" xfId="0" applyNumberFormat="1" applyFont="1" applyBorder="1" applyAlignment="1">
      <alignment horizontal="right" vertical="top"/>
    </xf>
    <xf numFmtId="164" fontId="2" fillId="0" borderId="20" xfId="0" applyNumberFormat="1" applyFont="1" applyBorder="1" applyAlignment="1">
      <alignment horizontal="right" vertical="top"/>
    </xf>
    <xf numFmtId="164" fontId="2" fillId="0" borderId="21" xfId="0" applyNumberFormat="1" applyFont="1" applyBorder="1" applyAlignment="1">
      <alignment horizontal="right" vertical="top"/>
    </xf>
    <xf numFmtId="164" fontId="2" fillId="0" borderId="22" xfId="0" applyNumberFormat="1" applyFont="1" applyBorder="1" applyAlignment="1">
      <alignment horizontal="right" vertical="top"/>
    </xf>
    <xf numFmtId="164" fontId="2" fillId="4" borderId="19" xfId="0" applyNumberFormat="1" applyFont="1" applyFill="1" applyBorder="1" applyAlignment="1">
      <alignment horizontal="right" vertical="top"/>
    </xf>
    <xf numFmtId="164" fontId="2" fillId="4" borderId="20" xfId="0" applyNumberFormat="1" applyFont="1" applyFill="1" applyBorder="1" applyAlignment="1">
      <alignment horizontal="right" vertical="top"/>
    </xf>
    <xf numFmtId="164" fontId="2" fillId="4" borderId="23" xfId="0" applyNumberFormat="1" applyFont="1" applyFill="1" applyBorder="1" applyAlignment="1">
      <alignment horizontal="right" vertical="top"/>
    </xf>
    <xf numFmtId="164" fontId="2" fillId="6" borderId="7" xfId="0" applyNumberFormat="1" applyFont="1" applyFill="1" applyBorder="1" applyAlignment="1">
      <alignment horizontal="right" vertical="top" wrapText="1"/>
    </xf>
    <xf numFmtId="164" fontId="2" fillId="0" borderId="24" xfId="0" applyNumberFormat="1" applyFont="1" applyBorder="1" applyAlignment="1">
      <alignment horizontal="right" vertical="top"/>
    </xf>
    <xf numFmtId="164" fontId="2" fillId="0" borderId="25" xfId="0" applyNumberFormat="1" applyFont="1" applyFill="1" applyBorder="1" applyAlignment="1">
      <alignment horizontal="right" vertical="top"/>
    </xf>
    <xf numFmtId="164" fontId="2" fillId="0" borderId="26" xfId="0" applyNumberFormat="1" applyFont="1" applyFill="1" applyBorder="1" applyAlignment="1">
      <alignment horizontal="right" vertical="top"/>
    </xf>
    <xf numFmtId="164" fontId="2" fillId="4" borderId="24" xfId="0" applyNumberFormat="1" applyFont="1" applyFill="1" applyBorder="1" applyAlignment="1">
      <alignment horizontal="right" vertical="top"/>
    </xf>
    <xf numFmtId="164" fontId="2" fillId="4" borderId="25" xfId="0" applyNumberFormat="1" applyFont="1" applyFill="1" applyBorder="1" applyAlignment="1">
      <alignment horizontal="right" vertical="top"/>
    </xf>
    <xf numFmtId="164" fontId="2" fillId="4" borderId="27" xfId="0" applyNumberFormat="1" applyFont="1" applyFill="1" applyBorder="1" applyAlignment="1">
      <alignment horizontal="right" vertical="top"/>
    </xf>
    <xf numFmtId="164" fontId="2" fillId="0" borderId="28" xfId="0" applyNumberFormat="1" applyFont="1" applyFill="1" applyBorder="1" applyAlignment="1">
      <alignment horizontal="right" vertical="top"/>
    </xf>
    <xf numFmtId="164" fontId="4" fillId="4" borderId="29" xfId="0" applyNumberFormat="1" applyFont="1" applyFill="1" applyBorder="1" applyAlignment="1">
      <alignment horizontal="right" vertical="top"/>
    </xf>
    <xf numFmtId="164" fontId="4" fillId="4" borderId="2" xfId="0" applyNumberFormat="1" applyFont="1" applyFill="1" applyBorder="1" applyAlignment="1">
      <alignment horizontal="right" vertical="top"/>
    </xf>
    <xf numFmtId="164" fontId="4" fillId="4" borderId="3" xfId="0" applyNumberFormat="1" applyFont="1" applyFill="1" applyBorder="1" applyAlignment="1">
      <alignment horizontal="right" vertical="top"/>
    </xf>
    <xf numFmtId="164" fontId="4" fillId="4" borderId="8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>
      <alignment horizontal="right" vertical="top"/>
    </xf>
    <xf numFmtId="164" fontId="4" fillId="3" borderId="14" xfId="0" applyNumberFormat="1" applyFont="1" applyFill="1" applyBorder="1" applyAlignment="1">
      <alignment horizontal="right" vertical="top"/>
    </xf>
    <xf numFmtId="0" fontId="2" fillId="0" borderId="3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164" fontId="4" fillId="5" borderId="31" xfId="0" applyNumberFormat="1" applyFont="1" applyFill="1" applyBorder="1" applyAlignment="1">
      <alignment horizontal="right" vertical="top"/>
    </xf>
    <xf numFmtId="164" fontId="4" fillId="5" borderId="29" xfId="0" applyNumberFormat="1" applyFont="1" applyFill="1" applyBorder="1" applyAlignment="1">
      <alignment horizontal="right" vertical="top"/>
    </xf>
    <xf numFmtId="164" fontId="4" fillId="5" borderId="4" xfId="0" applyNumberFormat="1" applyFont="1" applyFill="1" applyBorder="1" applyAlignment="1">
      <alignment horizontal="right" vertical="top"/>
    </xf>
    <xf numFmtId="164" fontId="4" fillId="5" borderId="5" xfId="0" applyNumberFormat="1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6" fillId="0" borderId="0" xfId="0" applyFont="1"/>
    <xf numFmtId="164" fontId="4" fillId="4" borderId="12" xfId="0" applyNumberFormat="1" applyFont="1" applyFill="1" applyBorder="1" applyAlignment="1">
      <alignment horizontal="right" vertical="top"/>
    </xf>
    <xf numFmtId="164" fontId="4" fillId="5" borderId="6" xfId="0" applyNumberFormat="1" applyFont="1" applyFill="1" applyBorder="1" applyAlignment="1">
      <alignment horizontal="right" vertical="top"/>
    </xf>
    <xf numFmtId="164" fontId="4" fillId="5" borderId="32" xfId="0" applyNumberFormat="1" applyFont="1" applyFill="1" applyBorder="1" applyAlignment="1">
      <alignment horizontal="right" vertical="top"/>
    </xf>
    <xf numFmtId="3" fontId="2" fillId="6" borderId="34" xfId="0" applyNumberFormat="1" applyFont="1" applyFill="1" applyBorder="1" applyAlignment="1">
      <alignment horizontal="center" vertical="top"/>
    </xf>
    <xf numFmtId="3" fontId="2" fillId="6" borderId="35" xfId="0" applyNumberFormat="1" applyFont="1" applyFill="1" applyBorder="1" applyAlignment="1">
      <alignment horizontal="center" vertical="top"/>
    </xf>
    <xf numFmtId="3" fontId="2" fillId="6" borderId="20" xfId="0" applyNumberFormat="1" applyFont="1" applyFill="1" applyBorder="1" applyAlignment="1">
      <alignment horizontal="center" vertical="top"/>
    </xf>
    <xf numFmtId="3" fontId="2" fillId="6" borderId="22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/>
    </xf>
    <xf numFmtId="3" fontId="2" fillId="0" borderId="22" xfId="0" applyNumberFormat="1" applyFont="1" applyFill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 vertical="top"/>
    </xf>
    <xf numFmtId="3" fontId="2" fillId="0" borderId="37" xfId="0" applyNumberFormat="1" applyFont="1" applyFill="1" applyBorder="1" applyAlignment="1">
      <alignment horizontal="center" vertical="top"/>
    </xf>
    <xf numFmtId="3" fontId="2" fillId="0" borderId="20" xfId="0" applyNumberFormat="1" applyFont="1" applyFill="1" applyBorder="1" applyAlignment="1">
      <alignment horizontal="center" vertical="top" wrapText="1"/>
    </xf>
    <xf numFmtId="3" fontId="2" fillId="0" borderId="22" xfId="0" applyNumberFormat="1" applyFont="1" applyFill="1" applyBorder="1" applyAlignment="1">
      <alignment horizontal="center" vertical="top" wrapText="1"/>
    </xf>
    <xf numFmtId="3" fontId="2" fillId="0" borderId="34" xfId="0" applyNumberFormat="1" applyFont="1" applyFill="1" applyBorder="1" applyAlignment="1">
      <alignment horizontal="center" vertical="top"/>
    </xf>
    <xf numFmtId="3" fontId="2" fillId="0" borderId="35" xfId="0" applyNumberFormat="1" applyFont="1" applyFill="1" applyBorder="1" applyAlignment="1">
      <alignment horizontal="center" vertical="top"/>
    </xf>
    <xf numFmtId="164" fontId="2" fillId="0" borderId="38" xfId="0" applyNumberFormat="1" applyFont="1" applyBorder="1" applyAlignment="1">
      <alignment horizontal="right" vertical="top"/>
    </xf>
    <xf numFmtId="164" fontId="2" fillId="4" borderId="38" xfId="0" applyNumberFormat="1" applyFont="1" applyFill="1" applyBorder="1" applyAlignment="1">
      <alignment horizontal="right" vertical="top"/>
    </xf>
    <xf numFmtId="164" fontId="2" fillId="0" borderId="39" xfId="0" applyNumberFormat="1" applyFont="1" applyBorder="1" applyAlignment="1">
      <alignment horizontal="right" vertical="top"/>
    </xf>
    <xf numFmtId="164" fontId="2" fillId="0" borderId="40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21" xfId="0" applyNumberFormat="1" applyFont="1" applyFill="1" applyBorder="1" applyAlignment="1">
      <alignment horizontal="right" vertical="top"/>
    </xf>
    <xf numFmtId="164" fontId="2" fillId="4" borderId="40" xfId="0" applyNumberFormat="1" applyFont="1" applyFill="1" applyBorder="1" applyAlignment="1">
      <alignment horizontal="right" vertical="top"/>
    </xf>
    <xf numFmtId="164" fontId="2" fillId="4" borderId="1" xfId="0" applyNumberFormat="1" applyFont="1" applyFill="1" applyBorder="1" applyAlignment="1">
      <alignment horizontal="right" vertical="top"/>
    </xf>
    <xf numFmtId="164" fontId="2" fillId="4" borderId="41" xfId="0" applyNumberFormat="1" applyFont="1" applyFill="1" applyBorder="1" applyAlignment="1">
      <alignment horizontal="right" vertical="top"/>
    </xf>
    <xf numFmtId="164" fontId="2" fillId="0" borderId="30" xfId="0" applyNumberFormat="1" applyFont="1" applyFill="1" applyBorder="1" applyAlignment="1">
      <alignment horizontal="right" vertical="top"/>
    </xf>
    <xf numFmtId="0" fontId="2" fillId="0" borderId="32" xfId="0" applyFont="1" applyFill="1" applyBorder="1" applyAlignment="1">
      <alignment horizontal="center" vertical="top"/>
    </xf>
    <xf numFmtId="164" fontId="2" fillId="0" borderId="32" xfId="0" applyNumberFormat="1" applyFont="1" applyFill="1" applyBorder="1" applyAlignment="1">
      <alignment horizontal="right" vertical="top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6" borderId="4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Fill="1" applyBorder="1" applyAlignment="1">
      <alignment horizontal="center" vertical="top"/>
    </xf>
    <xf numFmtId="3" fontId="2" fillId="0" borderId="3" xfId="0" applyNumberFormat="1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top" wrapText="1"/>
    </xf>
    <xf numFmtId="1" fontId="2" fillId="0" borderId="2" xfId="0" applyNumberFormat="1" applyFont="1" applyFill="1" applyBorder="1" applyAlignment="1">
      <alignment horizontal="center" vertical="center" textRotation="90"/>
    </xf>
    <xf numFmtId="1" fontId="2" fillId="0" borderId="3" xfId="0" applyNumberFormat="1" applyFont="1" applyFill="1" applyBorder="1" applyAlignment="1">
      <alignment horizontal="center" vertical="center" textRotation="90"/>
    </xf>
    <xf numFmtId="49" fontId="4" fillId="3" borderId="43" xfId="0" applyNumberFormat="1" applyFont="1" applyFill="1" applyBorder="1" applyAlignment="1">
      <alignment horizontal="center" vertical="top"/>
    </xf>
    <xf numFmtId="1" fontId="2" fillId="0" borderId="2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left" vertical="top" wrapText="1"/>
    </xf>
    <xf numFmtId="49" fontId="4" fillId="0" borderId="34" xfId="0" applyNumberFormat="1" applyFont="1" applyBorder="1" applyAlignment="1">
      <alignment vertical="top"/>
    </xf>
    <xf numFmtId="49" fontId="4" fillId="0" borderId="20" xfId="0" applyNumberFormat="1" applyFont="1" applyBorder="1" applyAlignment="1">
      <alignment vertical="top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0" borderId="36" xfId="0" applyNumberFormat="1" applyFont="1" applyBorder="1" applyAlignment="1">
      <alignment vertical="top"/>
    </xf>
    <xf numFmtId="164" fontId="2" fillId="6" borderId="16" xfId="0" applyNumberFormat="1" applyFont="1" applyFill="1" applyBorder="1" applyAlignment="1">
      <alignment horizontal="right" vertical="top"/>
    </xf>
    <xf numFmtId="164" fontId="2" fillId="6" borderId="20" xfId="0" applyNumberFormat="1" applyFont="1" applyFill="1" applyBorder="1" applyAlignment="1">
      <alignment horizontal="right" vertical="top"/>
    </xf>
    <xf numFmtId="165" fontId="8" fillId="6" borderId="15" xfId="0" applyNumberFormat="1" applyFont="1" applyFill="1" applyBorder="1" applyAlignment="1">
      <alignment horizontal="right" vertical="top"/>
    </xf>
    <xf numFmtId="165" fontId="8" fillId="6" borderId="24" xfId="0" applyNumberFormat="1" applyFont="1" applyFill="1" applyBorder="1" applyAlignment="1">
      <alignment horizontal="right" vertical="top"/>
    </xf>
    <xf numFmtId="164" fontId="8" fillId="6" borderId="24" xfId="0" applyNumberFormat="1" applyFont="1" applyFill="1" applyBorder="1" applyAlignment="1">
      <alignment horizontal="center" vertical="top" wrapText="1"/>
    </xf>
    <xf numFmtId="165" fontId="8" fillId="6" borderId="0" xfId="0" applyNumberFormat="1" applyFont="1" applyFill="1" applyBorder="1" applyAlignment="1">
      <alignment horizontal="right" vertical="top"/>
    </xf>
    <xf numFmtId="164" fontId="8" fillId="6" borderId="20" xfId="0" applyNumberFormat="1" applyFont="1" applyFill="1" applyBorder="1" applyAlignment="1">
      <alignment horizontal="center" vertical="top" wrapText="1"/>
    </xf>
    <xf numFmtId="165" fontId="8" fillId="6" borderId="19" xfId="0" applyNumberFormat="1" applyFont="1" applyFill="1" applyBorder="1" applyAlignment="1">
      <alignment horizontal="right" vertical="top"/>
    </xf>
    <xf numFmtId="49" fontId="4" fillId="0" borderId="46" xfId="0" applyNumberFormat="1" applyFont="1" applyBorder="1" applyAlignment="1">
      <alignment vertical="top"/>
    </xf>
    <xf numFmtId="49" fontId="4" fillId="0" borderId="47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vertical="top" wrapText="1"/>
    </xf>
    <xf numFmtId="0" fontId="2" fillId="0" borderId="48" xfId="0" applyFont="1" applyFill="1" applyBorder="1" applyAlignment="1">
      <alignment vertical="center" textRotation="90" wrapText="1"/>
    </xf>
    <xf numFmtId="49" fontId="2" fillId="0" borderId="46" xfId="0" applyNumberFormat="1" applyFont="1" applyBorder="1" applyAlignment="1">
      <alignment vertical="top" wrapText="1"/>
    </xf>
    <xf numFmtId="0" fontId="2" fillId="0" borderId="44" xfId="0" applyFont="1" applyFill="1" applyBorder="1" applyAlignment="1">
      <alignment vertical="center" textRotation="90" wrapText="1"/>
    </xf>
    <xf numFmtId="0" fontId="2" fillId="0" borderId="49" xfId="0" applyFont="1" applyFill="1" applyBorder="1" applyAlignment="1">
      <alignment vertical="center" textRotation="90" wrapText="1"/>
    </xf>
    <xf numFmtId="49" fontId="2" fillId="0" borderId="47" xfId="0" applyNumberFormat="1" applyFont="1" applyBorder="1" applyAlignment="1">
      <alignment vertical="top" wrapText="1"/>
    </xf>
    <xf numFmtId="49" fontId="2" fillId="0" borderId="46" xfId="0" applyNumberFormat="1" applyFont="1" applyBorder="1" applyAlignment="1">
      <alignment vertical="top"/>
    </xf>
    <xf numFmtId="49" fontId="2" fillId="0" borderId="23" xfId="0" applyNumberFormat="1" applyFont="1" applyBorder="1" applyAlignment="1">
      <alignment vertical="top"/>
    </xf>
    <xf numFmtId="49" fontId="2" fillId="0" borderId="47" xfId="0" applyNumberFormat="1" applyFont="1" applyBorder="1" applyAlignment="1">
      <alignment vertical="top"/>
    </xf>
    <xf numFmtId="164" fontId="2" fillId="0" borderId="50" xfId="0" applyNumberFormat="1" applyFont="1" applyBorder="1" applyAlignment="1">
      <alignment horizontal="right" vertical="top"/>
    </xf>
    <xf numFmtId="164" fontId="2" fillId="0" borderId="51" xfId="0" applyNumberFormat="1" applyFont="1" applyBorder="1" applyAlignment="1">
      <alignment horizontal="right" vertical="top"/>
    </xf>
    <xf numFmtId="164" fontId="2" fillId="0" borderId="52" xfId="0" applyNumberFormat="1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4" fillId="4" borderId="31" xfId="0" applyNumberFormat="1" applyFont="1" applyFill="1" applyBorder="1" applyAlignment="1">
      <alignment horizontal="right" vertical="top"/>
    </xf>
    <xf numFmtId="164" fontId="2" fillId="0" borderId="41" xfId="0" applyNumberFormat="1" applyFont="1" applyBorder="1" applyAlignment="1">
      <alignment horizontal="right" vertical="top"/>
    </xf>
    <xf numFmtId="164" fontId="4" fillId="4" borderId="53" xfId="0" applyNumberFormat="1" applyFont="1" applyFill="1" applyBorder="1" applyAlignment="1">
      <alignment horizontal="right" vertical="top"/>
    </xf>
    <xf numFmtId="164" fontId="2" fillId="4" borderId="51" xfId="0" applyNumberFormat="1" applyFont="1" applyFill="1" applyBorder="1" applyAlignment="1">
      <alignment horizontal="right" vertical="top"/>
    </xf>
    <xf numFmtId="164" fontId="2" fillId="4" borderId="52" xfId="0" applyNumberFormat="1" applyFont="1" applyFill="1" applyBorder="1" applyAlignment="1">
      <alignment horizontal="right" vertical="top"/>
    </xf>
    <xf numFmtId="164" fontId="2" fillId="6" borderId="32" xfId="0" applyNumberFormat="1" applyFont="1" applyFill="1" applyBorder="1" applyAlignment="1">
      <alignment horizontal="right" vertical="top" wrapText="1"/>
    </xf>
    <xf numFmtId="164" fontId="2" fillId="6" borderId="54" xfId="0" applyNumberFormat="1" applyFont="1" applyFill="1" applyBorder="1" applyAlignment="1">
      <alignment horizontal="right" vertical="top" wrapText="1"/>
    </xf>
    <xf numFmtId="164" fontId="2" fillId="6" borderId="55" xfId="0" applyNumberFormat="1" applyFont="1" applyFill="1" applyBorder="1" applyAlignment="1">
      <alignment horizontal="right" vertical="top" wrapText="1"/>
    </xf>
    <xf numFmtId="164" fontId="4" fillId="4" borderId="56" xfId="0" applyNumberFormat="1" applyFont="1" applyFill="1" applyBorder="1" applyAlignment="1">
      <alignment horizontal="right" vertical="top"/>
    </xf>
    <xf numFmtId="3" fontId="2" fillId="0" borderId="1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3" fontId="2" fillId="0" borderId="18" xfId="0" applyNumberFormat="1" applyFont="1" applyFill="1" applyBorder="1" applyAlignment="1">
      <alignment horizontal="center" vertical="top"/>
    </xf>
    <xf numFmtId="3" fontId="2" fillId="0" borderId="21" xfId="0" applyNumberFormat="1" applyFont="1" applyFill="1" applyBorder="1" applyAlignment="1">
      <alignment horizontal="center" vertical="top"/>
    </xf>
    <xf numFmtId="49" fontId="4" fillId="3" borderId="23" xfId="0" applyNumberFormat="1" applyFont="1" applyFill="1" applyBorder="1" applyAlignment="1">
      <alignment vertical="top"/>
    </xf>
    <xf numFmtId="49" fontId="4" fillId="0" borderId="23" xfId="0" applyNumberFormat="1" applyFont="1" applyBorder="1" applyAlignment="1">
      <alignment vertical="top"/>
    </xf>
    <xf numFmtId="0" fontId="2" fillId="0" borderId="57" xfId="0" applyFont="1" applyFill="1" applyBorder="1" applyAlignment="1">
      <alignment vertical="top" wrapText="1"/>
    </xf>
    <xf numFmtId="49" fontId="4" fillId="2" borderId="48" xfId="0" applyNumberFormat="1" applyFont="1" applyFill="1" applyBorder="1" applyAlignment="1">
      <alignment vertical="top"/>
    </xf>
    <xf numFmtId="49" fontId="4" fillId="3" borderId="46" xfId="0" applyNumberFormat="1" applyFont="1" applyFill="1" applyBorder="1" applyAlignment="1">
      <alignment vertical="top"/>
    </xf>
    <xf numFmtId="49" fontId="4" fillId="2" borderId="44" xfId="0" applyNumberFormat="1" applyFont="1" applyFill="1" applyBorder="1" applyAlignment="1">
      <alignment vertical="top"/>
    </xf>
    <xf numFmtId="49" fontId="4" fillId="2" borderId="49" xfId="0" applyNumberFormat="1" applyFont="1" applyFill="1" applyBorder="1" applyAlignment="1">
      <alignment vertical="top"/>
    </xf>
    <xf numFmtId="49" fontId="4" fillId="3" borderId="47" xfId="0" applyNumberFormat="1" applyFont="1" applyFill="1" applyBorder="1" applyAlignment="1">
      <alignment vertical="top"/>
    </xf>
    <xf numFmtId="3" fontId="2" fillId="0" borderId="25" xfId="0" applyNumberFormat="1" applyFont="1" applyFill="1" applyBorder="1" applyAlignment="1">
      <alignment horizontal="center" vertical="top"/>
    </xf>
    <xf numFmtId="3" fontId="2" fillId="0" borderId="26" xfId="0" applyNumberFormat="1" applyFont="1" applyFill="1" applyBorder="1" applyAlignment="1">
      <alignment horizontal="center" vertical="top"/>
    </xf>
    <xf numFmtId="164" fontId="2" fillId="0" borderId="26" xfId="0" applyNumberFormat="1" applyFont="1" applyBorder="1" applyAlignment="1">
      <alignment horizontal="right" vertical="top"/>
    </xf>
    <xf numFmtId="164" fontId="2" fillId="0" borderId="45" xfId="0" applyNumberFormat="1" applyFont="1" applyBorder="1" applyAlignment="1">
      <alignment horizontal="right" vertical="top"/>
    </xf>
    <xf numFmtId="164" fontId="2" fillId="6" borderId="30" xfId="0" applyNumberFormat="1" applyFont="1" applyFill="1" applyBorder="1" applyAlignment="1">
      <alignment horizontal="right" vertical="top" wrapText="1"/>
    </xf>
    <xf numFmtId="0" fontId="2" fillId="0" borderId="42" xfId="0" applyFont="1" applyFill="1" applyBorder="1" applyAlignment="1">
      <alignment vertical="top" wrapText="1"/>
    </xf>
    <xf numFmtId="164" fontId="2" fillId="4" borderId="45" xfId="0" applyNumberFormat="1" applyFont="1" applyFill="1" applyBorder="1" applyAlignment="1">
      <alignment horizontal="right" vertical="top"/>
    </xf>
    <xf numFmtId="0" fontId="6" fillId="0" borderId="0" xfId="0" applyFont="1" applyBorder="1"/>
    <xf numFmtId="0" fontId="2" fillId="0" borderId="0" xfId="0" applyFont="1" applyFill="1" applyBorder="1" applyAlignment="1">
      <alignment vertical="top"/>
    </xf>
    <xf numFmtId="0" fontId="2" fillId="6" borderId="0" xfId="0" applyFont="1" applyFill="1" applyBorder="1" applyAlignment="1">
      <alignment vertical="top"/>
    </xf>
    <xf numFmtId="0" fontId="2" fillId="3" borderId="11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2" fillId="3" borderId="59" xfId="0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0" borderId="46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0" fontId="4" fillId="0" borderId="0" xfId="0" applyNumberFormat="1" applyFont="1" applyAlignment="1">
      <alignment horizontal="center" vertical="top"/>
    </xf>
    <xf numFmtId="164" fontId="2" fillId="6" borderId="28" xfId="0" applyNumberFormat="1" applyFont="1" applyFill="1" applyBorder="1" applyAlignment="1">
      <alignment horizontal="right" vertical="top" wrapText="1"/>
    </xf>
    <xf numFmtId="0" fontId="2" fillId="0" borderId="44" xfId="0" applyFont="1" applyBorder="1" applyAlignment="1">
      <alignment vertical="top"/>
    </xf>
    <xf numFmtId="0" fontId="8" fillId="0" borderId="15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/>
    </xf>
    <xf numFmtId="0" fontId="8" fillId="0" borderId="31" xfId="0" applyFont="1" applyBorder="1" applyAlignment="1">
      <alignment horizontal="left" vertical="top" wrapText="1"/>
    </xf>
    <xf numFmtId="0" fontId="12" fillId="0" borderId="2" xfId="0" applyNumberFormat="1" applyFont="1" applyFill="1" applyBorder="1" applyAlignment="1">
      <alignment horizontal="center" vertical="top"/>
    </xf>
    <xf numFmtId="164" fontId="8" fillId="0" borderId="60" xfId="0" applyNumberFormat="1" applyFont="1" applyFill="1" applyBorder="1" applyAlignment="1">
      <alignment vertical="top"/>
    </xf>
    <xf numFmtId="164" fontId="4" fillId="2" borderId="59" xfId="0" applyNumberFormat="1" applyFont="1" applyFill="1" applyBorder="1" applyAlignment="1">
      <alignment horizontal="right" vertical="top"/>
    </xf>
    <xf numFmtId="0" fontId="12" fillId="6" borderId="20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 horizontal="center" vertical="top"/>
    </xf>
    <xf numFmtId="164" fontId="2" fillId="6" borderId="17" xfId="0" applyNumberFormat="1" applyFont="1" applyFill="1" applyBorder="1" applyAlignment="1">
      <alignment horizontal="right" vertical="top"/>
    </xf>
    <xf numFmtId="164" fontId="2" fillId="6" borderId="23" xfId="0" applyNumberFormat="1" applyFont="1" applyFill="1" applyBorder="1" applyAlignment="1">
      <alignment horizontal="right" vertical="top"/>
    </xf>
    <xf numFmtId="164" fontId="2" fillId="6" borderId="25" xfId="0" applyNumberFormat="1" applyFont="1" applyFill="1" applyBorder="1" applyAlignment="1">
      <alignment horizontal="right" vertical="top"/>
    </xf>
    <xf numFmtId="164" fontId="2" fillId="6" borderId="27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top" wrapText="1"/>
    </xf>
    <xf numFmtId="49" fontId="4" fillId="2" borderId="31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2" fillId="6" borderId="36" xfId="0" applyNumberFormat="1" applyFont="1" applyFill="1" applyBorder="1" applyAlignment="1">
      <alignment vertical="top"/>
    </xf>
    <xf numFmtId="0" fontId="12" fillId="0" borderId="36" xfId="0" applyNumberFormat="1" applyFont="1" applyFill="1" applyBorder="1" applyAlignment="1">
      <alignment vertical="top"/>
    </xf>
    <xf numFmtId="0" fontId="12" fillId="0" borderId="37" xfId="0" applyNumberFormat="1" applyFont="1" applyFill="1" applyBorder="1" applyAlignment="1">
      <alignment vertical="top"/>
    </xf>
    <xf numFmtId="0" fontId="2" fillId="0" borderId="60" xfId="0" applyFont="1" applyFill="1" applyBorder="1" applyAlignment="1">
      <alignment horizontal="center" vertical="top" wrapText="1"/>
    </xf>
    <xf numFmtId="0" fontId="2" fillId="0" borderId="45" xfId="0" applyFont="1" applyBorder="1" applyAlignment="1">
      <alignment vertical="top" wrapText="1"/>
    </xf>
    <xf numFmtId="0" fontId="12" fillId="0" borderId="25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4" fillId="0" borderId="37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left" vertical="top" wrapText="1"/>
    </xf>
    <xf numFmtId="0" fontId="12" fillId="0" borderId="0" xfId="0" applyNumberFormat="1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 vertical="top"/>
    </xf>
    <xf numFmtId="0" fontId="2" fillId="6" borderId="32" xfId="0" applyFont="1" applyFill="1" applyBorder="1" applyAlignment="1">
      <alignment horizontal="center" vertical="top"/>
    </xf>
    <xf numFmtId="164" fontId="8" fillId="0" borderId="28" xfId="0" applyNumberFormat="1" applyFont="1" applyFill="1" applyBorder="1" applyAlignment="1">
      <alignment vertical="top"/>
    </xf>
    <xf numFmtId="164" fontId="8" fillId="0" borderId="7" xfId="0" applyNumberFormat="1" applyFont="1" applyFill="1" applyBorder="1" applyAlignment="1">
      <alignment vertical="top"/>
    </xf>
    <xf numFmtId="0" fontId="12" fillId="6" borderId="25" xfId="0" applyNumberFormat="1" applyFont="1" applyFill="1" applyBorder="1" applyAlignment="1">
      <alignment horizontal="center" vertical="top"/>
    </xf>
    <xf numFmtId="0" fontId="12" fillId="0" borderId="25" xfId="0" applyNumberFormat="1" applyFont="1" applyFill="1" applyBorder="1" applyAlignment="1">
      <alignment horizontal="center" vertical="top"/>
    </xf>
    <xf numFmtId="0" fontId="12" fillId="0" borderId="26" xfId="0" applyNumberFormat="1" applyFont="1" applyFill="1" applyBorder="1" applyAlignment="1">
      <alignment horizontal="center" vertical="top"/>
    </xf>
    <xf numFmtId="164" fontId="4" fillId="3" borderId="58" xfId="0" applyNumberFormat="1" applyFont="1" applyFill="1" applyBorder="1" applyAlignment="1">
      <alignment horizontal="right" vertical="top"/>
    </xf>
    <xf numFmtId="164" fontId="4" fillId="3" borderId="4" xfId="0" applyNumberFormat="1" applyFont="1" applyFill="1" applyBorder="1" applyAlignment="1">
      <alignment horizontal="right" vertical="top"/>
    </xf>
    <xf numFmtId="164" fontId="4" fillId="3" borderId="59" xfId="0" applyNumberFormat="1" applyFont="1" applyFill="1" applyBorder="1" applyAlignment="1">
      <alignment horizontal="right" vertical="top"/>
    </xf>
    <xf numFmtId="164" fontId="4" fillId="3" borderId="33" xfId="0" applyNumberFormat="1" applyFont="1" applyFill="1" applyBorder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164" fontId="2" fillId="4" borderId="9" xfId="0" applyNumberFormat="1" applyFont="1" applyFill="1" applyBorder="1" applyAlignment="1">
      <alignment horizontal="right" vertical="top"/>
    </xf>
    <xf numFmtId="164" fontId="2" fillId="0" borderId="42" xfId="0" applyNumberFormat="1" applyFont="1" applyBorder="1" applyAlignment="1">
      <alignment horizontal="right" vertical="top"/>
    </xf>
    <xf numFmtId="164" fontId="2" fillId="0" borderId="34" xfId="0" applyNumberFormat="1" applyFont="1" applyBorder="1" applyAlignment="1">
      <alignment horizontal="right" vertical="top"/>
    </xf>
    <xf numFmtId="164" fontId="2" fillId="0" borderId="46" xfId="0" applyNumberFormat="1" applyFont="1" applyBorder="1" applyAlignment="1">
      <alignment horizontal="right" vertical="top"/>
    </xf>
    <xf numFmtId="164" fontId="2" fillId="0" borderId="35" xfId="0" applyNumberFormat="1" applyFont="1" applyBorder="1" applyAlignment="1">
      <alignment horizontal="right" vertical="top"/>
    </xf>
    <xf numFmtId="164" fontId="2" fillId="4" borderId="42" xfId="0" applyNumberFormat="1" applyFont="1" applyFill="1" applyBorder="1" applyAlignment="1">
      <alignment horizontal="right" vertical="top"/>
    </xf>
    <xf numFmtId="164" fontId="2" fillId="4" borderId="34" xfId="0" applyNumberFormat="1" applyFont="1" applyFill="1" applyBorder="1" applyAlignment="1">
      <alignment horizontal="right" vertical="top"/>
    </xf>
    <xf numFmtId="164" fontId="2" fillId="4" borderId="46" xfId="0" applyNumberFormat="1" applyFont="1" applyFill="1" applyBorder="1" applyAlignment="1">
      <alignment horizontal="right" vertical="top"/>
    </xf>
    <xf numFmtId="164" fontId="8" fillId="0" borderId="32" xfId="0" applyNumberFormat="1" applyFont="1" applyFill="1" applyBorder="1" applyAlignment="1">
      <alignment vertical="top"/>
    </xf>
    <xf numFmtId="0" fontId="2" fillId="0" borderId="28" xfId="0" applyFont="1" applyFill="1" applyBorder="1" applyAlignment="1">
      <alignment horizontal="center" vertical="top" wrapText="1"/>
    </xf>
    <xf numFmtId="164" fontId="2" fillId="0" borderId="25" xfId="0" applyNumberFormat="1" applyFont="1" applyBorder="1" applyAlignment="1">
      <alignment horizontal="right" vertical="top"/>
    </xf>
    <xf numFmtId="164" fontId="2" fillId="0" borderId="27" xfId="0" applyNumberFormat="1" applyFont="1" applyBorder="1" applyAlignment="1">
      <alignment horizontal="right" vertical="top"/>
    </xf>
    <xf numFmtId="164" fontId="2" fillId="6" borderId="32" xfId="0" applyNumberFormat="1" applyFont="1" applyFill="1" applyBorder="1" applyAlignment="1">
      <alignment horizontal="right" vertical="top"/>
    </xf>
    <xf numFmtId="164" fontId="2" fillId="6" borderId="61" xfId="0" applyNumberFormat="1" applyFont="1" applyFill="1" applyBorder="1" applyAlignment="1">
      <alignment horizontal="right" vertical="top"/>
    </xf>
    <xf numFmtId="164" fontId="8" fillId="0" borderId="62" xfId="0" applyNumberFormat="1" applyFont="1" applyFill="1" applyBorder="1" applyAlignment="1">
      <alignment vertical="top"/>
    </xf>
    <xf numFmtId="0" fontId="4" fillId="4" borderId="28" xfId="0" applyFont="1" applyFill="1" applyBorder="1" applyAlignment="1">
      <alignment horizontal="center" vertical="top"/>
    </xf>
    <xf numFmtId="164" fontId="4" fillId="4" borderId="63" xfId="0" applyNumberFormat="1" applyFont="1" applyFill="1" applyBorder="1" applyAlignment="1">
      <alignment horizontal="right" vertical="top"/>
    </xf>
    <xf numFmtId="164" fontId="2" fillId="4" borderId="0" xfId="0" applyNumberFormat="1" applyFont="1" applyFill="1" applyBorder="1" applyAlignment="1">
      <alignment horizontal="right" vertical="top"/>
    </xf>
    <xf numFmtId="164" fontId="4" fillId="4" borderId="25" xfId="0" applyNumberFormat="1" applyFont="1" applyFill="1" applyBorder="1" applyAlignment="1">
      <alignment horizontal="right" vertical="top"/>
    </xf>
    <xf numFmtId="164" fontId="4" fillId="4" borderId="28" xfId="0" applyNumberFormat="1" applyFont="1" applyFill="1" applyBorder="1" applyAlignment="1">
      <alignment horizontal="right" vertical="top"/>
    </xf>
    <xf numFmtId="0" fontId="2" fillId="6" borderId="64" xfId="0" applyFont="1" applyFill="1" applyBorder="1" applyAlignment="1">
      <alignment vertical="top" wrapText="1"/>
    </xf>
    <xf numFmtId="0" fontId="2" fillId="0" borderId="40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164" fontId="4" fillId="3" borderId="66" xfId="0" applyNumberFormat="1" applyFont="1" applyFill="1" applyBorder="1" applyAlignment="1">
      <alignment horizontal="right" vertical="top"/>
    </xf>
    <xf numFmtId="164" fontId="4" fillId="3" borderId="37" xfId="0" applyNumberFormat="1" applyFont="1" applyFill="1" applyBorder="1" applyAlignment="1">
      <alignment horizontal="right" vertical="top"/>
    </xf>
    <xf numFmtId="0" fontId="2" fillId="0" borderId="29" xfId="0" applyFont="1" applyFill="1" applyBorder="1" applyAlignment="1">
      <alignment vertical="top" wrapText="1"/>
    </xf>
    <xf numFmtId="164" fontId="2" fillId="6" borderId="60" xfId="0" applyNumberFormat="1" applyFont="1" applyFill="1" applyBorder="1" applyAlignment="1">
      <alignment horizontal="right" vertical="top" wrapText="1"/>
    </xf>
    <xf numFmtId="164" fontId="2" fillId="0" borderId="7" xfId="0" applyNumberFormat="1" applyFont="1" applyFill="1" applyBorder="1" applyAlignment="1">
      <alignment horizontal="right" vertical="top"/>
    </xf>
    <xf numFmtId="164" fontId="2" fillId="4" borderId="67" xfId="0" applyNumberFormat="1" applyFont="1" applyFill="1" applyBorder="1" applyAlignment="1">
      <alignment horizontal="right" vertical="top"/>
    </xf>
    <xf numFmtId="164" fontId="4" fillId="3" borderId="68" xfId="0" applyNumberFormat="1" applyFont="1" applyFill="1" applyBorder="1" applyAlignment="1">
      <alignment horizontal="right" vertical="top"/>
    </xf>
    <xf numFmtId="164" fontId="4" fillId="5" borderId="68" xfId="0" applyNumberFormat="1" applyFont="1" applyFill="1" applyBorder="1" applyAlignment="1">
      <alignment horizontal="right" vertical="top"/>
    </xf>
    <xf numFmtId="164" fontId="4" fillId="2" borderId="4" xfId="0" applyNumberFormat="1" applyFont="1" applyFill="1" applyBorder="1" applyAlignment="1">
      <alignment horizontal="right" vertical="top"/>
    </xf>
    <xf numFmtId="164" fontId="4" fillId="3" borderId="31" xfId="0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4" fontId="4" fillId="3" borderId="3" xfId="0" applyNumberFormat="1" applyFont="1" applyFill="1" applyBorder="1" applyAlignment="1">
      <alignment horizontal="right" vertical="top"/>
    </xf>
    <xf numFmtId="164" fontId="2" fillId="0" borderId="0" xfId="0" applyNumberFormat="1" applyFont="1" applyAlignment="1">
      <alignment vertical="top"/>
    </xf>
    <xf numFmtId="164" fontId="2" fillId="7" borderId="19" xfId="0" applyNumberFormat="1" applyFont="1" applyFill="1" applyBorder="1" applyAlignment="1">
      <alignment horizontal="right" vertical="top"/>
    </xf>
    <xf numFmtId="164" fontId="2" fillId="7" borderId="20" xfId="0" applyNumberFormat="1" applyFont="1" applyFill="1" applyBorder="1" applyAlignment="1">
      <alignment horizontal="right" vertical="top"/>
    </xf>
    <xf numFmtId="164" fontId="2" fillId="7" borderId="23" xfId="0" applyNumberFormat="1" applyFont="1" applyFill="1" applyBorder="1" applyAlignment="1">
      <alignment horizontal="right" vertical="top"/>
    </xf>
    <xf numFmtId="164" fontId="2" fillId="7" borderId="1" xfId="0" applyNumberFormat="1" applyFont="1" applyFill="1" applyBorder="1" applyAlignment="1">
      <alignment horizontal="right" vertical="top"/>
    </xf>
    <xf numFmtId="164" fontId="2" fillId="7" borderId="41" xfId="0" applyNumberFormat="1" applyFont="1" applyFill="1" applyBorder="1" applyAlignment="1">
      <alignment horizontal="right" vertical="top"/>
    </xf>
    <xf numFmtId="0" fontId="4" fillId="7" borderId="32" xfId="0" applyFont="1" applyFill="1" applyBorder="1" applyAlignment="1">
      <alignment horizontal="center" vertical="top"/>
    </xf>
    <xf numFmtId="164" fontId="4" fillId="7" borderId="63" xfId="0" applyNumberFormat="1" applyFont="1" applyFill="1" applyBorder="1" applyAlignment="1">
      <alignment horizontal="right" vertical="top"/>
    </xf>
    <xf numFmtId="164" fontId="4" fillId="7" borderId="69" xfId="0" applyNumberFormat="1" applyFont="1" applyFill="1" applyBorder="1" applyAlignment="1">
      <alignment horizontal="right" vertical="top"/>
    </xf>
    <xf numFmtId="164" fontId="4" fillId="7" borderId="28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/>
    </xf>
    <xf numFmtId="3" fontId="2" fillId="0" borderId="20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36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57" xfId="0" applyFont="1" applyBorder="1" applyAlignment="1">
      <alignment horizontal="center" vertical="top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4" fillId="5" borderId="55" xfId="0" applyFont="1" applyFill="1" applyBorder="1" applyAlignment="1">
      <alignment horizontal="left" vertical="top" wrapText="1"/>
    </xf>
    <xf numFmtId="0" fontId="4" fillId="5" borderId="73" xfId="0" applyFont="1" applyFill="1" applyBorder="1" applyAlignment="1">
      <alignment horizontal="left" vertical="top" wrapText="1"/>
    </xf>
    <xf numFmtId="0" fontId="4" fillId="5" borderId="72" xfId="0" applyFont="1" applyFill="1" applyBorder="1" applyAlignment="1">
      <alignment horizontal="left" vertical="top" wrapText="1"/>
    </xf>
    <xf numFmtId="0" fontId="4" fillId="2" borderId="47" xfId="0" applyFont="1" applyFill="1" applyBorder="1" applyAlignment="1">
      <alignment horizontal="left" vertical="top"/>
    </xf>
    <xf numFmtId="0" fontId="4" fillId="2" borderId="57" xfId="0" applyFont="1" applyFill="1" applyBorder="1" applyAlignment="1">
      <alignment horizontal="left" vertical="top"/>
    </xf>
    <xf numFmtId="0" fontId="4" fillId="2" borderId="76" xfId="0" applyFont="1" applyFill="1" applyBorder="1" applyAlignment="1">
      <alignment horizontal="left" vertical="top"/>
    </xf>
    <xf numFmtId="0" fontId="4" fillId="3" borderId="43" xfId="0" applyFont="1" applyFill="1" applyBorder="1" applyAlignment="1">
      <alignment horizontal="left" vertical="top" wrapText="1"/>
    </xf>
    <xf numFmtId="0" fontId="4" fillId="3" borderId="58" xfId="0" applyFont="1" applyFill="1" applyBorder="1" applyAlignment="1">
      <alignment horizontal="left" vertical="top" wrapText="1"/>
    </xf>
    <xf numFmtId="0" fontId="4" fillId="3" borderId="59" xfId="0" applyFont="1" applyFill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center" vertical="top"/>
    </xf>
    <xf numFmtId="49" fontId="4" fillId="2" borderId="9" xfId="0" applyNumberFormat="1" applyFont="1" applyFill="1" applyBorder="1" applyAlignment="1">
      <alignment horizontal="center" vertical="top"/>
    </xf>
    <xf numFmtId="49" fontId="4" fillId="2" borderId="10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vertical="top"/>
    </xf>
    <xf numFmtId="49" fontId="4" fillId="8" borderId="54" xfId="0" applyNumberFormat="1" applyFont="1" applyFill="1" applyBorder="1" applyAlignment="1">
      <alignment horizontal="left" vertical="top" wrapText="1"/>
    </xf>
    <xf numFmtId="49" fontId="4" fillId="8" borderId="77" xfId="0" applyNumberFormat="1" applyFont="1" applyFill="1" applyBorder="1" applyAlignment="1">
      <alignment horizontal="left" vertical="top" wrapText="1"/>
    </xf>
    <xf numFmtId="49" fontId="4" fillId="8" borderId="78" xfId="0" applyNumberFormat="1" applyFont="1" applyFill="1" applyBorder="1" applyAlignment="1">
      <alignment horizontal="left" vertical="top" wrapText="1"/>
    </xf>
    <xf numFmtId="0" fontId="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 textRotation="90" wrapText="1"/>
    </xf>
    <xf numFmtId="0" fontId="2" fillId="0" borderId="62" xfId="0" applyNumberFormat="1" applyFont="1" applyBorder="1" applyAlignment="1">
      <alignment horizontal="center" vertical="center" textRotation="90" wrapText="1"/>
    </xf>
    <xf numFmtId="0" fontId="2" fillId="0" borderId="76" xfId="0" applyNumberFormat="1" applyFont="1" applyBorder="1" applyAlignment="1">
      <alignment horizontal="center" vertical="center" textRotation="90" wrapText="1"/>
    </xf>
    <xf numFmtId="49" fontId="4" fillId="3" borderId="34" xfId="0" applyNumberFormat="1" applyFont="1" applyFill="1" applyBorder="1" applyAlignment="1">
      <alignment horizontal="center" vertical="top"/>
    </xf>
    <xf numFmtId="49" fontId="4" fillId="3" borderId="20" xfId="0" applyNumberFormat="1" applyFont="1" applyFill="1" applyBorder="1" applyAlignment="1">
      <alignment horizontal="center" vertical="top"/>
    </xf>
    <xf numFmtId="49" fontId="4" fillId="3" borderId="36" xfId="0" applyNumberFormat="1" applyFont="1" applyFill="1" applyBorder="1" applyAlignment="1">
      <alignment horizontal="center" vertical="top"/>
    </xf>
    <xf numFmtId="49" fontId="4" fillId="0" borderId="34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36" xfId="0" applyNumberFormat="1" applyFont="1" applyBorder="1" applyAlignment="1">
      <alignment horizontal="center" vertical="top"/>
    </xf>
    <xf numFmtId="49" fontId="4" fillId="3" borderId="43" xfId="0" applyNumberFormat="1" applyFont="1" applyFill="1" applyBorder="1" applyAlignment="1">
      <alignment horizontal="right" vertical="top"/>
    </xf>
    <xf numFmtId="49" fontId="4" fillId="3" borderId="58" xfId="0" applyNumberFormat="1" applyFont="1" applyFill="1" applyBorder="1" applyAlignment="1">
      <alignment horizontal="right" vertical="top"/>
    </xf>
    <xf numFmtId="49" fontId="4" fillId="3" borderId="76" xfId="0" applyNumberFormat="1" applyFont="1" applyFill="1" applyBorder="1" applyAlignment="1">
      <alignment horizontal="right" vertical="top"/>
    </xf>
    <xf numFmtId="0" fontId="2" fillId="6" borderId="42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left" vertical="top" wrapText="1"/>
    </xf>
    <xf numFmtId="0" fontId="2" fillId="6" borderId="45" xfId="0" applyFont="1" applyFill="1" applyBorder="1" applyAlignment="1">
      <alignment horizontal="left" vertical="top" wrapText="1"/>
    </xf>
    <xf numFmtId="0" fontId="2" fillId="6" borderId="10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34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4" fillId="0" borderId="46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47" xfId="0" applyNumberFormat="1" applyFont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9" xfId="0" applyFont="1" applyFill="1" applyBorder="1" applyAlignment="1">
      <alignment horizontal="center" vertical="center" textRotation="90" wrapText="1"/>
    </xf>
    <xf numFmtId="49" fontId="2" fillId="0" borderId="46" xfId="0" applyNumberFormat="1" applyFont="1" applyBorder="1" applyAlignment="1">
      <alignment horizontal="center" vertical="top" wrapText="1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47" xfId="0" applyNumberFormat="1" applyFont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58" xfId="0" applyFont="1" applyFill="1" applyBorder="1" applyAlignment="1">
      <alignment horizontal="center" vertical="top" wrapText="1"/>
    </xf>
    <xf numFmtId="0" fontId="2" fillId="3" borderId="59" xfId="0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5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8" fillId="0" borderId="34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49" fontId="4" fillId="3" borderId="43" xfId="0" applyNumberFormat="1" applyFont="1" applyFill="1" applyBorder="1" applyAlignment="1">
      <alignment horizontal="left" vertical="top"/>
    </xf>
    <xf numFmtId="49" fontId="4" fillId="3" borderId="58" xfId="0" applyNumberFormat="1" applyFont="1" applyFill="1" applyBorder="1" applyAlignment="1">
      <alignment horizontal="left" vertical="top"/>
    </xf>
    <xf numFmtId="49" fontId="4" fillId="3" borderId="59" xfId="0" applyNumberFormat="1" applyFont="1" applyFill="1" applyBorder="1" applyAlignment="1">
      <alignment horizontal="left" vertical="top"/>
    </xf>
    <xf numFmtId="0" fontId="8" fillId="0" borderId="42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49" fontId="4" fillId="2" borderId="43" xfId="0" applyNumberFormat="1" applyFont="1" applyFill="1" applyBorder="1" applyAlignment="1">
      <alignment horizontal="right" vertical="top"/>
    </xf>
    <xf numFmtId="49" fontId="4" fillId="2" borderId="58" xfId="0" applyNumberFormat="1" applyFont="1" applyFill="1" applyBorder="1" applyAlignment="1">
      <alignment horizontal="right" vertical="top"/>
    </xf>
    <xf numFmtId="49" fontId="4" fillId="2" borderId="59" xfId="0" applyNumberFormat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/>
    </xf>
    <xf numFmtId="0" fontId="2" fillId="2" borderId="58" xfId="0" applyFont="1" applyFill="1" applyBorder="1" applyAlignment="1">
      <alignment horizontal="center" vertical="top"/>
    </xf>
    <xf numFmtId="0" fontId="2" fillId="2" borderId="59" xfId="0" applyFont="1" applyFill="1" applyBorder="1" applyAlignment="1">
      <alignment horizontal="center" vertical="top"/>
    </xf>
    <xf numFmtId="49" fontId="4" fillId="3" borderId="59" xfId="0" applyNumberFormat="1" applyFont="1" applyFill="1" applyBorder="1" applyAlignment="1">
      <alignment horizontal="right" vertical="top"/>
    </xf>
    <xf numFmtId="0" fontId="4" fillId="2" borderId="43" xfId="0" applyFont="1" applyFill="1" applyBorder="1" applyAlignment="1">
      <alignment horizontal="left" vertical="top"/>
    </xf>
    <xf numFmtId="0" fontId="4" fillId="2" borderId="58" xfId="0" applyFont="1" applyFill="1" applyBorder="1" applyAlignment="1">
      <alignment horizontal="left" vertical="top"/>
    </xf>
    <xf numFmtId="0" fontId="4" fillId="2" borderId="59" xfId="0" applyFont="1" applyFill="1" applyBorder="1" applyAlignment="1">
      <alignment horizontal="left" vertical="top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37" xfId="0" applyNumberFormat="1" applyFont="1" applyBorder="1" applyAlignment="1">
      <alignment horizontal="center" vertical="top" wrapText="1"/>
    </xf>
    <xf numFmtId="0" fontId="2" fillId="6" borderId="35" xfId="0" applyFont="1" applyFill="1" applyBorder="1" applyAlignment="1">
      <alignment horizontal="left" vertical="top" wrapText="1"/>
    </xf>
    <xf numFmtId="0" fontId="2" fillId="6" borderId="22" xfId="0" applyFont="1" applyFill="1" applyBorder="1" applyAlignment="1">
      <alignment horizontal="left" vertical="top" wrapText="1"/>
    </xf>
    <xf numFmtId="0" fontId="2" fillId="6" borderId="37" xfId="0" applyFont="1" applyFill="1" applyBorder="1" applyAlignment="1">
      <alignment horizontal="left" vertical="top" wrapText="1"/>
    </xf>
    <xf numFmtId="49" fontId="4" fillId="2" borderId="42" xfId="0" applyNumberFormat="1" applyFont="1" applyFill="1" applyBorder="1" applyAlignment="1">
      <alignment horizontal="center" vertical="top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49" fontId="4" fillId="3" borderId="34" xfId="0" applyNumberFormat="1" applyFont="1" applyFill="1" applyBorder="1" applyAlignment="1">
      <alignment horizontal="center" vertical="top" wrapText="1"/>
    </xf>
    <xf numFmtId="49" fontId="4" fillId="3" borderId="20" xfId="0" applyNumberFormat="1" applyFont="1" applyFill="1" applyBorder="1" applyAlignment="1">
      <alignment horizontal="center" vertical="top" wrapText="1"/>
    </xf>
    <xf numFmtId="49" fontId="4" fillId="3" borderId="36" xfId="0" applyNumberFormat="1" applyFont="1" applyFill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36" xfId="0" applyNumberFormat="1" applyFont="1" applyBorder="1" applyAlignment="1">
      <alignment horizontal="center" vertical="top" wrapText="1"/>
    </xf>
    <xf numFmtId="0" fontId="2" fillId="3" borderId="56" xfId="0" applyFont="1" applyFill="1" applyBorder="1" applyAlignment="1">
      <alignment horizontal="center" vertical="top" wrapText="1"/>
    </xf>
    <xf numFmtId="0" fontId="2" fillId="3" borderId="71" xfId="0" applyFont="1" applyFill="1" applyBorder="1" applyAlignment="1">
      <alignment horizontal="center" vertical="top" wrapText="1"/>
    </xf>
    <xf numFmtId="0" fontId="2" fillId="3" borderId="68" xfId="0" applyFont="1" applyFill="1" applyBorder="1" applyAlignment="1">
      <alignment horizontal="center" vertical="top" wrapText="1"/>
    </xf>
    <xf numFmtId="49" fontId="2" fillId="0" borderId="34" xfId="0" applyNumberFormat="1" applyFont="1" applyBorder="1" applyAlignment="1">
      <alignment horizontal="center" vertical="top" wrapText="1"/>
    </xf>
    <xf numFmtId="49" fontId="2" fillId="0" borderId="20" xfId="0" applyNumberFormat="1" applyFont="1" applyBorder="1" applyAlignment="1">
      <alignment horizontal="center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49" fontId="4" fillId="3" borderId="53" xfId="0" applyNumberFormat="1" applyFont="1" applyFill="1" applyBorder="1" applyAlignment="1">
      <alignment horizontal="right" vertical="top"/>
    </xf>
    <xf numFmtId="49" fontId="4" fillId="3" borderId="71" xfId="0" applyNumberFormat="1" applyFont="1" applyFill="1" applyBorder="1" applyAlignment="1">
      <alignment horizontal="right" vertical="top"/>
    </xf>
    <xf numFmtId="0" fontId="2" fillId="0" borderId="26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4" fillId="4" borderId="49" xfId="0" applyFont="1" applyFill="1" applyBorder="1" applyAlignment="1">
      <alignment horizontal="right" vertical="top" wrapText="1"/>
    </xf>
    <xf numFmtId="0" fontId="4" fillId="4" borderId="57" xfId="0" applyFont="1" applyFill="1" applyBorder="1" applyAlignment="1">
      <alignment horizontal="right" vertical="top" wrapText="1"/>
    </xf>
    <xf numFmtId="0" fontId="4" fillId="4" borderId="76" xfId="0" applyFont="1" applyFill="1" applyBorder="1" applyAlignment="1">
      <alignment horizontal="right" vertical="top" wrapText="1"/>
    </xf>
    <xf numFmtId="165" fontId="4" fillId="4" borderId="49" xfId="0" applyNumberFormat="1" applyFont="1" applyFill="1" applyBorder="1" applyAlignment="1">
      <alignment horizontal="center" vertical="top" wrapText="1"/>
    </xf>
    <xf numFmtId="165" fontId="4" fillId="4" borderId="57" xfId="0" applyNumberFormat="1" applyFont="1" applyFill="1" applyBorder="1" applyAlignment="1">
      <alignment horizontal="center" vertical="top" wrapText="1"/>
    </xf>
    <xf numFmtId="165" fontId="4" fillId="4" borderId="76" xfId="0" applyNumberFormat="1" applyFont="1" applyFill="1" applyBorder="1" applyAlignment="1">
      <alignment horizontal="center" vertical="top" wrapText="1"/>
    </xf>
    <xf numFmtId="0" fontId="4" fillId="5" borderId="55" xfId="0" applyFont="1" applyFill="1" applyBorder="1" applyAlignment="1">
      <alignment horizontal="right" vertical="top" wrapText="1"/>
    </xf>
    <xf numFmtId="0" fontId="4" fillId="5" borderId="73" xfId="0" applyFont="1" applyFill="1" applyBorder="1" applyAlignment="1">
      <alignment horizontal="right" vertical="top" wrapText="1"/>
    </xf>
    <xf numFmtId="0" fontId="4" fillId="5" borderId="72" xfId="0" applyFont="1" applyFill="1" applyBorder="1" applyAlignment="1">
      <alignment horizontal="right" vertical="top" wrapText="1"/>
    </xf>
    <xf numFmtId="165" fontId="4" fillId="5" borderId="55" xfId="0" applyNumberFormat="1" applyFont="1" applyFill="1" applyBorder="1" applyAlignment="1">
      <alignment horizontal="center" vertical="top" wrapText="1"/>
    </xf>
    <xf numFmtId="165" fontId="4" fillId="5" borderId="73" xfId="0" applyNumberFormat="1" applyFont="1" applyFill="1" applyBorder="1" applyAlignment="1">
      <alignment horizontal="center" vertical="top" wrapText="1"/>
    </xf>
    <xf numFmtId="165" fontId="4" fillId="5" borderId="72" xfId="0" applyNumberFormat="1" applyFont="1" applyFill="1" applyBorder="1" applyAlignment="1">
      <alignment horizontal="center" vertical="top" wrapText="1"/>
    </xf>
    <xf numFmtId="0" fontId="2" fillId="6" borderId="74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left" vertical="top" wrapText="1"/>
    </xf>
    <xf numFmtId="0" fontId="2" fillId="6" borderId="75" xfId="0" applyFont="1" applyFill="1" applyBorder="1" applyAlignment="1">
      <alignment horizontal="left" vertical="top" wrapText="1"/>
    </xf>
    <xf numFmtId="165" fontId="2" fillId="0" borderId="55" xfId="0" applyNumberFormat="1" applyFont="1" applyBorder="1" applyAlignment="1">
      <alignment horizontal="center" vertical="top" wrapText="1"/>
    </xf>
    <xf numFmtId="165" fontId="2" fillId="0" borderId="73" xfId="0" applyNumberFormat="1" applyFont="1" applyBorder="1" applyAlignment="1">
      <alignment horizontal="center" vertical="top" wrapText="1"/>
    </xf>
    <xf numFmtId="165" fontId="2" fillId="0" borderId="72" xfId="0" applyNumberFormat="1" applyFont="1" applyBorder="1" applyAlignment="1">
      <alignment horizontal="center" vertical="top" wrapText="1"/>
    </xf>
    <xf numFmtId="0" fontId="2" fillId="0" borderId="74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0" borderId="75" xfId="0" applyFont="1" applyBorder="1" applyAlignment="1">
      <alignment horizontal="left" vertical="top" wrapText="1"/>
    </xf>
    <xf numFmtId="0" fontId="2" fillId="0" borderId="55" xfId="0" applyFont="1" applyBorder="1" applyAlignment="1">
      <alignment horizontal="left" vertical="top" wrapText="1"/>
    </xf>
    <xf numFmtId="0" fontId="2" fillId="0" borderId="73" xfId="0" applyFont="1" applyBorder="1" applyAlignment="1">
      <alignment horizontal="left" vertical="top" wrapText="1"/>
    </xf>
    <xf numFmtId="0" fontId="2" fillId="0" borderId="72" xfId="0" applyFont="1" applyBorder="1" applyAlignment="1">
      <alignment horizontal="left" vertical="top" wrapText="1"/>
    </xf>
    <xf numFmtId="49" fontId="4" fillId="0" borderId="57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right" vertical="top" wrapText="1"/>
    </xf>
    <xf numFmtId="0" fontId="4" fillId="5" borderId="77" xfId="0" applyFont="1" applyFill="1" applyBorder="1" applyAlignment="1">
      <alignment horizontal="right" vertical="top" wrapText="1"/>
    </xf>
    <xf numFmtId="0" fontId="4" fillId="5" borderId="78" xfId="0" applyFont="1" applyFill="1" applyBorder="1" applyAlignment="1">
      <alignment horizontal="right" vertical="top" wrapText="1"/>
    </xf>
    <xf numFmtId="165" fontId="4" fillId="5" borderId="54" xfId="0" applyNumberFormat="1" applyFont="1" applyFill="1" applyBorder="1" applyAlignment="1">
      <alignment horizontal="center" vertical="top" wrapText="1"/>
    </xf>
    <xf numFmtId="165" fontId="4" fillId="5" borderId="77" xfId="0" applyNumberFormat="1" applyFont="1" applyFill="1" applyBorder="1" applyAlignment="1">
      <alignment horizontal="center" vertical="top" wrapText="1"/>
    </xf>
    <xf numFmtId="165" fontId="4" fillId="5" borderId="78" xfId="0" applyNumberFormat="1" applyFont="1" applyFill="1" applyBorder="1" applyAlignment="1">
      <alignment horizontal="center" vertical="top" wrapText="1"/>
    </xf>
    <xf numFmtId="49" fontId="4" fillId="5" borderId="43" xfId="0" applyNumberFormat="1" applyFont="1" applyFill="1" applyBorder="1" applyAlignment="1">
      <alignment horizontal="right" vertical="top"/>
    </xf>
    <xf numFmtId="49" fontId="4" fillId="5" borderId="58" xfId="0" applyNumberFormat="1" applyFont="1" applyFill="1" applyBorder="1" applyAlignment="1">
      <alignment horizontal="right" vertical="top"/>
    </xf>
    <xf numFmtId="0" fontId="2" fillId="5" borderId="11" xfId="0" applyFont="1" applyFill="1" applyBorder="1" applyAlignment="1">
      <alignment horizontal="center" vertical="top"/>
    </xf>
    <xf numFmtId="0" fontId="2" fillId="5" borderId="58" xfId="0" applyFont="1" applyFill="1" applyBorder="1" applyAlignment="1">
      <alignment horizontal="center" vertical="top"/>
    </xf>
    <xf numFmtId="0" fontId="2" fillId="5" borderId="59" xfId="0" applyFont="1" applyFill="1" applyBorder="1" applyAlignment="1">
      <alignment horizontal="center" vertical="top"/>
    </xf>
    <xf numFmtId="0" fontId="12" fillId="0" borderId="67" xfId="0" applyNumberFormat="1" applyFont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/>
    </xf>
    <xf numFmtId="49" fontId="2" fillId="0" borderId="35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7" xfId="0" applyNumberFormat="1" applyFont="1" applyBorder="1" applyAlignment="1">
      <alignment horizontal="center" vertical="top"/>
    </xf>
    <xf numFmtId="0" fontId="4" fillId="0" borderId="35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49" fontId="2" fillId="0" borderId="46" xfId="0" applyNumberFormat="1" applyFont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/>
    </xf>
    <xf numFmtId="49" fontId="2" fillId="0" borderId="47" xfId="0" applyNumberFormat="1" applyFont="1" applyBorder="1" applyAlignment="1">
      <alignment horizontal="center" vertical="top"/>
    </xf>
    <xf numFmtId="49" fontId="4" fillId="3" borderId="11" xfId="0" applyNumberFormat="1" applyFont="1" applyFill="1" applyBorder="1" applyAlignment="1">
      <alignment horizontal="right" vertical="top"/>
    </xf>
    <xf numFmtId="0" fontId="2" fillId="0" borderId="42" xfId="0" applyFont="1" applyFill="1" applyBorder="1" applyAlignment="1">
      <alignment horizontal="left" vertical="top" wrapText="1"/>
    </xf>
    <xf numFmtId="0" fontId="12" fillId="0" borderId="34" xfId="0" applyFont="1" applyFill="1" applyBorder="1" applyAlignment="1">
      <alignment horizontal="center" vertical="top"/>
    </xf>
    <xf numFmtId="0" fontId="12" fillId="0" borderId="20" xfId="0" applyFont="1" applyFill="1" applyBorder="1" applyAlignment="1">
      <alignment horizontal="center" vertical="top"/>
    </xf>
    <xf numFmtId="0" fontId="12" fillId="0" borderId="35" xfId="0" applyFont="1" applyFill="1" applyBorder="1" applyAlignment="1">
      <alignment horizontal="center" vertical="top"/>
    </xf>
    <xf numFmtId="0" fontId="12" fillId="0" borderId="22" xfId="0" applyFont="1" applyFill="1" applyBorder="1" applyAlignment="1">
      <alignment horizontal="center" vertical="top"/>
    </xf>
    <xf numFmtId="49" fontId="4" fillId="5" borderId="59" xfId="0" applyNumberFormat="1" applyFont="1" applyFill="1" applyBorder="1" applyAlignment="1">
      <alignment horizontal="right" vertical="top"/>
    </xf>
    <xf numFmtId="0" fontId="2" fillId="0" borderId="38" xfId="0" applyFont="1" applyFill="1" applyBorder="1" applyAlignment="1">
      <alignment horizontal="left" vertical="top" wrapText="1"/>
    </xf>
    <xf numFmtId="0" fontId="12" fillId="0" borderId="25" xfId="0" applyFont="1" applyFill="1" applyBorder="1" applyAlignment="1">
      <alignment horizontal="center" vertical="top"/>
    </xf>
    <xf numFmtId="0" fontId="12" fillId="0" borderId="51" xfId="0" applyFont="1" applyFill="1" applyBorder="1" applyAlignment="1">
      <alignment horizontal="center" vertical="top"/>
    </xf>
    <xf numFmtId="0" fontId="12" fillId="0" borderId="26" xfId="0" applyFont="1" applyFill="1" applyBorder="1" applyAlignment="1">
      <alignment horizontal="center" vertical="top"/>
    </xf>
    <xf numFmtId="0" fontId="12" fillId="0" borderId="39" xfId="0" applyFont="1" applyFill="1" applyBorder="1" applyAlignment="1">
      <alignment horizontal="center" vertical="top"/>
    </xf>
    <xf numFmtId="0" fontId="2" fillId="6" borderId="0" xfId="0" applyNumberFormat="1" applyFont="1" applyFill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center" vertical="top" wrapText="1"/>
    </xf>
    <xf numFmtId="49" fontId="2" fillId="0" borderId="36" xfId="0" applyNumberFormat="1" applyFont="1" applyBorder="1" applyAlignment="1">
      <alignment horizontal="center" vertical="top" wrapText="1"/>
    </xf>
    <xf numFmtId="49" fontId="2" fillId="0" borderId="26" xfId="0" applyNumberFormat="1" applyFont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center" vertical="center" textRotation="90" wrapText="1"/>
    </xf>
    <xf numFmtId="49" fontId="2" fillId="0" borderId="51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/>
    </xf>
    <xf numFmtId="0" fontId="2" fillId="0" borderId="22" xfId="0" applyFont="1" applyFill="1" applyBorder="1" applyAlignment="1">
      <alignment vertical="top" wrapText="1"/>
    </xf>
    <xf numFmtId="0" fontId="2" fillId="0" borderId="37" xfId="0" applyFont="1" applyFill="1" applyBorder="1" applyAlignment="1">
      <alignment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49" fontId="2" fillId="0" borderId="37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1"/>
  <sheetViews>
    <sheetView tabSelected="1" zoomScaleNormal="100" workbookViewId="0">
      <selection activeCell="G39" sqref="G39:G42"/>
    </sheetView>
  </sheetViews>
  <sheetFormatPr defaultRowHeight="12.75"/>
  <cols>
    <col min="1" max="4" width="2.7109375" style="11" customWidth="1"/>
    <col min="5" max="5" width="34.5703125" style="11" customWidth="1"/>
    <col min="6" max="6" width="4.42578125" style="102" customWidth="1"/>
    <col min="7" max="7" width="3.5703125" style="13" customWidth="1"/>
    <col min="8" max="8" width="4.140625" style="194" customWidth="1"/>
    <col min="9" max="9" width="7.7109375" style="13" customWidth="1"/>
    <col min="10" max="12" width="7.7109375" style="11" customWidth="1"/>
    <col min="13" max="13" width="8.7109375" style="11" customWidth="1"/>
    <col min="14" max="15" width="7.7109375" style="11" customWidth="1"/>
    <col min="16" max="16" width="24.7109375" style="11" customWidth="1"/>
    <col min="17" max="18" width="3.7109375" style="11" customWidth="1"/>
    <col min="19" max="19" width="3.5703125" style="11" customWidth="1"/>
    <col min="20" max="16384" width="9.140625" style="6"/>
  </cols>
  <sheetData>
    <row r="1" spans="1:22" ht="15.75">
      <c r="A1" s="315" t="s">
        <v>88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</row>
    <row r="2" spans="1:22" ht="15.75">
      <c r="A2" s="316" t="s">
        <v>101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22" ht="15.75">
      <c r="A3" s="317" t="s">
        <v>31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19"/>
      <c r="U3" s="19"/>
      <c r="V3" s="19"/>
    </row>
    <row r="4" spans="1:22" ht="13.5" thickBot="1">
      <c r="Q4" s="318" t="s">
        <v>0</v>
      </c>
      <c r="R4" s="318"/>
      <c r="S4" s="318"/>
    </row>
    <row r="5" spans="1:22">
      <c r="A5" s="309" t="s">
        <v>32</v>
      </c>
      <c r="B5" s="312" t="s">
        <v>1</v>
      </c>
      <c r="C5" s="312" t="s">
        <v>2</v>
      </c>
      <c r="D5" s="312" t="s">
        <v>48</v>
      </c>
      <c r="E5" s="322" t="s">
        <v>16</v>
      </c>
      <c r="F5" s="325" t="s">
        <v>3</v>
      </c>
      <c r="G5" s="312" t="s">
        <v>42</v>
      </c>
      <c r="H5" s="358" t="s">
        <v>4</v>
      </c>
      <c r="I5" s="319" t="s">
        <v>5</v>
      </c>
      <c r="J5" s="306" t="s">
        <v>35</v>
      </c>
      <c r="K5" s="307"/>
      <c r="L5" s="307"/>
      <c r="M5" s="308"/>
      <c r="N5" s="319" t="s">
        <v>40</v>
      </c>
      <c r="O5" s="319" t="s">
        <v>41</v>
      </c>
      <c r="P5" s="355" t="s">
        <v>89</v>
      </c>
      <c r="Q5" s="356"/>
      <c r="R5" s="356"/>
      <c r="S5" s="357"/>
    </row>
    <row r="6" spans="1:22">
      <c r="A6" s="310"/>
      <c r="B6" s="313"/>
      <c r="C6" s="313"/>
      <c r="D6" s="313"/>
      <c r="E6" s="323"/>
      <c r="F6" s="326"/>
      <c r="G6" s="313"/>
      <c r="H6" s="359"/>
      <c r="I6" s="320"/>
      <c r="J6" s="347" t="s">
        <v>6</v>
      </c>
      <c r="K6" s="303" t="s">
        <v>7</v>
      </c>
      <c r="L6" s="348"/>
      <c r="M6" s="345" t="s">
        <v>23</v>
      </c>
      <c r="N6" s="320"/>
      <c r="O6" s="320"/>
      <c r="P6" s="328" t="s">
        <v>16</v>
      </c>
      <c r="Q6" s="303" t="s">
        <v>8</v>
      </c>
      <c r="R6" s="304"/>
      <c r="S6" s="305"/>
    </row>
    <row r="7" spans="1:22" ht="112.5" customHeight="1" thickBot="1">
      <c r="A7" s="311"/>
      <c r="B7" s="314"/>
      <c r="C7" s="314"/>
      <c r="D7" s="314"/>
      <c r="E7" s="324"/>
      <c r="F7" s="327"/>
      <c r="G7" s="314"/>
      <c r="H7" s="360"/>
      <c r="I7" s="321"/>
      <c r="J7" s="311"/>
      <c r="K7" s="8" t="s">
        <v>6</v>
      </c>
      <c r="L7" s="7" t="s">
        <v>17</v>
      </c>
      <c r="M7" s="346"/>
      <c r="N7" s="321"/>
      <c r="O7" s="321"/>
      <c r="P7" s="329"/>
      <c r="Q7" s="9" t="s">
        <v>43</v>
      </c>
      <c r="R7" s="9" t="s">
        <v>44</v>
      </c>
      <c r="S7" s="10" t="s">
        <v>45</v>
      </c>
    </row>
    <row r="8" spans="1:22" s="182" customFormat="1">
      <c r="A8" s="352" t="s">
        <v>53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4"/>
    </row>
    <row r="9" spans="1:22" s="182" customFormat="1">
      <c r="A9" s="333" t="s">
        <v>102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5"/>
    </row>
    <row r="10" spans="1:22" ht="15" customHeight="1" thickBot="1">
      <c r="A10" s="190" t="s">
        <v>9</v>
      </c>
      <c r="B10" s="336" t="s">
        <v>54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8"/>
    </row>
    <row r="11" spans="1:22" ht="13.5" thickBot="1">
      <c r="A11" s="15" t="s">
        <v>9</v>
      </c>
      <c r="B11" s="16" t="s">
        <v>9</v>
      </c>
      <c r="C11" s="339" t="s">
        <v>55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1"/>
    </row>
    <row r="12" spans="1:22">
      <c r="A12" s="342" t="s">
        <v>9</v>
      </c>
      <c r="B12" s="361" t="s">
        <v>9</v>
      </c>
      <c r="C12" s="364" t="s">
        <v>9</v>
      </c>
      <c r="D12" s="364"/>
      <c r="E12" s="330" t="s">
        <v>59</v>
      </c>
      <c r="F12" s="383"/>
      <c r="G12" s="386" t="s">
        <v>50</v>
      </c>
      <c r="H12" s="349" t="s">
        <v>62</v>
      </c>
      <c r="I12" s="17" t="s">
        <v>46</v>
      </c>
      <c r="J12" s="38">
        <f t="shared" ref="J12:J18" si="0">K12+M12</f>
        <v>15</v>
      </c>
      <c r="K12" s="39">
        <v>15</v>
      </c>
      <c r="L12" s="39"/>
      <c r="M12" s="40"/>
      <c r="N12" s="41"/>
      <c r="O12" s="41"/>
      <c r="P12" s="370" t="s">
        <v>104</v>
      </c>
      <c r="Q12" s="78">
        <v>1</v>
      </c>
      <c r="R12" s="78"/>
      <c r="S12" s="79"/>
    </row>
    <row r="13" spans="1:22">
      <c r="A13" s="343"/>
      <c r="B13" s="362"/>
      <c r="C13" s="365"/>
      <c r="D13" s="365"/>
      <c r="E13" s="331"/>
      <c r="F13" s="384"/>
      <c r="G13" s="387"/>
      <c r="H13" s="350"/>
      <c r="I13" s="18" t="s">
        <v>60</v>
      </c>
      <c r="J13" s="291">
        <f t="shared" si="0"/>
        <v>85</v>
      </c>
      <c r="K13" s="292">
        <v>85</v>
      </c>
      <c r="L13" s="292"/>
      <c r="M13" s="293"/>
      <c r="N13" s="49"/>
      <c r="O13" s="49"/>
      <c r="P13" s="371"/>
      <c r="Q13" s="80"/>
      <c r="R13" s="80"/>
      <c r="S13" s="81"/>
    </row>
    <row r="14" spans="1:22">
      <c r="A14" s="343"/>
      <c r="B14" s="362"/>
      <c r="C14" s="365"/>
      <c r="D14" s="365"/>
      <c r="E14" s="331"/>
      <c r="F14" s="384"/>
      <c r="G14" s="387"/>
      <c r="H14" s="350"/>
      <c r="I14" s="63"/>
      <c r="J14" s="96">
        <f t="shared" si="0"/>
        <v>0</v>
      </c>
      <c r="K14" s="97"/>
      <c r="L14" s="97"/>
      <c r="M14" s="98"/>
      <c r="N14" s="99"/>
      <c r="O14" s="99"/>
      <c r="P14" s="371"/>
      <c r="Q14" s="82"/>
      <c r="R14" s="82"/>
      <c r="S14" s="83"/>
      <c r="U14" s="19"/>
    </row>
    <row r="15" spans="1:22">
      <c r="A15" s="343"/>
      <c r="B15" s="362"/>
      <c r="C15" s="365"/>
      <c r="D15" s="365"/>
      <c r="E15" s="331"/>
      <c r="F15" s="384"/>
      <c r="G15" s="387"/>
      <c r="H15" s="350"/>
      <c r="I15" s="18"/>
      <c r="J15" s="91">
        <f t="shared" si="0"/>
        <v>0</v>
      </c>
      <c r="K15" s="47"/>
      <c r="L15" s="47"/>
      <c r="M15" s="48"/>
      <c r="N15" s="49"/>
      <c r="O15" s="49"/>
      <c r="P15" s="371"/>
      <c r="Q15" s="80"/>
      <c r="R15" s="80"/>
      <c r="S15" s="81"/>
    </row>
    <row r="16" spans="1:22">
      <c r="A16" s="343"/>
      <c r="B16" s="362"/>
      <c r="C16" s="365"/>
      <c r="D16" s="365"/>
      <c r="E16" s="331"/>
      <c r="F16" s="384"/>
      <c r="G16" s="387"/>
      <c r="H16" s="350"/>
      <c r="I16" s="63"/>
      <c r="J16" s="96">
        <f t="shared" si="0"/>
        <v>0</v>
      </c>
      <c r="K16" s="97"/>
      <c r="L16" s="97"/>
      <c r="M16" s="98"/>
      <c r="N16" s="99"/>
      <c r="O16" s="99"/>
      <c r="P16" s="372" t="s">
        <v>105</v>
      </c>
      <c r="Q16" s="175">
        <v>250</v>
      </c>
      <c r="R16" s="175"/>
      <c r="S16" s="176"/>
      <c r="U16" s="19"/>
    </row>
    <row r="17" spans="1:23">
      <c r="A17" s="343"/>
      <c r="B17" s="362"/>
      <c r="C17" s="365"/>
      <c r="D17" s="365"/>
      <c r="E17" s="331"/>
      <c r="F17" s="384"/>
      <c r="G17" s="387"/>
      <c r="H17" s="350"/>
      <c r="I17" s="18"/>
      <c r="J17" s="91">
        <f t="shared" si="0"/>
        <v>0</v>
      </c>
      <c r="K17" s="47"/>
      <c r="L17" s="47"/>
      <c r="M17" s="48"/>
      <c r="N17" s="49"/>
      <c r="O17" s="49"/>
      <c r="P17" s="371"/>
      <c r="Q17" s="80"/>
      <c r="R17" s="80"/>
      <c r="S17" s="81"/>
    </row>
    <row r="18" spans="1:23">
      <c r="A18" s="343"/>
      <c r="B18" s="362"/>
      <c r="C18" s="365"/>
      <c r="D18" s="365"/>
      <c r="E18" s="331"/>
      <c r="F18" s="384"/>
      <c r="G18" s="387"/>
      <c r="H18" s="350"/>
      <c r="I18" s="63"/>
      <c r="J18" s="96">
        <f t="shared" si="0"/>
        <v>0</v>
      </c>
      <c r="K18" s="97"/>
      <c r="L18" s="97"/>
      <c r="M18" s="98"/>
      <c r="N18" s="99"/>
      <c r="O18" s="99"/>
      <c r="P18" s="371"/>
      <c r="Q18" s="82"/>
      <c r="R18" s="82"/>
      <c r="S18" s="83"/>
      <c r="U18" s="19"/>
    </row>
    <row r="19" spans="1:23" ht="13.5" thickBot="1">
      <c r="A19" s="344"/>
      <c r="B19" s="363"/>
      <c r="C19" s="366"/>
      <c r="D19" s="366"/>
      <c r="E19" s="332"/>
      <c r="F19" s="385"/>
      <c r="G19" s="388"/>
      <c r="H19" s="351"/>
      <c r="I19" s="270" t="s">
        <v>10</v>
      </c>
      <c r="J19" s="271">
        <f t="shared" ref="J19:O19" si="1">SUM(J12:J18)</f>
        <v>100</v>
      </c>
      <c r="K19" s="273">
        <f t="shared" si="1"/>
        <v>100</v>
      </c>
      <c r="L19" s="273">
        <f t="shared" si="1"/>
        <v>0</v>
      </c>
      <c r="M19" s="273">
        <f t="shared" si="1"/>
        <v>0</v>
      </c>
      <c r="N19" s="274">
        <f t="shared" si="1"/>
        <v>0</v>
      </c>
      <c r="O19" s="274">
        <f t="shared" si="1"/>
        <v>0</v>
      </c>
      <c r="P19" s="373"/>
      <c r="Q19" s="84"/>
      <c r="R19" s="84"/>
      <c r="S19" s="85"/>
      <c r="U19" s="19"/>
    </row>
    <row r="20" spans="1:23" ht="16.5" customHeight="1">
      <c r="A20" s="342" t="s">
        <v>9</v>
      </c>
      <c r="B20" s="361" t="s">
        <v>9</v>
      </c>
      <c r="C20" s="364" t="s">
        <v>11</v>
      </c>
      <c r="D20" s="364"/>
      <c r="E20" s="330" t="s">
        <v>108</v>
      </c>
      <c r="F20" s="374"/>
      <c r="G20" s="377" t="s">
        <v>50</v>
      </c>
      <c r="H20" s="380" t="s">
        <v>62</v>
      </c>
      <c r="I20" s="222" t="s">
        <v>46</v>
      </c>
      <c r="J20" s="283">
        <f>K20+M20</f>
        <v>0</v>
      </c>
      <c r="K20" s="262"/>
      <c r="L20" s="262"/>
      <c r="M20" s="262"/>
      <c r="N20" s="281">
        <v>150</v>
      </c>
      <c r="O20" s="281">
        <v>200</v>
      </c>
      <c r="P20" s="275" t="s">
        <v>72</v>
      </c>
      <c r="Q20" s="114"/>
      <c r="R20" s="114">
        <v>8</v>
      </c>
      <c r="S20" s="115">
        <v>10</v>
      </c>
      <c r="T20" s="111"/>
      <c r="U20" s="112"/>
      <c r="V20" s="112"/>
      <c r="W20" s="112"/>
    </row>
    <row r="21" spans="1:23" ht="25.5">
      <c r="A21" s="343"/>
      <c r="B21" s="362"/>
      <c r="C21" s="365"/>
      <c r="D21" s="365"/>
      <c r="E21" s="331"/>
      <c r="F21" s="375"/>
      <c r="G21" s="378"/>
      <c r="H21" s="381"/>
      <c r="I21" s="22"/>
      <c r="J21" s="272">
        <f>K21+M21</f>
        <v>0</v>
      </c>
      <c r="K21" s="48"/>
      <c r="L21" s="48"/>
      <c r="M21" s="48"/>
      <c r="N21" s="49"/>
      <c r="O21" s="49"/>
      <c r="P21" s="276" t="s">
        <v>74</v>
      </c>
      <c r="Q21" s="106"/>
      <c r="R21" s="106">
        <v>5</v>
      </c>
      <c r="S21" s="107">
        <v>10</v>
      </c>
      <c r="T21" s="111"/>
      <c r="U21" s="112"/>
      <c r="V21" s="112"/>
      <c r="W21" s="112"/>
    </row>
    <row r="22" spans="1:23" ht="41.25" customHeight="1">
      <c r="A22" s="343"/>
      <c r="B22" s="362"/>
      <c r="C22" s="365"/>
      <c r="D22" s="365"/>
      <c r="E22" s="331"/>
      <c r="F22" s="375"/>
      <c r="G22" s="378"/>
      <c r="H22" s="381"/>
      <c r="I22" s="22"/>
      <c r="J22" s="272">
        <f>K22+M22</f>
        <v>0</v>
      </c>
      <c r="K22" s="48"/>
      <c r="L22" s="48"/>
      <c r="M22" s="48"/>
      <c r="N22" s="282"/>
      <c r="O22" s="282"/>
      <c r="P22" s="277" t="s">
        <v>75</v>
      </c>
      <c r="Q22" s="86"/>
      <c r="R22" s="86">
        <v>8</v>
      </c>
      <c r="S22" s="87">
        <v>10</v>
      </c>
      <c r="T22" s="111"/>
      <c r="U22" s="112"/>
      <c r="V22" s="112"/>
      <c r="W22" s="112"/>
    </row>
    <row r="23" spans="1:23" ht="38.25">
      <c r="A23" s="343"/>
      <c r="B23" s="362"/>
      <c r="C23" s="365"/>
      <c r="D23" s="365"/>
      <c r="E23" s="331"/>
      <c r="F23" s="375"/>
      <c r="G23" s="378"/>
      <c r="H23" s="381"/>
      <c r="I23" s="22"/>
      <c r="J23" s="272">
        <f>K23+M23</f>
        <v>0</v>
      </c>
      <c r="K23" s="48"/>
      <c r="L23" s="48"/>
      <c r="M23" s="48"/>
      <c r="N23" s="49"/>
      <c r="O23" s="49"/>
      <c r="P23" s="276" t="s">
        <v>76</v>
      </c>
      <c r="Q23" s="106"/>
      <c r="R23" s="106">
        <v>5</v>
      </c>
      <c r="S23" s="107">
        <v>10</v>
      </c>
      <c r="T23" s="111"/>
      <c r="U23" s="112"/>
      <c r="V23" s="112"/>
      <c r="W23" s="112"/>
    </row>
    <row r="24" spans="1:23" ht="25.5">
      <c r="A24" s="343"/>
      <c r="B24" s="362"/>
      <c r="C24" s="365"/>
      <c r="D24" s="365"/>
      <c r="E24" s="331"/>
      <c r="F24" s="375"/>
      <c r="G24" s="378"/>
      <c r="H24" s="381"/>
      <c r="I24" s="22"/>
      <c r="J24" s="272">
        <f>K24+M24</f>
        <v>0</v>
      </c>
      <c r="K24" s="48"/>
      <c r="L24" s="48"/>
      <c r="M24" s="48"/>
      <c r="N24" s="282"/>
      <c r="O24" s="282"/>
      <c r="P24" s="277" t="s">
        <v>73</v>
      </c>
      <c r="Q24" s="86"/>
      <c r="R24" s="86">
        <v>15</v>
      </c>
      <c r="S24" s="87">
        <v>20</v>
      </c>
      <c r="T24" s="111"/>
      <c r="U24" s="112"/>
      <c r="V24" s="112"/>
      <c r="W24" s="112"/>
    </row>
    <row r="25" spans="1:23" ht="39" thickBot="1">
      <c r="A25" s="344"/>
      <c r="B25" s="363"/>
      <c r="C25" s="366"/>
      <c r="D25" s="366"/>
      <c r="E25" s="332"/>
      <c r="F25" s="376"/>
      <c r="G25" s="379"/>
      <c r="H25" s="382"/>
      <c r="I25" s="20" t="s">
        <v>10</v>
      </c>
      <c r="J25" s="57">
        <f t="shared" ref="J25:O25" si="2">SUM(J20:J24)</f>
        <v>0</v>
      </c>
      <c r="K25" s="58">
        <f t="shared" si="2"/>
        <v>0</v>
      </c>
      <c r="L25" s="58">
        <f t="shared" si="2"/>
        <v>0</v>
      </c>
      <c r="M25" s="156">
        <f t="shared" si="2"/>
        <v>0</v>
      </c>
      <c r="N25" s="60">
        <f t="shared" si="2"/>
        <v>150</v>
      </c>
      <c r="O25" s="60">
        <f t="shared" si="2"/>
        <v>200</v>
      </c>
      <c r="P25" s="280" t="s">
        <v>77</v>
      </c>
      <c r="Q25" s="109"/>
      <c r="R25" s="109">
        <v>2</v>
      </c>
      <c r="S25" s="110">
        <v>3</v>
      </c>
      <c r="T25" s="111"/>
      <c r="U25" s="112"/>
      <c r="V25" s="112"/>
      <c r="W25" s="112"/>
    </row>
    <row r="26" spans="1:23" ht="13.5" thickBot="1">
      <c r="A26" s="15" t="s">
        <v>9</v>
      </c>
      <c r="B26" s="123" t="s">
        <v>9</v>
      </c>
      <c r="C26" s="367" t="s">
        <v>12</v>
      </c>
      <c r="D26" s="368"/>
      <c r="E26" s="368"/>
      <c r="F26" s="368"/>
      <c r="G26" s="368"/>
      <c r="H26" s="368"/>
      <c r="I26" s="369"/>
      <c r="J26" s="278">
        <f t="shared" ref="J26:O26" si="3">SUM(J25,J19)</f>
        <v>100</v>
      </c>
      <c r="K26" s="278">
        <f t="shared" si="3"/>
        <v>100</v>
      </c>
      <c r="L26" s="278">
        <f t="shared" si="3"/>
        <v>0</v>
      </c>
      <c r="M26" s="279">
        <f t="shared" si="3"/>
        <v>0</v>
      </c>
      <c r="N26" s="279">
        <f t="shared" si="3"/>
        <v>150</v>
      </c>
      <c r="O26" s="278">
        <f t="shared" si="3"/>
        <v>200</v>
      </c>
      <c r="P26" s="185"/>
      <c r="Q26" s="186"/>
      <c r="R26" s="186"/>
      <c r="S26" s="187"/>
      <c r="T26" s="399"/>
      <c r="U26" s="112"/>
      <c r="V26" s="112"/>
      <c r="W26" s="112"/>
    </row>
    <row r="27" spans="1:23" ht="13.5" thickBot="1">
      <c r="A27" s="15" t="s">
        <v>9</v>
      </c>
      <c r="B27" s="123" t="s">
        <v>11</v>
      </c>
      <c r="C27" s="400" t="s">
        <v>56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2"/>
      <c r="T27" s="399"/>
      <c r="U27" s="113"/>
      <c r="V27" s="113"/>
      <c r="W27" s="113"/>
    </row>
    <row r="28" spans="1:23" ht="12.75" customHeight="1">
      <c r="A28" s="226" t="s">
        <v>9</v>
      </c>
      <c r="B28" s="128" t="s">
        <v>11</v>
      </c>
      <c r="C28" s="228" t="s">
        <v>9</v>
      </c>
      <c r="D28" s="228"/>
      <c r="E28" s="395" t="s">
        <v>64</v>
      </c>
      <c r="F28" s="392" t="s">
        <v>90</v>
      </c>
      <c r="G28" s="233" t="s">
        <v>66</v>
      </c>
      <c r="H28" s="191" t="s">
        <v>62</v>
      </c>
      <c r="I28" s="25" t="s">
        <v>46</v>
      </c>
      <c r="J28" s="38">
        <f>K28+M28</f>
        <v>1229.5</v>
      </c>
      <c r="K28" s="39">
        <v>16.399999999999999</v>
      </c>
      <c r="L28" s="39"/>
      <c r="M28" s="40">
        <v>1213.0999999999999</v>
      </c>
      <c r="N28" s="41">
        <v>933.6</v>
      </c>
      <c r="O28" s="41"/>
      <c r="P28" s="403" t="s">
        <v>110</v>
      </c>
      <c r="Q28" s="397">
        <v>93</v>
      </c>
      <c r="R28" s="78"/>
      <c r="S28" s="79"/>
      <c r="U28" s="19"/>
    </row>
    <row r="29" spans="1:23" ht="15.75" customHeight="1">
      <c r="A29" s="227"/>
      <c r="B29" s="129"/>
      <c r="C29" s="229"/>
      <c r="D29" s="229"/>
      <c r="E29" s="396"/>
      <c r="F29" s="393"/>
      <c r="G29" s="234"/>
      <c r="H29" s="192"/>
      <c r="I29" s="64" t="s">
        <v>65</v>
      </c>
      <c r="J29" s="181">
        <f>K29+M29</f>
        <v>1666.7</v>
      </c>
      <c r="K29" s="47"/>
      <c r="L29" s="47"/>
      <c r="M29" s="48">
        <v>1666.7</v>
      </c>
      <c r="N29" s="49"/>
      <c r="O29" s="49"/>
      <c r="P29" s="404"/>
      <c r="Q29" s="398"/>
      <c r="R29" s="301">
        <v>100</v>
      </c>
      <c r="S29" s="83"/>
      <c r="U29" s="19"/>
    </row>
    <row r="30" spans="1:23" ht="15.75" customHeight="1">
      <c r="A30" s="227"/>
      <c r="B30" s="129"/>
      <c r="C30" s="229"/>
      <c r="D30" s="229"/>
      <c r="E30" s="396"/>
      <c r="F30" s="393"/>
      <c r="G30" s="234"/>
      <c r="H30" s="192"/>
      <c r="I30" s="26" t="s">
        <v>60</v>
      </c>
      <c r="J30" s="181">
        <f>K30+M30</f>
        <v>6202.8</v>
      </c>
      <c r="K30" s="54"/>
      <c r="L30" s="54"/>
      <c r="M30" s="55">
        <v>6202.8</v>
      </c>
      <c r="N30" s="195"/>
      <c r="O30" s="195"/>
      <c r="P30" s="404"/>
      <c r="Q30" s="82"/>
      <c r="R30" s="82"/>
      <c r="S30" s="83"/>
      <c r="U30" s="19"/>
    </row>
    <row r="31" spans="1:23" ht="15.75" customHeight="1" thickBot="1">
      <c r="A31" s="188"/>
      <c r="B31" s="189"/>
      <c r="C31" s="230"/>
      <c r="D31" s="230"/>
      <c r="E31" s="238"/>
      <c r="F31" s="394"/>
      <c r="G31" s="235"/>
      <c r="H31" s="193"/>
      <c r="I31" s="20" t="s">
        <v>10</v>
      </c>
      <c r="J31" s="57">
        <f t="shared" ref="J31:O31" si="4">SUM(J28:J30)</f>
        <v>9099</v>
      </c>
      <c r="K31" s="58">
        <f t="shared" si="4"/>
        <v>16.399999999999999</v>
      </c>
      <c r="L31" s="58">
        <f t="shared" si="4"/>
        <v>0</v>
      </c>
      <c r="M31" s="58">
        <f>SUM(M28:M30)</f>
        <v>9082.6</v>
      </c>
      <c r="N31" s="60">
        <f t="shared" si="4"/>
        <v>933.6</v>
      </c>
      <c r="O31" s="60">
        <f t="shared" si="4"/>
        <v>0</v>
      </c>
      <c r="P31" s="405"/>
      <c r="Q31" s="84"/>
      <c r="R31" s="84"/>
      <c r="S31" s="85"/>
      <c r="U31" s="19"/>
    </row>
    <row r="32" spans="1:23" ht="36">
      <c r="A32" s="170" t="s">
        <v>9</v>
      </c>
      <c r="B32" s="171" t="s">
        <v>11</v>
      </c>
      <c r="C32" s="139" t="s">
        <v>11</v>
      </c>
      <c r="D32" s="126"/>
      <c r="E32" s="330" t="s">
        <v>85</v>
      </c>
      <c r="F32" s="374"/>
      <c r="G32" s="233" t="s">
        <v>50</v>
      </c>
      <c r="H32" s="191" t="s">
        <v>62</v>
      </c>
      <c r="I32" s="25" t="s">
        <v>46</v>
      </c>
      <c r="J32" s="38">
        <f>K32+M32</f>
        <v>87.2</v>
      </c>
      <c r="K32" s="39">
        <v>87.2</v>
      </c>
      <c r="L32" s="39"/>
      <c r="M32" s="40"/>
      <c r="N32" s="160"/>
      <c r="O32" s="160"/>
      <c r="P32" s="197" t="s">
        <v>78</v>
      </c>
      <c r="Q32" s="198">
        <v>1</v>
      </c>
      <c r="R32" s="164"/>
      <c r="S32" s="165"/>
      <c r="U32" s="19"/>
    </row>
    <row r="33" spans="1:21" ht="24">
      <c r="A33" s="172"/>
      <c r="B33" s="167"/>
      <c r="C33" s="168"/>
      <c r="D33" s="127"/>
      <c r="E33" s="331"/>
      <c r="F33" s="375"/>
      <c r="G33" s="234"/>
      <c r="H33" s="192"/>
      <c r="I33" s="64" t="s">
        <v>60</v>
      </c>
      <c r="J33" s="291">
        <f>K33+M33</f>
        <v>494.1</v>
      </c>
      <c r="K33" s="294">
        <v>494.1</v>
      </c>
      <c r="L33" s="294"/>
      <c r="M33" s="295"/>
      <c r="N33" s="161"/>
      <c r="O33" s="161"/>
      <c r="P33" s="199" t="s">
        <v>106</v>
      </c>
      <c r="Q33" s="200">
        <v>1</v>
      </c>
      <c r="R33" s="163"/>
      <c r="S33" s="166"/>
      <c r="U33" s="19"/>
    </row>
    <row r="34" spans="1:21" ht="24.75" thickBot="1">
      <c r="A34" s="173"/>
      <c r="B34" s="174"/>
      <c r="C34" s="140"/>
      <c r="D34" s="130"/>
      <c r="E34" s="169"/>
      <c r="F34" s="145"/>
      <c r="G34" s="235"/>
      <c r="H34" s="193"/>
      <c r="I34" s="20" t="s">
        <v>10</v>
      </c>
      <c r="J34" s="154">
        <f t="shared" ref="J34:O34" si="5">SUM(J32:J33)</f>
        <v>581.30000000000007</v>
      </c>
      <c r="K34" s="58">
        <f t="shared" si="5"/>
        <v>581.30000000000007</v>
      </c>
      <c r="L34" s="58">
        <f t="shared" si="5"/>
        <v>0</v>
      </c>
      <c r="M34" s="156">
        <f t="shared" si="5"/>
        <v>0</v>
      </c>
      <c r="N34" s="162">
        <f t="shared" si="5"/>
        <v>0</v>
      </c>
      <c r="O34" s="162">
        <f t="shared" si="5"/>
        <v>0</v>
      </c>
      <c r="P34" s="201" t="s">
        <v>107</v>
      </c>
      <c r="Q34" s="202">
        <v>1</v>
      </c>
      <c r="R34" s="116"/>
      <c r="S34" s="117"/>
      <c r="U34" s="19"/>
    </row>
    <row r="35" spans="1:21" ht="13.5" thickBot="1">
      <c r="A35" s="27" t="s">
        <v>9</v>
      </c>
      <c r="B35" s="16" t="s">
        <v>11</v>
      </c>
      <c r="C35" s="368" t="s">
        <v>12</v>
      </c>
      <c r="D35" s="368"/>
      <c r="E35" s="368"/>
      <c r="F35" s="368"/>
      <c r="G35" s="368"/>
      <c r="H35" s="368"/>
      <c r="I35" s="412"/>
      <c r="J35" s="61">
        <f>K35+M35</f>
        <v>9680.3000000000011</v>
      </c>
      <c r="K35" s="61">
        <f>K34+K31</f>
        <v>597.70000000000005</v>
      </c>
      <c r="L35" s="61">
        <f>L34+L31</f>
        <v>0</v>
      </c>
      <c r="M35" s="62">
        <f>M34+M31</f>
        <v>9082.6</v>
      </c>
      <c r="N35" s="62">
        <f>N34+N31</f>
        <v>933.6</v>
      </c>
      <c r="O35" s="61">
        <f>O34+O31</f>
        <v>0</v>
      </c>
      <c r="P35" s="389"/>
      <c r="Q35" s="390"/>
      <c r="R35" s="390"/>
      <c r="S35" s="391"/>
    </row>
    <row r="36" spans="1:21" ht="13.5" thickBot="1">
      <c r="A36" s="27" t="s">
        <v>9</v>
      </c>
      <c r="B36" s="406" t="s">
        <v>13</v>
      </c>
      <c r="C36" s="407"/>
      <c r="D36" s="407"/>
      <c r="E36" s="407"/>
      <c r="F36" s="407"/>
      <c r="G36" s="407"/>
      <c r="H36" s="407"/>
      <c r="I36" s="408"/>
      <c r="J36" s="32">
        <f t="shared" ref="J36:O36" si="6">SUM(J26,J35)</f>
        <v>9780.3000000000011</v>
      </c>
      <c r="K36" s="32">
        <f t="shared" si="6"/>
        <v>697.7</v>
      </c>
      <c r="L36" s="32">
        <f t="shared" si="6"/>
        <v>0</v>
      </c>
      <c r="M36" s="33">
        <f t="shared" si="6"/>
        <v>9082.6</v>
      </c>
      <c r="N36" s="33">
        <f t="shared" si="6"/>
        <v>1083.5999999999999</v>
      </c>
      <c r="O36" s="32">
        <f t="shared" si="6"/>
        <v>200</v>
      </c>
      <c r="P36" s="409"/>
      <c r="Q36" s="410"/>
      <c r="R36" s="410"/>
      <c r="S36" s="411"/>
    </row>
    <row r="37" spans="1:21" ht="15.75" customHeight="1" thickBot="1">
      <c r="A37" s="14" t="s">
        <v>11</v>
      </c>
      <c r="B37" s="413" t="s">
        <v>57</v>
      </c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5"/>
    </row>
    <row r="38" spans="1:21" ht="13.5" thickBot="1">
      <c r="A38" s="15" t="s">
        <v>11</v>
      </c>
      <c r="B38" s="16" t="s">
        <v>9</v>
      </c>
      <c r="C38" s="339" t="s">
        <v>58</v>
      </c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1"/>
    </row>
    <row r="39" spans="1:21" ht="38.25">
      <c r="A39" s="422" t="s">
        <v>11</v>
      </c>
      <c r="B39" s="425" t="s">
        <v>9</v>
      </c>
      <c r="C39" s="428" t="s">
        <v>9</v>
      </c>
      <c r="D39" s="428"/>
      <c r="E39" s="419" t="s">
        <v>68</v>
      </c>
      <c r="F39" s="383"/>
      <c r="G39" s="386"/>
      <c r="H39" s="416" t="s">
        <v>62</v>
      </c>
      <c r="I39" s="66" t="s">
        <v>46</v>
      </c>
      <c r="J39" s="38">
        <f>K39+M39</f>
        <v>49.5</v>
      </c>
      <c r="K39" s="39">
        <v>49.5</v>
      </c>
      <c r="L39" s="39">
        <v>0.8</v>
      </c>
      <c r="M39" s="40"/>
      <c r="N39" s="41"/>
      <c r="O39" s="41"/>
      <c r="P39" s="180" t="s">
        <v>80</v>
      </c>
      <c r="Q39" s="88">
        <v>1</v>
      </c>
      <c r="R39" s="88"/>
      <c r="S39" s="89"/>
      <c r="T39" s="103"/>
      <c r="U39" s="112"/>
    </row>
    <row r="40" spans="1:21" ht="38.25">
      <c r="A40" s="423"/>
      <c r="B40" s="426"/>
      <c r="C40" s="429"/>
      <c r="D40" s="429"/>
      <c r="E40" s="420"/>
      <c r="F40" s="384"/>
      <c r="G40" s="387"/>
      <c r="H40" s="417"/>
      <c r="I40" s="67" t="s">
        <v>60</v>
      </c>
      <c r="J40" s="46">
        <f>K40+M40</f>
        <v>152.19999999999999</v>
      </c>
      <c r="K40" s="47">
        <v>152.19999999999999</v>
      </c>
      <c r="L40" s="47">
        <v>3.8</v>
      </c>
      <c r="M40" s="48"/>
      <c r="N40" s="49"/>
      <c r="O40" s="49"/>
      <c r="P40" s="105" t="s">
        <v>83</v>
      </c>
      <c r="Q40" s="118">
        <v>1</v>
      </c>
      <c r="R40" s="118"/>
      <c r="S40" s="119"/>
      <c r="T40" s="103"/>
      <c r="U40" s="112"/>
    </row>
    <row r="41" spans="1:21" ht="89.25">
      <c r="A41" s="423"/>
      <c r="B41" s="426"/>
      <c r="C41" s="429"/>
      <c r="D41" s="429"/>
      <c r="E41" s="420"/>
      <c r="F41" s="384"/>
      <c r="G41" s="387"/>
      <c r="H41" s="417"/>
      <c r="I41" s="65"/>
      <c r="J41" s="53"/>
      <c r="K41" s="54"/>
      <c r="L41" s="54"/>
      <c r="M41" s="55"/>
      <c r="N41" s="56"/>
      <c r="O41" s="56"/>
      <c r="P41" s="23" t="s">
        <v>81</v>
      </c>
      <c r="Q41" s="82">
        <v>1</v>
      </c>
      <c r="R41" s="82"/>
      <c r="S41" s="83"/>
      <c r="T41" s="103"/>
      <c r="U41" s="112"/>
    </row>
    <row r="42" spans="1:21" ht="26.25" thickBot="1">
      <c r="A42" s="424"/>
      <c r="B42" s="427"/>
      <c r="C42" s="430"/>
      <c r="D42" s="430"/>
      <c r="E42" s="421"/>
      <c r="F42" s="385"/>
      <c r="G42" s="388"/>
      <c r="H42" s="418"/>
      <c r="I42" s="20" t="s">
        <v>10</v>
      </c>
      <c r="J42" s="57">
        <f t="shared" ref="J42:O42" si="7">SUM(J39:J41)</f>
        <v>201.7</v>
      </c>
      <c r="K42" s="58">
        <f t="shared" si="7"/>
        <v>201.7</v>
      </c>
      <c r="L42" s="58">
        <f t="shared" si="7"/>
        <v>4.5999999999999996</v>
      </c>
      <c r="M42" s="58">
        <f t="shared" si="7"/>
        <v>0</v>
      </c>
      <c r="N42" s="60">
        <f t="shared" si="7"/>
        <v>0</v>
      </c>
      <c r="O42" s="60">
        <f t="shared" si="7"/>
        <v>0</v>
      </c>
      <c r="P42" s="120" t="s">
        <v>82</v>
      </c>
      <c r="Q42" s="124">
        <v>1</v>
      </c>
      <c r="R42" s="121"/>
      <c r="S42" s="122"/>
      <c r="T42" s="103"/>
      <c r="U42" s="112"/>
    </row>
    <row r="43" spans="1:21" ht="21" customHeight="1">
      <c r="A43" s="342" t="s">
        <v>11</v>
      </c>
      <c r="B43" s="361" t="s">
        <v>9</v>
      </c>
      <c r="C43" s="428" t="s">
        <v>11</v>
      </c>
      <c r="D43" s="428"/>
      <c r="E43" s="395" t="s">
        <v>94</v>
      </c>
      <c r="F43" s="374"/>
      <c r="G43" s="434"/>
      <c r="H43" s="349" t="s">
        <v>62</v>
      </c>
      <c r="I43" s="222" t="s">
        <v>46</v>
      </c>
      <c r="J43" s="260">
        <f>K43+M43</f>
        <v>187.5</v>
      </c>
      <c r="K43" s="261">
        <v>187.5</v>
      </c>
      <c r="L43" s="261"/>
      <c r="M43" s="262"/>
      <c r="N43" s="203">
        <v>179.5</v>
      </c>
      <c r="O43" s="302">
        <v>199.5</v>
      </c>
      <c r="P43" s="223" t="s">
        <v>109</v>
      </c>
      <c r="Q43" s="224">
        <v>1</v>
      </c>
      <c r="R43" s="224">
        <v>1</v>
      </c>
      <c r="S43" s="225">
        <v>1</v>
      </c>
      <c r="T43" s="103"/>
      <c r="U43" s="112"/>
    </row>
    <row r="44" spans="1:21" ht="21" customHeight="1">
      <c r="A44" s="343"/>
      <c r="B44" s="362"/>
      <c r="C44" s="429"/>
      <c r="D44" s="429"/>
      <c r="E44" s="396"/>
      <c r="F44" s="375"/>
      <c r="G44" s="435"/>
      <c r="H44" s="350"/>
      <c r="I44" s="22"/>
      <c r="J44" s="255"/>
      <c r="K44" s="47"/>
      <c r="L44" s="47"/>
      <c r="M44" s="48"/>
      <c r="N44" s="246"/>
      <c r="O44" s="269"/>
      <c r="P44" s="436" t="s">
        <v>103</v>
      </c>
      <c r="Q44" s="224">
        <v>1</v>
      </c>
      <c r="R44" s="224"/>
      <c r="S44" s="225">
        <v>1</v>
      </c>
      <c r="T44" s="103"/>
      <c r="U44" s="113"/>
    </row>
    <row r="45" spans="1:21" ht="25.5" customHeight="1">
      <c r="A45" s="227"/>
      <c r="B45" s="129"/>
      <c r="C45" s="236"/>
      <c r="D45" s="236"/>
      <c r="E45" s="214" t="s">
        <v>98</v>
      </c>
      <c r="F45" s="232"/>
      <c r="G45" s="237"/>
      <c r="H45" s="231"/>
      <c r="I45" s="22"/>
      <c r="J45" s="255"/>
      <c r="K45" s="47"/>
      <c r="L45" s="47"/>
      <c r="M45" s="48"/>
      <c r="N45" s="246"/>
      <c r="O45" s="269"/>
      <c r="P45" s="437"/>
      <c r="Q45" s="239"/>
      <c r="R45" s="239"/>
      <c r="S45" s="240"/>
      <c r="T45" s="103"/>
      <c r="U45" s="113"/>
    </row>
    <row r="46" spans="1:21" ht="12.75" customHeight="1">
      <c r="A46" s="227"/>
      <c r="B46" s="129"/>
      <c r="C46" s="236"/>
      <c r="D46" s="236"/>
      <c r="E46" s="440" t="s">
        <v>87</v>
      </c>
      <c r="F46" s="232"/>
      <c r="G46" s="237"/>
      <c r="H46" s="231"/>
      <c r="I46" s="244"/>
      <c r="J46" s="53"/>
      <c r="K46" s="157"/>
      <c r="L46" s="157"/>
      <c r="M46" s="158"/>
      <c r="N46" s="267"/>
      <c r="O46" s="268"/>
      <c r="P46" s="437"/>
      <c r="Q46" s="239"/>
      <c r="R46" s="239"/>
      <c r="S46" s="240"/>
      <c r="U46" s="19"/>
    </row>
    <row r="47" spans="1:21" ht="15.75" customHeight="1">
      <c r="A47" s="227"/>
      <c r="B47" s="129"/>
      <c r="C47" s="236"/>
      <c r="D47" s="236"/>
      <c r="E47" s="441"/>
      <c r="F47" s="232"/>
      <c r="G47" s="237"/>
      <c r="H47" s="231"/>
      <c r="I47" s="296" t="s">
        <v>10</v>
      </c>
      <c r="J47" s="297">
        <f t="shared" ref="J47:O47" si="8">SUM(J43:J46)</f>
        <v>187.5</v>
      </c>
      <c r="K47" s="297">
        <f t="shared" si="8"/>
        <v>187.5</v>
      </c>
      <c r="L47" s="297">
        <f t="shared" si="8"/>
        <v>0</v>
      </c>
      <c r="M47" s="298">
        <f t="shared" si="8"/>
        <v>0</v>
      </c>
      <c r="N47" s="299">
        <f t="shared" si="8"/>
        <v>179.5</v>
      </c>
      <c r="O47" s="297">
        <f t="shared" si="8"/>
        <v>199.5</v>
      </c>
      <c r="P47" s="437"/>
      <c r="Q47" s="239"/>
      <c r="R47" s="239"/>
      <c r="S47" s="240"/>
      <c r="U47" s="19"/>
    </row>
    <row r="48" spans="1:21" ht="13.5" thickBot="1">
      <c r="A48" s="215" t="s">
        <v>11</v>
      </c>
      <c r="B48" s="216" t="s">
        <v>9</v>
      </c>
      <c r="C48" s="438" t="s">
        <v>12</v>
      </c>
      <c r="D48" s="439"/>
      <c r="E48" s="439"/>
      <c r="F48" s="439"/>
      <c r="G48" s="439"/>
      <c r="H48" s="439"/>
      <c r="I48" s="439"/>
      <c r="J48" s="287">
        <f t="shared" ref="J48:O48" si="9">J47+J42</f>
        <v>389.2</v>
      </c>
      <c r="K48" s="288">
        <f t="shared" si="9"/>
        <v>389.2</v>
      </c>
      <c r="L48" s="288">
        <f t="shared" si="9"/>
        <v>4.5999999999999996</v>
      </c>
      <c r="M48" s="289">
        <f t="shared" si="9"/>
        <v>0</v>
      </c>
      <c r="N48" s="284">
        <f t="shared" si="9"/>
        <v>179.5</v>
      </c>
      <c r="O48" s="284">
        <f t="shared" si="9"/>
        <v>199.5</v>
      </c>
      <c r="P48" s="431"/>
      <c r="Q48" s="432"/>
      <c r="R48" s="432"/>
      <c r="S48" s="433"/>
    </row>
    <row r="49" spans="1:40" ht="14.25" customHeight="1" thickBot="1">
      <c r="A49" s="15" t="s">
        <v>11</v>
      </c>
      <c r="B49" s="406" t="s">
        <v>13</v>
      </c>
      <c r="C49" s="407"/>
      <c r="D49" s="407"/>
      <c r="E49" s="407"/>
      <c r="F49" s="407"/>
      <c r="G49" s="407"/>
      <c r="H49" s="407"/>
      <c r="I49" s="407"/>
      <c r="J49" s="286">
        <f>K49+M49</f>
        <v>389.2</v>
      </c>
      <c r="K49" s="32">
        <f>K48</f>
        <v>389.2</v>
      </c>
      <c r="L49" s="32">
        <f>L48</f>
        <v>4.5999999999999996</v>
      </c>
      <c r="M49" s="33">
        <f>M48</f>
        <v>0</v>
      </c>
      <c r="N49" s="204">
        <f>N48</f>
        <v>179.5</v>
      </c>
      <c r="O49" s="204">
        <f>O48</f>
        <v>199.5</v>
      </c>
      <c r="P49" s="409"/>
      <c r="Q49" s="410"/>
      <c r="R49" s="410"/>
      <c r="S49" s="411"/>
    </row>
    <row r="50" spans="1:40" ht="12.75" customHeight="1" thickBot="1">
      <c r="A50" s="29" t="s">
        <v>9</v>
      </c>
      <c r="B50" s="476" t="s">
        <v>100</v>
      </c>
      <c r="C50" s="477"/>
      <c r="D50" s="477"/>
      <c r="E50" s="477"/>
      <c r="F50" s="477"/>
      <c r="G50" s="477"/>
      <c r="H50" s="477"/>
      <c r="I50" s="477"/>
      <c r="J50" s="70">
        <f>K50+M50</f>
        <v>10169.5</v>
      </c>
      <c r="K50" s="71">
        <f>SUM(K36,K49)</f>
        <v>1086.9000000000001</v>
      </c>
      <c r="L50" s="71">
        <f>SUM(L36,L49)</f>
        <v>4.5999999999999996</v>
      </c>
      <c r="M50" s="285">
        <f>SUM(M36,M49)</f>
        <v>9082.6</v>
      </c>
      <c r="N50" s="285">
        <f>SUM(N36,N49)</f>
        <v>1263.0999999999999</v>
      </c>
      <c r="O50" s="69">
        <f>SUM(O36,O49)</f>
        <v>399.5</v>
      </c>
      <c r="P50" s="478"/>
      <c r="Q50" s="479"/>
      <c r="R50" s="479"/>
      <c r="S50" s="480"/>
      <c r="T50" s="196"/>
    </row>
    <row r="51" spans="1:40" s="184" customFormat="1" ht="26.25" customHeight="1">
      <c r="A51" s="481" t="s">
        <v>91</v>
      </c>
      <c r="B51" s="481"/>
      <c r="C51" s="481"/>
      <c r="D51" s="481"/>
      <c r="E51" s="481"/>
      <c r="F51" s="481"/>
      <c r="G51" s="481"/>
      <c r="H51" s="481"/>
      <c r="I51" s="481"/>
      <c r="J51" s="481"/>
      <c r="K51" s="481"/>
      <c r="L51" s="481"/>
      <c r="M51" s="481"/>
      <c r="N51" s="481"/>
      <c r="O51" s="481"/>
      <c r="P51" s="481"/>
      <c r="Q51" s="481"/>
      <c r="R51" s="481"/>
      <c r="S51" s="481"/>
      <c r="T51" s="242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s="184" customFormat="1" ht="14.25" customHeight="1" thickBot="1">
      <c r="A52" s="466" t="s">
        <v>18</v>
      </c>
      <c r="B52" s="466"/>
      <c r="C52" s="466"/>
      <c r="D52" s="466"/>
      <c r="E52" s="466"/>
      <c r="F52" s="466"/>
      <c r="G52" s="466"/>
      <c r="H52" s="466"/>
      <c r="I52" s="466"/>
      <c r="J52" s="466"/>
      <c r="K52" s="466"/>
      <c r="L52" s="466"/>
      <c r="M52" s="466"/>
      <c r="N52" s="466"/>
      <c r="O52" s="466"/>
      <c r="P52" s="5"/>
      <c r="Q52" s="5"/>
      <c r="R52" s="5"/>
      <c r="S52" s="5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</row>
    <row r="53" spans="1:40" ht="45" customHeight="1" thickBot="1">
      <c r="A53" s="467" t="s">
        <v>14</v>
      </c>
      <c r="B53" s="468"/>
      <c r="C53" s="468"/>
      <c r="D53" s="468"/>
      <c r="E53" s="468"/>
      <c r="F53" s="468"/>
      <c r="G53" s="468"/>
      <c r="H53" s="468"/>
      <c r="I53" s="469"/>
      <c r="J53" s="467" t="s">
        <v>35</v>
      </c>
      <c r="K53" s="468"/>
      <c r="L53" s="468"/>
      <c r="M53" s="469"/>
      <c r="N53" s="73" t="s">
        <v>96</v>
      </c>
      <c r="O53" s="73" t="s">
        <v>97</v>
      </c>
      <c r="S53" s="290"/>
    </row>
    <row r="54" spans="1:40" ht="14.25" customHeight="1">
      <c r="A54" s="470" t="s">
        <v>19</v>
      </c>
      <c r="B54" s="471"/>
      <c r="C54" s="471"/>
      <c r="D54" s="471"/>
      <c r="E54" s="471"/>
      <c r="F54" s="471"/>
      <c r="G54" s="471"/>
      <c r="H54" s="471"/>
      <c r="I54" s="472"/>
      <c r="J54" s="473">
        <f>SUM(J55:M56)</f>
        <v>3235.4</v>
      </c>
      <c r="K54" s="474"/>
      <c r="L54" s="474"/>
      <c r="M54" s="475"/>
      <c r="N54" s="76">
        <f>SUM(N55:N56)</f>
        <v>1263.0999999999999</v>
      </c>
      <c r="O54" s="76">
        <f>SUM(O55:O56)</f>
        <v>399.5</v>
      </c>
      <c r="P54" s="196"/>
    </row>
    <row r="55" spans="1:40" ht="14.25" customHeight="1">
      <c r="A55" s="460" t="s">
        <v>37</v>
      </c>
      <c r="B55" s="461"/>
      <c r="C55" s="461"/>
      <c r="D55" s="461"/>
      <c r="E55" s="461"/>
      <c r="F55" s="461"/>
      <c r="G55" s="461"/>
      <c r="H55" s="461"/>
      <c r="I55" s="462"/>
      <c r="J55" s="457">
        <f>SUMIF(I12:I50,"SB",J12:J50)</f>
        <v>1568.7</v>
      </c>
      <c r="K55" s="458"/>
      <c r="L55" s="458"/>
      <c r="M55" s="459"/>
      <c r="N55" s="101">
        <f>SUMIF(I12:I50,"SB",N12:N50)</f>
        <v>1263.0999999999999</v>
      </c>
      <c r="O55" s="101">
        <f>SUMIF(I12:I50,"SB",O12:O50)</f>
        <v>399.5</v>
      </c>
    </row>
    <row r="56" spans="1:40" ht="14.25" customHeight="1">
      <c r="A56" s="463" t="s">
        <v>38</v>
      </c>
      <c r="B56" s="464"/>
      <c r="C56" s="464"/>
      <c r="D56" s="464"/>
      <c r="E56" s="464"/>
      <c r="F56" s="464"/>
      <c r="G56" s="464"/>
      <c r="H56" s="464"/>
      <c r="I56" s="465"/>
      <c r="J56" s="457">
        <f>SUMIF(I12:I50,"SB(P)",J12:J50)</f>
        <v>1666.7</v>
      </c>
      <c r="K56" s="458"/>
      <c r="L56" s="458"/>
      <c r="M56" s="459"/>
      <c r="N56" s="101">
        <f>SUMIF(I12:I50,"SB(P)",N12:N50)</f>
        <v>0</v>
      </c>
      <c r="O56" s="101">
        <f>SUMIF(I12:I50,"SB(P)",O12:O50)</f>
        <v>0</v>
      </c>
    </row>
    <row r="57" spans="1:40" ht="14.25" customHeight="1">
      <c r="A57" s="448" t="s">
        <v>20</v>
      </c>
      <c r="B57" s="449"/>
      <c r="C57" s="449"/>
      <c r="D57" s="449"/>
      <c r="E57" s="449"/>
      <c r="F57" s="449"/>
      <c r="G57" s="449"/>
      <c r="H57" s="449"/>
      <c r="I57" s="450"/>
      <c r="J57" s="451">
        <f>SUM(J58:M58)</f>
        <v>6934.1</v>
      </c>
      <c r="K57" s="452"/>
      <c r="L57" s="452"/>
      <c r="M57" s="453"/>
      <c r="N57" s="77">
        <f>SUM(N58:N58)</f>
        <v>0</v>
      </c>
      <c r="O57" s="77">
        <f>SUM(O58:O58)</f>
        <v>0</v>
      </c>
    </row>
    <row r="58" spans="1:40" ht="14.25" customHeight="1">
      <c r="A58" s="454" t="s">
        <v>39</v>
      </c>
      <c r="B58" s="455"/>
      <c r="C58" s="455"/>
      <c r="D58" s="455"/>
      <c r="E58" s="455"/>
      <c r="F58" s="455"/>
      <c r="G58" s="455"/>
      <c r="H58" s="455"/>
      <c r="I58" s="456"/>
      <c r="J58" s="457">
        <f>SUMIF(I12:I50,"ES",J12:J50)</f>
        <v>6934.1</v>
      </c>
      <c r="K58" s="458"/>
      <c r="L58" s="458"/>
      <c r="M58" s="459"/>
      <c r="N58" s="101">
        <f>SUMIF(I12:I50,"ES",N12:N50)</f>
        <v>0</v>
      </c>
      <c r="O58" s="101">
        <f>SUMIF(I12:I50,"ES",O12:O50)</f>
        <v>0</v>
      </c>
    </row>
    <row r="59" spans="1:40" ht="14.25" customHeight="1" thickBot="1">
      <c r="A59" s="442" t="s">
        <v>21</v>
      </c>
      <c r="B59" s="443"/>
      <c r="C59" s="443"/>
      <c r="D59" s="443"/>
      <c r="E59" s="443"/>
      <c r="F59" s="443"/>
      <c r="G59" s="443"/>
      <c r="H59" s="443"/>
      <c r="I59" s="444"/>
      <c r="J59" s="445">
        <f>SUM(J54,J57)</f>
        <v>10169.5</v>
      </c>
      <c r="K59" s="446"/>
      <c r="L59" s="446"/>
      <c r="M59" s="447"/>
      <c r="N59" s="75">
        <f>SUM(N54,N57)</f>
        <v>1263.0999999999999</v>
      </c>
      <c r="O59" s="75">
        <f>SUM(O54,O57)</f>
        <v>399.5</v>
      </c>
    </row>
    <row r="61" spans="1:40">
      <c r="J61" s="290"/>
      <c r="K61" s="290"/>
    </row>
  </sheetData>
  <mergeCells count="99">
    <mergeCell ref="P49:S49"/>
    <mergeCell ref="B50:I50"/>
    <mergeCell ref="P50:S50"/>
    <mergeCell ref="A51:S51"/>
    <mergeCell ref="B49:I49"/>
    <mergeCell ref="A55:I55"/>
    <mergeCell ref="J55:M55"/>
    <mergeCell ref="A56:I56"/>
    <mergeCell ref="J56:M56"/>
    <mergeCell ref="A52:O52"/>
    <mergeCell ref="A53:I53"/>
    <mergeCell ref="J53:M53"/>
    <mergeCell ref="A54:I54"/>
    <mergeCell ref="J54:M54"/>
    <mergeCell ref="C48:I48"/>
    <mergeCell ref="E46:E47"/>
    <mergeCell ref="C43:C44"/>
    <mergeCell ref="D43:D44"/>
    <mergeCell ref="A59:I59"/>
    <mergeCell ref="J59:M59"/>
    <mergeCell ref="A57:I57"/>
    <mergeCell ref="J57:M57"/>
    <mergeCell ref="A58:I58"/>
    <mergeCell ref="J58:M58"/>
    <mergeCell ref="A39:A42"/>
    <mergeCell ref="B39:B42"/>
    <mergeCell ref="C39:C42"/>
    <mergeCell ref="D39:D42"/>
    <mergeCell ref="P48:S48"/>
    <mergeCell ref="G43:G44"/>
    <mergeCell ref="H43:H44"/>
    <mergeCell ref="A43:A44"/>
    <mergeCell ref="B43:B44"/>
    <mergeCell ref="P44:P47"/>
    <mergeCell ref="B37:S37"/>
    <mergeCell ref="C38:S38"/>
    <mergeCell ref="F39:F42"/>
    <mergeCell ref="G39:G42"/>
    <mergeCell ref="H39:H42"/>
    <mergeCell ref="E39:E42"/>
    <mergeCell ref="B12:B19"/>
    <mergeCell ref="E43:E44"/>
    <mergeCell ref="F43:F44"/>
    <mergeCell ref="T26:T27"/>
    <mergeCell ref="C27:S27"/>
    <mergeCell ref="P28:P31"/>
    <mergeCell ref="B36:I36"/>
    <mergeCell ref="P36:S36"/>
    <mergeCell ref="E32:E33"/>
    <mergeCell ref="C35:I35"/>
    <mergeCell ref="D12:D19"/>
    <mergeCell ref="P35:S35"/>
    <mergeCell ref="F32:F33"/>
    <mergeCell ref="F28:F31"/>
    <mergeCell ref="E28:E30"/>
    <mergeCell ref="Q28:Q29"/>
    <mergeCell ref="D20:D25"/>
    <mergeCell ref="C26:I26"/>
    <mergeCell ref="P12:P15"/>
    <mergeCell ref="P16:P19"/>
    <mergeCell ref="F20:F25"/>
    <mergeCell ref="G20:G25"/>
    <mergeCell ref="H20:H25"/>
    <mergeCell ref="F12:F19"/>
    <mergeCell ref="G12:G19"/>
    <mergeCell ref="C12:C19"/>
    <mergeCell ref="A8:S8"/>
    <mergeCell ref="N5:N7"/>
    <mergeCell ref="O5:O7"/>
    <mergeCell ref="P5:S5"/>
    <mergeCell ref="G5:G7"/>
    <mergeCell ref="H5:H7"/>
    <mergeCell ref="E12:E19"/>
    <mergeCell ref="E20:E25"/>
    <mergeCell ref="A9:S9"/>
    <mergeCell ref="B10:S10"/>
    <mergeCell ref="C11:S11"/>
    <mergeCell ref="A12:A19"/>
    <mergeCell ref="H12:H19"/>
    <mergeCell ref="A20:A25"/>
    <mergeCell ref="B20:B25"/>
    <mergeCell ref="C20:C25"/>
    <mergeCell ref="A1:S1"/>
    <mergeCell ref="A2:S2"/>
    <mergeCell ref="A3:S3"/>
    <mergeCell ref="Q4:S4"/>
    <mergeCell ref="I5:I7"/>
    <mergeCell ref="E5:E7"/>
    <mergeCell ref="F5:F7"/>
    <mergeCell ref="P6:P7"/>
    <mergeCell ref="M6:M7"/>
    <mergeCell ref="J6:J7"/>
    <mergeCell ref="Q6:S6"/>
    <mergeCell ref="J5:M5"/>
    <mergeCell ref="A5:A7"/>
    <mergeCell ref="B5:B7"/>
    <mergeCell ref="C5:C7"/>
    <mergeCell ref="D5:D7"/>
    <mergeCell ref="K6:L6"/>
  </mergeCells>
  <phoneticPr fontId="0" type="noConversion"/>
  <printOptions horizontalCentered="1"/>
  <pageMargins left="0" right="0" top="0" bottom="0" header="0.31496062992125984" footer="0.31496062992125984"/>
  <pageSetup paperSize="9" scale="99" orientation="landscape" r:id="rId1"/>
  <rowBreaks count="2" manualBreakCount="2">
    <brk id="26" max="19" man="1"/>
    <brk id="42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"/>
  <sheetViews>
    <sheetView zoomScaleNormal="100" zoomScaleSheetLayoutView="100" workbookViewId="0">
      <selection sqref="A1:AA1"/>
    </sheetView>
  </sheetViews>
  <sheetFormatPr defaultRowHeight="12.75"/>
  <cols>
    <col min="1" max="4" width="2.7109375" style="11" customWidth="1"/>
    <col min="5" max="5" width="30.7109375" style="11" customWidth="1"/>
    <col min="6" max="6" width="2.7109375" style="102" customWidth="1"/>
    <col min="7" max="7" width="2.7109375" style="11" customWidth="1"/>
    <col min="8" max="8" width="2.7109375" style="12" customWidth="1"/>
    <col min="9" max="9" width="7.7109375" style="13" customWidth="1"/>
    <col min="10" max="23" width="7.7109375" style="11" customWidth="1"/>
    <col min="24" max="24" width="20.7109375" style="11" customWidth="1"/>
    <col min="25" max="27" width="3.7109375" style="11" customWidth="1"/>
    <col min="28" max="16384" width="9.140625" style="6"/>
  </cols>
  <sheetData>
    <row r="1" spans="1:30" ht="18" customHeight="1">
      <c r="A1" s="315" t="s">
        <v>86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</row>
    <row r="2" spans="1:30" ht="18" customHeight="1">
      <c r="A2" s="316" t="s">
        <v>51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</row>
    <row r="3" spans="1:30" ht="18" customHeight="1">
      <c r="A3" s="317" t="s">
        <v>31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4"/>
      <c r="AC3" s="4"/>
      <c r="AD3" s="4"/>
    </row>
    <row r="4" spans="1:30" ht="15" customHeight="1" thickBot="1">
      <c r="Y4" s="318" t="s">
        <v>0</v>
      </c>
      <c r="Z4" s="318"/>
      <c r="AA4" s="318"/>
    </row>
    <row r="5" spans="1:30" ht="30" customHeight="1">
      <c r="A5" s="309" t="s">
        <v>32</v>
      </c>
      <c r="B5" s="312" t="s">
        <v>1</v>
      </c>
      <c r="C5" s="312" t="s">
        <v>2</v>
      </c>
      <c r="D5" s="312" t="s">
        <v>48</v>
      </c>
      <c r="E5" s="322" t="s">
        <v>16</v>
      </c>
      <c r="F5" s="325" t="s">
        <v>3</v>
      </c>
      <c r="G5" s="312" t="s">
        <v>42</v>
      </c>
      <c r="H5" s="358" t="s">
        <v>4</v>
      </c>
      <c r="I5" s="319" t="s">
        <v>5</v>
      </c>
      <c r="J5" s="306" t="s">
        <v>69</v>
      </c>
      <c r="K5" s="307"/>
      <c r="L5" s="307"/>
      <c r="M5" s="308"/>
      <c r="N5" s="306" t="s">
        <v>47</v>
      </c>
      <c r="O5" s="307"/>
      <c r="P5" s="307"/>
      <c r="Q5" s="308"/>
      <c r="R5" s="306" t="s">
        <v>35</v>
      </c>
      <c r="S5" s="307"/>
      <c r="T5" s="307"/>
      <c r="U5" s="308"/>
      <c r="V5" s="319" t="s">
        <v>40</v>
      </c>
      <c r="W5" s="319" t="s">
        <v>41</v>
      </c>
      <c r="X5" s="355" t="s">
        <v>15</v>
      </c>
      <c r="Y5" s="356"/>
      <c r="Z5" s="356"/>
      <c r="AA5" s="357"/>
    </row>
    <row r="6" spans="1:30" ht="14.25" customHeight="1">
      <c r="A6" s="310"/>
      <c r="B6" s="313"/>
      <c r="C6" s="313"/>
      <c r="D6" s="313"/>
      <c r="E6" s="323"/>
      <c r="F6" s="326"/>
      <c r="G6" s="313"/>
      <c r="H6" s="359"/>
      <c r="I6" s="320"/>
      <c r="J6" s="347" t="s">
        <v>6</v>
      </c>
      <c r="K6" s="303" t="s">
        <v>7</v>
      </c>
      <c r="L6" s="348"/>
      <c r="M6" s="345" t="s">
        <v>23</v>
      </c>
      <c r="N6" s="347" t="s">
        <v>6</v>
      </c>
      <c r="O6" s="303" t="s">
        <v>7</v>
      </c>
      <c r="P6" s="348"/>
      <c r="Q6" s="345" t="s">
        <v>23</v>
      </c>
      <c r="R6" s="347" t="s">
        <v>6</v>
      </c>
      <c r="S6" s="303" t="s">
        <v>7</v>
      </c>
      <c r="T6" s="348"/>
      <c r="U6" s="345" t="s">
        <v>23</v>
      </c>
      <c r="V6" s="320"/>
      <c r="W6" s="320"/>
      <c r="X6" s="328" t="s">
        <v>16</v>
      </c>
      <c r="Y6" s="303" t="s">
        <v>8</v>
      </c>
      <c r="Z6" s="304"/>
      <c r="AA6" s="305"/>
    </row>
    <row r="7" spans="1:30" ht="99" customHeight="1" thickBot="1">
      <c r="A7" s="311"/>
      <c r="B7" s="314"/>
      <c r="C7" s="314"/>
      <c r="D7" s="314"/>
      <c r="E7" s="324"/>
      <c r="F7" s="327"/>
      <c r="G7" s="314"/>
      <c r="H7" s="360"/>
      <c r="I7" s="321"/>
      <c r="J7" s="311"/>
      <c r="K7" s="8" t="s">
        <v>6</v>
      </c>
      <c r="L7" s="7" t="s">
        <v>17</v>
      </c>
      <c r="M7" s="346"/>
      <c r="N7" s="311"/>
      <c r="O7" s="8" t="s">
        <v>6</v>
      </c>
      <c r="P7" s="7" t="s">
        <v>17</v>
      </c>
      <c r="Q7" s="346"/>
      <c r="R7" s="311"/>
      <c r="S7" s="8" t="s">
        <v>6</v>
      </c>
      <c r="T7" s="7" t="s">
        <v>17</v>
      </c>
      <c r="U7" s="346"/>
      <c r="V7" s="321"/>
      <c r="W7" s="321"/>
      <c r="X7" s="329"/>
      <c r="Y7" s="9" t="s">
        <v>43</v>
      </c>
      <c r="Z7" s="9" t="s">
        <v>44</v>
      </c>
      <c r="AA7" s="10" t="s">
        <v>45</v>
      </c>
    </row>
    <row r="8" spans="1:30" s="74" customFormat="1" ht="14.25" customHeight="1">
      <c r="A8" s="352" t="s">
        <v>53</v>
      </c>
      <c r="B8" s="353"/>
      <c r="C8" s="353"/>
      <c r="D8" s="353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4"/>
    </row>
    <row r="9" spans="1:30" s="74" customFormat="1" ht="14.25" customHeight="1">
      <c r="A9" s="333" t="s">
        <v>52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4"/>
      <c r="W9" s="334"/>
      <c r="X9" s="334"/>
      <c r="Y9" s="334"/>
      <c r="Z9" s="334"/>
      <c r="AA9" s="335"/>
    </row>
    <row r="10" spans="1:30" ht="14.25" customHeight="1" thickBot="1">
      <c r="A10" s="190" t="s">
        <v>9</v>
      </c>
      <c r="B10" s="336" t="s">
        <v>54</v>
      </c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8"/>
    </row>
    <row r="11" spans="1:30" ht="14.25" customHeight="1" thickBot="1">
      <c r="A11" s="15" t="s">
        <v>9</v>
      </c>
      <c r="B11" s="16" t="s">
        <v>9</v>
      </c>
      <c r="C11" s="339" t="s">
        <v>55</v>
      </c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1"/>
    </row>
    <row r="12" spans="1:30" ht="14.25" customHeight="1">
      <c r="A12" s="342" t="s">
        <v>9</v>
      </c>
      <c r="B12" s="361" t="s">
        <v>9</v>
      </c>
      <c r="C12" s="364" t="s">
        <v>9</v>
      </c>
      <c r="D12" s="364"/>
      <c r="E12" s="330" t="s">
        <v>59</v>
      </c>
      <c r="F12" s="383"/>
      <c r="G12" s="386" t="s">
        <v>50</v>
      </c>
      <c r="H12" s="483" t="s">
        <v>62</v>
      </c>
      <c r="I12" s="17" t="s">
        <v>46</v>
      </c>
      <c r="J12" s="34">
        <f t="shared" ref="J12:J18" si="0">K12+M12</f>
        <v>15</v>
      </c>
      <c r="K12" s="35">
        <v>15</v>
      </c>
      <c r="L12" s="35"/>
      <c r="M12" s="36"/>
      <c r="N12" s="34">
        <f t="shared" ref="N12:N18" si="1">O12+Q12</f>
        <v>23.3</v>
      </c>
      <c r="O12" s="35">
        <v>23.3</v>
      </c>
      <c r="P12" s="35"/>
      <c r="Q12" s="37"/>
      <c r="R12" s="38">
        <f t="shared" ref="R12:R18" si="2">S12+U12</f>
        <v>15</v>
      </c>
      <c r="S12" s="39">
        <v>15</v>
      </c>
      <c r="T12" s="39"/>
      <c r="U12" s="40"/>
      <c r="V12" s="41"/>
      <c r="W12" s="41"/>
      <c r="X12" s="370" t="s">
        <v>61</v>
      </c>
      <c r="Y12" s="78">
        <v>1</v>
      </c>
      <c r="Z12" s="78"/>
      <c r="AA12" s="79"/>
    </row>
    <row r="13" spans="1:30" ht="14.25" customHeight="1">
      <c r="A13" s="343"/>
      <c r="B13" s="362"/>
      <c r="C13" s="365"/>
      <c r="D13" s="365"/>
      <c r="E13" s="331"/>
      <c r="F13" s="384"/>
      <c r="G13" s="387"/>
      <c r="H13" s="484"/>
      <c r="I13" s="18" t="s">
        <v>60</v>
      </c>
      <c r="J13" s="42">
        <f t="shared" si="0"/>
        <v>85</v>
      </c>
      <c r="K13" s="43">
        <v>85</v>
      </c>
      <c r="L13" s="43"/>
      <c r="M13" s="44"/>
      <c r="N13" s="42">
        <f t="shared" si="1"/>
        <v>131.9</v>
      </c>
      <c r="O13" s="43">
        <v>131.9</v>
      </c>
      <c r="P13" s="43"/>
      <c r="Q13" s="45"/>
      <c r="R13" s="46">
        <f t="shared" si="2"/>
        <v>85</v>
      </c>
      <c r="S13" s="47">
        <v>85</v>
      </c>
      <c r="T13" s="47"/>
      <c r="U13" s="48"/>
      <c r="V13" s="49"/>
      <c r="W13" s="49"/>
      <c r="X13" s="371"/>
      <c r="Y13" s="80"/>
      <c r="Z13" s="80"/>
      <c r="AA13" s="81"/>
    </row>
    <row r="14" spans="1:30" ht="14.25" customHeight="1">
      <c r="A14" s="343"/>
      <c r="B14" s="362"/>
      <c r="C14" s="365"/>
      <c r="D14" s="365"/>
      <c r="E14" s="331"/>
      <c r="F14" s="384"/>
      <c r="G14" s="387"/>
      <c r="H14" s="484"/>
      <c r="I14" s="63"/>
      <c r="J14" s="93">
        <f t="shared" si="0"/>
        <v>0</v>
      </c>
      <c r="K14" s="94"/>
      <c r="L14" s="94"/>
      <c r="M14" s="44"/>
      <c r="N14" s="93">
        <f t="shared" si="1"/>
        <v>0</v>
      </c>
      <c r="O14" s="94"/>
      <c r="P14" s="94"/>
      <c r="Q14" s="95"/>
      <c r="R14" s="96">
        <f t="shared" si="2"/>
        <v>0</v>
      </c>
      <c r="S14" s="97"/>
      <c r="T14" s="97"/>
      <c r="U14" s="98"/>
      <c r="V14" s="99"/>
      <c r="W14" s="99"/>
      <c r="X14" s="371"/>
      <c r="Y14" s="82"/>
      <c r="Z14" s="82"/>
      <c r="AA14" s="83"/>
      <c r="AC14" s="19"/>
    </row>
    <row r="15" spans="1:30" ht="14.25" customHeight="1">
      <c r="A15" s="343"/>
      <c r="B15" s="362"/>
      <c r="C15" s="365"/>
      <c r="D15" s="365"/>
      <c r="E15" s="331"/>
      <c r="F15" s="384"/>
      <c r="G15" s="387"/>
      <c r="H15" s="484"/>
      <c r="I15" s="18"/>
      <c r="J15" s="90">
        <f t="shared" si="0"/>
        <v>0</v>
      </c>
      <c r="K15" s="43"/>
      <c r="L15" s="43"/>
      <c r="M15" s="92"/>
      <c r="N15" s="90">
        <f t="shared" si="1"/>
        <v>0</v>
      </c>
      <c r="O15" s="43"/>
      <c r="P15" s="43"/>
      <c r="Q15" s="45"/>
      <c r="R15" s="91">
        <f t="shared" si="2"/>
        <v>0</v>
      </c>
      <c r="S15" s="47"/>
      <c r="T15" s="47"/>
      <c r="U15" s="48"/>
      <c r="V15" s="49"/>
      <c r="W15" s="49"/>
      <c r="X15" s="371"/>
      <c r="Y15" s="80"/>
      <c r="Z15" s="80"/>
      <c r="AA15" s="81"/>
    </row>
    <row r="16" spans="1:30" ht="14.25" customHeight="1">
      <c r="A16" s="343"/>
      <c r="B16" s="362"/>
      <c r="C16" s="365"/>
      <c r="D16" s="365"/>
      <c r="E16" s="331"/>
      <c r="F16" s="384"/>
      <c r="G16" s="387"/>
      <c r="H16" s="484"/>
      <c r="I16" s="63"/>
      <c r="J16" s="93">
        <f t="shared" si="0"/>
        <v>0</v>
      </c>
      <c r="K16" s="94"/>
      <c r="L16" s="94"/>
      <c r="M16" s="44"/>
      <c r="N16" s="93">
        <f t="shared" si="1"/>
        <v>0</v>
      </c>
      <c r="O16" s="94"/>
      <c r="P16" s="94"/>
      <c r="Q16" s="95"/>
      <c r="R16" s="96">
        <f t="shared" si="2"/>
        <v>0</v>
      </c>
      <c r="S16" s="97"/>
      <c r="T16" s="97"/>
      <c r="U16" s="98"/>
      <c r="V16" s="99"/>
      <c r="W16" s="99"/>
      <c r="X16" s="372" t="s">
        <v>71</v>
      </c>
      <c r="Y16" s="175">
        <v>250</v>
      </c>
      <c r="Z16" s="175"/>
      <c r="AA16" s="176"/>
      <c r="AC16" s="19"/>
    </row>
    <row r="17" spans="1:31" ht="14.25" customHeight="1">
      <c r="A17" s="343"/>
      <c r="B17" s="362"/>
      <c r="C17" s="365"/>
      <c r="D17" s="365"/>
      <c r="E17" s="331"/>
      <c r="F17" s="384"/>
      <c r="G17" s="387"/>
      <c r="H17" s="484"/>
      <c r="I17" s="18"/>
      <c r="J17" s="90">
        <f t="shared" si="0"/>
        <v>0</v>
      </c>
      <c r="K17" s="43"/>
      <c r="L17" s="43"/>
      <c r="M17" s="92"/>
      <c r="N17" s="90">
        <f t="shared" si="1"/>
        <v>0</v>
      </c>
      <c r="O17" s="43"/>
      <c r="P17" s="43"/>
      <c r="Q17" s="45"/>
      <c r="R17" s="91">
        <f t="shared" si="2"/>
        <v>0</v>
      </c>
      <c r="S17" s="47"/>
      <c r="T17" s="47"/>
      <c r="U17" s="48"/>
      <c r="V17" s="49"/>
      <c r="W17" s="49"/>
      <c r="X17" s="371"/>
      <c r="Y17" s="80"/>
      <c r="Z17" s="80"/>
      <c r="AA17" s="81"/>
    </row>
    <row r="18" spans="1:31" ht="14.25" customHeight="1">
      <c r="A18" s="343"/>
      <c r="B18" s="362"/>
      <c r="C18" s="365"/>
      <c r="D18" s="365"/>
      <c r="E18" s="331"/>
      <c r="F18" s="384"/>
      <c r="G18" s="387"/>
      <c r="H18" s="484"/>
      <c r="I18" s="63"/>
      <c r="J18" s="93">
        <f t="shared" si="0"/>
        <v>0</v>
      </c>
      <c r="K18" s="94"/>
      <c r="L18" s="94"/>
      <c r="M18" s="44"/>
      <c r="N18" s="93">
        <f t="shared" si="1"/>
        <v>0</v>
      </c>
      <c r="O18" s="94"/>
      <c r="P18" s="94"/>
      <c r="Q18" s="95"/>
      <c r="R18" s="96">
        <f t="shared" si="2"/>
        <v>0</v>
      </c>
      <c r="S18" s="97"/>
      <c r="T18" s="97"/>
      <c r="U18" s="98"/>
      <c r="V18" s="99"/>
      <c r="W18" s="99"/>
      <c r="X18" s="371"/>
      <c r="Y18" s="82"/>
      <c r="Z18" s="82"/>
      <c r="AA18" s="83"/>
      <c r="AC18" s="19"/>
    </row>
    <row r="19" spans="1:31" ht="14.25" customHeight="1" thickBot="1">
      <c r="A19" s="344"/>
      <c r="B19" s="363"/>
      <c r="C19" s="366"/>
      <c r="D19" s="366"/>
      <c r="E19" s="332"/>
      <c r="F19" s="385"/>
      <c r="G19" s="388"/>
      <c r="H19" s="485"/>
      <c r="I19" s="20" t="s">
        <v>10</v>
      </c>
      <c r="J19" s="57">
        <f t="shared" ref="J19:W19" si="3">SUM(J12:J18)</f>
        <v>100</v>
      </c>
      <c r="K19" s="58">
        <f t="shared" si="3"/>
        <v>100</v>
      </c>
      <c r="L19" s="58">
        <f t="shared" si="3"/>
        <v>0</v>
      </c>
      <c r="M19" s="59">
        <f t="shared" si="3"/>
        <v>0</v>
      </c>
      <c r="N19" s="57">
        <f t="shared" si="3"/>
        <v>155.20000000000002</v>
      </c>
      <c r="O19" s="58">
        <f t="shared" si="3"/>
        <v>155.20000000000002</v>
      </c>
      <c r="P19" s="58">
        <f t="shared" si="3"/>
        <v>0</v>
      </c>
      <c r="Q19" s="59">
        <f t="shared" si="3"/>
        <v>0</v>
      </c>
      <c r="R19" s="57">
        <f t="shared" si="3"/>
        <v>100</v>
      </c>
      <c r="S19" s="58">
        <f t="shared" si="3"/>
        <v>100</v>
      </c>
      <c r="T19" s="58">
        <f t="shared" si="3"/>
        <v>0</v>
      </c>
      <c r="U19" s="58">
        <f t="shared" si="3"/>
        <v>0</v>
      </c>
      <c r="V19" s="60">
        <f t="shared" si="3"/>
        <v>0</v>
      </c>
      <c r="W19" s="60">
        <f t="shared" si="3"/>
        <v>0</v>
      </c>
      <c r="X19" s="373"/>
      <c r="Y19" s="84"/>
      <c r="Z19" s="84"/>
      <c r="AA19" s="85"/>
      <c r="AC19" s="19"/>
    </row>
    <row r="20" spans="1:31" ht="28.5" customHeight="1">
      <c r="A20" s="342" t="s">
        <v>9</v>
      </c>
      <c r="B20" s="361" t="s">
        <v>9</v>
      </c>
      <c r="C20" s="364" t="s">
        <v>11</v>
      </c>
      <c r="D20" s="364"/>
      <c r="E20" s="330" t="s">
        <v>63</v>
      </c>
      <c r="F20" s="374"/>
      <c r="G20" s="377" t="s">
        <v>50</v>
      </c>
      <c r="H20" s="483" t="s">
        <v>62</v>
      </c>
      <c r="I20" s="21" t="s">
        <v>46</v>
      </c>
      <c r="J20" s="34">
        <f>K20+M20</f>
        <v>0</v>
      </c>
      <c r="K20" s="35"/>
      <c r="L20" s="35"/>
      <c r="M20" s="36"/>
      <c r="N20" s="34">
        <f>O20+Q20</f>
        <v>50</v>
      </c>
      <c r="O20" s="35">
        <v>50</v>
      </c>
      <c r="P20" s="35"/>
      <c r="Q20" s="37"/>
      <c r="R20" s="38">
        <f>S20+U20</f>
        <v>0</v>
      </c>
      <c r="S20" s="39"/>
      <c r="T20" s="39"/>
      <c r="U20" s="40"/>
      <c r="V20" s="41">
        <v>150</v>
      </c>
      <c r="W20" s="41">
        <v>200</v>
      </c>
      <c r="X20" s="104" t="s">
        <v>72</v>
      </c>
      <c r="Y20" s="114"/>
      <c r="Z20" s="114">
        <v>8</v>
      </c>
      <c r="AA20" s="115">
        <v>10</v>
      </c>
      <c r="AB20" s="111"/>
      <c r="AC20" s="112"/>
      <c r="AD20" s="112"/>
      <c r="AE20" s="112"/>
    </row>
    <row r="21" spans="1:31" ht="40.5" customHeight="1">
      <c r="A21" s="343"/>
      <c r="B21" s="362"/>
      <c r="C21" s="365"/>
      <c r="D21" s="365"/>
      <c r="E21" s="331"/>
      <c r="F21" s="375"/>
      <c r="G21" s="378"/>
      <c r="H21" s="484"/>
      <c r="I21" s="63"/>
      <c r="J21" s="42">
        <f>K21+M21</f>
        <v>0</v>
      </c>
      <c r="K21" s="43"/>
      <c r="L21" s="43"/>
      <c r="M21" s="44"/>
      <c r="N21" s="42">
        <f>O21+Q21</f>
        <v>0</v>
      </c>
      <c r="O21" s="43"/>
      <c r="P21" s="43"/>
      <c r="Q21" s="45"/>
      <c r="R21" s="46">
        <f>S21+U21</f>
        <v>0</v>
      </c>
      <c r="S21" s="47"/>
      <c r="T21" s="47"/>
      <c r="U21" s="48"/>
      <c r="V21" s="49"/>
      <c r="W21" s="49"/>
      <c r="X21" s="105" t="s">
        <v>74</v>
      </c>
      <c r="Y21" s="106"/>
      <c r="Z21" s="106">
        <v>5</v>
      </c>
      <c r="AA21" s="107">
        <v>10</v>
      </c>
      <c r="AB21" s="111"/>
      <c r="AC21" s="112"/>
      <c r="AD21" s="112"/>
      <c r="AE21" s="112"/>
    </row>
    <row r="22" spans="1:31" ht="53.25" customHeight="1">
      <c r="A22" s="343"/>
      <c r="B22" s="362"/>
      <c r="C22" s="365"/>
      <c r="D22" s="365"/>
      <c r="E22" s="331"/>
      <c r="F22" s="375"/>
      <c r="G22" s="378"/>
      <c r="H22" s="484"/>
      <c r="I22" s="63"/>
      <c r="J22" s="93">
        <f>K22+M22</f>
        <v>0</v>
      </c>
      <c r="K22" s="94"/>
      <c r="L22" s="94"/>
      <c r="M22" s="44"/>
      <c r="N22" s="93">
        <f>O22+Q22</f>
        <v>0</v>
      </c>
      <c r="O22" s="94"/>
      <c r="P22" s="94"/>
      <c r="Q22" s="95"/>
      <c r="R22" s="96">
        <f>S22+U22</f>
        <v>0</v>
      </c>
      <c r="S22" s="97"/>
      <c r="T22" s="97"/>
      <c r="U22" s="98"/>
      <c r="V22" s="99"/>
      <c r="W22" s="99"/>
      <c r="X22" s="23" t="s">
        <v>75</v>
      </c>
      <c r="Y22" s="86"/>
      <c r="Z22" s="86">
        <v>8</v>
      </c>
      <c r="AA22" s="87">
        <v>10</v>
      </c>
      <c r="AB22" s="111"/>
      <c r="AC22" s="112"/>
      <c r="AD22" s="112"/>
      <c r="AE22" s="112"/>
    </row>
    <row r="23" spans="1:31" ht="41.25" customHeight="1">
      <c r="A23" s="343"/>
      <c r="B23" s="362"/>
      <c r="C23" s="365"/>
      <c r="D23" s="365"/>
      <c r="E23" s="331"/>
      <c r="F23" s="375"/>
      <c r="G23" s="378"/>
      <c r="H23" s="484"/>
      <c r="I23" s="72"/>
      <c r="J23" s="90">
        <f>K23+M23</f>
        <v>0</v>
      </c>
      <c r="K23" s="43"/>
      <c r="L23" s="43"/>
      <c r="M23" s="92"/>
      <c r="N23" s="90">
        <f>O23+Q23</f>
        <v>0</v>
      </c>
      <c r="O23" s="43"/>
      <c r="P23" s="43"/>
      <c r="Q23" s="45"/>
      <c r="R23" s="91">
        <f>S23+U23</f>
        <v>0</v>
      </c>
      <c r="S23" s="47"/>
      <c r="T23" s="47"/>
      <c r="U23" s="48"/>
      <c r="V23" s="49"/>
      <c r="W23" s="49"/>
      <c r="X23" s="105" t="s">
        <v>76</v>
      </c>
      <c r="Y23" s="106"/>
      <c r="Z23" s="106">
        <v>5</v>
      </c>
      <c r="AA23" s="107">
        <v>10</v>
      </c>
      <c r="AB23" s="111"/>
      <c r="AC23" s="112"/>
      <c r="AD23" s="112"/>
      <c r="AE23" s="112"/>
    </row>
    <row r="24" spans="1:31" ht="28.5" customHeight="1">
      <c r="A24" s="343"/>
      <c r="B24" s="362"/>
      <c r="C24" s="365"/>
      <c r="D24" s="365"/>
      <c r="E24" s="331"/>
      <c r="F24" s="375"/>
      <c r="G24" s="378"/>
      <c r="H24" s="484"/>
      <c r="I24" s="22"/>
      <c r="J24" s="50">
        <f>K24+M24</f>
        <v>0</v>
      </c>
      <c r="K24" s="51"/>
      <c r="L24" s="51"/>
      <c r="M24" s="44"/>
      <c r="N24" s="50">
        <f>O24+Q24</f>
        <v>0</v>
      </c>
      <c r="O24" s="51"/>
      <c r="P24" s="51"/>
      <c r="Q24" s="52"/>
      <c r="R24" s="53">
        <f>S24+U24</f>
        <v>0</v>
      </c>
      <c r="S24" s="54"/>
      <c r="T24" s="54"/>
      <c r="U24" s="55"/>
      <c r="V24" s="56"/>
      <c r="W24" s="56"/>
      <c r="X24" s="23" t="s">
        <v>73</v>
      </c>
      <c r="Y24" s="86"/>
      <c r="Z24" s="86">
        <v>15</v>
      </c>
      <c r="AA24" s="87">
        <v>20</v>
      </c>
      <c r="AB24" s="111"/>
      <c r="AC24" s="112"/>
      <c r="AD24" s="112"/>
      <c r="AE24" s="112"/>
    </row>
    <row r="25" spans="1:31" ht="42" customHeight="1" thickBot="1">
      <c r="A25" s="344"/>
      <c r="B25" s="363"/>
      <c r="C25" s="366"/>
      <c r="D25" s="366"/>
      <c r="E25" s="332"/>
      <c r="F25" s="376"/>
      <c r="G25" s="379"/>
      <c r="H25" s="485"/>
      <c r="I25" s="20" t="s">
        <v>10</v>
      </c>
      <c r="J25" s="57">
        <f t="shared" ref="J25:W25" si="4">SUM(J20:J24)</f>
        <v>0</v>
      </c>
      <c r="K25" s="58">
        <f t="shared" si="4"/>
        <v>0</v>
      </c>
      <c r="L25" s="58">
        <f t="shared" si="4"/>
        <v>0</v>
      </c>
      <c r="M25" s="59">
        <f t="shared" si="4"/>
        <v>0</v>
      </c>
      <c r="N25" s="57">
        <f t="shared" si="4"/>
        <v>50</v>
      </c>
      <c r="O25" s="58">
        <f t="shared" si="4"/>
        <v>50</v>
      </c>
      <c r="P25" s="58">
        <f t="shared" si="4"/>
        <v>0</v>
      </c>
      <c r="Q25" s="59">
        <f t="shared" si="4"/>
        <v>0</v>
      </c>
      <c r="R25" s="57">
        <f t="shared" si="4"/>
        <v>0</v>
      </c>
      <c r="S25" s="58">
        <f t="shared" si="4"/>
        <v>0</v>
      </c>
      <c r="T25" s="58">
        <f t="shared" si="4"/>
        <v>0</v>
      </c>
      <c r="U25" s="58">
        <f t="shared" si="4"/>
        <v>0</v>
      </c>
      <c r="V25" s="60">
        <f t="shared" si="4"/>
        <v>150</v>
      </c>
      <c r="W25" s="60">
        <f t="shared" si="4"/>
        <v>200</v>
      </c>
      <c r="X25" s="108" t="s">
        <v>77</v>
      </c>
      <c r="Y25" s="109">
        <v>0</v>
      </c>
      <c r="Z25" s="109">
        <v>2</v>
      </c>
      <c r="AA25" s="110">
        <v>3</v>
      </c>
      <c r="AB25" s="111"/>
      <c r="AC25" s="112"/>
      <c r="AD25" s="112"/>
      <c r="AE25" s="112"/>
    </row>
    <row r="26" spans="1:31" ht="14.25" customHeight="1" thickBot="1">
      <c r="A26" s="15" t="s">
        <v>9</v>
      </c>
      <c r="B26" s="123" t="s">
        <v>9</v>
      </c>
      <c r="C26" s="492" t="s">
        <v>12</v>
      </c>
      <c r="D26" s="368"/>
      <c r="E26" s="368"/>
      <c r="F26" s="368"/>
      <c r="G26" s="368"/>
      <c r="H26" s="368"/>
      <c r="I26" s="412"/>
      <c r="J26" s="61">
        <f>SUM(J25,J19)</f>
        <v>100</v>
      </c>
      <c r="K26" s="61">
        <f t="shared" ref="K26:W26" si="5">SUM(K25,K19)</f>
        <v>100</v>
      </c>
      <c r="L26" s="61">
        <f t="shared" si="5"/>
        <v>0</v>
      </c>
      <c r="M26" s="62">
        <f t="shared" si="5"/>
        <v>0</v>
      </c>
      <c r="N26" s="61">
        <f t="shared" si="5"/>
        <v>205.20000000000002</v>
      </c>
      <c r="O26" s="61">
        <f t="shared" si="5"/>
        <v>205.20000000000002</v>
      </c>
      <c r="P26" s="61">
        <f t="shared" si="5"/>
        <v>0</v>
      </c>
      <c r="Q26" s="62">
        <f t="shared" si="5"/>
        <v>0</v>
      </c>
      <c r="R26" s="61">
        <f t="shared" si="5"/>
        <v>100</v>
      </c>
      <c r="S26" s="61">
        <f t="shared" si="5"/>
        <v>100</v>
      </c>
      <c r="T26" s="61">
        <f t="shared" si="5"/>
        <v>0</v>
      </c>
      <c r="U26" s="62">
        <f t="shared" si="5"/>
        <v>0</v>
      </c>
      <c r="V26" s="62">
        <f t="shared" si="5"/>
        <v>150</v>
      </c>
      <c r="W26" s="61">
        <f t="shared" si="5"/>
        <v>200</v>
      </c>
      <c r="X26" s="185"/>
      <c r="Y26" s="186"/>
      <c r="Z26" s="186"/>
      <c r="AA26" s="187"/>
      <c r="AB26" s="399"/>
      <c r="AC26" s="112"/>
      <c r="AD26" s="112"/>
      <c r="AE26" s="112"/>
    </row>
    <row r="27" spans="1:31" ht="14.25" customHeight="1" thickBot="1">
      <c r="A27" s="15" t="s">
        <v>9</v>
      </c>
      <c r="B27" s="123" t="s">
        <v>11</v>
      </c>
      <c r="C27" s="482" t="s">
        <v>56</v>
      </c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2"/>
      <c r="AB27" s="399"/>
      <c r="AC27" s="113"/>
      <c r="AD27" s="113"/>
      <c r="AE27" s="113"/>
    </row>
    <row r="28" spans="1:31" ht="14.25" customHeight="1">
      <c r="A28" s="342" t="s">
        <v>9</v>
      </c>
      <c r="B28" s="361" t="s">
        <v>11</v>
      </c>
      <c r="C28" s="364" t="s">
        <v>9</v>
      </c>
      <c r="D28" s="364"/>
      <c r="E28" s="486" t="s">
        <v>64</v>
      </c>
      <c r="F28" s="383"/>
      <c r="G28" s="386" t="s">
        <v>66</v>
      </c>
      <c r="H28" s="489" t="s">
        <v>62</v>
      </c>
      <c r="I28" s="25" t="s">
        <v>46</v>
      </c>
      <c r="J28" s="34">
        <f>K28+M28</f>
        <v>27.4</v>
      </c>
      <c r="K28" s="35">
        <v>27.4</v>
      </c>
      <c r="L28" s="35"/>
      <c r="M28" s="36"/>
      <c r="N28" s="34">
        <f>O28+Q28</f>
        <v>1540.6</v>
      </c>
      <c r="O28" s="131">
        <v>84.3</v>
      </c>
      <c r="P28" s="131"/>
      <c r="Q28" s="208">
        <v>1456.3</v>
      </c>
      <c r="R28" s="38">
        <f>S28+U28</f>
        <v>1229.5</v>
      </c>
      <c r="S28" s="39">
        <v>16.399999999999999</v>
      </c>
      <c r="T28" s="39"/>
      <c r="U28" s="40">
        <v>1213.0999999999999</v>
      </c>
      <c r="V28" s="41">
        <v>933.6</v>
      </c>
      <c r="W28" s="41"/>
      <c r="X28" s="403" t="s">
        <v>93</v>
      </c>
      <c r="Y28" s="397"/>
      <c r="Z28" s="78"/>
      <c r="AA28" s="79"/>
      <c r="AC28" s="19"/>
    </row>
    <row r="29" spans="1:31" ht="14.25" customHeight="1">
      <c r="A29" s="343"/>
      <c r="B29" s="362"/>
      <c r="C29" s="365"/>
      <c r="D29" s="365"/>
      <c r="E29" s="487"/>
      <c r="F29" s="384"/>
      <c r="G29" s="387"/>
      <c r="H29" s="490"/>
      <c r="I29" s="64" t="s">
        <v>65</v>
      </c>
      <c r="J29" s="42">
        <f>K29+M29</f>
        <v>2279.6999999999998</v>
      </c>
      <c r="K29" s="43"/>
      <c r="L29" s="43"/>
      <c r="M29" s="177">
        <v>2279.6999999999998</v>
      </c>
      <c r="N29" s="178">
        <f>O29+Q29</f>
        <v>1666.7</v>
      </c>
      <c r="O29" s="132"/>
      <c r="P29" s="132"/>
      <c r="Q29" s="209">
        <v>1666.7</v>
      </c>
      <c r="R29" s="181">
        <f>S29+U29</f>
        <v>1666.7</v>
      </c>
      <c r="S29" s="47"/>
      <c r="T29" s="47"/>
      <c r="U29" s="48">
        <v>1666.7</v>
      </c>
      <c r="V29" s="49"/>
      <c r="W29" s="49"/>
      <c r="X29" s="404"/>
      <c r="Y29" s="398"/>
      <c r="Z29" s="82"/>
      <c r="AA29" s="83"/>
      <c r="AC29" s="19"/>
    </row>
    <row r="30" spans="1:31" ht="14.25" customHeight="1">
      <c r="A30" s="343"/>
      <c r="B30" s="362"/>
      <c r="C30" s="365"/>
      <c r="D30" s="365"/>
      <c r="E30" s="487"/>
      <c r="F30" s="384"/>
      <c r="G30" s="387"/>
      <c r="H30" s="490"/>
      <c r="I30" s="100" t="s">
        <v>60</v>
      </c>
      <c r="J30" s="90">
        <f>K30+M30</f>
        <v>3856.6</v>
      </c>
      <c r="K30" s="153"/>
      <c r="L30" s="153"/>
      <c r="M30" s="44">
        <v>3856.6</v>
      </c>
      <c r="N30" s="42">
        <f>O30+Q30</f>
        <v>6202.8</v>
      </c>
      <c r="O30" s="210"/>
      <c r="P30" s="210"/>
      <c r="Q30" s="211">
        <v>6202.8</v>
      </c>
      <c r="R30" s="181">
        <f>S30+U30</f>
        <v>6202.8</v>
      </c>
      <c r="S30" s="54"/>
      <c r="T30" s="54"/>
      <c r="U30" s="55">
        <v>6202.8</v>
      </c>
      <c r="V30" s="195"/>
      <c r="W30" s="179"/>
      <c r="X30" s="404"/>
      <c r="Y30" s="82"/>
      <c r="Z30" s="82"/>
      <c r="AA30" s="83"/>
      <c r="AC30" s="19"/>
    </row>
    <row r="31" spans="1:31" ht="14.25" customHeight="1" thickBot="1">
      <c r="A31" s="344"/>
      <c r="B31" s="363"/>
      <c r="C31" s="366"/>
      <c r="D31" s="366"/>
      <c r="E31" s="488"/>
      <c r="F31" s="385"/>
      <c r="G31" s="388"/>
      <c r="H31" s="491"/>
      <c r="I31" s="20" t="s">
        <v>10</v>
      </c>
      <c r="J31" s="57">
        <f t="shared" ref="J31:W31" si="6">SUM(J28:J30)</f>
        <v>6163.7</v>
      </c>
      <c r="K31" s="58">
        <f t="shared" si="6"/>
        <v>27.4</v>
      </c>
      <c r="L31" s="58">
        <f t="shared" si="6"/>
        <v>0</v>
      </c>
      <c r="M31" s="59">
        <f t="shared" si="6"/>
        <v>6136.2999999999993</v>
      </c>
      <c r="N31" s="57">
        <f t="shared" si="6"/>
        <v>9410.1</v>
      </c>
      <c r="O31" s="58">
        <f t="shared" si="6"/>
        <v>84.3</v>
      </c>
      <c r="P31" s="58">
        <f t="shared" si="6"/>
        <v>0</v>
      </c>
      <c r="Q31" s="59">
        <f t="shared" si="6"/>
        <v>9325.7999999999993</v>
      </c>
      <c r="R31" s="57">
        <f t="shared" si="6"/>
        <v>9099</v>
      </c>
      <c r="S31" s="58">
        <f t="shared" si="6"/>
        <v>16.399999999999999</v>
      </c>
      <c r="T31" s="58">
        <f t="shared" si="6"/>
        <v>0</v>
      </c>
      <c r="U31" s="58">
        <f t="shared" si="6"/>
        <v>9082.6</v>
      </c>
      <c r="V31" s="60">
        <f t="shared" si="6"/>
        <v>933.6</v>
      </c>
      <c r="W31" s="60">
        <f t="shared" si="6"/>
        <v>0</v>
      </c>
      <c r="X31" s="213" t="s">
        <v>92</v>
      </c>
      <c r="Y31" s="212">
        <v>93</v>
      </c>
      <c r="Z31" s="84"/>
      <c r="AA31" s="85"/>
      <c r="AC31" s="19"/>
    </row>
    <row r="32" spans="1:31" ht="37.5" customHeight="1">
      <c r="A32" s="170" t="s">
        <v>9</v>
      </c>
      <c r="B32" s="171" t="s">
        <v>11</v>
      </c>
      <c r="C32" s="139" t="s">
        <v>11</v>
      </c>
      <c r="D32" s="126"/>
      <c r="E32" s="330" t="s">
        <v>85</v>
      </c>
      <c r="F32" s="142"/>
      <c r="G32" s="143" t="s">
        <v>50</v>
      </c>
      <c r="H32" s="147" t="s">
        <v>62</v>
      </c>
      <c r="I32" s="25" t="s">
        <v>46</v>
      </c>
      <c r="J32" s="150">
        <f>K32+M32</f>
        <v>10</v>
      </c>
      <c r="K32" s="35">
        <v>10</v>
      </c>
      <c r="L32" s="35"/>
      <c r="M32" s="36"/>
      <c r="N32" s="34">
        <f>O32+Q32</f>
        <v>129.6</v>
      </c>
      <c r="O32" s="35">
        <v>129.6</v>
      </c>
      <c r="P32" s="35"/>
      <c r="Q32" s="36"/>
      <c r="R32" s="38">
        <f>S32+U32</f>
        <v>87.2</v>
      </c>
      <c r="S32" s="39">
        <v>87.2</v>
      </c>
      <c r="T32" s="39"/>
      <c r="U32" s="40"/>
      <c r="V32" s="160"/>
      <c r="W32" s="160"/>
      <c r="X32" s="197" t="s">
        <v>78</v>
      </c>
      <c r="Y32" s="198">
        <v>1</v>
      </c>
      <c r="Z32" s="164"/>
      <c r="AA32" s="165"/>
      <c r="AC32" s="19"/>
    </row>
    <row r="33" spans="1:29" ht="27.75" customHeight="1">
      <c r="A33" s="172"/>
      <c r="B33" s="167"/>
      <c r="C33" s="168"/>
      <c r="D33" s="127"/>
      <c r="E33" s="331"/>
      <c r="F33" s="144"/>
      <c r="G33" s="141"/>
      <c r="H33" s="148"/>
      <c r="I33" s="64" t="s">
        <v>60</v>
      </c>
      <c r="J33" s="93">
        <f>K33+M33</f>
        <v>56.7</v>
      </c>
      <c r="K33" s="153">
        <v>56.7</v>
      </c>
      <c r="L33" s="153"/>
      <c r="M33" s="155"/>
      <c r="N33" s="42">
        <f>O33+Q33</f>
        <v>734.2</v>
      </c>
      <c r="O33" s="153">
        <v>734.2</v>
      </c>
      <c r="P33" s="153"/>
      <c r="Q33" s="155"/>
      <c r="R33" s="46">
        <f>S33+U33</f>
        <v>494.1</v>
      </c>
      <c r="S33" s="97">
        <v>494.1</v>
      </c>
      <c r="T33" s="97"/>
      <c r="U33" s="98"/>
      <c r="V33" s="161"/>
      <c r="W33" s="161"/>
      <c r="X33" s="199" t="s">
        <v>79</v>
      </c>
      <c r="Y33" s="200">
        <v>1</v>
      </c>
      <c r="Z33" s="163"/>
      <c r="AA33" s="166"/>
      <c r="AC33" s="19"/>
    </row>
    <row r="34" spans="1:29" ht="29.25" customHeight="1" thickBot="1">
      <c r="A34" s="173"/>
      <c r="B34" s="174"/>
      <c r="C34" s="140"/>
      <c r="D34" s="130"/>
      <c r="E34" s="169"/>
      <c r="F34" s="145"/>
      <c r="G34" s="146"/>
      <c r="H34" s="149"/>
      <c r="I34" s="20" t="s">
        <v>10</v>
      </c>
      <c r="J34" s="57">
        <f t="shared" ref="J34:W34" si="7">SUM(J32:J33)</f>
        <v>66.7</v>
      </c>
      <c r="K34" s="58">
        <f t="shared" si="7"/>
        <v>66.7</v>
      </c>
      <c r="L34" s="58">
        <f t="shared" si="7"/>
        <v>0</v>
      </c>
      <c r="M34" s="156">
        <f t="shared" si="7"/>
        <v>0</v>
      </c>
      <c r="N34" s="154">
        <f t="shared" si="7"/>
        <v>863.80000000000007</v>
      </c>
      <c r="O34" s="58">
        <f t="shared" si="7"/>
        <v>863.80000000000007</v>
      </c>
      <c r="P34" s="58">
        <f t="shared" si="7"/>
        <v>0</v>
      </c>
      <c r="Q34" s="156">
        <f t="shared" si="7"/>
        <v>0</v>
      </c>
      <c r="R34" s="154">
        <f t="shared" si="7"/>
        <v>581.30000000000007</v>
      </c>
      <c r="S34" s="58">
        <f t="shared" si="7"/>
        <v>581.30000000000007</v>
      </c>
      <c r="T34" s="58">
        <f t="shared" si="7"/>
        <v>0</v>
      </c>
      <c r="U34" s="156">
        <f t="shared" si="7"/>
        <v>0</v>
      </c>
      <c r="V34" s="162">
        <f t="shared" si="7"/>
        <v>0</v>
      </c>
      <c r="W34" s="162">
        <f t="shared" si="7"/>
        <v>0</v>
      </c>
      <c r="X34" s="201" t="s">
        <v>84</v>
      </c>
      <c r="Y34" s="202">
        <v>1</v>
      </c>
      <c r="Z34" s="116"/>
      <c r="AA34" s="117"/>
      <c r="AC34" s="19"/>
    </row>
    <row r="35" spans="1:29" ht="14.25" customHeight="1">
      <c r="A35" s="343" t="s">
        <v>9</v>
      </c>
      <c r="B35" s="362" t="s">
        <v>11</v>
      </c>
      <c r="C35" s="365" t="s">
        <v>49</v>
      </c>
      <c r="D35" s="365"/>
      <c r="E35" s="514" t="s">
        <v>67</v>
      </c>
      <c r="F35" s="384"/>
      <c r="G35" s="387" t="s">
        <v>50</v>
      </c>
      <c r="H35" s="484" t="s">
        <v>62</v>
      </c>
      <c r="I35" s="100" t="s">
        <v>46</v>
      </c>
      <c r="J35" s="90">
        <f>K35+M35</f>
        <v>2.9</v>
      </c>
      <c r="K35" s="151">
        <v>2.9</v>
      </c>
      <c r="L35" s="151"/>
      <c r="M35" s="152"/>
      <c r="N35" s="90">
        <f>O35+Q35</f>
        <v>0</v>
      </c>
      <c r="O35" s="151"/>
      <c r="P35" s="151"/>
      <c r="Q35" s="92"/>
      <c r="R35" s="91">
        <f>S35+U35</f>
        <v>0</v>
      </c>
      <c r="S35" s="157"/>
      <c r="T35" s="157"/>
      <c r="U35" s="158"/>
      <c r="V35" s="159"/>
      <c r="W35" s="159"/>
      <c r="X35" s="23"/>
      <c r="Y35" s="82"/>
      <c r="Z35" s="82"/>
      <c r="AA35" s="83"/>
      <c r="AC35" s="19"/>
    </row>
    <row r="36" spans="1:29" ht="14.25" customHeight="1">
      <c r="A36" s="343"/>
      <c r="B36" s="362"/>
      <c r="C36" s="365"/>
      <c r="D36" s="365"/>
      <c r="E36" s="514"/>
      <c r="F36" s="384"/>
      <c r="G36" s="387"/>
      <c r="H36" s="484"/>
      <c r="I36" s="64"/>
      <c r="J36" s="42">
        <f>K36+M36</f>
        <v>0</v>
      </c>
      <c r="K36" s="43"/>
      <c r="L36" s="43"/>
      <c r="M36" s="44"/>
      <c r="N36" s="42">
        <f>O36+Q36</f>
        <v>0</v>
      </c>
      <c r="O36" s="43"/>
      <c r="P36" s="43"/>
      <c r="Q36" s="45"/>
      <c r="R36" s="46">
        <f>S36+U36</f>
        <v>0</v>
      </c>
      <c r="S36" s="47"/>
      <c r="T36" s="47"/>
      <c r="U36" s="48"/>
      <c r="V36" s="49"/>
      <c r="W36" s="49"/>
      <c r="X36" s="23"/>
      <c r="Y36" s="82"/>
      <c r="Z36" s="82"/>
      <c r="AA36" s="83"/>
      <c r="AC36" s="19"/>
    </row>
    <row r="37" spans="1:29" ht="14.25" customHeight="1">
      <c r="A37" s="343"/>
      <c r="B37" s="362"/>
      <c r="C37" s="365"/>
      <c r="D37" s="365"/>
      <c r="E37" s="514"/>
      <c r="F37" s="384"/>
      <c r="G37" s="387"/>
      <c r="H37" s="484"/>
      <c r="I37" s="26"/>
      <c r="J37" s="50">
        <f>K37+M37</f>
        <v>0</v>
      </c>
      <c r="K37" s="51"/>
      <c r="L37" s="51"/>
      <c r="M37" s="44"/>
      <c r="N37" s="50">
        <f>O37+Q37</f>
        <v>0</v>
      </c>
      <c r="O37" s="51"/>
      <c r="P37" s="51"/>
      <c r="Q37" s="52"/>
      <c r="R37" s="53">
        <f>S37+U37</f>
        <v>0</v>
      </c>
      <c r="S37" s="54"/>
      <c r="T37" s="54"/>
      <c r="U37" s="55"/>
      <c r="V37" s="56"/>
      <c r="W37" s="56"/>
      <c r="X37" s="23"/>
      <c r="Y37" s="82"/>
      <c r="Z37" s="82"/>
      <c r="AA37" s="83"/>
      <c r="AC37" s="19"/>
    </row>
    <row r="38" spans="1:29" ht="14.25" customHeight="1" thickBot="1">
      <c r="A38" s="344"/>
      <c r="B38" s="363"/>
      <c r="C38" s="366"/>
      <c r="D38" s="366"/>
      <c r="E38" s="515"/>
      <c r="F38" s="385"/>
      <c r="G38" s="388"/>
      <c r="H38" s="485"/>
      <c r="I38" s="20" t="s">
        <v>10</v>
      </c>
      <c r="J38" s="57">
        <f t="shared" ref="J38:W38" si="8">SUM(J35:J37)</f>
        <v>2.9</v>
      </c>
      <c r="K38" s="58">
        <f t="shared" si="8"/>
        <v>2.9</v>
      </c>
      <c r="L38" s="58">
        <f t="shared" si="8"/>
        <v>0</v>
      </c>
      <c r="M38" s="59">
        <f t="shared" si="8"/>
        <v>0</v>
      </c>
      <c r="N38" s="57">
        <f t="shared" si="8"/>
        <v>0</v>
      </c>
      <c r="O38" s="58">
        <f t="shared" si="8"/>
        <v>0</v>
      </c>
      <c r="P38" s="58">
        <f t="shared" si="8"/>
        <v>0</v>
      </c>
      <c r="Q38" s="59">
        <f t="shared" si="8"/>
        <v>0</v>
      </c>
      <c r="R38" s="57">
        <f t="shared" si="8"/>
        <v>0</v>
      </c>
      <c r="S38" s="58">
        <f t="shared" si="8"/>
        <v>0</v>
      </c>
      <c r="T38" s="58">
        <f t="shared" si="8"/>
        <v>0</v>
      </c>
      <c r="U38" s="58">
        <f t="shared" si="8"/>
        <v>0</v>
      </c>
      <c r="V38" s="60">
        <f t="shared" si="8"/>
        <v>0</v>
      </c>
      <c r="W38" s="60">
        <f t="shared" si="8"/>
        <v>0</v>
      </c>
      <c r="X38" s="24"/>
      <c r="Y38" s="84"/>
      <c r="Z38" s="84"/>
      <c r="AA38" s="85"/>
      <c r="AC38" s="19"/>
    </row>
    <row r="39" spans="1:29" ht="14.25" customHeight="1" thickBot="1">
      <c r="A39" s="27" t="s">
        <v>9</v>
      </c>
      <c r="B39" s="16" t="s">
        <v>11</v>
      </c>
      <c r="C39" s="368" t="s">
        <v>12</v>
      </c>
      <c r="D39" s="368"/>
      <c r="E39" s="368"/>
      <c r="F39" s="368"/>
      <c r="G39" s="368"/>
      <c r="H39" s="368"/>
      <c r="I39" s="412"/>
      <c r="J39" s="61">
        <f>K39+M39</f>
        <v>6233.2999999999993</v>
      </c>
      <c r="K39" s="61">
        <f>K34+K38+K31</f>
        <v>97</v>
      </c>
      <c r="L39" s="61">
        <f>L38+L34+L31</f>
        <v>0</v>
      </c>
      <c r="M39" s="62">
        <f>M38+M34+M31</f>
        <v>6136.2999999999993</v>
      </c>
      <c r="N39" s="61">
        <f>O39+Q39</f>
        <v>10273.9</v>
      </c>
      <c r="O39" s="61">
        <f>O38+O34+O31</f>
        <v>948.1</v>
      </c>
      <c r="P39" s="61">
        <f>P38+P34+P31</f>
        <v>0</v>
      </c>
      <c r="Q39" s="62">
        <f>Q38+Q34+Q31</f>
        <v>9325.7999999999993</v>
      </c>
      <c r="R39" s="61">
        <f>S39+U39</f>
        <v>9680.3000000000011</v>
      </c>
      <c r="S39" s="61">
        <f>S38+S34+S31</f>
        <v>597.70000000000005</v>
      </c>
      <c r="T39" s="61">
        <f>T38+T34+T31</f>
        <v>0</v>
      </c>
      <c r="U39" s="62">
        <f>U38+U34+U31</f>
        <v>9082.6</v>
      </c>
      <c r="V39" s="62">
        <f>V38+V34+V31</f>
        <v>933.6</v>
      </c>
      <c r="W39" s="61">
        <f>W38+W34+W31</f>
        <v>0</v>
      </c>
      <c r="X39" s="389"/>
      <c r="Y39" s="390"/>
      <c r="Z39" s="390"/>
      <c r="AA39" s="391"/>
    </row>
    <row r="40" spans="1:29" ht="14.25" customHeight="1" thickBot="1">
      <c r="A40" s="27" t="s">
        <v>9</v>
      </c>
      <c r="B40" s="406" t="s">
        <v>13</v>
      </c>
      <c r="C40" s="407"/>
      <c r="D40" s="407"/>
      <c r="E40" s="407"/>
      <c r="F40" s="407"/>
      <c r="G40" s="407"/>
      <c r="H40" s="407"/>
      <c r="I40" s="408"/>
      <c r="J40" s="32">
        <f t="shared" ref="J40:W40" si="9">SUM(J26,J39)</f>
        <v>6333.2999999999993</v>
      </c>
      <c r="K40" s="32">
        <f t="shared" si="9"/>
        <v>197</v>
      </c>
      <c r="L40" s="32">
        <f t="shared" si="9"/>
        <v>0</v>
      </c>
      <c r="M40" s="33">
        <f t="shared" si="9"/>
        <v>6136.2999999999993</v>
      </c>
      <c r="N40" s="32">
        <f t="shared" si="9"/>
        <v>10479.1</v>
      </c>
      <c r="O40" s="32">
        <f t="shared" si="9"/>
        <v>1153.3</v>
      </c>
      <c r="P40" s="32">
        <f t="shared" si="9"/>
        <v>0</v>
      </c>
      <c r="Q40" s="33">
        <f t="shared" si="9"/>
        <v>9325.7999999999993</v>
      </c>
      <c r="R40" s="32">
        <f t="shared" si="9"/>
        <v>9780.3000000000011</v>
      </c>
      <c r="S40" s="32">
        <f t="shared" si="9"/>
        <v>697.7</v>
      </c>
      <c r="T40" s="32">
        <f t="shared" si="9"/>
        <v>0</v>
      </c>
      <c r="U40" s="33">
        <f t="shared" si="9"/>
        <v>9082.6</v>
      </c>
      <c r="V40" s="33">
        <f t="shared" si="9"/>
        <v>1083.5999999999999</v>
      </c>
      <c r="W40" s="32">
        <f t="shared" si="9"/>
        <v>200</v>
      </c>
      <c r="X40" s="409"/>
      <c r="Y40" s="410"/>
      <c r="Z40" s="410"/>
      <c r="AA40" s="411"/>
    </row>
    <row r="41" spans="1:29" ht="14.25" customHeight="1" thickBot="1">
      <c r="A41" s="14" t="s">
        <v>11</v>
      </c>
      <c r="B41" s="413" t="s">
        <v>57</v>
      </c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  <c r="AA41" s="415"/>
    </row>
    <row r="42" spans="1:29" ht="14.25" customHeight="1" thickBot="1">
      <c r="A42" s="15" t="s">
        <v>11</v>
      </c>
      <c r="B42" s="16" t="s">
        <v>9</v>
      </c>
      <c r="C42" s="339" t="s">
        <v>58</v>
      </c>
      <c r="D42" s="340"/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1"/>
    </row>
    <row r="43" spans="1:29" ht="54" customHeight="1">
      <c r="A43" s="422" t="s">
        <v>11</v>
      </c>
      <c r="B43" s="425" t="s">
        <v>9</v>
      </c>
      <c r="C43" s="428" t="s">
        <v>9</v>
      </c>
      <c r="D43" s="428"/>
      <c r="E43" s="419" t="s">
        <v>68</v>
      </c>
      <c r="F43" s="383"/>
      <c r="G43" s="386"/>
      <c r="H43" s="516" t="s">
        <v>62</v>
      </c>
      <c r="I43" s="66" t="s">
        <v>46</v>
      </c>
      <c r="J43" s="34">
        <f>K43+M43</f>
        <v>52.1</v>
      </c>
      <c r="K43" s="35">
        <v>52.1</v>
      </c>
      <c r="L43" s="35"/>
      <c r="M43" s="36"/>
      <c r="N43" s="133">
        <f>SUM(O43+Q43)</f>
        <v>177.8</v>
      </c>
      <c r="O43" s="134">
        <f>49.5+128.3</f>
        <v>177.8</v>
      </c>
      <c r="P43" s="135">
        <f>0.8+0.4</f>
        <v>1.2000000000000002</v>
      </c>
      <c r="Q43" s="37"/>
      <c r="R43" s="38">
        <f>S43+U43</f>
        <v>49.5</v>
      </c>
      <c r="S43" s="39">
        <v>49.5</v>
      </c>
      <c r="T43" s="39">
        <v>0.8</v>
      </c>
      <c r="U43" s="40"/>
      <c r="V43" s="41"/>
      <c r="W43" s="41"/>
      <c r="X43" s="180" t="s">
        <v>80</v>
      </c>
      <c r="Y43" s="88">
        <v>1</v>
      </c>
      <c r="Z43" s="88"/>
      <c r="AA43" s="89"/>
      <c r="AB43" s="103"/>
      <c r="AC43" s="112"/>
    </row>
    <row r="44" spans="1:29" ht="55.5" customHeight="1">
      <c r="A44" s="423"/>
      <c r="B44" s="426"/>
      <c r="C44" s="429"/>
      <c r="D44" s="429"/>
      <c r="E44" s="420"/>
      <c r="F44" s="384"/>
      <c r="G44" s="387"/>
      <c r="H44" s="517"/>
      <c r="I44" s="67" t="s">
        <v>60</v>
      </c>
      <c r="J44" s="42">
        <f>K44+M44</f>
        <v>0</v>
      </c>
      <c r="K44" s="43"/>
      <c r="L44" s="43"/>
      <c r="M44" s="44"/>
      <c r="N44" s="138">
        <f>SUM(O44+Q44)</f>
        <v>152.19999999999999</v>
      </c>
      <c r="O44" s="136">
        <v>152.19999999999999</v>
      </c>
      <c r="P44" s="137">
        <v>3.8</v>
      </c>
      <c r="Q44" s="45"/>
      <c r="R44" s="46">
        <f>S44+U44</f>
        <v>152.19999999999999</v>
      </c>
      <c r="S44" s="47">
        <v>152.19999999999999</v>
      </c>
      <c r="T44" s="47">
        <v>3.8</v>
      </c>
      <c r="U44" s="48"/>
      <c r="V44" s="49"/>
      <c r="W44" s="49"/>
      <c r="X44" s="105" t="s">
        <v>83</v>
      </c>
      <c r="Y44" s="118">
        <v>1</v>
      </c>
      <c r="Z44" s="118"/>
      <c r="AA44" s="119"/>
      <c r="AB44" s="103"/>
      <c r="AC44" s="112"/>
    </row>
    <row r="45" spans="1:29" ht="105.75" customHeight="1">
      <c r="A45" s="423"/>
      <c r="B45" s="426"/>
      <c r="C45" s="429"/>
      <c r="D45" s="429"/>
      <c r="E45" s="420"/>
      <c r="F45" s="384"/>
      <c r="G45" s="387"/>
      <c r="H45" s="517"/>
      <c r="I45" s="65"/>
      <c r="J45" s="50"/>
      <c r="K45" s="51"/>
      <c r="L45" s="51"/>
      <c r="M45" s="44"/>
      <c r="N45" s="50"/>
      <c r="O45" s="51"/>
      <c r="P45" s="51"/>
      <c r="Q45" s="52"/>
      <c r="R45" s="53"/>
      <c r="S45" s="54"/>
      <c r="T45" s="54"/>
      <c r="U45" s="55"/>
      <c r="V45" s="56"/>
      <c r="W45" s="56"/>
      <c r="X45" s="23" t="s">
        <v>81</v>
      </c>
      <c r="Y45" s="82">
        <v>1</v>
      </c>
      <c r="Z45" s="82"/>
      <c r="AA45" s="83"/>
      <c r="AB45" s="103"/>
      <c r="AC45" s="112"/>
    </row>
    <row r="46" spans="1:29" ht="27" customHeight="1" thickBot="1">
      <c r="A46" s="424"/>
      <c r="B46" s="427"/>
      <c r="C46" s="430"/>
      <c r="D46" s="430"/>
      <c r="E46" s="421"/>
      <c r="F46" s="385"/>
      <c r="G46" s="388"/>
      <c r="H46" s="518"/>
      <c r="I46" s="20" t="s">
        <v>10</v>
      </c>
      <c r="J46" s="57">
        <f t="shared" ref="J46:W46" si="10">SUM(J43:J45)</f>
        <v>52.1</v>
      </c>
      <c r="K46" s="58">
        <f t="shared" si="10"/>
        <v>52.1</v>
      </c>
      <c r="L46" s="58">
        <f t="shared" si="10"/>
        <v>0</v>
      </c>
      <c r="M46" s="59">
        <f t="shared" si="10"/>
        <v>0</v>
      </c>
      <c r="N46" s="57">
        <f t="shared" si="10"/>
        <v>330</v>
      </c>
      <c r="O46" s="58">
        <f t="shared" si="10"/>
        <v>330</v>
      </c>
      <c r="P46" s="58">
        <f t="shared" si="10"/>
        <v>5</v>
      </c>
      <c r="Q46" s="59">
        <f t="shared" si="10"/>
        <v>0</v>
      </c>
      <c r="R46" s="57">
        <f t="shared" si="10"/>
        <v>201.7</v>
      </c>
      <c r="S46" s="58">
        <f t="shared" si="10"/>
        <v>201.7</v>
      </c>
      <c r="T46" s="58">
        <f t="shared" si="10"/>
        <v>4.5999999999999996</v>
      </c>
      <c r="U46" s="58">
        <f t="shared" si="10"/>
        <v>0</v>
      </c>
      <c r="V46" s="60">
        <f t="shared" si="10"/>
        <v>0</v>
      </c>
      <c r="W46" s="60">
        <f t="shared" si="10"/>
        <v>0</v>
      </c>
      <c r="X46" s="120" t="s">
        <v>82</v>
      </c>
      <c r="Y46" s="124">
        <v>1</v>
      </c>
      <c r="Z46" s="121"/>
      <c r="AA46" s="122"/>
      <c r="AB46" s="103"/>
      <c r="AC46" s="112"/>
    </row>
    <row r="47" spans="1:29" ht="20.25" customHeight="1">
      <c r="A47" s="342" t="s">
        <v>11</v>
      </c>
      <c r="B47" s="361" t="s">
        <v>9</v>
      </c>
      <c r="C47" s="428" t="s">
        <v>11</v>
      </c>
      <c r="D47" s="428"/>
      <c r="E47" s="509" t="s">
        <v>94</v>
      </c>
      <c r="F47" s="374"/>
      <c r="G47" s="434"/>
      <c r="H47" s="483"/>
      <c r="I47" s="222"/>
      <c r="J47" s="256"/>
      <c r="K47" s="257"/>
      <c r="L47" s="257"/>
      <c r="M47" s="258"/>
      <c r="N47" s="256"/>
      <c r="O47" s="257"/>
      <c r="P47" s="257"/>
      <c r="Q47" s="259"/>
      <c r="R47" s="260"/>
      <c r="S47" s="261"/>
      <c r="T47" s="261"/>
      <c r="U47" s="262"/>
      <c r="V47" s="203"/>
      <c r="W47" s="203"/>
      <c r="X47" s="493"/>
      <c r="Y47" s="494"/>
      <c r="Z47" s="494"/>
      <c r="AA47" s="496"/>
      <c r="AB47" s="125"/>
      <c r="AC47" s="112"/>
    </row>
    <row r="48" spans="1:29" ht="20.25" customHeight="1">
      <c r="A48" s="343"/>
      <c r="B48" s="362"/>
      <c r="C48" s="429"/>
      <c r="D48" s="429"/>
      <c r="E48" s="510"/>
      <c r="F48" s="375"/>
      <c r="G48" s="435"/>
      <c r="H48" s="484"/>
      <c r="I48" s="22"/>
      <c r="J48" s="254"/>
      <c r="K48" s="43"/>
      <c r="L48" s="43"/>
      <c r="M48" s="45"/>
      <c r="N48" s="254"/>
      <c r="O48" s="43"/>
      <c r="P48" s="43"/>
      <c r="Q48" s="45"/>
      <c r="R48" s="255"/>
      <c r="S48" s="47"/>
      <c r="T48" s="47"/>
      <c r="U48" s="48"/>
      <c r="V48" s="246"/>
      <c r="W48" s="246"/>
      <c r="X48" s="437"/>
      <c r="Y48" s="495"/>
      <c r="Z48" s="495"/>
      <c r="AA48" s="497"/>
      <c r="AB48" s="103"/>
      <c r="AC48" s="113"/>
    </row>
    <row r="49" spans="1:48" ht="20.25" customHeight="1">
      <c r="A49" s="343"/>
      <c r="B49" s="362"/>
      <c r="C49" s="429"/>
      <c r="D49" s="429"/>
      <c r="E49" s="440" t="s">
        <v>98</v>
      </c>
      <c r="F49" s="508"/>
      <c r="G49" s="505"/>
      <c r="H49" s="507" t="s">
        <v>62</v>
      </c>
      <c r="I49" s="264" t="s">
        <v>46</v>
      </c>
      <c r="J49" s="178">
        <f>K49+M49</f>
        <v>44.5</v>
      </c>
      <c r="K49" s="265">
        <v>44.5</v>
      </c>
      <c r="L49" s="265"/>
      <c r="M49" s="266"/>
      <c r="N49" s="178">
        <f>O49+Q49</f>
        <v>44.5</v>
      </c>
      <c r="O49" s="265">
        <v>44.5</v>
      </c>
      <c r="P49" s="265"/>
      <c r="Q49" s="177"/>
      <c r="R49" s="181">
        <f>S49+U49</f>
        <v>44.5</v>
      </c>
      <c r="S49" s="54">
        <v>44.5</v>
      </c>
      <c r="T49" s="54"/>
      <c r="U49" s="55"/>
      <c r="V49" s="245">
        <v>44.5</v>
      </c>
      <c r="W49" s="245">
        <v>44.5</v>
      </c>
      <c r="X49" s="436"/>
      <c r="Y49" s="500"/>
      <c r="Z49" s="500"/>
      <c r="AA49" s="502"/>
      <c r="AB49" s="125"/>
      <c r="AC49" s="112"/>
    </row>
    <row r="50" spans="1:48" ht="20.25" customHeight="1">
      <c r="A50" s="343"/>
      <c r="B50" s="362"/>
      <c r="C50" s="429"/>
      <c r="D50" s="429"/>
      <c r="E50" s="441"/>
      <c r="F50" s="511"/>
      <c r="G50" s="512"/>
      <c r="H50" s="513"/>
      <c r="I50" s="72"/>
      <c r="J50" s="90"/>
      <c r="K50" s="151"/>
      <c r="L50" s="151"/>
      <c r="M50" s="92"/>
      <c r="N50" s="90"/>
      <c r="O50" s="151"/>
      <c r="P50" s="151"/>
      <c r="Q50" s="92"/>
      <c r="R50" s="91"/>
      <c r="S50" s="157"/>
      <c r="T50" s="157"/>
      <c r="U50" s="158"/>
      <c r="V50" s="263"/>
      <c r="W50" s="263"/>
      <c r="X50" s="499"/>
      <c r="Y50" s="501"/>
      <c r="Z50" s="501"/>
      <c r="AA50" s="503"/>
      <c r="AB50" s="103"/>
      <c r="AC50" s="113"/>
    </row>
    <row r="51" spans="1:48" ht="27" customHeight="1">
      <c r="A51" s="227"/>
      <c r="B51" s="129"/>
      <c r="C51" s="236"/>
      <c r="D51" s="236"/>
      <c r="E51" s="241" t="s">
        <v>87</v>
      </c>
      <c r="F51" s="232"/>
      <c r="G51" s="237"/>
      <c r="H51" s="243" t="s">
        <v>62</v>
      </c>
      <c r="I51" s="72" t="s">
        <v>46</v>
      </c>
      <c r="J51" s="90">
        <f>K51+M51</f>
        <v>0</v>
      </c>
      <c r="K51" s="151"/>
      <c r="L51" s="151"/>
      <c r="M51" s="152"/>
      <c r="N51" s="90">
        <f>O51+Q51</f>
        <v>165</v>
      </c>
      <c r="O51" s="151">
        <f>150+15</f>
        <v>165</v>
      </c>
      <c r="P51" s="151"/>
      <c r="Q51" s="92"/>
      <c r="R51" s="91">
        <f>S51+U51</f>
        <v>135</v>
      </c>
      <c r="S51" s="157">
        <v>135</v>
      </c>
      <c r="T51" s="157"/>
      <c r="U51" s="158"/>
      <c r="V51" s="246">
        <v>135</v>
      </c>
      <c r="W51" s="246">
        <v>135</v>
      </c>
      <c r="X51" s="217" t="s">
        <v>109</v>
      </c>
      <c r="Y51" s="205">
        <v>1</v>
      </c>
      <c r="Z51" s="206">
        <v>1</v>
      </c>
      <c r="AA51" s="207">
        <v>1</v>
      </c>
      <c r="AB51" s="125"/>
      <c r="AC51" s="112"/>
    </row>
    <row r="52" spans="1:48" ht="15.75" customHeight="1">
      <c r="A52" s="343"/>
      <c r="B52" s="362"/>
      <c r="C52" s="429"/>
      <c r="D52" s="429"/>
      <c r="E52" s="440" t="s">
        <v>99</v>
      </c>
      <c r="F52" s="508"/>
      <c r="G52" s="505"/>
      <c r="H52" s="507" t="s">
        <v>62</v>
      </c>
      <c r="I52" s="63" t="s">
        <v>46</v>
      </c>
      <c r="J52" s="42">
        <f>K52+M52</f>
        <v>0</v>
      </c>
      <c r="K52" s="153"/>
      <c r="L52" s="153"/>
      <c r="M52" s="155"/>
      <c r="N52" s="42">
        <f>O52+Q52</f>
        <v>15</v>
      </c>
      <c r="O52" s="153">
        <v>15</v>
      </c>
      <c r="P52" s="153"/>
      <c r="Q52" s="44"/>
      <c r="R52" s="46">
        <f>S52+U52</f>
        <v>8</v>
      </c>
      <c r="S52" s="97">
        <v>8</v>
      </c>
      <c r="T52" s="97"/>
      <c r="U52" s="98"/>
      <c r="V52" s="245"/>
      <c r="W52" s="245">
        <v>20</v>
      </c>
      <c r="X52" s="223" t="s">
        <v>95</v>
      </c>
      <c r="Y52" s="247">
        <v>1</v>
      </c>
      <c r="Z52" s="248"/>
      <c r="AA52" s="249">
        <v>1</v>
      </c>
      <c r="AB52" s="125"/>
      <c r="AC52" s="112"/>
    </row>
    <row r="53" spans="1:48" ht="15.75" customHeight="1" thickBot="1">
      <c r="A53" s="344"/>
      <c r="B53" s="363"/>
      <c r="C53" s="430"/>
      <c r="D53" s="430"/>
      <c r="E53" s="332"/>
      <c r="F53" s="376"/>
      <c r="G53" s="506"/>
      <c r="H53" s="485"/>
      <c r="I53" s="28" t="s">
        <v>10</v>
      </c>
      <c r="J53" s="57">
        <f>SUM(J49:J52)</f>
        <v>44.5</v>
      </c>
      <c r="K53" s="57">
        <f t="shared" ref="K53:W53" si="11">SUM(K49:K52)</f>
        <v>44.5</v>
      </c>
      <c r="L53" s="57">
        <f t="shared" si="11"/>
        <v>0</v>
      </c>
      <c r="M53" s="57">
        <f t="shared" si="11"/>
        <v>0</v>
      </c>
      <c r="N53" s="57">
        <f t="shared" si="11"/>
        <v>224.5</v>
      </c>
      <c r="O53" s="57">
        <f t="shared" si="11"/>
        <v>224.5</v>
      </c>
      <c r="P53" s="57">
        <f t="shared" si="11"/>
        <v>0</v>
      </c>
      <c r="Q53" s="57">
        <f t="shared" si="11"/>
        <v>0</v>
      </c>
      <c r="R53" s="57">
        <f t="shared" si="11"/>
        <v>187.5</v>
      </c>
      <c r="S53" s="57">
        <f t="shared" si="11"/>
        <v>187.5</v>
      </c>
      <c r="T53" s="57">
        <f t="shared" si="11"/>
        <v>0</v>
      </c>
      <c r="U53" s="57">
        <f t="shared" si="11"/>
        <v>0</v>
      </c>
      <c r="V53" s="57">
        <f t="shared" si="11"/>
        <v>179.5</v>
      </c>
      <c r="W53" s="57">
        <f t="shared" si="11"/>
        <v>199.5</v>
      </c>
      <c r="X53" s="218"/>
      <c r="Y53" s="219"/>
      <c r="Z53" s="220"/>
      <c r="AA53" s="221"/>
      <c r="AC53" s="19"/>
    </row>
    <row r="54" spans="1:48" ht="14.25" customHeight="1" thickBot="1">
      <c r="A54" s="188" t="s">
        <v>11</v>
      </c>
      <c r="B54" s="189" t="s">
        <v>9</v>
      </c>
      <c r="C54" s="367" t="s">
        <v>12</v>
      </c>
      <c r="D54" s="368"/>
      <c r="E54" s="368"/>
      <c r="F54" s="368"/>
      <c r="G54" s="368"/>
      <c r="H54" s="368"/>
      <c r="I54" s="412"/>
      <c r="J54" s="61">
        <f>J53+J46</f>
        <v>96.6</v>
      </c>
      <c r="K54" s="61">
        <f t="shared" ref="K54:W54" si="12">K53+K46</f>
        <v>96.6</v>
      </c>
      <c r="L54" s="61">
        <f t="shared" si="12"/>
        <v>0</v>
      </c>
      <c r="M54" s="250">
        <f t="shared" si="12"/>
        <v>0</v>
      </c>
      <c r="N54" s="251">
        <f t="shared" si="12"/>
        <v>554.5</v>
      </c>
      <c r="O54" s="61">
        <f t="shared" si="12"/>
        <v>554.5</v>
      </c>
      <c r="P54" s="61">
        <f t="shared" si="12"/>
        <v>5</v>
      </c>
      <c r="Q54" s="252">
        <f t="shared" si="12"/>
        <v>0</v>
      </c>
      <c r="R54" s="61">
        <f t="shared" si="12"/>
        <v>389.2</v>
      </c>
      <c r="S54" s="61">
        <f t="shared" si="12"/>
        <v>389.2</v>
      </c>
      <c r="T54" s="61">
        <f t="shared" si="12"/>
        <v>4.5999999999999996</v>
      </c>
      <c r="U54" s="250">
        <f t="shared" si="12"/>
        <v>0</v>
      </c>
      <c r="V54" s="253">
        <f t="shared" si="12"/>
        <v>179.5</v>
      </c>
      <c r="W54" s="61">
        <f t="shared" si="12"/>
        <v>199.5</v>
      </c>
      <c r="X54" s="389"/>
      <c r="Y54" s="390"/>
      <c r="Z54" s="390"/>
      <c r="AA54" s="391"/>
    </row>
    <row r="55" spans="1:48" ht="14.25" customHeight="1" thickBot="1">
      <c r="A55" s="15" t="s">
        <v>11</v>
      </c>
      <c r="B55" s="406" t="s">
        <v>13</v>
      </c>
      <c r="C55" s="407"/>
      <c r="D55" s="407"/>
      <c r="E55" s="407"/>
      <c r="F55" s="407"/>
      <c r="G55" s="407"/>
      <c r="H55" s="407"/>
      <c r="I55" s="408"/>
      <c r="J55" s="32">
        <f>J54</f>
        <v>96.6</v>
      </c>
      <c r="K55" s="32">
        <f>K54</f>
        <v>96.6</v>
      </c>
      <c r="L55" s="32">
        <f>L54</f>
        <v>0</v>
      </c>
      <c r="M55" s="33">
        <f>M54</f>
        <v>0</v>
      </c>
      <c r="N55" s="32">
        <f>O55+Q55</f>
        <v>554.5</v>
      </c>
      <c r="O55" s="32">
        <f>O54</f>
        <v>554.5</v>
      </c>
      <c r="P55" s="32">
        <f>P54</f>
        <v>5</v>
      </c>
      <c r="Q55" s="33">
        <f>Q54</f>
        <v>0</v>
      </c>
      <c r="R55" s="32">
        <f>S55+U55</f>
        <v>389.2</v>
      </c>
      <c r="S55" s="32">
        <f>S54</f>
        <v>389.2</v>
      </c>
      <c r="T55" s="32">
        <f>T54</f>
        <v>4.5999999999999996</v>
      </c>
      <c r="U55" s="33">
        <f>U54</f>
        <v>0</v>
      </c>
      <c r="V55" s="33">
        <f>V54</f>
        <v>179.5</v>
      </c>
      <c r="W55" s="33">
        <f>W54</f>
        <v>199.5</v>
      </c>
      <c r="X55" s="409"/>
      <c r="Y55" s="410"/>
      <c r="Z55" s="410"/>
      <c r="AA55" s="411"/>
    </row>
    <row r="56" spans="1:48" ht="12.75" customHeight="1" thickBot="1">
      <c r="A56" s="29" t="s">
        <v>9</v>
      </c>
      <c r="B56" s="476" t="s">
        <v>100</v>
      </c>
      <c r="C56" s="477"/>
      <c r="D56" s="477"/>
      <c r="E56" s="477"/>
      <c r="F56" s="477"/>
      <c r="G56" s="477"/>
      <c r="H56" s="477"/>
      <c r="I56" s="498"/>
      <c r="J56" s="70">
        <f t="shared" ref="J56:Q56" si="13">SUM(J40,J55)</f>
        <v>6429.9</v>
      </c>
      <c r="K56" s="71">
        <f t="shared" si="13"/>
        <v>293.60000000000002</v>
      </c>
      <c r="L56" s="71">
        <f t="shared" si="13"/>
        <v>0</v>
      </c>
      <c r="M56" s="69">
        <f t="shared" si="13"/>
        <v>6136.2999999999993</v>
      </c>
      <c r="N56" s="70">
        <f t="shared" si="13"/>
        <v>11033.6</v>
      </c>
      <c r="O56" s="71">
        <f t="shared" si="13"/>
        <v>1707.8</v>
      </c>
      <c r="P56" s="71">
        <f t="shared" si="13"/>
        <v>5</v>
      </c>
      <c r="Q56" s="69">
        <f t="shared" si="13"/>
        <v>9325.7999999999993</v>
      </c>
      <c r="R56" s="70">
        <f>S56+U56</f>
        <v>10169.5</v>
      </c>
      <c r="S56" s="71">
        <f>SUM(S40,S55)</f>
        <v>1086.9000000000001</v>
      </c>
      <c r="T56" s="71">
        <f>SUM(T40,T55)</f>
        <v>4.5999999999999996</v>
      </c>
      <c r="U56" s="69">
        <f>SUM(U40,U55)</f>
        <v>9082.6</v>
      </c>
      <c r="V56" s="68">
        <f>SUM(V40,V55)</f>
        <v>1263.0999999999999</v>
      </c>
      <c r="W56" s="68">
        <f>SUM(W40,W55)</f>
        <v>399.5</v>
      </c>
      <c r="X56" s="478"/>
      <c r="Y56" s="479"/>
      <c r="Z56" s="479"/>
      <c r="AA56" s="480"/>
    </row>
    <row r="57" spans="1:48" s="31" customFormat="1" ht="14.25" customHeight="1">
      <c r="A57" s="504" t="s">
        <v>70</v>
      </c>
      <c r="B57" s="504"/>
      <c r="C57" s="504"/>
      <c r="D57" s="504"/>
      <c r="E57" s="504"/>
      <c r="F57" s="504"/>
      <c r="G57" s="504"/>
      <c r="H57" s="504"/>
      <c r="I57" s="504"/>
      <c r="J57" s="504"/>
      <c r="K57" s="504"/>
      <c r="L57" s="504"/>
      <c r="M57" s="504"/>
      <c r="N57" s="504"/>
      <c r="O57" s="504"/>
      <c r="P57" s="504"/>
      <c r="Q57" s="504"/>
      <c r="R57" s="504"/>
      <c r="S57" s="504"/>
      <c r="T57" s="504"/>
      <c r="U57" s="504"/>
      <c r="V57" s="504"/>
      <c r="W57" s="504"/>
      <c r="X57" s="504"/>
      <c r="Y57" s="504"/>
      <c r="Z57" s="504"/>
      <c r="AA57" s="504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</row>
    <row r="58" spans="1:48" s="31" customFormat="1" ht="14.25" customHeight="1" thickBot="1">
      <c r="A58" s="466" t="s">
        <v>18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5"/>
      <c r="Y58" s="5"/>
      <c r="Z58" s="5"/>
      <c r="AA58" s="5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</row>
    <row r="59" spans="1:48" ht="29.25" customHeight="1" thickBot="1">
      <c r="A59" s="467" t="s">
        <v>14</v>
      </c>
      <c r="B59" s="468"/>
      <c r="C59" s="468"/>
      <c r="D59" s="468"/>
      <c r="E59" s="468"/>
      <c r="F59" s="468"/>
      <c r="G59" s="468"/>
      <c r="H59" s="468"/>
      <c r="I59" s="469"/>
      <c r="J59" s="467" t="s">
        <v>33</v>
      </c>
      <c r="K59" s="468"/>
      <c r="L59" s="468"/>
      <c r="M59" s="469"/>
      <c r="N59" s="467" t="s">
        <v>34</v>
      </c>
      <c r="O59" s="468"/>
      <c r="P59" s="468"/>
      <c r="Q59" s="469"/>
      <c r="R59" s="467" t="s">
        <v>35</v>
      </c>
      <c r="S59" s="468"/>
      <c r="T59" s="468"/>
      <c r="U59" s="469"/>
      <c r="V59" s="73" t="s">
        <v>96</v>
      </c>
      <c r="W59" s="73" t="s">
        <v>97</v>
      </c>
    </row>
    <row r="60" spans="1:48" ht="14.25" customHeight="1">
      <c r="A60" s="470" t="s">
        <v>19</v>
      </c>
      <c r="B60" s="471"/>
      <c r="C60" s="471"/>
      <c r="D60" s="471"/>
      <c r="E60" s="471"/>
      <c r="F60" s="471"/>
      <c r="G60" s="471"/>
      <c r="H60" s="471"/>
      <c r="I60" s="472"/>
      <c r="J60" s="473">
        <f>SUM(J61:M62)</f>
        <v>2431.6</v>
      </c>
      <c r="K60" s="474"/>
      <c r="L60" s="474"/>
      <c r="M60" s="475"/>
      <c r="N60" s="473">
        <f>SUM(N61:Q62)</f>
        <v>3812.5</v>
      </c>
      <c r="O60" s="474"/>
      <c r="P60" s="474"/>
      <c r="Q60" s="475"/>
      <c r="R60" s="473">
        <f>SUM(R61:U62)</f>
        <v>3235.4</v>
      </c>
      <c r="S60" s="474"/>
      <c r="T60" s="474"/>
      <c r="U60" s="475"/>
      <c r="V60" s="76">
        <f>SUM(V61:V62)</f>
        <v>1263.0999999999999</v>
      </c>
      <c r="W60" s="76">
        <f>SUM(W61:W62)</f>
        <v>399.5</v>
      </c>
    </row>
    <row r="61" spans="1:48" ht="14.25" customHeight="1">
      <c r="A61" s="460" t="s">
        <v>37</v>
      </c>
      <c r="B61" s="461"/>
      <c r="C61" s="461"/>
      <c r="D61" s="461"/>
      <c r="E61" s="461"/>
      <c r="F61" s="461"/>
      <c r="G61" s="461"/>
      <c r="H61" s="461"/>
      <c r="I61" s="462"/>
      <c r="J61" s="457">
        <f>SUMIF(I12:I56,"SB",J12:J56)</f>
        <v>151.9</v>
      </c>
      <c r="K61" s="458"/>
      <c r="L61" s="458"/>
      <c r="M61" s="459"/>
      <c r="N61" s="457">
        <f>SUMIF(I12:I56,"SB",N12:N56)</f>
        <v>2145.7999999999997</v>
      </c>
      <c r="O61" s="458"/>
      <c r="P61" s="458"/>
      <c r="Q61" s="459"/>
      <c r="R61" s="457">
        <f>SUMIF(I12:I56,"SB",R12:R56)</f>
        <v>1568.7</v>
      </c>
      <c r="S61" s="458"/>
      <c r="T61" s="458"/>
      <c r="U61" s="459"/>
      <c r="V61" s="101">
        <f>SUMIF(I12:I56,"SB",V12:V56)</f>
        <v>1263.0999999999999</v>
      </c>
      <c r="W61" s="101">
        <f>SUMIF(I12:I56,"SB",W12:W56)</f>
        <v>399.5</v>
      </c>
    </row>
    <row r="62" spans="1:48" ht="14.25" customHeight="1">
      <c r="A62" s="463" t="s">
        <v>38</v>
      </c>
      <c r="B62" s="464"/>
      <c r="C62" s="464"/>
      <c r="D62" s="464"/>
      <c r="E62" s="464"/>
      <c r="F62" s="464"/>
      <c r="G62" s="464"/>
      <c r="H62" s="464"/>
      <c r="I62" s="465"/>
      <c r="J62" s="457">
        <f>SUMIF(I12:I56,"SB(P)",J12:J56)</f>
        <v>2279.6999999999998</v>
      </c>
      <c r="K62" s="458"/>
      <c r="L62" s="458"/>
      <c r="M62" s="459"/>
      <c r="N62" s="457">
        <f>SUMIF(I12:I56,"SB(P)",N12:N56)</f>
        <v>1666.7</v>
      </c>
      <c r="O62" s="458"/>
      <c r="P62" s="458"/>
      <c r="Q62" s="459"/>
      <c r="R62" s="457">
        <f>SUMIF(I12:I56,"SB(P)",R12:R56)</f>
        <v>1666.7</v>
      </c>
      <c r="S62" s="458"/>
      <c r="T62" s="458"/>
      <c r="U62" s="459"/>
      <c r="V62" s="101">
        <f>SUMIF(I12:I56,"SB(P)",V12:V56)</f>
        <v>0</v>
      </c>
      <c r="W62" s="101">
        <f>SUMIF(I12:I56,"SB(P)",W12:W56)</f>
        <v>0</v>
      </c>
      <c r="X62" s="196"/>
    </row>
    <row r="63" spans="1:48" ht="14.25" customHeight="1">
      <c r="A63" s="448" t="s">
        <v>20</v>
      </c>
      <c r="B63" s="449"/>
      <c r="C63" s="449"/>
      <c r="D63" s="449"/>
      <c r="E63" s="449"/>
      <c r="F63" s="449"/>
      <c r="G63" s="449"/>
      <c r="H63" s="449"/>
      <c r="I63" s="450"/>
      <c r="J63" s="451">
        <f>SUM(J64:M64)</f>
        <v>3998.2999999999997</v>
      </c>
      <c r="K63" s="452"/>
      <c r="L63" s="452"/>
      <c r="M63" s="453"/>
      <c r="N63" s="451">
        <f>SUM(N64:Q64)</f>
        <v>7221.0999999999995</v>
      </c>
      <c r="O63" s="452"/>
      <c r="P63" s="452"/>
      <c r="Q63" s="453"/>
      <c r="R63" s="451">
        <f>SUM(R64:U64)</f>
        <v>6934.1</v>
      </c>
      <c r="S63" s="452"/>
      <c r="T63" s="452"/>
      <c r="U63" s="453"/>
      <c r="V63" s="77">
        <f>SUM(V64:V64)</f>
        <v>0</v>
      </c>
      <c r="W63" s="77">
        <f>SUM(W64:W64)</f>
        <v>0</v>
      </c>
    </row>
    <row r="64" spans="1:48" ht="14.25" customHeight="1">
      <c r="A64" s="454" t="s">
        <v>39</v>
      </c>
      <c r="B64" s="455"/>
      <c r="C64" s="455"/>
      <c r="D64" s="455"/>
      <c r="E64" s="455"/>
      <c r="F64" s="455"/>
      <c r="G64" s="455"/>
      <c r="H64" s="455"/>
      <c r="I64" s="456"/>
      <c r="J64" s="457">
        <f>SUMIF(I12:I56,"ES",J12:J56)</f>
        <v>3998.2999999999997</v>
      </c>
      <c r="K64" s="458"/>
      <c r="L64" s="458"/>
      <c r="M64" s="459"/>
      <c r="N64" s="457">
        <f>SUMIF(I12:I56,"ES",N12:N56)</f>
        <v>7221.0999999999995</v>
      </c>
      <c r="O64" s="458"/>
      <c r="P64" s="458"/>
      <c r="Q64" s="459"/>
      <c r="R64" s="457">
        <f>SUMIF(I12:I56,"ES",R12:R56)</f>
        <v>6934.1</v>
      </c>
      <c r="S64" s="458"/>
      <c r="T64" s="458"/>
      <c r="U64" s="459"/>
      <c r="V64" s="101">
        <f>SUMIF(I12:I56,"ES",V12:V56)</f>
        <v>0</v>
      </c>
      <c r="W64" s="101">
        <f>SUMIF(I12:I56,"ES",W12:W56)</f>
        <v>0</v>
      </c>
    </row>
    <row r="65" spans="1:23" ht="14.25" customHeight="1" thickBot="1">
      <c r="A65" s="442" t="s">
        <v>21</v>
      </c>
      <c r="B65" s="443"/>
      <c r="C65" s="443"/>
      <c r="D65" s="443"/>
      <c r="E65" s="443"/>
      <c r="F65" s="443"/>
      <c r="G65" s="443"/>
      <c r="H65" s="443"/>
      <c r="I65" s="444"/>
      <c r="J65" s="445">
        <f>SUM(J60,J63)</f>
        <v>6429.9</v>
      </c>
      <c r="K65" s="446"/>
      <c r="L65" s="446"/>
      <c r="M65" s="447"/>
      <c r="N65" s="445">
        <f>SUM(N60,N63)</f>
        <v>11033.599999999999</v>
      </c>
      <c r="O65" s="446"/>
      <c r="P65" s="446"/>
      <c r="Q65" s="447"/>
      <c r="R65" s="445">
        <f>SUM(R60,R63)</f>
        <v>10169.5</v>
      </c>
      <c r="S65" s="446"/>
      <c r="T65" s="446"/>
      <c r="U65" s="447"/>
      <c r="V65" s="75">
        <f>SUM(V60,V63)</f>
        <v>1263.0999999999999</v>
      </c>
      <c r="W65" s="75">
        <f>SUM(W60,W63)</f>
        <v>399.5</v>
      </c>
    </row>
  </sheetData>
  <mergeCells count="156">
    <mergeCell ref="G35:G38"/>
    <mergeCell ref="X40:AA40"/>
    <mergeCell ref="B40:I40"/>
    <mergeCell ref="A35:A38"/>
    <mergeCell ref="B35:B38"/>
    <mergeCell ref="C43:C46"/>
    <mergeCell ref="C35:C38"/>
    <mergeCell ref="A43:A46"/>
    <mergeCell ref="F49:F50"/>
    <mergeCell ref="G49:G50"/>
    <mergeCell ref="H49:H50"/>
    <mergeCell ref="E43:E46"/>
    <mergeCell ref="G47:G48"/>
    <mergeCell ref="H47:H48"/>
    <mergeCell ref="F43:F46"/>
    <mergeCell ref="G43:G46"/>
    <mergeCell ref="H43:H46"/>
    <mergeCell ref="E47:E48"/>
    <mergeCell ref="F47:F48"/>
    <mergeCell ref="C42:AA42"/>
    <mergeCell ref="C39:I39"/>
    <mergeCell ref="X39:AA39"/>
    <mergeCell ref="D35:D38"/>
    <mergeCell ref="H35:H38"/>
    <mergeCell ref="E35:E38"/>
    <mergeCell ref="B41:AA41"/>
    <mergeCell ref="D43:D46"/>
    <mergeCell ref="C49:C50"/>
    <mergeCell ref="B43:B46"/>
    <mergeCell ref="J62:M62"/>
    <mergeCell ref="N62:Q62"/>
    <mergeCell ref="C52:C53"/>
    <mergeCell ref="D52:D53"/>
    <mergeCell ref="G52:G53"/>
    <mergeCell ref="H52:H53"/>
    <mergeCell ref="F52:F53"/>
    <mergeCell ref="B52:B53"/>
    <mergeCell ref="A65:I65"/>
    <mergeCell ref="J65:M65"/>
    <mergeCell ref="N65:Q65"/>
    <mergeCell ref="N64:Q64"/>
    <mergeCell ref="A61:I61"/>
    <mergeCell ref="A63:I63"/>
    <mergeCell ref="A62:I62"/>
    <mergeCell ref="R63:U63"/>
    <mergeCell ref="A64:I64"/>
    <mergeCell ref="J64:M64"/>
    <mergeCell ref="J61:M61"/>
    <mergeCell ref="N61:Q61"/>
    <mergeCell ref="A47:A48"/>
    <mergeCell ref="A60:I60"/>
    <mergeCell ref="C54:I54"/>
    <mergeCell ref="A52:A53"/>
    <mergeCell ref="E52:E53"/>
    <mergeCell ref="J63:M63"/>
    <mergeCell ref="N63:Q63"/>
    <mergeCell ref="R61:U61"/>
    <mergeCell ref="R65:U65"/>
    <mergeCell ref="A57:AA57"/>
    <mergeCell ref="A58:W58"/>
    <mergeCell ref="A59:I59"/>
    <mergeCell ref="J59:M59"/>
    <mergeCell ref="N59:Q59"/>
    <mergeCell ref="R59:U59"/>
    <mergeCell ref="AA49:AA50"/>
    <mergeCell ref="D49:D50"/>
    <mergeCell ref="E49:E50"/>
    <mergeCell ref="A49:A50"/>
    <mergeCell ref="B49:B50"/>
    <mergeCell ref="R64:U64"/>
    <mergeCell ref="R62:U62"/>
    <mergeCell ref="J60:M60"/>
    <mergeCell ref="N60:Q60"/>
    <mergeCell ref="R60:U60"/>
    <mergeCell ref="Z47:Z48"/>
    <mergeCell ref="AA47:AA48"/>
    <mergeCell ref="X55:AA55"/>
    <mergeCell ref="B56:I56"/>
    <mergeCell ref="X49:X50"/>
    <mergeCell ref="X56:AA56"/>
    <mergeCell ref="B55:I55"/>
    <mergeCell ref="Y49:Y50"/>
    <mergeCell ref="Z49:Z50"/>
    <mergeCell ref="X54:AA54"/>
    <mergeCell ref="A12:A19"/>
    <mergeCell ref="B12:B19"/>
    <mergeCell ref="X16:X19"/>
    <mergeCell ref="X12:X15"/>
    <mergeCell ref="X47:X48"/>
    <mergeCell ref="Y47:Y48"/>
    <mergeCell ref="B47:B48"/>
    <mergeCell ref="C47:C48"/>
    <mergeCell ref="D47:D48"/>
    <mergeCell ref="F35:F38"/>
    <mergeCell ref="A8:AA8"/>
    <mergeCell ref="A9:AA9"/>
    <mergeCell ref="B10:AA10"/>
    <mergeCell ref="C12:C19"/>
    <mergeCell ref="D12:D19"/>
    <mergeCell ref="E12:E19"/>
    <mergeCell ref="C11:AA11"/>
    <mergeCell ref="F12:F19"/>
    <mergeCell ref="G12:G19"/>
    <mergeCell ref="H12:H19"/>
    <mergeCell ref="F5:F7"/>
    <mergeCell ref="G5:G7"/>
    <mergeCell ref="R6:R7"/>
    <mergeCell ref="H5:H7"/>
    <mergeCell ref="I5:I7"/>
    <mergeCell ref="J5:M5"/>
    <mergeCell ref="N5:Q5"/>
    <mergeCell ref="R5:U5"/>
    <mergeCell ref="A28:A31"/>
    <mergeCell ref="B28:B31"/>
    <mergeCell ref="C28:C31"/>
    <mergeCell ref="D28:D31"/>
    <mergeCell ref="A20:A25"/>
    <mergeCell ref="B20:B25"/>
    <mergeCell ref="A1:AA1"/>
    <mergeCell ref="A2:AA2"/>
    <mergeCell ref="A3:AA3"/>
    <mergeCell ref="Y4:AA4"/>
    <mergeCell ref="S6:T6"/>
    <mergeCell ref="U6:U7"/>
    <mergeCell ref="A5:A7"/>
    <mergeCell ref="B5:B7"/>
    <mergeCell ref="W5:W7"/>
    <mergeCell ref="X5:AA5"/>
    <mergeCell ref="C5:C7"/>
    <mergeCell ref="E5:E7"/>
    <mergeCell ref="D5:D7"/>
    <mergeCell ref="X6:X7"/>
    <mergeCell ref="J6:J7"/>
    <mergeCell ref="K6:L6"/>
    <mergeCell ref="M6:M7"/>
    <mergeCell ref="N6:N7"/>
    <mergeCell ref="O6:P6"/>
    <mergeCell ref="Q6:Q7"/>
    <mergeCell ref="Y6:AA6"/>
    <mergeCell ref="V5:V7"/>
    <mergeCell ref="AB26:AB27"/>
    <mergeCell ref="E32:E33"/>
    <mergeCell ref="G20:G25"/>
    <mergeCell ref="H20:H25"/>
    <mergeCell ref="E28:E31"/>
    <mergeCell ref="F28:F31"/>
    <mergeCell ref="H28:H31"/>
    <mergeCell ref="C26:I26"/>
    <mergeCell ref="C27:AA27"/>
    <mergeCell ref="Y28:Y29"/>
    <mergeCell ref="X28:X30"/>
    <mergeCell ref="G28:G31"/>
    <mergeCell ref="C20:C25"/>
    <mergeCell ref="D20:D25"/>
    <mergeCell ref="E20:E25"/>
    <mergeCell ref="F20:F25"/>
  </mergeCells>
  <phoneticPr fontId="0" type="noConversion"/>
  <printOptions horizontalCentered="1"/>
  <pageMargins left="0" right="0" top="0" bottom="0" header="0" footer="0"/>
  <pageSetup paperSize="9" scale="74" orientation="landscape" r:id="rId1"/>
  <headerFooter alignWithMargins="0">
    <oddFooter>Puslapių &amp;P iš &amp;N</oddFooter>
  </headerFooter>
  <rowBreaks count="1" manualBreakCount="1">
    <brk id="31" max="2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A9" sqref="A9"/>
    </sheetView>
  </sheetViews>
  <sheetFormatPr defaultRowHeight="15.7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>
      <c r="A1" s="519" t="s">
        <v>24</v>
      </c>
      <c r="B1" s="519"/>
    </row>
    <row r="2" spans="1:2" ht="31.5">
      <c r="A2" s="2" t="s">
        <v>4</v>
      </c>
      <c r="B2" s="1" t="s">
        <v>22</v>
      </c>
    </row>
    <row r="3" spans="1:2" ht="15.75" customHeight="1">
      <c r="A3" s="300">
        <v>1</v>
      </c>
      <c r="B3" s="1" t="s">
        <v>25</v>
      </c>
    </row>
    <row r="4" spans="1:2" ht="15.75" customHeight="1">
      <c r="A4" s="300">
        <v>2</v>
      </c>
      <c r="B4" s="1" t="s">
        <v>26</v>
      </c>
    </row>
    <row r="5" spans="1:2" ht="15.75" customHeight="1">
      <c r="A5" s="300">
        <v>3</v>
      </c>
      <c r="B5" s="1" t="s">
        <v>27</v>
      </c>
    </row>
    <row r="6" spans="1:2" ht="15.75" customHeight="1">
      <c r="A6" s="300">
        <v>4</v>
      </c>
      <c r="B6" s="1" t="s">
        <v>28</v>
      </c>
    </row>
    <row r="7" spans="1:2" ht="15.75" customHeight="1">
      <c r="A7" s="300">
        <v>5</v>
      </c>
      <c r="B7" s="1" t="s">
        <v>29</v>
      </c>
    </row>
    <row r="8" spans="1:2" ht="15.75" customHeight="1">
      <c r="A8" s="300">
        <v>6</v>
      </c>
      <c r="B8" s="1" t="s">
        <v>30</v>
      </c>
    </row>
    <row r="9" spans="1:2" ht="15.75" customHeight="1"/>
    <row r="10" spans="1:2" ht="15.75" customHeight="1">
      <c r="A10" s="520" t="s">
        <v>36</v>
      </c>
      <c r="B10" s="520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Tarybai</vt:lpstr>
      <vt:lpstr>Aiškinamasis </vt:lpstr>
      <vt:lpstr>Asignavimų valdytojų kodai</vt:lpstr>
      <vt:lpstr>'Aiškinamasis '!Spausdinimo_sritis</vt:lpstr>
      <vt:lpstr>Tarybai!Spausdinimo_sritis</vt:lpstr>
      <vt:lpstr>'Aiškinamasis '!Spausdinti_pavadinimus</vt:lpstr>
      <vt:lpstr>Tarybai!Spausdinti_pavadinimus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V.Palaimiene</cp:lastModifiedBy>
  <cp:lastPrinted>2013-02-15T08:31:25Z</cp:lastPrinted>
  <dcterms:created xsi:type="dcterms:W3CDTF">2007-07-27T10:32:34Z</dcterms:created>
  <dcterms:modified xsi:type="dcterms:W3CDTF">2013-02-15T12:12:20Z</dcterms:modified>
</cp:coreProperties>
</file>