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Šios_darbaknygės" defaultThemeVersion="124226"/>
  <bookViews>
    <workbookView xWindow="0" yWindow="375" windowWidth="15480" windowHeight="11520" tabRatio="752"/>
  </bookViews>
  <sheets>
    <sheet name="Tarybai" sheetId="12" r:id="rId1"/>
    <sheet name="Aiskinamasis rastas" sheetId="10" r:id="rId2"/>
    <sheet name="Asignavimų valdytojų kodai" sheetId="13" r:id="rId3"/>
  </sheets>
  <definedNames>
    <definedName name="_xlnm.Print_Area" localSheetId="1">'Aiskinamasis rastas'!$A$1:$AA$93</definedName>
    <definedName name="_xlnm.Print_Area" localSheetId="0">Tarybai!$A$1:$R$69</definedName>
    <definedName name="_xlnm.Print_Titles" localSheetId="1">'Aiskinamasis rastas'!$5:$7</definedName>
    <definedName name="_xlnm.Print_Titles" localSheetId="0">Tarybai!$5:$7</definedName>
  </definedNames>
  <calcPr calcId="114210" fullCalcOnLoad="1"/>
</workbook>
</file>

<file path=xl/calcChain.xml><?xml version="1.0" encoding="utf-8"?>
<calcChain xmlns="http://schemas.openxmlformats.org/spreadsheetml/2006/main">
  <c r="I32" i="12"/>
  <c r="I38"/>
  <c r="R87" i="10"/>
  <c r="R48"/>
  <c r="R42"/>
  <c r="O48"/>
  <c r="N42"/>
  <c r="N87"/>
  <c r="I64" i="12"/>
  <c r="I43"/>
  <c r="I40"/>
  <c r="N62"/>
  <c r="N61"/>
  <c r="M62"/>
  <c r="M61"/>
  <c r="N52"/>
  <c r="W85" i="10"/>
  <c r="W84"/>
  <c r="J74"/>
  <c r="K74"/>
  <c r="L74"/>
  <c r="M74"/>
  <c r="P74"/>
  <c r="Q74"/>
  <c r="T74"/>
  <c r="U74"/>
  <c r="V74"/>
  <c r="J52" i="12"/>
  <c r="K52"/>
  <c r="L52"/>
  <c r="M52"/>
  <c r="M54" i="10"/>
  <c r="J54"/>
  <c r="Q54"/>
  <c r="N54"/>
  <c r="U54"/>
  <c r="R54"/>
  <c r="V54"/>
  <c r="J45" i="12"/>
  <c r="K45"/>
  <c r="L45"/>
  <c r="M45"/>
  <c r="N45"/>
  <c r="I46"/>
  <c r="I52"/>
  <c r="J38"/>
  <c r="K38"/>
  <c r="L38"/>
  <c r="M38"/>
  <c r="N38"/>
  <c r="N53"/>
  <c r="L53"/>
  <c r="M53"/>
  <c r="K53"/>
  <c r="J53"/>
  <c r="J24"/>
  <c r="K24"/>
  <c r="L24"/>
  <c r="M24"/>
  <c r="N24"/>
  <c r="I20"/>
  <c r="I24"/>
  <c r="R58" i="10"/>
  <c r="R57"/>
  <c r="R56"/>
  <c r="R55"/>
  <c r="N51"/>
  <c r="K26"/>
  <c r="L26"/>
  <c r="L27"/>
  <c r="M26"/>
  <c r="M27"/>
  <c r="O26"/>
  <c r="P26"/>
  <c r="P27"/>
  <c r="Q26"/>
  <c r="Q27"/>
  <c r="S26"/>
  <c r="T26"/>
  <c r="T27"/>
  <c r="U26"/>
  <c r="U27"/>
  <c r="V26"/>
  <c r="W26"/>
  <c r="W90"/>
  <c r="V84"/>
  <c r="W62"/>
  <c r="I42" i="12"/>
  <c r="I41"/>
  <c r="K59" i="10"/>
  <c r="K63"/>
  <c r="L59"/>
  <c r="L63"/>
  <c r="M59"/>
  <c r="O59"/>
  <c r="O63"/>
  <c r="P59"/>
  <c r="P63"/>
  <c r="Q59"/>
  <c r="S59"/>
  <c r="S63"/>
  <c r="T59"/>
  <c r="T63"/>
  <c r="U59"/>
  <c r="V59"/>
  <c r="W59"/>
  <c r="W63"/>
  <c r="N55"/>
  <c r="N56"/>
  <c r="N58"/>
  <c r="N57"/>
  <c r="N59"/>
  <c r="R59"/>
  <c r="K25" i="12"/>
  <c r="K54"/>
  <c r="L25"/>
  <c r="L54"/>
  <c r="L55"/>
  <c r="N68"/>
  <c r="M68"/>
  <c r="I68"/>
  <c r="N67"/>
  <c r="N66"/>
  <c r="M67"/>
  <c r="I67"/>
  <c r="N65"/>
  <c r="M65"/>
  <c r="N63"/>
  <c r="M63"/>
  <c r="I65"/>
  <c r="I39"/>
  <c r="I45"/>
  <c r="N19"/>
  <c r="M19"/>
  <c r="J19"/>
  <c r="I18"/>
  <c r="N17"/>
  <c r="M17"/>
  <c r="J17"/>
  <c r="I17"/>
  <c r="I16"/>
  <c r="N15"/>
  <c r="M15"/>
  <c r="J15"/>
  <c r="I15"/>
  <c r="I12"/>
  <c r="I61"/>
  <c r="I63"/>
  <c r="I53"/>
  <c r="I62"/>
  <c r="N60"/>
  <c r="N69"/>
  <c r="I66"/>
  <c r="M25"/>
  <c r="M54"/>
  <c r="I19"/>
  <c r="J25"/>
  <c r="N25"/>
  <c r="N54"/>
  <c r="M66"/>
  <c r="M60"/>
  <c r="K55"/>
  <c r="K48" i="10"/>
  <c r="K75"/>
  <c r="L48"/>
  <c r="L75"/>
  <c r="L76"/>
  <c r="M48"/>
  <c r="P48"/>
  <c r="P75"/>
  <c r="P76"/>
  <c r="Q48"/>
  <c r="S48"/>
  <c r="T48"/>
  <c r="T75"/>
  <c r="T76"/>
  <c r="U48"/>
  <c r="V48"/>
  <c r="W48"/>
  <c r="I60" i="12"/>
  <c r="I69"/>
  <c r="J54"/>
  <c r="J55"/>
  <c r="M55"/>
  <c r="M69"/>
  <c r="N55"/>
  <c r="I25"/>
  <c r="I54"/>
  <c r="J47" i="10"/>
  <c r="J85"/>
  <c r="N85"/>
  <c r="I55" i="12"/>
  <c r="V85" i="10"/>
  <c r="N41"/>
  <c r="N39"/>
  <c r="N48"/>
  <c r="T77"/>
  <c r="P77"/>
  <c r="L77"/>
  <c r="W73"/>
  <c r="W70"/>
  <c r="W74"/>
  <c r="W75"/>
  <c r="J46"/>
  <c r="J48"/>
  <c r="R21"/>
  <c r="V62"/>
  <c r="V63"/>
  <c r="V75"/>
  <c r="U62"/>
  <c r="Q62"/>
  <c r="M62"/>
  <c r="J62"/>
  <c r="M63"/>
  <c r="M75"/>
  <c r="M76"/>
  <c r="R62"/>
  <c r="R63"/>
  <c r="U63"/>
  <c r="U75"/>
  <c r="U76"/>
  <c r="N62"/>
  <c r="N63"/>
  <c r="Q63"/>
  <c r="Q75"/>
  <c r="Q76"/>
  <c r="O73"/>
  <c r="R71"/>
  <c r="O70"/>
  <c r="N70"/>
  <c r="R64"/>
  <c r="N73"/>
  <c r="W17"/>
  <c r="V17"/>
  <c r="S17"/>
  <c r="R17"/>
  <c r="O17"/>
  <c r="N17"/>
  <c r="K17"/>
  <c r="J17"/>
  <c r="R16"/>
  <c r="N16"/>
  <c r="W91"/>
  <c r="W88"/>
  <c r="W86"/>
  <c r="W89"/>
  <c r="W83"/>
  <c r="V91"/>
  <c r="V90"/>
  <c r="V88"/>
  <c r="V86"/>
  <c r="N88"/>
  <c r="N90"/>
  <c r="N91"/>
  <c r="N21"/>
  <c r="J22"/>
  <c r="N22"/>
  <c r="W92"/>
  <c r="V83"/>
  <c r="V89"/>
  <c r="N89"/>
  <c r="W19"/>
  <c r="V19"/>
  <c r="S19"/>
  <c r="O19"/>
  <c r="K19"/>
  <c r="R18"/>
  <c r="N18"/>
  <c r="W15"/>
  <c r="V15"/>
  <c r="N19"/>
  <c r="V27"/>
  <c r="V76"/>
  <c r="J19"/>
  <c r="R19"/>
  <c r="W27"/>
  <c r="W76"/>
  <c r="W77"/>
  <c r="V92"/>
  <c r="S67"/>
  <c r="S74"/>
  <c r="S75"/>
  <c r="O67"/>
  <c r="O74"/>
  <c r="O75"/>
  <c r="R65"/>
  <c r="N65"/>
  <c r="V77"/>
  <c r="N67"/>
  <c r="N74"/>
  <c r="N75"/>
  <c r="R67"/>
  <c r="R74"/>
  <c r="R75"/>
  <c r="N52"/>
  <c r="J58"/>
  <c r="J91"/>
  <c r="J56"/>
  <c r="J90"/>
  <c r="J55"/>
  <c r="J59"/>
  <c r="J63"/>
  <c r="J75"/>
  <c r="J53"/>
  <c r="J51"/>
  <c r="J86"/>
  <c r="J23"/>
  <c r="J26"/>
  <c r="K15"/>
  <c r="J12"/>
  <c r="N86"/>
  <c r="N23"/>
  <c r="N26"/>
  <c r="O15"/>
  <c r="O27"/>
  <c r="O76"/>
  <c r="N12"/>
  <c r="N84"/>
  <c r="J88"/>
  <c r="Q77"/>
  <c r="O77"/>
  <c r="J15"/>
  <c r="J27"/>
  <c r="J76"/>
  <c r="K27"/>
  <c r="K76"/>
  <c r="N15"/>
  <c r="N27"/>
  <c r="N76"/>
  <c r="J84"/>
  <c r="J89"/>
  <c r="R90"/>
  <c r="R91"/>
  <c r="R12"/>
  <c r="R14"/>
  <c r="R22"/>
  <c r="R23"/>
  <c r="R51"/>
  <c r="R86"/>
  <c r="R88"/>
  <c r="S15"/>
  <c r="R84"/>
  <c r="R26"/>
  <c r="M77"/>
  <c r="R15"/>
  <c r="R27"/>
  <c r="R76"/>
  <c r="S27"/>
  <c r="S76"/>
  <c r="J77"/>
  <c r="K77"/>
  <c r="N77"/>
  <c r="R85"/>
  <c r="N83"/>
  <c r="N92"/>
  <c r="J83"/>
  <c r="J92"/>
  <c r="R89"/>
  <c r="R83"/>
  <c r="U77"/>
  <c r="S77"/>
  <c r="R77"/>
  <c r="R92"/>
</calcChain>
</file>

<file path=xl/comments1.xml><?xml version="1.0" encoding="utf-8"?>
<comments xmlns="http://schemas.openxmlformats.org/spreadsheetml/2006/main">
  <authors>
    <author>Snieguole Kacerauskaite</author>
  </authors>
  <commentList>
    <comment ref="O14" authorId="0">
      <text>
        <r>
          <rPr>
            <sz val="9"/>
            <color indexed="81"/>
            <rFont val="Tahoma"/>
            <family val="2"/>
            <charset val="186"/>
          </rPr>
          <t xml:space="preserve">Jaunųjų menininkų klaipėdiečių, kuriančių ar studijuojančių Klaipėdoje ir Lietuvoje bei užsienyje, kūrybos pristatymas klaipėdiečiams, siekiant užmegzti ryšius, dalintis patirtimi ir idėjomis, paskatinti kūrėjus sugįžti į Klaipėdą.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X14" authorId="0">
      <text>
        <r>
          <rPr>
            <sz val="9"/>
            <color indexed="81"/>
            <rFont val="Tahoma"/>
            <family val="2"/>
            <charset val="186"/>
          </rPr>
          <t xml:space="preserve">Jaunųjų menininkų klaipėdiečių, kuriančių ar studijuojančių Klaipėdoje ir Lietuvoje bei užsienyje, kūrybos pristatymas klaipėdiečiams, siekiant užmegzti ryšius, dalintis patirtimi ir idėjomis, paskatinti kūrėjus sugįžti į Klaipėdą.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 xml:space="preserve">KMT 2012-08-30 sprendimu Nr. T2-233 patvirtinta Meno stipendijų suteikimo tvarka. Stipendija bus skiriama nuo pusės metų iki 2 metų lkūrybiniams projektams įgyvendinti, jos dydis sieks 1300 Lt mėnesiui. 
</t>
        </r>
      </text>
    </comment>
    <comment ref="K22" authorId="0">
      <text>
        <r>
          <rPr>
            <b/>
            <sz val="9"/>
            <color indexed="81"/>
            <rFont val="Tahoma"/>
            <family val="2"/>
            <charset val="186"/>
          </rPr>
          <t>858,2 -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53" authorId="0">
      <text>
        <r>
          <rPr>
            <b/>
            <sz val="9"/>
            <color indexed="81"/>
            <rFont val="Tahoma"/>
            <family val="2"/>
            <charset val="186"/>
          </rPr>
          <t>813,2 - skirta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<sst xmlns="http://schemas.openxmlformats.org/spreadsheetml/2006/main" count="429" uniqueCount="169">
  <si>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</si>
  <si>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</si>
  <si>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</si>
  <si>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</si>
  <si>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</si>
  <si>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</si>
  <si>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</si>
  <si>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</si>
  <si>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</si>
  <si>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</si>
  <si>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</si>
  <si>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</si>
  <si>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</si>
  <si>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</si>
  <si>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</si>
  <si>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</si>
  <si>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</si>
  <si>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</si>
  <si>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Iš viso programai :</t>
  </si>
  <si>
    <t>Svarbių sukakčių pažymėjimas, žymių žmonių pagerbimas ir atminimo įamžinimas</t>
  </si>
  <si>
    <t>I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</si>
  <si>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</si>
  <si>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</si>
  <si>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</si>
  <si>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</si>
  <si>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</si>
  <si>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</si>
  <si>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</si>
  <si>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</si>
  <si>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</si>
  <si>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</si>
  <si>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</si>
  <si>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</si>
  <si>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</si>
  <si>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</si>
  <si>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</si>
  <si>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</si>
  <si>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</si>
  <si>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</si>
  <si>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</si>
  <si>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</si>
  <si>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</si>
  <si>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</si>
  <si>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kultūrų komunikacijų centro veiklos organizavimas</t>
  </si>
  <si>
    <t>BĮ Klaipėdos miesto savivaldybės etnokultūros centro veiklos organizavimas</t>
  </si>
  <si>
    <t>Remti kūrybinių organizacijų iniciatyvas ir miesto švenčių organizavimą</t>
  </si>
  <si>
    <t>05</t>
  </si>
  <si>
    <t>BĮ Klaipėdos miesto savivaldybės koncertinės įstaigos Klaipėdos koncertų salės veiklos organizavimas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</si>
  <si>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</si>
  <si>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</si>
  <si>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Skatinti miesto bendruomenės kultūrinį ir kūrybinį aktyvumą bei gerinti kultūrinių paslaugų prieinamumą ir kokybę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</si>
  <si>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</si>
  <si>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Mažosios Lietuvos istorijos muziejaus pastato Didžioji Vandens g. 2 palėpių ir sandėlio kapitalinis remontas</t>
  </si>
  <si>
    <t>SB(VB)</t>
  </si>
  <si>
    <t xml:space="preserve"> TIKSLŲ, UŽDAVINIŲ, PRIEMONIŲ, PAPRIEMONIŲ IR IŠLAIDŲ SUVESTINĖ</t>
  </si>
  <si>
    <t>Papriemonės kodas</t>
  </si>
  <si>
    <t xml:space="preserve">Kitų kultūrinių renginių organizavimas </t>
  </si>
  <si>
    <t>Miesto švenčių, valstybinių dienų ir kultūrinių renginių organizavimas:</t>
  </si>
  <si>
    <t>Indėlio kriterijaus</t>
  </si>
  <si>
    <t>1</t>
  </si>
  <si>
    <t>Surengta šventinių ir kultūrinių renginių</t>
  </si>
  <si>
    <t>BĮ Klaipėdos kultūrų komunikacijų centro pastato remontas</t>
  </si>
  <si>
    <t>6</t>
  </si>
  <si>
    <t>Suremontuotas stogas, kv.m</t>
  </si>
  <si>
    <t>Kultūrinių projektų dalinis finansavimas ir vykdymas</t>
  </si>
  <si>
    <t>Finansuota kultūros projektų, sk.</t>
  </si>
  <si>
    <t>Finansuota reprezentacinių festivalių projektų, sk.</t>
  </si>
  <si>
    <t>Organizuota jaunųjų kūrėjų kūrybos pristatymų, sk.</t>
  </si>
  <si>
    <t>Skirta meno stipendijų, sk.</t>
  </si>
  <si>
    <t xml:space="preserve">Jūros šventės  organizavimas ir įgyvendinimas  </t>
  </si>
  <si>
    <t>Suorganizuota renginių (Sausio 15-osios, Kovo 11-osios ir kalėdinių-naujametinių), sk.</t>
  </si>
  <si>
    <t>Organizuota ir įgyvendinta Jūros šventė (rinkliava už leidimų prekybai, paslaugų teikimui bei reklamai išdavimą)</t>
  </si>
  <si>
    <t>Surengta valstybinių švenčių</t>
  </si>
  <si>
    <t xml:space="preserve">Surengta kalendorinių švenčių </t>
  </si>
  <si>
    <t>28</t>
  </si>
  <si>
    <t>29</t>
  </si>
  <si>
    <t>Surengta paminėtinų datų renginių</t>
  </si>
  <si>
    <t>Surengta koncertų</t>
  </si>
  <si>
    <t>200</t>
  </si>
  <si>
    <t>Parengta edukacinių programų</t>
  </si>
  <si>
    <t>8</t>
  </si>
  <si>
    <t xml:space="preserve">Parengta meninių programų </t>
  </si>
  <si>
    <t>26</t>
  </si>
  <si>
    <t>Lankytojų skaičius, tūkst.</t>
  </si>
  <si>
    <t>490</t>
  </si>
  <si>
    <t>720</t>
  </si>
  <si>
    <t>Išduota dokumentų, tūkst.</t>
  </si>
  <si>
    <t>74</t>
  </si>
  <si>
    <t>14</t>
  </si>
  <si>
    <t>Surengta edukacinių renginių,  sk.</t>
  </si>
  <si>
    <t>3</t>
  </si>
  <si>
    <t>Organizuota Klaipėdos kultūros magistrų apdovanojimų, sk.</t>
  </si>
  <si>
    <t>Organizuota „Padėkos kaukės“ apdovanojimų, sk.</t>
  </si>
  <si>
    <t xml:space="preserve">Įgyvendinta K. Donelaičio 300-ųjų gimimo metinių minėjimo 
2010–2014 metų programos </t>
  </si>
  <si>
    <t>Kalendorinių švenčių skaičius</t>
  </si>
  <si>
    <t>4</t>
  </si>
  <si>
    <t>Įgyvendinta folkloro ansamblių naujų programų skaičius</t>
  </si>
  <si>
    <t xml:space="preserve">BĮ Klaipėdos miesto savivaldybės Mažosios Lietuvos istorijos muziejaus veiklos organizavimas </t>
  </si>
  <si>
    <t>Tremties ir rezistencijos ekspozicijos S.Nėries g. 4 įrengimas</t>
  </si>
  <si>
    <t>2012-ųjų m. asignavimų planas</t>
  </si>
  <si>
    <t>2013-ųjų metų  asignavimų planas</t>
  </si>
  <si>
    <t>2014 m. poreikis</t>
  </si>
  <si>
    <t>2015 m. poreikis</t>
  </si>
  <si>
    <t>2014-ųjų metų lėšų projektas</t>
  </si>
  <si>
    <t>2015-ųjų metų lėšų projektas</t>
  </si>
  <si>
    <t>2013-ieji metai</t>
  </si>
  <si>
    <t>2014-ieji metai</t>
  </si>
  <si>
    <t>2015-ieji metai</t>
  </si>
  <si>
    <t>planas</t>
  </si>
  <si>
    <t>** pagal Klaipėdos miesto savivaldybės tarybos 2012-02-28 sprendimą Nr. T2-35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</si>
  <si>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</si>
  <si>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Patvirtintos lėšos 2012-iesiems metams**</t>
  </si>
  <si>
    <t>Vasaros koncertų estrados einamasis remontas ir aplinkos sutvarkymas</t>
  </si>
  <si>
    <t xml:space="preserve">Žvejų rūmų scenos ir jos pagalbinių patalpų remontas </t>
  </si>
  <si>
    <t>Einamieji remonto darbai kultūros įstaigų darbo sąlygoms pagerinti:</t>
  </si>
  <si>
    <t>Kalvystės muziejaus pastato Šaltkalvių g. 2 kapitalinis remontas</t>
  </si>
  <si>
    <t xml:space="preserve"> 2012–2015 M. KLAIPĖDOS MIESTO SAVIVALDYBĖS</t>
  </si>
  <si>
    <t>Visų įstaigų išlaikymui (be šildymo):</t>
  </si>
  <si>
    <r>
      <t xml:space="preserve"> </t>
    </r>
    <r>
      <rPr>
        <b/>
        <sz val="10"/>
        <rFont val="Times New Roman"/>
        <family val="1"/>
        <charset val="186"/>
      </rPr>
      <t>MIESTO KULTŪRINIO SAVITUMO PUOSELĖJIMO BEI KULTŪRINIŲ PASLAUGŲ GERINIMO PROGRAMOS (NR. 08)</t>
    </r>
  </si>
  <si>
    <t>06</t>
  </si>
  <si>
    <t>Miesto švenčių, valstybinių dienų, kultūrinių renginių ir sukakčių organizavimas:</t>
  </si>
  <si>
    <t xml:space="preserve"> 2013–2015 M. KLAIPĖDOS MIESTO SAVIVALDYBĖS</t>
  </si>
  <si>
    <t>Produkto vertinimo kriterijus</t>
  </si>
  <si>
    <t>Užbaigtumas, proc.</t>
  </si>
  <si>
    <r>
      <t>Pakeisti langai - 37,73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pakeistos lauko durys - 3,95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rekonstruotas šlaitinis stogas - 917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rekonstruotas sutapdintas stogas - 65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 šildymo sistema - 1 kompl., rekonstruota apšvietimo sistema - 1 kompl.
Užbaigtumas, proc.</t>
    </r>
  </si>
  <si>
    <t>Lėšų poreikis 2013-iesiems metams</t>
  </si>
  <si>
    <t>2013-ųjų metų asignavimų planas</t>
  </si>
  <si>
    <t>Parengtas techninis projektas, vnt.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</si>
  <si>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</si>
  <si>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</si>
  <si>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</si>
  <si>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</si>
  <si>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</si>
  <si>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</si>
  <si>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</si>
  <si>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</si>
  <si>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</si>
  <si>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Finansuota projektų, sk.</t>
  </si>
  <si>
    <t>Suorganizuota renginių, sk.</t>
  </si>
  <si>
    <t>Kitų kultūrinių renginių organizavimas;</t>
  </si>
  <si>
    <t>Kultūros įstaigų veiklos organizavimas: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</si>
  <si>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</si>
  <si>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Užtikrinti kultūros įstaigų veiklą ir atnaujinti jų patalpas bei statyti naujus kultūros objektus</t>
  </si>
  <si>
    <t>Parengta programų, sk.</t>
  </si>
  <si>
    <t>37</t>
  </si>
  <si>
    <t>36</t>
  </si>
  <si>
    <r>
      <t>Pastatytas 585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pastatas</t>
    </r>
  </si>
  <si>
    <t>Suremontuota kultūros objektų, sk.</t>
  </si>
  <si>
    <t xml:space="preserve"> </t>
  </si>
  <si>
    <t>Kultūros objektų infrastruktūros modernizavimas:</t>
  </si>
  <si>
    <t>MIESTO KULTŪRINIO SAVITUMO PUOSELĖJIMO BEI KULTŪRINIŲ PASLAUGŲ GERINIMO PROGRAMOS (NR. 08)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</si>
  <si>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</si>
  <si>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</si>
  <si>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 xml:space="preserve">Jūros šventės organizavimas ir įgyvendinimas;  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</si>
  <si>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</si>
  <si>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</si>
  <si>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</si>
  <si>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 xml:space="preserve">BĮ Klaipėdos miesto savivaldybės viešosios bibliotekos; </t>
  </si>
  <si>
    <t>BĮ Klaipėdos kultūrų komunikacijų centro;</t>
  </si>
  <si>
    <t>BĮ Klaipėdos miesto savivaldybės Mažosios Lietuvos istorijos muziejaus;</t>
  </si>
  <si>
    <t xml:space="preserve">BĮ Klaipėdos miesto savivaldybės etnokultūros centro </t>
  </si>
  <si>
    <t xml:space="preserve">Klaipėdos miesto savivaldybės Mažosios Lietuvos istorijos muziejaus saugyklos pastato Didžioji Vandens g. 2  statyba; </t>
  </si>
  <si>
    <t>Mažosios Lietuvos istorijos muziejaus pastato Didžioji Vandens g. 2 palėpių ir sandėlio kapitalinis remontas;</t>
  </si>
  <si>
    <t>BĮ Klaipėdos kultūrų komunikacijų centro pastato remontas;</t>
  </si>
  <si>
    <t>Vasaros koncertų estrados einamasis remontas ir aplinkos sutvarkymas;</t>
  </si>
  <si>
    <t>Žvejų rūmų scenos ir jos pagalbinių patalpų remontas</t>
  </si>
  <si>
    <t>Jaunimo teatrų programų rėmimas (konkursas)</t>
  </si>
  <si>
    <t>Finansuota programų, sk.</t>
  </si>
  <si>
    <t>Meno stipendijų kultūros ir meno kūrėjams mokėjimas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</si>
</sst>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color indexed="10"/>
      <name val="Times New Roman"/>
      <family val="1"/>
      <charset val="186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4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164" fontId="5" fillId="2" borderId="14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164" fontId="6" fillId="4" borderId="14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2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4" xfId="0" applyFont="1" applyBorder="1" applyAlignment="1">
      <alignment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25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25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27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 wrapText="1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4" fillId="5" borderId="23" xfId="0" applyNumberFormat="1" applyFont="1" applyFill="1" applyBorder="1" applyAlignment="1">
      <alignment horizontal="center" vertical="top" wrapText="1"/>
    </xf>
    <xf numFmtId="164" fontId="4" fillId="5" borderId="31" xfId="0" applyNumberFormat="1" applyFont="1" applyFill="1" applyBorder="1" applyAlignment="1">
      <alignment horizontal="center" vertical="top" wrapText="1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4" xfId="0" applyNumberFormat="1" applyFont="1" applyFill="1" applyBorder="1" applyAlignment="1">
      <alignment horizontal="left" vertical="top"/>
    </xf>
    <xf numFmtId="164" fontId="4" fillId="0" borderId="35" xfId="0" applyNumberFormat="1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164" fontId="5" fillId="4" borderId="35" xfId="0" applyNumberFormat="1" applyFont="1" applyFill="1" applyBorder="1" applyAlignment="1">
      <alignment horizontal="center" vertical="top" wrapText="1"/>
    </xf>
    <xf numFmtId="164" fontId="4" fillId="6" borderId="27" xfId="0" applyNumberFormat="1" applyFont="1" applyFill="1" applyBorder="1" applyAlignment="1">
      <alignment horizontal="center" vertical="top" wrapText="1"/>
    </xf>
    <xf numFmtId="164" fontId="4" fillId="6" borderId="29" xfId="0" applyNumberFormat="1" applyFont="1" applyFill="1" applyBorder="1" applyAlignment="1">
      <alignment horizontal="center" vertical="top"/>
    </xf>
    <xf numFmtId="164" fontId="4" fillId="6" borderId="23" xfId="0" applyNumberFormat="1" applyFont="1" applyFill="1" applyBorder="1" applyAlignment="1">
      <alignment horizontal="center" vertical="top" wrapText="1"/>
    </xf>
    <xf numFmtId="164" fontId="4" fillId="6" borderId="24" xfId="0" applyNumberFormat="1" applyFont="1" applyFill="1" applyBorder="1" applyAlignment="1">
      <alignment horizontal="center" vertical="top"/>
    </xf>
    <xf numFmtId="164" fontId="5" fillId="3" borderId="37" xfId="0" applyNumberFormat="1" applyFont="1" applyFill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4" fillId="6" borderId="39" xfId="0" applyNumberFormat="1" applyFont="1" applyFill="1" applyBorder="1" applyAlignment="1">
      <alignment horizontal="center" vertical="top"/>
    </xf>
    <xf numFmtId="164" fontId="4" fillId="6" borderId="39" xfId="0" applyNumberFormat="1" applyFont="1" applyFill="1" applyBorder="1" applyAlignment="1">
      <alignment horizontal="center" vertical="top" wrapText="1"/>
    </xf>
    <xf numFmtId="164" fontId="4" fillId="6" borderId="40" xfId="0" applyNumberFormat="1" applyFont="1" applyFill="1" applyBorder="1" applyAlignment="1">
      <alignment horizontal="center" vertical="top"/>
    </xf>
    <xf numFmtId="164" fontId="4" fillId="6" borderId="41" xfId="0" applyNumberFormat="1" applyFont="1" applyFill="1" applyBorder="1" applyAlignment="1">
      <alignment horizontal="center" vertical="top"/>
    </xf>
    <xf numFmtId="164" fontId="4" fillId="5" borderId="23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6" borderId="42" xfId="0" applyNumberFormat="1" applyFont="1" applyFill="1" applyBorder="1" applyAlignment="1">
      <alignment horizontal="center" vertical="top"/>
    </xf>
    <xf numFmtId="164" fontId="4" fillId="6" borderId="34" xfId="0" applyNumberFormat="1" applyFont="1" applyFill="1" applyBorder="1" applyAlignment="1">
      <alignment horizontal="center" vertical="top"/>
    </xf>
    <xf numFmtId="164" fontId="4" fillId="6" borderId="42" xfId="0" applyNumberFormat="1" applyFont="1" applyFill="1" applyBorder="1" applyAlignment="1">
      <alignment horizontal="center" vertical="top" wrapText="1"/>
    </xf>
    <xf numFmtId="164" fontId="4" fillId="6" borderId="43" xfId="0" applyNumberFormat="1" applyFont="1" applyFill="1" applyBorder="1" applyAlignment="1">
      <alignment horizontal="center" vertical="top" wrapText="1"/>
    </xf>
    <xf numFmtId="164" fontId="4" fillId="6" borderId="34" xfId="0" applyNumberFormat="1" applyFont="1" applyFill="1" applyBorder="1" applyAlignment="1">
      <alignment horizontal="center" vertical="top" wrapText="1"/>
    </xf>
    <xf numFmtId="164" fontId="4" fillId="6" borderId="44" xfId="0" applyNumberFormat="1" applyFont="1" applyFill="1" applyBorder="1" applyAlignment="1">
      <alignment horizontal="center" vertical="top"/>
    </xf>
    <xf numFmtId="164" fontId="4" fillId="6" borderId="44" xfId="0" applyNumberFormat="1" applyFont="1" applyFill="1" applyBorder="1" applyAlignment="1">
      <alignment horizontal="center" vertical="top" wrapText="1"/>
    </xf>
    <xf numFmtId="164" fontId="4" fillId="5" borderId="45" xfId="0" applyNumberFormat="1" applyFont="1" applyFill="1" applyBorder="1" applyAlignment="1">
      <alignment horizontal="center" vertical="top"/>
    </xf>
    <xf numFmtId="164" fontId="4" fillId="6" borderId="35" xfId="0" applyNumberFormat="1" applyFont="1" applyFill="1" applyBorder="1" applyAlignment="1">
      <alignment horizontal="center" vertical="top"/>
    </xf>
    <xf numFmtId="164" fontId="4" fillId="6" borderId="36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 wrapText="1"/>
    </xf>
    <xf numFmtId="164" fontId="5" fillId="4" borderId="35" xfId="0" applyNumberFormat="1" applyFont="1" applyFill="1" applyBorder="1" applyAlignment="1">
      <alignment horizontal="center" vertical="top"/>
    </xf>
    <xf numFmtId="164" fontId="5" fillId="5" borderId="46" xfId="0" applyNumberFormat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164" fontId="4" fillId="0" borderId="29" xfId="0" applyNumberFormat="1" applyFont="1" applyFill="1" applyBorder="1" applyAlignment="1">
      <alignment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49" fontId="11" fillId="0" borderId="25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4" fillId="0" borderId="12" xfId="0" applyFont="1" applyBorder="1"/>
    <xf numFmtId="164" fontId="4" fillId="5" borderId="49" xfId="0" applyNumberFormat="1" applyFont="1" applyFill="1" applyBorder="1" applyAlignment="1">
      <alignment horizontal="center" vertical="top"/>
    </xf>
    <xf numFmtId="164" fontId="4" fillId="5" borderId="50" xfId="0" applyNumberFormat="1" applyFont="1" applyFill="1" applyBorder="1" applyAlignment="1">
      <alignment horizontal="center" vertical="top"/>
    </xf>
    <xf numFmtId="164" fontId="4" fillId="5" borderId="51" xfId="0" applyNumberFormat="1" applyFont="1" applyFill="1" applyBorder="1" applyAlignment="1">
      <alignment horizontal="center" vertical="top"/>
    </xf>
    <xf numFmtId="164" fontId="4" fillId="5" borderId="52" xfId="0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left" vertical="top" wrapText="1"/>
    </xf>
    <xf numFmtId="49" fontId="11" fillId="0" borderId="26" xfId="0" applyNumberFormat="1" applyFont="1" applyFill="1" applyBorder="1" applyAlignment="1">
      <alignment horizontal="center" vertical="top"/>
    </xf>
    <xf numFmtId="0" fontId="11" fillId="0" borderId="44" xfId="0" applyFont="1" applyFill="1" applyBorder="1" applyAlignment="1">
      <alignment vertical="top" wrapText="1"/>
    </xf>
    <xf numFmtId="164" fontId="4" fillId="5" borderId="53" xfId="0" applyNumberFormat="1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left" vertical="top" wrapText="1"/>
    </xf>
    <xf numFmtId="164" fontId="4" fillId="5" borderId="49" xfId="0" applyNumberFormat="1" applyFont="1" applyFill="1" applyBorder="1" applyAlignment="1">
      <alignment horizontal="center" vertical="top" wrapText="1"/>
    </xf>
    <xf numFmtId="164" fontId="4" fillId="5" borderId="50" xfId="0" applyNumberFormat="1" applyFont="1" applyFill="1" applyBorder="1" applyAlignment="1">
      <alignment horizontal="center" vertical="top" wrapText="1"/>
    </xf>
    <xf numFmtId="164" fontId="4" fillId="5" borderId="53" xfId="0" applyNumberFormat="1" applyFont="1" applyFill="1" applyBorder="1" applyAlignment="1">
      <alignment horizontal="center" vertical="top" wrapText="1"/>
    </xf>
    <xf numFmtId="0" fontId="4" fillId="0" borderId="54" xfId="0" applyNumberFormat="1" applyFont="1" applyBorder="1" applyAlignment="1">
      <alignment horizontal="center" vertical="top"/>
    </xf>
    <xf numFmtId="0" fontId="4" fillId="0" borderId="54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/>
    </xf>
    <xf numFmtId="0" fontId="4" fillId="0" borderId="45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horizontal="center" vertical="top" wrapText="1"/>
    </xf>
    <xf numFmtId="1" fontId="11" fillId="0" borderId="11" xfId="0" applyNumberFormat="1" applyFont="1" applyFill="1" applyBorder="1" applyAlignment="1">
      <alignment horizontal="center" vertical="top"/>
    </xf>
    <xf numFmtId="1" fontId="11" fillId="0" borderId="33" xfId="0" applyNumberFormat="1" applyFont="1" applyFill="1" applyBorder="1" applyAlignment="1">
      <alignment horizontal="center" vertical="top"/>
    </xf>
    <xf numFmtId="49" fontId="11" fillId="0" borderId="33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vertical="top"/>
    </xf>
    <xf numFmtId="0" fontId="4" fillId="0" borderId="40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vertical="top"/>
    </xf>
    <xf numFmtId="0" fontId="4" fillId="0" borderId="40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textRotation="90"/>
    </xf>
    <xf numFmtId="0" fontId="4" fillId="0" borderId="0" xfId="0" applyFont="1" applyFill="1" applyAlignment="1">
      <alignment vertical="top"/>
    </xf>
    <xf numFmtId="0" fontId="4" fillId="6" borderId="0" xfId="0" applyFont="1" applyFill="1" applyAlignment="1">
      <alignment vertical="top"/>
    </xf>
    <xf numFmtId="164" fontId="4" fillId="0" borderId="34" xfId="0" applyNumberFormat="1" applyFont="1" applyFill="1" applyBorder="1" applyAlignment="1">
      <alignment vertical="top" wrapText="1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6" borderId="0" xfId="0" applyNumberFormat="1" applyFont="1" applyFill="1" applyBorder="1" applyAlignment="1">
      <alignment horizontal="center" vertical="top"/>
    </xf>
    <xf numFmtId="164" fontId="5" fillId="5" borderId="30" xfId="0" applyNumberFormat="1" applyFont="1" applyFill="1" applyBorder="1" applyAlignment="1">
      <alignment horizontal="center" vertical="top"/>
    </xf>
    <xf numFmtId="164" fontId="5" fillId="5" borderId="25" xfId="0" applyNumberFormat="1" applyFont="1" applyFill="1" applyBorder="1" applyAlignment="1">
      <alignment horizontal="center" vertical="top"/>
    </xf>
    <xf numFmtId="164" fontId="5" fillId="5" borderId="29" xfId="0" applyNumberFormat="1" applyFont="1" applyFill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164" fontId="5" fillId="5" borderId="58" xfId="0" applyNumberFormat="1" applyFont="1" applyFill="1" applyBorder="1" applyAlignment="1">
      <alignment horizontal="center" vertical="top"/>
    </xf>
    <xf numFmtId="164" fontId="5" fillId="5" borderId="44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164" fontId="4" fillId="0" borderId="59" xfId="0" applyNumberFormat="1" applyFont="1" applyFill="1" applyBorder="1" applyAlignment="1">
      <alignment vertical="top" wrapText="1"/>
    </xf>
    <xf numFmtId="0" fontId="4" fillId="0" borderId="6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vertical="top"/>
    </xf>
    <xf numFmtId="0" fontId="4" fillId="0" borderId="61" xfId="0" applyNumberFormat="1" applyFont="1" applyFill="1" applyBorder="1" applyAlignment="1">
      <alignment vertical="top"/>
    </xf>
    <xf numFmtId="0" fontId="4" fillId="0" borderId="24" xfId="0" applyFont="1" applyBorder="1"/>
    <xf numFmtId="0" fontId="4" fillId="0" borderId="62" xfId="0" applyFont="1" applyBorder="1"/>
    <xf numFmtId="0" fontId="4" fillId="0" borderId="42" xfId="0" applyFont="1" applyFill="1" applyBorder="1" applyAlignment="1">
      <alignment horizontal="center" vertical="top"/>
    </xf>
    <xf numFmtId="164" fontId="4" fillId="6" borderId="63" xfId="0" applyNumberFormat="1" applyFont="1" applyFill="1" applyBorder="1" applyAlignment="1">
      <alignment horizontal="center" vertical="top"/>
    </xf>
    <xf numFmtId="164" fontId="4" fillId="6" borderId="13" xfId="0" applyNumberFormat="1" applyFont="1" applyFill="1" applyBorder="1" applyAlignment="1">
      <alignment horizontal="center" vertical="top"/>
    </xf>
    <xf numFmtId="164" fontId="4" fillId="6" borderId="32" xfId="0" applyNumberFormat="1" applyFont="1" applyFill="1" applyBorder="1" applyAlignment="1">
      <alignment horizontal="center" vertical="top"/>
    </xf>
    <xf numFmtId="164" fontId="4" fillId="6" borderId="22" xfId="0" applyNumberFormat="1" applyFont="1" applyFill="1" applyBorder="1" applyAlignment="1">
      <alignment horizontal="center" vertical="top"/>
    </xf>
    <xf numFmtId="164" fontId="4" fillId="6" borderId="64" xfId="0" applyNumberFormat="1" applyFont="1" applyFill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65" xfId="0" applyFont="1" applyBorder="1" applyAlignment="1">
      <alignment vertical="top"/>
    </xf>
    <xf numFmtId="0" fontId="4" fillId="5" borderId="18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23" xfId="0" applyFont="1" applyFill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34" xfId="0" applyFont="1" applyFill="1" applyBorder="1" applyAlignment="1">
      <alignment horizontal="center" vertical="top"/>
    </xf>
    <xf numFmtId="164" fontId="4" fillId="6" borderId="18" xfId="0" applyNumberFormat="1" applyFont="1" applyFill="1" applyBorder="1" applyAlignment="1">
      <alignment horizontal="center" vertical="top"/>
    </xf>
    <xf numFmtId="164" fontId="4" fillId="6" borderId="9" xfId="0" applyNumberFormat="1" applyFont="1" applyFill="1" applyBorder="1" applyAlignment="1">
      <alignment horizontal="center" vertical="top"/>
    </xf>
    <xf numFmtId="164" fontId="4" fillId="6" borderId="23" xfId="0" applyNumberFormat="1" applyFont="1" applyFill="1" applyBorder="1" applyAlignment="1">
      <alignment horizontal="center" vertical="top"/>
    </xf>
    <xf numFmtId="164" fontId="4" fillId="6" borderId="16" xfId="0" applyNumberFormat="1" applyFont="1" applyFill="1" applyBorder="1" applyAlignment="1">
      <alignment horizontal="center" vertical="top"/>
    </xf>
    <xf numFmtId="164" fontId="4" fillId="6" borderId="65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164" fontId="4" fillId="6" borderId="47" xfId="0" applyNumberFormat="1" applyFont="1" applyFill="1" applyBorder="1" applyAlignment="1">
      <alignment horizontal="center" vertical="top" wrapText="1"/>
    </xf>
    <xf numFmtId="164" fontId="4" fillId="6" borderId="25" xfId="0" applyNumberFormat="1" applyFont="1" applyFill="1" applyBorder="1" applyAlignment="1">
      <alignment horizontal="center" vertical="top" wrapText="1"/>
    </xf>
    <xf numFmtId="164" fontId="4" fillId="6" borderId="30" xfId="0" applyNumberFormat="1" applyFont="1" applyFill="1" applyBorder="1" applyAlignment="1">
      <alignment horizontal="center" vertical="top" wrapText="1"/>
    </xf>
    <xf numFmtId="164" fontId="4" fillId="6" borderId="62" xfId="0" applyNumberFormat="1" applyFont="1" applyFill="1" applyBorder="1" applyAlignment="1">
      <alignment horizontal="center" vertical="top" wrapText="1"/>
    </xf>
    <xf numFmtId="164" fontId="4" fillId="6" borderId="28" xfId="0" applyNumberFormat="1" applyFont="1" applyFill="1" applyBorder="1" applyAlignment="1">
      <alignment horizontal="center" vertical="top" wrapText="1"/>
    </xf>
    <xf numFmtId="164" fontId="4" fillId="6" borderId="31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0" fontId="4" fillId="0" borderId="47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164" fontId="4" fillId="6" borderId="18" xfId="0" applyNumberFormat="1" applyFont="1" applyFill="1" applyBorder="1" applyAlignment="1">
      <alignment horizontal="center" vertical="top" wrapText="1"/>
    </xf>
    <xf numFmtId="164" fontId="4" fillId="6" borderId="9" xfId="0" applyNumberFormat="1" applyFont="1" applyFill="1" applyBorder="1" applyAlignment="1">
      <alignment horizontal="center" vertical="top" wrapText="1"/>
    </xf>
    <xf numFmtId="164" fontId="4" fillId="6" borderId="16" xfId="0" applyNumberFormat="1" applyFont="1" applyFill="1" applyBorder="1" applyAlignment="1">
      <alignment horizontal="center" vertical="top" wrapText="1"/>
    </xf>
    <xf numFmtId="164" fontId="4" fillId="6" borderId="65" xfId="0" applyNumberFormat="1" applyFont="1" applyFill="1" applyBorder="1" applyAlignment="1">
      <alignment horizontal="center" vertical="top" wrapText="1"/>
    </xf>
    <xf numFmtId="164" fontId="4" fillId="6" borderId="48" xfId="0" applyNumberFormat="1" applyFont="1" applyFill="1" applyBorder="1" applyAlignment="1">
      <alignment horizontal="center" vertical="top" wrapText="1"/>
    </xf>
    <xf numFmtId="164" fontId="4" fillId="6" borderId="66" xfId="0" applyNumberFormat="1" applyFont="1" applyFill="1" applyBorder="1" applyAlignment="1">
      <alignment horizontal="center" vertical="top" wrapText="1"/>
    </xf>
    <xf numFmtId="164" fontId="4" fillId="6" borderId="33" xfId="0" applyNumberFormat="1" applyFont="1" applyFill="1" applyBorder="1" applyAlignment="1">
      <alignment horizontal="center" vertical="top"/>
    </xf>
    <xf numFmtId="164" fontId="4" fillId="6" borderId="25" xfId="0" applyNumberFormat="1" applyFont="1" applyFill="1" applyBorder="1" applyAlignment="1">
      <alignment horizontal="center" vertical="top"/>
    </xf>
    <xf numFmtId="164" fontId="4" fillId="6" borderId="26" xfId="0" applyNumberFormat="1" applyFont="1" applyFill="1" applyBorder="1" applyAlignment="1">
      <alignment horizontal="center" vertical="top"/>
    </xf>
    <xf numFmtId="164" fontId="4" fillId="6" borderId="30" xfId="0" applyNumberFormat="1" applyFont="1" applyFill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164" fontId="4" fillId="6" borderId="52" xfId="0" applyNumberFormat="1" applyFont="1" applyFill="1" applyBorder="1" applyAlignment="1">
      <alignment horizontal="center" vertical="top"/>
    </xf>
    <xf numFmtId="164" fontId="4" fillId="6" borderId="50" xfId="0" applyNumberFormat="1" applyFont="1" applyFill="1" applyBorder="1" applyAlignment="1">
      <alignment horizontal="center" vertical="top"/>
    </xf>
    <xf numFmtId="164" fontId="4" fillId="6" borderId="51" xfId="0" applyNumberFormat="1" applyFont="1" applyFill="1" applyBorder="1" applyAlignment="1">
      <alignment horizontal="center" vertical="top"/>
    </xf>
    <xf numFmtId="164" fontId="4" fillId="6" borderId="49" xfId="0" applyNumberFormat="1" applyFont="1" applyFill="1" applyBorder="1" applyAlignment="1">
      <alignment horizontal="center" vertical="top"/>
    </xf>
    <xf numFmtId="164" fontId="4" fillId="6" borderId="53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/>
    </xf>
    <xf numFmtId="164" fontId="4" fillId="6" borderId="67" xfId="0" applyNumberFormat="1" applyFont="1" applyFill="1" applyBorder="1" applyAlignment="1">
      <alignment horizontal="center" vertical="top"/>
    </xf>
    <xf numFmtId="164" fontId="4" fillId="6" borderId="67" xfId="0" applyNumberFormat="1" applyFont="1" applyFill="1" applyBorder="1" applyAlignment="1">
      <alignment horizontal="center" vertical="top" wrapText="1"/>
    </xf>
    <xf numFmtId="164" fontId="4" fillId="6" borderId="26" xfId="0" applyNumberFormat="1" applyFont="1" applyFill="1" applyBorder="1" applyAlignment="1">
      <alignment horizontal="center" vertical="top" wrapText="1"/>
    </xf>
    <xf numFmtId="164" fontId="4" fillId="6" borderId="49" xfId="0" applyNumberFormat="1" applyFont="1" applyFill="1" applyBorder="1" applyAlignment="1">
      <alignment horizontal="center" vertical="top" wrapText="1"/>
    </xf>
    <xf numFmtId="164" fontId="4" fillId="6" borderId="50" xfId="0" applyNumberFormat="1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/>
    </xf>
    <xf numFmtId="164" fontId="4" fillId="0" borderId="42" xfId="0" applyNumberFormat="1" applyFont="1" applyFill="1" applyBorder="1" applyAlignment="1">
      <alignment horizontal="left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164" fontId="4" fillId="6" borderId="68" xfId="0" applyNumberFormat="1" applyFont="1" applyFill="1" applyBorder="1" applyAlignment="1">
      <alignment horizontal="center" vertical="top"/>
    </xf>
    <xf numFmtId="164" fontId="4" fillId="6" borderId="45" xfId="0" applyNumberFormat="1" applyFont="1" applyFill="1" applyBorder="1" applyAlignment="1">
      <alignment horizontal="center" vertical="top"/>
    </xf>
    <xf numFmtId="164" fontId="4" fillId="6" borderId="69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left"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50" xfId="0" applyNumberFormat="1" applyFont="1" applyFill="1" applyBorder="1" applyAlignment="1">
      <alignment horizontal="center" vertical="top"/>
    </xf>
    <xf numFmtId="0" fontId="4" fillId="0" borderId="39" xfId="0" applyNumberFormat="1" applyFont="1" applyFill="1" applyBorder="1" applyAlignment="1">
      <alignment horizontal="center" vertical="top"/>
    </xf>
    <xf numFmtId="0" fontId="5" fillId="5" borderId="35" xfId="0" applyFont="1" applyFill="1" applyBorder="1" applyAlignment="1">
      <alignment horizontal="center" vertical="top" wrapText="1"/>
    </xf>
    <xf numFmtId="164" fontId="5" fillId="5" borderId="26" xfId="0" applyNumberFormat="1" applyFont="1" applyFill="1" applyBorder="1" applyAlignment="1">
      <alignment horizontal="center" vertical="top"/>
    </xf>
    <xf numFmtId="0" fontId="5" fillId="5" borderId="44" xfId="0" applyFont="1" applyFill="1" applyBorder="1" applyAlignment="1">
      <alignment horizontal="center" vertical="top" wrapText="1"/>
    </xf>
    <xf numFmtId="164" fontId="5" fillId="5" borderId="53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164" fontId="4" fillId="6" borderId="33" xfId="0" applyNumberFormat="1" applyFont="1" applyFill="1" applyBorder="1" applyAlignment="1">
      <alignment horizontal="center" vertical="top" wrapText="1"/>
    </xf>
    <xf numFmtId="164" fontId="4" fillId="6" borderId="1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vertical="top" wrapText="1"/>
    </xf>
    <xf numFmtId="1" fontId="5" fillId="0" borderId="41" xfId="0" applyNumberFormat="1" applyFont="1" applyBorder="1" applyAlignment="1">
      <alignment horizontal="center" vertical="top" wrapText="1"/>
    </xf>
    <xf numFmtId="1" fontId="5" fillId="0" borderId="42" xfId="0" applyNumberFormat="1" applyFont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35" xfId="0" applyFont="1" applyFill="1" applyBorder="1" applyAlignment="1">
      <alignment horizontal="center" vertical="top"/>
    </xf>
    <xf numFmtId="164" fontId="5" fillId="5" borderId="57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5" fillId="5" borderId="20" xfId="0" applyNumberFormat="1" applyFont="1" applyFill="1" applyBorder="1" applyAlignment="1">
      <alignment horizontal="center" vertical="top"/>
    </xf>
    <xf numFmtId="164" fontId="5" fillId="5" borderId="70" xfId="0" applyNumberFormat="1" applyFont="1" applyFill="1" applyBorder="1" applyAlignment="1">
      <alignment horizontal="center" vertical="top"/>
    </xf>
    <xf numFmtId="164" fontId="5" fillId="5" borderId="71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0" fontId="4" fillId="6" borderId="44" xfId="0" applyFont="1" applyFill="1" applyBorder="1" applyAlignment="1">
      <alignment horizontal="center" vertical="top" wrapText="1"/>
    </xf>
    <xf numFmtId="164" fontId="4" fillId="6" borderId="52" xfId="0" applyNumberFormat="1" applyFont="1" applyFill="1" applyBorder="1" applyAlignment="1">
      <alignment horizontal="center" vertical="top" wrapText="1"/>
    </xf>
    <xf numFmtId="164" fontId="4" fillId="6" borderId="51" xfId="0" applyNumberFormat="1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left" vertical="top" wrapText="1"/>
    </xf>
    <xf numFmtId="1" fontId="11" fillId="0" borderId="72" xfId="0" applyNumberFormat="1" applyFont="1" applyFill="1" applyBorder="1" applyAlignment="1">
      <alignment horizontal="center" vertical="top"/>
    </xf>
    <xf numFmtId="49" fontId="11" fillId="0" borderId="39" xfId="0" applyNumberFormat="1" applyFont="1" applyFill="1" applyBorder="1" applyAlignment="1">
      <alignment horizontal="center" vertical="top"/>
    </xf>
    <xf numFmtId="49" fontId="11" fillId="0" borderId="47" xfId="0" applyNumberFormat="1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left" vertical="top" wrapText="1"/>
    </xf>
    <xf numFmtId="164" fontId="4" fillId="5" borderId="63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5" borderId="7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9" fontId="4" fillId="0" borderId="34" xfId="0" applyNumberFormat="1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164" fontId="4" fillId="6" borderId="58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0" fontId="5" fillId="5" borderId="46" xfId="0" applyFont="1" applyFill="1" applyBorder="1" applyAlignment="1">
      <alignment horizontal="center" vertical="top" wrapText="1"/>
    </xf>
    <xf numFmtId="164" fontId="5" fillId="5" borderId="46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 wrapText="1"/>
    </xf>
    <xf numFmtId="164" fontId="4" fillId="6" borderId="58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29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6" fillId="5" borderId="38" xfId="0" applyFont="1" applyFill="1" applyBorder="1" applyAlignment="1">
      <alignment horizontal="left" vertical="top" wrapText="1"/>
    </xf>
    <xf numFmtId="49" fontId="5" fillId="0" borderId="32" xfId="0" applyNumberFormat="1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0" fontId="15" fillId="0" borderId="0" xfId="0" applyFont="1"/>
    <xf numFmtId="0" fontId="15" fillId="0" borderId="25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4" fillId="0" borderId="49" xfId="0" applyNumberFormat="1" applyFont="1" applyFill="1" applyBorder="1" applyAlignment="1">
      <alignment horizontal="center" vertical="top" wrapText="1"/>
    </xf>
    <xf numFmtId="0" fontId="4" fillId="0" borderId="5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59" xfId="0" applyFont="1" applyFill="1" applyBorder="1" applyAlignment="1">
      <alignment horizontal="center" vertical="top" wrapText="1"/>
    </xf>
    <xf numFmtId="164" fontId="4" fillId="6" borderId="74" xfId="0" applyNumberFormat="1" applyFont="1" applyFill="1" applyBorder="1" applyAlignment="1">
      <alignment horizontal="center" vertical="top" wrapText="1"/>
    </xf>
    <xf numFmtId="164" fontId="4" fillId="6" borderId="45" xfId="0" applyNumberFormat="1" applyFont="1" applyFill="1" applyBorder="1" applyAlignment="1">
      <alignment horizontal="center" vertical="top" wrapText="1"/>
    </xf>
    <xf numFmtId="164" fontId="4" fillId="6" borderId="73" xfId="0" applyNumberFormat="1" applyFont="1" applyFill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 wrapText="1"/>
    </xf>
    <xf numFmtId="164" fontId="4" fillId="5" borderId="45" xfId="0" applyNumberFormat="1" applyFont="1" applyFill="1" applyBorder="1" applyAlignment="1">
      <alignment horizontal="center" vertical="top" wrapText="1"/>
    </xf>
    <xf numFmtId="164" fontId="4" fillId="5" borderId="69" xfId="0" applyNumberFormat="1" applyFont="1" applyFill="1" applyBorder="1" applyAlignment="1">
      <alignment horizontal="center" vertical="top" wrapText="1"/>
    </xf>
    <xf numFmtId="164" fontId="4" fillId="6" borderId="59" xfId="0" applyNumberFormat="1" applyFont="1" applyFill="1" applyBorder="1" applyAlignment="1">
      <alignment horizontal="center" vertical="top" wrapText="1"/>
    </xf>
    <xf numFmtId="164" fontId="4" fillId="6" borderId="75" xfId="0" applyNumberFormat="1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left" vertical="top" wrapText="1"/>
    </xf>
    <xf numFmtId="49" fontId="11" fillId="0" borderId="60" xfId="0" applyNumberFormat="1" applyFont="1" applyFill="1" applyBorder="1" applyAlignment="1">
      <alignment horizontal="center" vertical="top"/>
    </xf>
    <xf numFmtId="49" fontId="11" fillId="0" borderId="45" xfId="0" applyNumberFormat="1" applyFont="1" applyFill="1" applyBorder="1" applyAlignment="1">
      <alignment horizontal="center" vertical="top"/>
    </xf>
    <xf numFmtId="49" fontId="11" fillId="0" borderId="61" xfId="0" applyNumberFormat="1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left" vertical="top" wrapText="1"/>
    </xf>
    <xf numFmtId="0" fontId="11" fillId="0" borderId="76" xfId="0" applyFont="1" applyFill="1" applyBorder="1" applyAlignment="1">
      <alignment horizontal="left" vertical="top" wrapText="1"/>
    </xf>
    <xf numFmtId="164" fontId="4" fillId="5" borderId="65" xfId="0" applyNumberFormat="1" applyFont="1" applyFill="1" applyBorder="1" applyAlignment="1">
      <alignment horizontal="center" vertical="top"/>
    </xf>
    <xf numFmtId="164" fontId="5" fillId="5" borderId="16" xfId="0" applyNumberFormat="1" applyFont="1" applyFill="1" applyBorder="1" applyAlignment="1">
      <alignment horizontal="center" vertical="top"/>
    </xf>
    <xf numFmtId="164" fontId="5" fillId="5" borderId="9" xfId="0" applyNumberFormat="1" applyFont="1" applyFill="1" applyBorder="1" applyAlignment="1">
      <alignment horizontal="center" vertical="top"/>
    </xf>
    <xf numFmtId="164" fontId="5" fillId="5" borderId="65" xfId="0" applyNumberFormat="1" applyFont="1" applyFill="1" applyBorder="1" applyAlignment="1">
      <alignment horizontal="center" vertical="top"/>
    </xf>
    <xf numFmtId="164" fontId="5" fillId="5" borderId="23" xfId="0" applyNumberFormat="1" applyFont="1" applyFill="1" applyBorder="1" applyAlignment="1">
      <alignment horizontal="center" vertical="top"/>
    </xf>
    <xf numFmtId="164" fontId="5" fillId="5" borderId="34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49" fontId="4" fillId="6" borderId="51" xfId="0" applyNumberFormat="1" applyFont="1" applyFill="1" applyBorder="1" applyAlignment="1">
      <alignment horizontal="center" vertical="top"/>
    </xf>
    <xf numFmtId="49" fontId="4" fillId="6" borderId="23" xfId="0" applyNumberFormat="1" applyFont="1" applyFill="1" applyBorder="1" applyAlignment="1">
      <alignment horizontal="center" vertical="top"/>
    </xf>
    <xf numFmtId="0" fontId="7" fillId="6" borderId="73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horizontal="center" vertical="top"/>
    </xf>
    <xf numFmtId="49" fontId="5" fillId="6" borderId="32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0" fontId="5" fillId="7" borderId="44" xfId="0" applyFont="1" applyFill="1" applyBorder="1" applyAlignment="1">
      <alignment horizontal="center" vertical="top" wrapText="1"/>
    </xf>
    <xf numFmtId="164" fontId="4" fillId="7" borderId="72" xfId="0" applyNumberFormat="1" applyFont="1" applyFill="1" applyBorder="1" applyAlignment="1">
      <alignment horizontal="center" vertical="top"/>
    </xf>
    <xf numFmtId="164" fontId="4" fillId="7" borderId="50" xfId="0" applyNumberFormat="1" applyFont="1" applyFill="1" applyBorder="1" applyAlignment="1">
      <alignment horizontal="center" vertical="top"/>
    </xf>
    <xf numFmtId="164" fontId="4" fillId="7" borderId="58" xfId="0" applyNumberFormat="1" applyFont="1" applyFill="1" applyBorder="1" applyAlignment="1">
      <alignment horizontal="center" vertical="top"/>
    </xf>
    <xf numFmtId="0" fontId="5" fillId="7" borderId="46" xfId="0" applyFont="1" applyFill="1" applyBorder="1" applyAlignment="1">
      <alignment horizontal="center" vertical="top" wrapText="1"/>
    </xf>
    <xf numFmtId="164" fontId="5" fillId="7" borderId="4" xfId="0" applyNumberFormat="1" applyFont="1" applyFill="1" applyBorder="1" applyAlignment="1">
      <alignment horizontal="center" vertical="top"/>
    </xf>
    <xf numFmtId="49" fontId="5" fillId="6" borderId="32" xfId="0" applyNumberFormat="1" applyFont="1" applyFill="1" applyBorder="1" applyAlignment="1">
      <alignment vertical="top"/>
    </xf>
    <xf numFmtId="49" fontId="5" fillId="6" borderId="23" xfId="0" applyNumberFormat="1" applyFont="1" applyFill="1" applyBorder="1" applyAlignment="1">
      <alignment vertical="top"/>
    </xf>
    <xf numFmtId="49" fontId="4" fillId="6" borderId="21" xfId="0" applyNumberFormat="1" applyFont="1" applyFill="1" applyBorder="1" applyAlignment="1">
      <alignment vertical="top"/>
    </xf>
    <xf numFmtId="0" fontId="4" fillId="6" borderId="21" xfId="0" applyFont="1" applyFill="1" applyBorder="1" applyAlignment="1">
      <alignment horizontal="center" vertical="top"/>
    </xf>
    <xf numFmtId="0" fontId="6" fillId="5" borderId="46" xfId="0" applyFont="1" applyFill="1" applyBorder="1" applyAlignment="1">
      <alignment horizontal="left" vertical="top" wrapText="1"/>
    </xf>
    <xf numFmtId="49" fontId="4" fillId="6" borderId="23" xfId="0" applyNumberFormat="1" applyFont="1" applyFill="1" applyBorder="1" applyAlignment="1">
      <alignment vertical="top"/>
    </xf>
    <xf numFmtId="49" fontId="4" fillId="6" borderId="32" xfId="0" applyNumberFormat="1" applyFont="1" applyFill="1" applyBorder="1" applyAlignment="1">
      <alignment vertical="top"/>
    </xf>
    <xf numFmtId="49" fontId="11" fillId="0" borderId="72" xfId="0" applyNumberFormat="1" applyFont="1" applyFill="1" applyBorder="1" applyAlignment="1">
      <alignment horizontal="center" vertical="top"/>
    </xf>
    <xf numFmtId="164" fontId="4" fillId="5" borderId="52" xfId="0" applyNumberFormat="1" applyFont="1" applyFill="1" applyBorder="1" applyAlignment="1">
      <alignment horizontal="center" vertical="top" wrapText="1"/>
    </xf>
    <xf numFmtId="164" fontId="4" fillId="5" borderId="74" xfId="0" applyNumberFormat="1" applyFont="1" applyFill="1" applyBorder="1" applyAlignment="1">
      <alignment horizontal="center" vertical="top" wrapText="1"/>
    </xf>
    <xf numFmtId="164" fontId="4" fillId="6" borderId="53" xfId="0" applyNumberFormat="1" applyFont="1" applyFill="1" applyBorder="1" applyAlignment="1">
      <alignment horizontal="center" vertical="top" wrapText="1"/>
    </xf>
    <xf numFmtId="164" fontId="4" fillId="6" borderId="69" xfId="0" applyNumberFormat="1" applyFont="1" applyFill="1" applyBorder="1" applyAlignment="1">
      <alignment horizontal="center" vertical="top" wrapText="1"/>
    </xf>
    <xf numFmtId="164" fontId="4" fillId="6" borderId="35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/>
    </xf>
    <xf numFmtId="164" fontId="4" fillId="6" borderId="61" xfId="0" applyNumberFormat="1" applyFont="1" applyFill="1" applyBorder="1" applyAlignment="1">
      <alignment horizontal="center" vertical="top" wrapText="1"/>
    </xf>
    <xf numFmtId="164" fontId="4" fillId="6" borderId="36" xfId="0" applyNumberFormat="1" applyFont="1" applyFill="1" applyBorder="1" applyAlignment="1">
      <alignment horizontal="center" vertical="top" wrapText="1"/>
    </xf>
    <xf numFmtId="164" fontId="4" fillId="5" borderId="51" xfId="0" applyNumberFormat="1" applyFont="1" applyFill="1" applyBorder="1" applyAlignment="1">
      <alignment horizontal="center" vertical="top" wrapText="1"/>
    </xf>
    <xf numFmtId="49" fontId="11" fillId="0" borderId="52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0" fontId="5" fillId="0" borderId="42" xfId="0" applyNumberFormat="1" applyFont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0" fontId="4" fillId="0" borderId="34" xfId="0" applyFont="1" applyBorder="1"/>
    <xf numFmtId="164" fontId="4" fillId="6" borderId="40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/>
    </xf>
    <xf numFmtId="0" fontId="17" fillId="6" borderId="72" xfId="0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/>
    </xf>
    <xf numFmtId="0" fontId="4" fillId="6" borderId="12" xfId="0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0" fontId="4" fillId="5" borderId="12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5" borderId="40" xfId="0" applyFont="1" applyFill="1" applyBorder="1" applyAlignment="1">
      <alignment vertical="top"/>
    </xf>
    <xf numFmtId="164" fontId="4" fillId="5" borderId="65" xfId="0" applyNumberFormat="1" applyFont="1" applyFill="1" applyBorder="1" applyAlignment="1">
      <alignment horizontal="center" vertical="top" wrapText="1"/>
    </xf>
    <xf numFmtId="164" fontId="4" fillId="6" borderId="29" xfId="0" applyNumberFormat="1" applyFont="1" applyFill="1" applyBorder="1" applyAlignment="1">
      <alignment horizontal="center" vertical="top" wrapText="1"/>
    </xf>
    <xf numFmtId="0" fontId="4" fillId="5" borderId="65" xfId="0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0" xfId="0" applyNumberFormat="1" applyFont="1"/>
    <xf numFmtId="1" fontId="11" fillId="0" borderId="28" xfId="0" applyNumberFormat="1" applyFont="1" applyFill="1" applyBorder="1" applyAlignment="1">
      <alignment horizontal="center" vertical="top"/>
    </xf>
    <xf numFmtId="1" fontId="11" fillId="0" borderId="25" xfId="0" applyNumberFormat="1" applyFont="1" applyFill="1" applyBorder="1" applyAlignment="1">
      <alignment horizontal="center" vertical="top"/>
    </xf>
    <xf numFmtId="1" fontId="11" fillId="0" borderId="41" xfId="0" applyNumberFormat="1" applyFont="1" applyFill="1" applyBorder="1" applyAlignment="1">
      <alignment horizontal="center" vertical="top"/>
    </xf>
    <xf numFmtId="0" fontId="4" fillId="0" borderId="12" xfId="0" applyNumberFormat="1" applyFont="1" applyBorder="1" applyAlignment="1">
      <alignment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164" fontId="5" fillId="5" borderId="23" xfId="0" applyNumberFormat="1" applyFont="1" applyFill="1" applyBorder="1" applyAlignment="1">
      <alignment horizontal="center" vertical="top" wrapText="1"/>
    </xf>
    <xf numFmtId="49" fontId="11" fillId="6" borderId="9" xfId="0" applyNumberFormat="1" applyFont="1" applyFill="1" applyBorder="1" applyAlignment="1">
      <alignment horizontal="center" vertical="top"/>
    </xf>
    <xf numFmtId="49" fontId="11" fillId="6" borderId="4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6" borderId="12" xfId="0" applyFont="1" applyFill="1" applyBorder="1" applyAlignment="1">
      <alignment horizontal="center" vertical="top" wrapText="1"/>
    </xf>
    <xf numFmtId="0" fontId="5" fillId="5" borderId="71" xfId="0" applyFont="1" applyFill="1" applyBorder="1" applyAlignment="1">
      <alignment horizontal="center" vertical="top" wrapText="1"/>
    </xf>
    <xf numFmtId="164" fontId="5" fillId="5" borderId="65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60" xfId="0" applyFont="1" applyBorder="1"/>
    <xf numFmtId="0" fontId="4" fillId="5" borderId="60" xfId="0" applyFont="1" applyFill="1" applyBorder="1"/>
    <xf numFmtId="0" fontId="4" fillId="5" borderId="45" xfId="0" applyFont="1" applyFill="1" applyBorder="1"/>
    <xf numFmtId="0" fontId="4" fillId="5" borderId="61" xfId="0" applyFont="1" applyFill="1" applyBorder="1"/>
    <xf numFmtId="0" fontId="4" fillId="0" borderId="75" xfId="0" applyFont="1" applyBorder="1"/>
    <xf numFmtId="0" fontId="4" fillId="0" borderId="59" xfId="0" applyFont="1" applyBorder="1"/>
    <xf numFmtId="164" fontId="5" fillId="5" borderId="3" xfId="0" applyNumberFormat="1" applyFont="1" applyFill="1" applyBorder="1" applyAlignment="1">
      <alignment horizontal="center" vertical="top"/>
    </xf>
    <xf numFmtId="164" fontId="5" fillId="5" borderId="21" xfId="0" applyNumberFormat="1" applyFont="1" applyFill="1" applyBorder="1" applyAlignment="1">
      <alignment horizontal="center" vertical="top"/>
    </xf>
    <xf numFmtId="164" fontId="5" fillId="5" borderId="77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vertical="top" wrapText="1"/>
    </xf>
    <xf numFmtId="164" fontId="4" fillId="5" borderId="12" xfId="0" applyNumberFormat="1" applyFont="1" applyFill="1" applyBorder="1" applyAlignment="1">
      <alignment horizontal="center" vertical="top" wrapText="1"/>
    </xf>
    <xf numFmtId="0" fontId="4" fillId="0" borderId="72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49" fontId="4" fillId="0" borderId="65" xfId="0" applyNumberFormat="1" applyFont="1" applyBorder="1" applyAlignment="1">
      <alignment vertical="top"/>
    </xf>
    <xf numFmtId="49" fontId="4" fillId="0" borderId="78" xfId="0" applyNumberFormat="1" applyFont="1" applyBorder="1" applyAlignment="1">
      <alignment vertical="top"/>
    </xf>
    <xf numFmtId="49" fontId="4" fillId="0" borderId="64" xfId="0" applyNumberFormat="1" applyFont="1" applyBorder="1" applyAlignment="1">
      <alignment vertical="top"/>
    </xf>
    <xf numFmtId="164" fontId="4" fillId="0" borderId="29" xfId="0" applyNumberFormat="1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/>
    </xf>
    <xf numFmtId="0" fontId="4" fillId="6" borderId="39" xfId="0" applyFont="1" applyFill="1" applyBorder="1" applyAlignment="1">
      <alignment horizontal="center" vertical="top"/>
    </xf>
    <xf numFmtId="0" fontId="4" fillId="6" borderId="40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left" vertical="top" wrapText="1"/>
    </xf>
    <xf numFmtId="0" fontId="5" fillId="0" borderId="34" xfId="0" applyNumberFormat="1" applyFont="1" applyBorder="1" applyAlignment="1">
      <alignment vertical="top"/>
    </xf>
    <xf numFmtId="164" fontId="4" fillId="6" borderId="72" xfId="0" applyNumberFormat="1" applyFont="1" applyFill="1" applyBorder="1" applyAlignment="1">
      <alignment horizontal="center" vertical="top"/>
    </xf>
    <xf numFmtId="0" fontId="4" fillId="6" borderId="58" xfId="0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0" fontId="11" fillId="0" borderId="58" xfId="0" applyFont="1" applyBorder="1" applyAlignment="1">
      <alignment horizontal="left" vertical="top" wrapText="1"/>
    </xf>
    <xf numFmtId="0" fontId="4" fillId="6" borderId="58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 wrapText="1"/>
    </xf>
    <xf numFmtId="0" fontId="5" fillId="6" borderId="29" xfId="0" applyFont="1" applyFill="1" applyBorder="1" applyAlignment="1">
      <alignment horizontal="center" vertical="top" wrapText="1"/>
    </xf>
    <xf numFmtId="164" fontId="5" fillId="6" borderId="67" xfId="0" applyNumberFormat="1" applyFont="1" applyFill="1" applyBorder="1" applyAlignment="1">
      <alignment horizontal="center" vertical="top"/>
    </xf>
    <xf numFmtId="164" fontId="5" fillId="6" borderId="25" xfId="0" applyNumberFormat="1" applyFont="1" applyFill="1" applyBorder="1" applyAlignment="1">
      <alignment horizontal="center" vertical="top"/>
    </xf>
    <xf numFmtId="164" fontId="5" fillId="6" borderId="26" xfId="0" applyNumberFormat="1" applyFont="1" applyFill="1" applyBorder="1" applyAlignment="1">
      <alignment horizontal="center" vertical="top"/>
    </xf>
    <xf numFmtId="164" fontId="5" fillId="6" borderId="47" xfId="0" applyNumberFormat="1" applyFont="1" applyFill="1" applyBorder="1" applyAlignment="1">
      <alignment horizontal="center" vertical="top"/>
    </xf>
    <xf numFmtId="164" fontId="5" fillId="6" borderId="30" xfId="0" applyNumberFormat="1" applyFont="1" applyFill="1" applyBorder="1" applyAlignment="1">
      <alignment horizontal="center" vertical="top"/>
    </xf>
    <xf numFmtId="164" fontId="5" fillId="5" borderId="67" xfId="0" applyNumberFormat="1" applyFont="1" applyFill="1" applyBorder="1" applyAlignment="1">
      <alignment horizontal="center" vertical="top"/>
    </xf>
    <xf numFmtId="164" fontId="5" fillId="6" borderId="29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0" fontId="11" fillId="0" borderId="35" xfId="0" applyFont="1" applyBorder="1" applyAlignment="1">
      <alignment vertical="top" wrapText="1"/>
    </xf>
    <xf numFmtId="1" fontId="11" fillId="0" borderId="67" xfId="0" applyNumberFormat="1" applyFont="1" applyFill="1" applyBorder="1" applyAlignment="1">
      <alignment horizontal="center" vertical="top"/>
    </xf>
    <xf numFmtId="1" fontId="11" fillId="0" borderId="26" xfId="0" applyNumberFormat="1" applyFont="1" applyFill="1" applyBorder="1" applyAlignment="1">
      <alignment horizontal="center" vertical="top"/>
    </xf>
    <xf numFmtId="0" fontId="5" fillId="6" borderId="39" xfId="0" applyFont="1" applyFill="1" applyBorder="1" applyAlignment="1">
      <alignment horizontal="center" vertical="top" wrapText="1"/>
    </xf>
    <xf numFmtId="164" fontId="5" fillId="6" borderId="52" xfId="0" applyNumberFormat="1" applyFont="1" applyFill="1" applyBorder="1" applyAlignment="1">
      <alignment horizontal="center" vertical="top"/>
    </xf>
    <xf numFmtId="164" fontId="5" fillId="6" borderId="50" xfId="0" applyNumberFormat="1" applyFont="1" applyFill="1" applyBorder="1" applyAlignment="1">
      <alignment horizontal="center" vertical="top"/>
    </xf>
    <xf numFmtId="164" fontId="6" fillId="6" borderId="50" xfId="0" applyNumberFormat="1" applyFont="1" applyFill="1" applyBorder="1" applyAlignment="1">
      <alignment horizontal="center" vertical="center"/>
    </xf>
    <xf numFmtId="164" fontId="5" fillId="6" borderId="51" xfId="0" applyNumberFormat="1" applyFont="1" applyFill="1" applyBorder="1" applyAlignment="1">
      <alignment horizontal="center" vertical="center"/>
    </xf>
    <xf numFmtId="164" fontId="5" fillId="6" borderId="49" xfId="0" applyNumberFormat="1" applyFont="1" applyFill="1" applyBorder="1" applyAlignment="1">
      <alignment horizontal="center" vertical="center"/>
    </xf>
    <xf numFmtId="164" fontId="5" fillId="6" borderId="50" xfId="0" applyNumberFormat="1" applyFont="1" applyFill="1" applyBorder="1" applyAlignment="1">
      <alignment horizontal="center" vertical="center"/>
    </xf>
    <xf numFmtId="164" fontId="5" fillId="6" borderId="53" xfId="0" applyNumberFormat="1" applyFont="1" applyFill="1" applyBorder="1" applyAlignment="1">
      <alignment horizontal="center" vertical="center"/>
    </xf>
    <xf numFmtId="164" fontId="5" fillId="5" borderId="52" xfId="0" applyNumberFormat="1" applyFont="1" applyFill="1" applyBorder="1" applyAlignment="1">
      <alignment horizontal="center" vertical="top"/>
    </xf>
    <xf numFmtId="164" fontId="6" fillId="5" borderId="50" xfId="0" applyNumberFormat="1" applyFont="1" applyFill="1" applyBorder="1" applyAlignment="1">
      <alignment horizontal="center" vertical="top"/>
    </xf>
    <xf numFmtId="164" fontId="5" fillId="6" borderId="44" xfId="0" applyNumberFormat="1" applyFont="1" applyFill="1" applyBorder="1" applyAlignment="1">
      <alignment horizontal="center" vertical="top"/>
    </xf>
    <xf numFmtId="164" fontId="5" fillId="6" borderId="58" xfId="0" applyNumberFormat="1" applyFont="1" applyFill="1" applyBorder="1" applyAlignment="1">
      <alignment horizontal="center" vertical="top"/>
    </xf>
    <xf numFmtId="164" fontId="4" fillId="6" borderId="12" xfId="0" applyNumberFormat="1" applyFont="1" applyFill="1" applyBorder="1" applyAlignment="1">
      <alignment horizontal="center" vertical="top"/>
    </xf>
    <xf numFmtId="0" fontId="4" fillId="6" borderId="39" xfId="0" applyFont="1" applyFill="1" applyBorder="1" applyAlignment="1">
      <alignment horizontal="center" vertical="top" wrapText="1"/>
    </xf>
    <xf numFmtId="164" fontId="5" fillId="6" borderId="33" xfId="0" applyNumberFormat="1" applyFont="1" applyFill="1" applyBorder="1" applyAlignment="1">
      <alignment horizontal="center" vertical="top"/>
    </xf>
    <xf numFmtId="164" fontId="5" fillId="5" borderId="33" xfId="0" applyNumberFormat="1" applyFont="1" applyFill="1" applyBorder="1" applyAlignment="1">
      <alignment horizontal="center" vertical="top"/>
    </xf>
    <xf numFmtId="164" fontId="5" fillId="6" borderId="36" xfId="0" applyNumberFormat="1" applyFont="1" applyFill="1" applyBorder="1" applyAlignment="1">
      <alignment horizontal="center" vertical="top"/>
    </xf>
    <xf numFmtId="0" fontId="11" fillId="6" borderId="34" xfId="0" applyFont="1" applyFill="1" applyBorder="1" applyAlignment="1">
      <alignment vertical="top" wrapText="1"/>
    </xf>
    <xf numFmtId="49" fontId="11" fillId="6" borderId="12" xfId="0" applyNumberFormat="1" applyFont="1" applyFill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6" borderId="61" xfId="0" applyFont="1" applyFill="1" applyBorder="1" applyAlignment="1">
      <alignment horizontal="center" vertical="top"/>
    </xf>
    <xf numFmtId="0" fontId="11" fillId="7" borderId="44" xfId="0" applyFont="1" applyFill="1" applyBorder="1" applyAlignment="1">
      <alignment horizontal="left" vertical="top" wrapText="1"/>
    </xf>
    <xf numFmtId="49" fontId="11" fillId="7" borderId="58" xfId="0" applyNumberFormat="1" applyFont="1" applyFill="1" applyBorder="1" applyAlignment="1">
      <alignment horizontal="center" vertical="top"/>
    </xf>
    <xf numFmtId="49" fontId="11" fillId="7" borderId="50" xfId="0" applyNumberFormat="1" applyFont="1" applyFill="1" applyBorder="1" applyAlignment="1">
      <alignment horizontal="center" vertical="top"/>
    </xf>
    <xf numFmtId="49" fontId="11" fillId="7" borderId="39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 wrapText="1"/>
    </xf>
    <xf numFmtId="0" fontId="4" fillId="6" borderId="0" xfId="0" applyNumberFormat="1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vertical="top"/>
    </xf>
    <xf numFmtId="49" fontId="4" fillId="6" borderId="45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49" fontId="4" fillId="6" borderId="45" xfId="0" applyNumberFormat="1" applyFont="1" applyFill="1" applyBorder="1" applyAlignment="1">
      <alignment horizontal="center" vertical="top"/>
    </xf>
    <xf numFmtId="0" fontId="5" fillId="5" borderId="76" xfId="0" applyFont="1" applyFill="1" applyBorder="1" applyAlignment="1">
      <alignment horizontal="center" vertical="top" wrapText="1"/>
    </xf>
    <xf numFmtId="164" fontId="5" fillId="5" borderId="15" xfId="0" applyNumberFormat="1" applyFont="1" applyFill="1" applyBorder="1" applyAlignment="1">
      <alignment horizontal="center" vertical="top"/>
    </xf>
    <xf numFmtId="164" fontId="5" fillId="5" borderId="17" xfId="0" applyNumberFormat="1" applyFont="1" applyFill="1" applyBorder="1" applyAlignment="1">
      <alignment horizontal="center" vertical="top"/>
    </xf>
    <xf numFmtId="49" fontId="5" fillId="7" borderId="60" xfId="0" applyNumberFormat="1" applyFont="1" applyFill="1" applyBorder="1" applyAlignment="1">
      <alignment vertical="top"/>
    </xf>
    <xf numFmtId="49" fontId="5" fillId="7" borderId="75" xfId="0" applyNumberFormat="1" applyFont="1" applyFill="1" applyBorder="1" applyAlignment="1">
      <alignment vertical="top"/>
    </xf>
    <xf numFmtId="49" fontId="5" fillId="7" borderId="61" xfId="0" applyNumberFormat="1" applyFont="1" applyFill="1" applyBorder="1" applyAlignment="1">
      <alignment vertical="top"/>
    </xf>
    <xf numFmtId="0" fontId="6" fillId="7" borderId="35" xfId="0" applyFont="1" applyFill="1" applyBorder="1" applyAlignment="1">
      <alignment horizontal="center" vertical="top" wrapText="1"/>
    </xf>
    <xf numFmtId="164" fontId="4" fillId="7" borderId="33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164" fontId="4" fillId="7" borderId="25" xfId="0" applyNumberFormat="1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center" vertical="top"/>
    </xf>
    <xf numFmtId="0" fontId="11" fillId="7" borderId="59" xfId="0" applyFont="1" applyFill="1" applyBorder="1" applyAlignment="1">
      <alignment horizontal="left" vertical="top" wrapText="1"/>
    </xf>
    <xf numFmtId="49" fontId="11" fillId="7" borderId="75" xfId="0" applyNumberFormat="1" applyFont="1" applyFill="1" applyBorder="1" applyAlignment="1">
      <alignment horizontal="center" vertical="top"/>
    </xf>
    <xf numFmtId="49" fontId="11" fillId="7" borderId="45" xfId="0" applyNumberFormat="1" applyFont="1" applyFill="1" applyBorder="1" applyAlignment="1">
      <alignment horizontal="center" vertical="top"/>
    </xf>
    <xf numFmtId="49" fontId="11" fillId="7" borderId="61" xfId="0" applyNumberFormat="1" applyFont="1" applyFill="1" applyBorder="1" applyAlignment="1">
      <alignment horizontal="center" vertical="top"/>
    </xf>
    <xf numFmtId="0" fontId="11" fillId="6" borderId="76" xfId="0" applyFont="1" applyFill="1" applyBorder="1" applyAlignment="1">
      <alignment horizontal="left" vertical="top" wrapText="1"/>
    </xf>
    <xf numFmtId="49" fontId="11" fillId="6" borderId="77" xfId="0" applyNumberFormat="1" applyFont="1" applyFill="1" applyBorder="1" applyAlignment="1">
      <alignment horizontal="center" vertical="top"/>
    </xf>
    <xf numFmtId="49" fontId="11" fillId="6" borderId="3" xfId="0" applyNumberFormat="1" applyFont="1" applyFill="1" applyBorder="1" applyAlignment="1">
      <alignment horizontal="center" vertical="top"/>
    </xf>
    <xf numFmtId="49" fontId="5" fillId="6" borderId="77" xfId="0" applyNumberFormat="1" applyFont="1" applyFill="1" applyBorder="1" applyAlignment="1">
      <alignment vertical="top"/>
    </xf>
    <xf numFmtId="49" fontId="5" fillId="6" borderId="55" xfId="0" applyNumberFormat="1" applyFont="1" applyFill="1" applyBorder="1" applyAlignment="1">
      <alignment vertical="top"/>
    </xf>
    <xf numFmtId="49" fontId="5" fillId="3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5" fillId="8" borderId="15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vertical="top"/>
    </xf>
    <xf numFmtId="164" fontId="4" fillId="5" borderId="11" xfId="0" applyNumberFormat="1" applyFont="1" applyFill="1" applyBorder="1" applyAlignment="1">
      <alignment vertical="top"/>
    </xf>
    <xf numFmtId="164" fontId="4" fillId="5" borderId="13" xfId="0" applyNumberFormat="1" applyFont="1" applyFill="1" applyBorder="1" applyAlignment="1">
      <alignment vertical="top"/>
    </xf>
    <xf numFmtId="164" fontId="5" fillId="5" borderId="7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16" fillId="0" borderId="0" xfId="0" applyFont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9" xfId="0" applyNumberFormat="1" applyFont="1" applyBorder="1" applyAlignment="1">
      <alignment vertical="top"/>
    </xf>
    <xf numFmtId="0" fontId="4" fillId="0" borderId="40" xfId="0" applyNumberFormat="1" applyFont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left" vertical="top"/>
    </xf>
    <xf numFmtId="0" fontId="4" fillId="0" borderId="33" xfId="0" applyNumberFormat="1" applyFont="1" applyFill="1" applyBorder="1" applyAlignment="1">
      <alignment horizontal="center" vertical="top"/>
    </xf>
    <xf numFmtId="49" fontId="5" fillId="6" borderId="9" xfId="0" applyNumberFormat="1" applyFont="1" applyFill="1" applyBorder="1" applyAlignment="1">
      <alignment horizontal="center" vertical="top"/>
    </xf>
    <xf numFmtId="0" fontId="4" fillId="0" borderId="45" xfId="0" applyFont="1" applyBorder="1"/>
    <xf numFmtId="0" fontId="4" fillId="0" borderId="73" xfId="0" applyFont="1" applyBorder="1"/>
    <xf numFmtId="164" fontId="5" fillId="7" borderId="46" xfId="0" applyNumberFormat="1" applyFont="1" applyFill="1" applyBorder="1" applyAlignment="1">
      <alignment horizontal="center" vertical="top"/>
    </xf>
    <xf numFmtId="164" fontId="4" fillId="7" borderId="46" xfId="0" applyNumberFormat="1" applyFont="1" applyFill="1" applyBorder="1" applyAlignment="1">
      <alignment vertical="top" wrapText="1"/>
    </xf>
    <xf numFmtId="0" fontId="4" fillId="7" borderId="4" xfId="0" applyNumberFormat="1" applyFont="1" applyFill="1" applyBorder="1" applyAlignment="1">
      <alignment vertical="top"/>
    </xf>
    <xf numFmtId="0" fontId="4" fillId="7" borderId="1" xfId="0" applyNumberFormat="1" applyFont="1" applyFill="1" applyBorder="1" applyAlignment="1">
      <alignment vertical="top"/>
    </xf>
    <xf numFmtId="0" fontId="4" fillId="7" borderId="38" xfId="0" applyNumberFormat="1" applyFont="1" applyFill="1" applyBorder="1" applyAlignment="1">
      <alignment vertical="top"/>
    </xf>
    <xf numFmtId="164" fontId="5" fillId="5" borderId="18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/>
    </xf>
    <xf numFmtId="0" fontId="4" fillId="0" borderId="44" xfId="0" applyFont="1" applyBorder="1" applyAlignment="1">
      <alignment vertical="top"/>
    </xf>
    <xf numFmtId="0" fontId="4" fillId="5" borderId="72" xfId="0" applyFont="1" applyFill="1" applyBorder="1"/>
    <xf numFmtId="0" fontId="4" fillId="5" borderId="50" xfId="0" applyFont="1" applyFill="1" applyBorder="1"/>
    <xf numFmtId="164" fontId="4" fillId="5" borderId="50" xfId="0" applyNumberFormat="1" applyFont="1" applyFill="1" applyBorder="1"/>
    <xf numFmtId="164" fontId="4" fillId="5" borderId="39" xfId="0" applyNumberFormat="1" applyFont="1" applyFill="1" applyBorder="1"/>
    <xf numFmtId="164" fontId="4" fillId="0" borderId="58" xfId="0" applyNumberFormat="1" applyFont="1" applyBorder="1"/>
    <xf numFmtId="164" fontId="4" fillId="6" borderId="11" xfId="0" applyNumberFormat="1" applyFont="1" applyFill="1" applyBorder="1" applyAlignment="1">
      <alignment horizontal="center" vertical="top"/>
    </xf>
    <xf numFmtId="49" fontId="11" fillId="0" borderId="50" xfId="0" applyNumberFormat="1" applyFont="1" applyFill="1" applyBorder="1" applyAlignment="1">
      <alignment horizontal="center" vertical="top"/>
    </xf>
    <xf numFmtId="49" fontId="11" fillId="0" borderId="9" xfId="0" applyNumberFormat="1" applyFont="1" applyFill="1" applyBorder="1" applyAlignment="1">
      <alignment horizontal="center" vertical="top"/>
    </xf>
    <xf numFmtId="49" fontId="11" fillId="0" borderId="53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164" fontId="4" fillId="0" borderId="76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6" borderId="9" xfId="0" applyFont="1" applyFill="1" applyBorder="1" applyAlignment="1">
      <alignment horizontal="center" vertical="top" wrapText="1"/>
    </xf>
    <xf numFmtId="0" fontId="4" fillId="0" borderId="55" xfId="0" applyNumberFormat="1" applyFont="1" applyFill="1" applyBorder="1" applyAlignment="1">
      <alignment horizontal="center" vertical="top" wrapText="1"/>
    </xf>
    <xf numFmtId="164" fontId="4" fillId="0" borderId="36" xfId="0" applyNumberFormat="1" applyFont="1" applyFill="1" applyBorder="1" applyAlignment="1">
      <alignment horizontal="center" vertical="top" wrapText="1"/>
    </xf>
    <xf numFmtId="164" fontId="4" fillId="0" borderId="36" xfId="0" applyNumberFormat="1" applyFont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51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left" vertical="top" wrapText="1"/>
    </xf>
    <xf numFmtId="0" fontId="4" fillId="0" borderId="61" xfId="0" applyNumberFormat="1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left" vertical="top" wrapText="1"/>
    </xf>
    <xf numFmtId="0" fontId="4" fillId="0" borderId="60" xfId="0" applyNumberFormat="1" applyFont="1" applyFill="1" applyBorder="1" applyAlignment="1">
      <alignment horizontal="center" vertical="top" wrapText="1"/>
    </xf>
    <xf numFmtId="164" fontId="4" fillId="6" borderId="7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64" fontId="5" fillId="7" borderId="1" xfId="0" applyNumberFormat="1" applyFont="1" applyFill="1" applyBorder="1" applyAlignment="1">
      <alignment horizontal="center" vertical="top"/>
    </xf>
    <xf numFmtId="164" fontId="5" fillId="7" borderId="70" xfId="0" applyNumberFormat="1" applyFont="1" applyFill="1" applyBorder="1" applyAlignment="1">
      <alignment horizontal="center" vertical="top"/>
    </xf>
    <xf numFmtId="164" fontId="5" fillId="7" borderId="57" xfId="0" applyNumberFormat="1" applyFont="1" applyFill="1" applyBorder="1" applyAlignment="1">
      <alignment horizontal="center" vertical="top"/>
    </xf>
    <xf numFmtId="0" fontId="4" fillId="5" borderId="33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4" fillId="5" borderId="29" xfId="0" applyFont="1" applyFill="1" applyBorder="1" applyAlignment="1">
      <alignment horizontal="center" vertical="top"/>
    </xf>
    <xf numFmtId="0" fontId="4" fillId="5" borderId="26" xfId="0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6" fillId="4" borderId="8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6" fillId="4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2" borderId="37" xfId="0" applyNumberFormat="1" applyFont="1" applyFill="1" applyBorder="1" applyAlignment="1">
      <alignment horizontal="center" vertical="top"/>
    </xf>
    <xf numFmtId="164" fontId="6" fillId="4" borderId="37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17" fillId="7" borderId="67" xfId="0" applyNumberFormat="1" applyFont="1" applyFill="1" applyBorder="1" applyAlignment="1">
      <alignment horizontal="center" vertical="top"/>
    </xf>
    <xf numFmtId="164" fontId="17" fillId="7" borderId="25" xfId="0" applyNumberFormat="1" applyFont="1" applyFill="1" applyBorder="1" applyAlignment="1">
      <alignment horizontal="center" vertical="top"/>
    </xf>
    <xf numFmtId="164" fontId="17" fillId="7" borderId="26" xfId="0" applyNumberFormat="1" applyFont="1" applyFill="1" applyBorder="1" applyAlignment="1">
      <alignment horizontal="center" vertical="top"/>
    </xf>
    <xf numFmtId="164" fontId="17" fillId="7" borderId="30" xfId="0" applyNumberFormat="1" applyFont="1" applyFill="1" applyBorder="1" applyAlignment="1">
      <alignment horizontal="center" vertical="top"/>
    </xf>
    <xf numFmtId="164" fontId="17" fillId="5" borderId="67" xfId="0" applyNumberFormat="1" applyFont="1" applyFill="1" applyBorder="1" applyAlignment="1">
      <alignment horizontal="center" vertical="top"/>
    </xf>
    <xf numFmtId="164" fontId="17" fillId="5" borderId="25" xfId="0" applyNumberFormat="1" applyFont="1" applyFill="1" applyBorder="1" applyAlignment="1">
      <alignment horizontal="center" vertical="top"/>
    </xf>
    <xf numFmtId="164" fontId="17" fillId="5" borderId="26" xfId="0" applyNumberFormat="1" applyFont="1" applyFill="1" applyBorder="1" applyAlignment="1">
      <alignment horizontal="center" vertical="top"/>
    </xf>
    <xf numFmtId="49" fontId="11" fillId="6" borderId="55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164" fontId="17" fillId="5" borderId="62" xfId="0" applyNumberFormat="1" applyFont="1" applyFill="1" applyBorder="1" applyAlignment="1">
      <alignment horizontal="center" vertical="top"/>
    </xf>
    <xf numFmtId="164" fontId="17" fillId="5" borderId="28" xfId="0" applyNumberFormat="1" applyFont="1" applyFill="1" applyBorder="1" applyAlignment="1">
      <alignment horizontal="center" vertical="top"/>
    </xf>
    <xf numFmtId="164" fontId="17" fillId="5" borderId="31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164" fontId="4" fillId="6" borderId="59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17" fillId="6" borderId="48" xfId="0" applyNumberFormat="1" applyFont="1" applyFill="1" applyBorder="1" applyAlignment="1">
      <alignment horizontal="center" vertical="top"/>
    </xf>
    <xf numFmtId="164" fontId="17" fillId="6" borderId="43" xfId="0" applyNumberFormat="1" applyFont="1" applyFill="1" applyBorder="1" applyAlignment="1">
      <alignment horizontal="center" vertical="top"/>
    </xf>
    <xf numFmtId="164" fontId="17" fillId="6" borderId="33" xfId="0" applyNumberFormat="1" applyFont="1" applyFill="1" applyBorder="1" applyAlignment="1">
      <alignment horizontal="center" vertical="top"/>
    </xf>
    <xf numFmtId="164" fontId="17" fillId="6" borderId="35" xfId="0" applyNumberFormat="1" applyFont="1" applyFill="1" applyBorder="1" applyAlignment="1">
      <alignment horizontal="center" vertical="top"/>
    </xf>
    <xf numFmtId="0" fontId="4" fillId="6" borderId="0" xfId="0" applyNumberFormat="1" applyFont="1" applyFill="1" applyBorder="1" applyAlignment="1">
      <alignment horizontal="center" vertical="top" wrapText="1"/>
    </xf>
    <xf numFmtId="164" fontId="19" fillId="5" borderId="67" xfId="0" applyNumberFormat="1" applyFont="1" applyFill="1" applyBorder="1" applyAlignment="1">
      <alignment horizontal="center" vertical="top" wrapText="1"/>
    </xf>
    <xf numFmtId="164" fontId="19" fillId="5" borderId="25" xfId="0" applyNumberFormat="1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49" fontId="11" fillId="0" borderId="65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left" vertical="top" wrapText="1"/>
    </xf>
    <xf numFmtId="0" fontId="4" fillId="0" borderId="72" xfId="0" applyNumberFormat="1" applyFont="1" applyFill="1" applyBorder="1" applyAlignment="1">
      <alignment horizontal="center" vertical="top" wrapText="1"/>
    </xf>
    <xf numFmtId="49" fontId="4" fillId="0" borderId="77" xfId="0" applyNumberFormat="1" applyFont="1" applyBorder="1" applyAlignment="1">
      <alignment horizontal="center" vertical="top"/>
    </xf>
    <xf numFmtId="0" fontId="4" fillId="0" borderId="3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11" fillId="6" borderId="78" xfId="0" applyNumberFormat="1" applyFont="1" applyFill="1" applyBorder="1" applyAlignment="1">
      <alignment horizontal="center" vertical="top"/>
    </xf>
    <xf numFmtId="0" fontId="4" fillId="0" borderId="42" xfId="0" applyFont="1" applyBorder="1" applyAlignment="1">
      <alignment vertical="top" wrapText="1"/>
    </xf>
    <xf numFmtId="0" fontId="7" fillId="6" borderId="21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left" vertical="top" wrapText="1"/>
    </xf>
    <xf numFmtId="0" fontId="11" fillId="6" borderId="58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5" fillId="0" borderId="42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/>
    </xf>
    <xf numFmtId="49" fontId="4" fillId="0" borderId="6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4" fillId="6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49" fontId="5" fillId="0" borderId="76" xfId="0" applyNumberFormat="1" applyFont="1" applyBorder="1" applyAlignment="1">
      <alignment horizontal="center" vertical="top"/>
    </xf>
    <xf numFmtId="49" fontId="11" fillId="6" borderId="49" xfId="0" applyNumberFormat="1" applyFont="1" applyFill="1" applyBorder="1" applyAlignment="1">
      <alignment horizontal="center" vertical="top"/>
    </xf>
    <xf numFmtId="49" fontId="11" fillId="6" borderId="16" xfId="0" applyNumberFormat="1" applyFont="1" applyFill="1" applyBorder="1" applyAlignment="1">
      <alignment horizontal="center" vertical="top"/>
    </xf>
    <xf numFmtId="49" fontId="11" fillId="0" borderId="50" xfId="0" applyNumberFormat="1" applyFont="1" applyFill="1" applyBorder="1" applyAlignment="1">
      <alignment horizontal="center" vertical="top"/>
    </xf>
    <xf numFmtId="49" fontId="11" fillId="0" borderId="9" xfId="0" applyNumberFormat="1" applyFont="1" applyFill="1" applyBorder="1" applyAlignment="1">
      <alignment horizontal="center" vertical="top"/>
    </xf>
    <xf numFmtId="49" fontId="11" fillId="0" borderId="53" xfId="0" applyNumberFormat="1" applyFont="1" applyFill="1" applyBorder="1" applyAlignment="1">
      <alignment horizontal="center" vertical="top"/>
    </xf>
    <xf numFmtId="49" fontId="11" fillId="0" borderId="65" xfId="0" applyNumberFormat="1" applyFont="1" applyFill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64" xfId="0" applyNumberFormat="1" applyFont="1" applyBorder="1" applyAlignment="1">
      <alignment horizontal="center" vertical="top"/>
    </xf>
    <xf numFmtId="0" fontId="4" fillId="0" borderId="78" xfId="0" applyNumberFormat="1" applyFont="1" applyBorder="1" applyAlignment="1">
      <alignment horizontal="center" vertical="top"/>
    </xf>
    <xf numFmtId="0" fontId="4" fillId="0" borderId="5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42" xfId="0" applyNumberFormat="1" applyFont="1" applyBorder="1" applyAlignment="1">
      <alignment horizontal="center" vertical="center" textRotation="90" wrapText="1"/>
    </xf>
    <xf numFmtId="0" fontId="2" fillId="0" borderId="34" xfId="0" applyNumberFormat="1" applyFont="1" applyBorder="1" applyAlignment="1">
      <alignment horizontal="center" vertical="center" textRotation="90" wrapText="1"/>
    </xf>
    <xf numFmtId="0" fontId="2" fillId="0" borderId="76" xfId="0" applyNumberFormat="1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49" fontId="5" fillId="0" borderId="9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77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76" xfId="0" applyNumberFormat="1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78" xfId="0" applyFont="1" applyFill="1" applyBorder="1" applyAlignment="1">
      <alignment horizontal="left" vertical="top" wrapText="1"/>
    </xf>
    <xf numFmtId="164" fontId="4" fillId="0" borderId="44" xfId="0" applyNumberFormat="1" applyFont="1" applyFill="1" applyBorder="1" applyAlignment="1">
      <alignment vertical="top" wrapText="1"/>
    </xf>
    <xf numFmtId="164" fontId="4" fillId="0" borderId="76" xfId="0" applyNumberFormat="1" applyFont="1" applyFill="1" applyBorder="1" applyAlignment="1">
      <alignment vertical="top" wrapText="1"/>
    </xf>
    <xf numFmtId="0" fontId="4" fillId="0" borderId="72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7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78" xfId="0" applyFont="1" applyFill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77" xfId="0" applyNumberFormat="1" applyFont="1" applyBorder="1" applyAlignment="1">
      <alignment horizontal="center" vertical="top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5" fillId="3" borderId="21" xfId="0" applyNumberFormat="1" applyFont="1" applyFill="1" applyBorder="1" applyAlignment="1">
      <alignment horizontal="right" vertical="top"/>
    </xf>
    <xf numFmtId="49" fontId="5" fillId="3" borderId="77" xfId="0" applyNumberFormat="1" applyFont="1" applyFill="1" applyBorder="1" applyAlignment="1">
      <alignment horizontal="right" vertical="top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55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0" borderId="2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77" xfId="0" applyNumberFormat="1" applyFont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29" xfId="0" applyNumberFormat="1" applyFont="1" applyFill="1" applyBorder="1" applyAlignment="1">
      <alignment horizontal="center" vertical="top" wrapText="1"/>
    </xf>
    <xf numFmtId="164" fontId="4" fillId="0" borderId="36" xfId="0" applyNumberFormat="1" applyFont="1" applyFill="1" applyBorder="1" applyAlignment="1">
      <alignment horizontal="center" vertical="top" wrapText="1"/>
    </xf>
    <xf numFmtId="49" fontId="5" fillId="9" borderId="48" xfId="0" applyNumberFormat="1" applyFont="1" applyFill="1" applyBorder="1" applyAlignment="1">
      <alignment horizontal="left" vertical="top" wrapText="1"/>
    </xf>
    <xf numFmtId="49" fontId="5" fillId="9" borderId="27" xfId="0" applyNumberFormat="1" applyFont="1" applyFill="1" applyBorder="1" applyAlignment="1">
      <alignment horizontal="left" vertical="top" wrapText="1"/>
    </xf>
    <xf numFmtId="49" fontId="5" fillId="9" borderId="54" xfId="0" applyNumberFormat="1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0" fontId="5" fillId="4" borderId="72" xfId="0" applyFont="1" applyFill="1" applyBorder="1" applyAlignment="1">
      <alignment horizontal="left" vertical="top" wrapText="1"/>
    </xf>
    <xf numFmtId="0" fontId="5" fillId="4" borderId="58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4" fillId="6" borderId="2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4" fillId="0" borderId="67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164" fontId="4" fillId="0" borderId="67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0" fontId="4" fillId="6" borderId="0" xfId="0" applyNumberFormat="1" applyFont="1" applyFill="1" applyBorder="1" applyAlignment="1">
      <alignment horizontal="center"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164" fontId="4" fillId="0" borderId="33" xfId="0" applyNumberFormat="1" applyFont="1" applyBorder="1" applyAlignment="1">
      <alignment horizontal="center" vertical="top" wrapText="1"/>
    </xf>
    <xf numFmtId="164" fontId="4" fillId="0" borderId="29" xfId="0" applyNumberFormat="1" applyFont="1" applyBorder="1" applyAlignment="1">
      <alignment horizontal="center" vertical="top" wrapText="1"/>
    </xf>
    <xf numFmtId="164" fontId="4" fillId="0" borderId="36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0" fontId="5" fillId="5" borderId="57" xfId="0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right" vertical="top"/>
    </xf>
    <xf numFmtId="0" fontId="5" fillId="5" borderId="56" xfId="0" applyFont="1" applyFill="1" applyBorder="1" applyAlignment="1">
      <alignment horizontal="right" vertical="top"/>
    </xf>
    <xf numFmtId="164" fontId="5" fillId="5" borderId="57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0" fontId="5" fillId="6" borderId="0" xfId="0" applyNumberFormat="1" applyFont="1" applyFill="1" applyBorder="1" applyAlignment="1">
      <alignment horizontal="center" vertical="top" wrapText="1"/>
    </xf>
    <xf numFmtId="0" fontId="5" fillId="4" borderId="67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5" fillId="4" borderId="26" xfId="0" applyFont="1" applyFill="1" applyBorder="1" applyAlignment="1">
      <alignment horizontal="left" vertical="top"/>
    </xf>
    <xf numFmtId="164" fontId="5" fillId="4" borderId="67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4" borderId="26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top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64" fontId="5" fillId="4" borderId="26" xfId="0" applyNumberFormat="1" applyFont="1" applyFill="1" applyBorder="1" applyAlignment="1">
      <alignment horizontal="center" vertical="top" wrapText="1"/>
    </xf>
    <xf numFmtId="0" fontId="12" fillId="0" borderId="24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164" fontId="6" fillId="4" borderId="8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79" xfId="0" applyNumberFormat="1" applyFont="1" applyFill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64" xfId="0" applyNumberFormat="1" applyFont="1" applyBorder="1" applyAlignment="1">
      <alignment horizontal="center" vertical="top" wrapText="1"/>
    </xf>
    <xf numFmtId="0" fontId="5" fillId="6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50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center" vertical="top" wrapText="1"/>
    </xf>
    <xf numFmtId="49" fontId="4" fillId="0" borderId="51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0" fontId="4" fillId="0" borderId="4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77" xfId="0" applyFont="1" applyFill="1" applyBorder="1" applyAlignment="1">
      <alignment horizontal="center" vertical="top" wrapText="1"/>
    </xf>
    <xf numFmtId="49" fontId="5" fillId="0" borderId="59" xfId="0" applyNumberFormat="1" applyFont="1" applyBorder="1" applyAlignment="1">
      <alignment horizontal="center" vertical="top"/>
    </xf>
    <xf numFmtId="0" fontId="4" fillId="6" borderId="50" xfId="0" applyFont="1" applyFill="1" applyBorder="1" applyAlignment="1">
      <alignment horizontal="left" vertical="top" wrapText="1"/>
    </xf>
    <xf numFmtId="0" fontId="4" fillId="6" borderId="45" xfId="0" applyFont="1" applyFill="1" applyBorder="1" applyAlignment="1">
      <alignment horizontal="left" vertical="top" wrapText="1"/>
    </xf>
    <xf numFmtId="49" fontId="4" fillId="7" borderId="71" xfId="0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horizontal="center" vertical="top"/>
    </xf>
    <xf numFmtId="49" fontId="4" fillId="7" borderId="38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left" vertical="top" wrapText="1"/>
    </xf>
    <xf numFmtId="164" fontId="4" fillId="0" borderId="34" xfId="0" applyNumberFormat="1" applyFont="1" applyFill="1" applyBorder="1" applyAlignment="1">
      <alignment horizontal="left" vertical="top" wrapText="1"/>
    </xf>
    <xf numFmtId="0" fontId="5" fillId="0" borderId="75" xfId="0" applyFont="1" applyFill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4" fillId="0" borderId="61" xfId="0" applyNumberFormat="1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75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top"/>
    </xf>
    <xf numFmtId="49" fontId="11" fillId="6" borderId="53" xfId="0" applyNumberFormat="1" applyFont="1" applyFill="1" applyBorder="1" applyAlignment="1">
      <alignment horizontal="center" vertical="top"/>
    </xf>
    <xf numFmtId="49" fontId="11" fillId="6" borderId="78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49" fontId="11" fillId="0" borderId="49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5" fillId="7" borderId="72" xfId="0" applyNumberFormat="1" applyFont="1" applyFill="1" applyBorder="1" applyAlignment="1">
      <alignment horizontal="right" vertical="top"/>
    </xf>
    <xf numFmtId="49" fontId="5" fillId="7" borderId="58" xfId="0" applyNumberFormat="1" applyFont="1" applyFill="1" applyBorder="1" applyAlignment="1">
      <alignment horizontal="right" vertical="top"/>
    </xf>
    <xf numFmtId="49" fontId="5" fillId="7" borderId="39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/>
    </xf>
    <xf numFmtId="49" fontId="5" fillId="3" borderId="70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8" xfId="0" applyNumberFormat="1" applyFont="1" applyFill="1" applyBorder="1" applyAlignment="1">
      <alignment horizontal="right" vertical="top"/>
    </xf>
    <xf numFmtId="0" fontId="4" fillId="6" borderId="0" xfId="0" applyNumberFormat="1" applyFont="1" applyFill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showWhiteSpace="0" zoomScaleNormal="100" zoomScaleSheetLayoutView="80" workbookViewId="0">
      <selection activeCell="D5" sqref="D5:D7"/>
    </sheetView>
  </sheetViews>
  <sheetFormatPr defaultRowHeight="12.75"/>
  <cols>
    <col min="1" max="1" width="2.28515625" style="4" customWidth="1"/>
    <col min="2" max="2" width="2.42578125" style="4" customWidth="1"/>
    <col min="3" max="3" width="2.5703125" style="4" customWidth="1"/>
    <col min="4" max="4" width="35.5703125" style="4" customWidth="1"/>
    <col min="5" max="5" width="3.5703125" style="6" customWidth="1"/>
    <col min="6" max="6" width="3.140625" style="6" customWidth="1"/>
    <col min="7" max="7" width="2.7109375" style="48" customWidth="1"/>
    <col min="8" max="8" width="6.28515625" style="6" customWidth="1"/>
    <col min="9" max="10" width="7.28515625" style="4" customWidth="1"/>
    <col min="11" max="11" width="6.140625" style="4" customWidth="1"/>
    <col min="12" max="12" width="6.28515625" style="4" customWidth="1"/>
    <col min="13" max="13" width="7.28515625" style="4" customWidth="1"/>
    <col min="14" max="14" width="7.5703125" style="4" customWidth="1"/>
    <col min="15" max="15" width="30.42578125" style="73" customWidth="1"/>
    <col min="16" max="18" width="5.7109375" style="5" customWidth="1"/>
    <col min="19" max="16384" width="9.140625" style="1"/>
  </cols>
  <sheetData>
    <row r="1" spans="1:18" s="11" customFormat="1">
      <c r="A1" s="721" t="s">
        <v>121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</row>
    <row r="2" spans="1:18" s="11" customFormat="1" ht="18.75" customHeight="1">
      <c r="A2" s="722" t="s">
        <v>118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</row>
    <row r="3" spans="1:18" s="11" customFormat="1">
      <c r="A3" s="721" t="s">
        <v>54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</row>
    <row r="4" spans="1:18" s="11" customFormat="1" ht="13.5" thickBot="1">
      <c r="A4" s="8"/>
      <c r="B4" s="8"/>
      <c r="C4" s="8"/>
      <c r="D4" s="8"/>
      <c r="E4" s="556"/>
      <c r="F4" s="556"/>
      <c r="G4" s="49"/>
      <c r="H4" s="556"/>
      <c r="I4" s="8"/>
      <c r="J4" s="8"/>
      <c r="K4" s="8"/>
      <c r="L4" s="8"/>
      <c r="M4" s="8"/>
      <c r="N4" s="8"/>
      <c r="O4" s="71"/>
      <c r="P4" s="9"/>
      <c r="Q4" s="725" t="s">
        <v>0</v>
      </c>
      <c r="R4" s="725"/>
    </row>
    <row r="5" spans="1:18" s="11" customFormat="1" ht="30" customHeight="1" thickBot="1">
      <c r="A5" s="726" t="s">
        <v>1</v>
      </c>
      <c r="B5" s="729" t="s">
        <v>2</v>
      </c>
      <c r="C5" s="729" t="s">
        <v>3</v>
      </c>
      <c r="D5" s="732" t="s">
        <v>27</v>
      </c>
      <c r="E5" s="735" t="s">
        <v>4</v>
      </c>
      <c r="F5" s="672" t="s">
        <v>110</v>
      </c>
      <c r="G5" s="675" t="s">
        <v>5</v>
      </c>
      <c r="H5" s="678" t="s">
        <v>6</v>
      </c>
      <c r="I5" s="703" t="s">
        <v>126</v>
      </c>
      <c r="J5" s="704"/>
      <c r="K5" s="704"/>
      <c r="L5" s="705"/>
      <c r="M5" s="706" t="s">
        <v>103</v>
      </c>
      <c r="N5" s="706" t="s">
        <v>104</v>
      </c>
      <c r="O5" s="709" t="s">
        <v>122</v>
      </c>
      <c r="P5" s="710"/>
      <c r="Q5" s="710"/>
      <c r="R5" s="711"/>
    </row>
    <row r="6" spans="1:18" s="11" customFormat="1" ht="30" customHeight="1">
      <c r="A6" s="727"/>
      <c r="B6" s="730"/>
      <c r="C6" s="730"/>
      <c r="D6" s="733"/>
      <c r="E6" s="736"/>
      <c r="F6" s="673"/>
      <c r="G6" s="676"/>
      <c r="H6" s="679"/>
      <c r="I6" s="712" t="s">
        <v>7</v>
      </c>
      <c r="J6" s="714" t="s">
        <v>8</v>
      </c>
      <c r="K6" s="714"/>
      <c r="L6" s="715" t="s">
        <v>28</v>
      </c>
      <c r="M6" s="707"/>
      <c r="N6" s="707"/>
      <c r="O6" s="717" t="s">
        <v>27</v>
      </c>
      <c r="P6" s="700" t="s">
        <v>108</v>
      </c>
      <c r="Q6" s="701"/>
      <c r="R6" s="702"/>
    </row>
    <row r="7" spans="1:18" s="11" customFormat="1" ht="95.25" customHeight="1" thickBot="1">
      <c r="A7" s="728"/>
      <c r="B7" s="731"/>
      <c r="C7" s="731"/>
      <c r="D7" s="734"/>
      <c r="E7" s="737"/>
      <c r="F7" s="674"/>
      <c r="G7" s="677"/>
      <c r="H7" s="680"/>
      <c r="I7" s="713"/>
      <c r="J7" s="557" t="s">
        <v>7</v>
      </c>
      <c r="K7" s="12" t="s">
        <v>29</v>
      </c>
      <c r="L7" s="716"/>
      <c r="M7" s="708"/>
      <c r="N7" s="708"/>
      <c r="O7" s="718"/>
      <c r="P7" s="162" t="s">
        <v>105</v>
      </c>
      <c r="Q7" s="160" t="s">
        <v>106</v>
      </c>
      <c r="R7" s="161" t="s">
        <v>107</v>
      </c>
    </row>
    <row r="8" spans="1:18" ht="12.75" customHeight="1">
      <c r="A8" s="762" t="s">
        <v>32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4"/>
    </row>
    <row r="9" spans="1:18" ht="13.5" customHeight="1" thickBot="1">
      <c r="A9" s="768" t="s">
        <v>36</v>
      </c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70"/>
    </row>
    <row r="10" spans="1:18" ht="13.5" thickBot="1">
      <c r="A10" s="13" t="s">
        <v>9</v>
      </c>
      <c r="B10" s="690" t="s">
        <v>50</v>
      </c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1"/>
    </row>
    <row r="11" spans="1:18" ht="13.5" customHeight="1" thickBot="1">
      <c r="A11" s="13" t="s">
        <v>9</v>
      </c>
      <c r="B11" s="14" t="s">
        <v>9</v>
      </c>
      <c r="C11" s="692" t="s">
        <v>45</v>
      </c>
      <c r="D11" s="692"/>
      <c r="E11" s="692"/>
      <c r="F11" s="692"/>
      <c r="G11" s="693"/>
      <c r="H11" s="692"/>
      <c r="I11" s="692"/>
      <c r="J11" s="692"/>
      <c r="K11" s="692"/>
      <c r="L11" s="692"/>
      <c r="M11" s="692"/>
      <c r="N11" s="692"/>
      <c r="O11" s="692"/>
      <c r="P11" s="694"/>
      <c r="Q11" s="694"/>
      <c r="R11" s="695"/>
    </row>
    <row r="12" spans="1:18" ht="15" customHeight="1">
      <c r="A12" s="27" t="s">
        <v>9</v>
      </c>
      <c r="B12" s="31" t="s">
        <v>9</v>
      </c>
      <c r="C12" s="25" t="s">
        <v>9</v>
      </c>
      <c r="D12" s="751" t="s">
        <v>64</v>
      </c>
      <c r="E12" s="753"/>
      <c r="F12" s="756" t="s">
        <v>14</v>
      </c>
      <c r="G12" s="647" t="s">
        <v>39</v>
      </c>
      <c r="H12" s="308" t="s">
        <v>12</v>
      </c>
      <c r="I12" s="288">
        <f>J12+L12</f>
        <v>454</v>
      </c>
      <c r="J12" s="56">
        <v>454</v>
      </c>
      <c r="K12" s="56"/>
      <c r="L12" s="68"/>
      <c r="M12" s="93">
        <v>455</v>
      </c>
      <c r="N12" s="90">
        <v>455</v>
      </c>
      <c r="O12" s="191" t="s">
        <v>65</v>
      </c>
      <c r="P12" s="143">
        <v>60</v>
      </c>
      <c r="Q12" s="146">
        <v>60</v>
      </c>
      <c r="R12" s="140">
        <v>60</v>
      </c>
    </row>
    <row r="13" spans="1:18" ht="27" customHeight="1">
      <c r="A13" s="29"/>
      <c r="B13" s="33"/>
      <c r="C13" s="20"/>
      <c r="D13" s="752"/>
      <c r="E13" s="754"/>
      <c r="F13" s="757"/>
      <c r="G13" s="648"/>
      <c r="H13" s="309"/>
      <c r="I13" s="197"/>
      <c r="J13" s="198"/>
      <c r="K13" s="198"/>
      <c r="L13" s="199"/>
      <c r="M13" s="200"/>
      <c r="N13" s="201"/>
      <c r="O13" s="179" t="s">
        <v>66</v>
      </c>
      <c r="P13" s="573">
        <v>5</v>
      </c>
      <c r="Q13" s="147">
        <v>5</v>
      </c>
      <c r="R13" s="571">
        <v>5</v>
      </c>
    </row>
    <row r="14" spans="1:18" ht="17.25" customHeight="1">
      <c r="A14" s="29"/>
      <c r="B14" s="33"/>
      <c r="C14" s="20"/>
      <c r="D14" s="752"/>
      <c r="E14" s="754"/>
      <c r="F14" s="757"/>
      <c r="G14" s="648"/>
      <c r="H14" s="310"/>
      <c r="I14" s="208"/>
      <c r="J14" s="167"/>
      <c r="K14" s="167"/>
      <c r="L14" s="91"/>
      <c r="M14" s="94"/>
      <c r="N14" s="168"/>
      <c r="O14" s="696" t="s">
        <v>67</v>
      </c>
      <c r="P14" s="698">
        <v>10</v>
      </c>
      <c r="Q14" s="668">
        <v>10</v>
      </c>
      <c r="R14" s="749">
        <v>10</v>
      </c>
    </row>
    <row r="15" spans="1:18" ht="13.5" thickBot="1">
      <c r="A15" s="29"/>
      <c r="B15" s="33"/>
      <c r="C15" s="20"/>
      <c r="D15" s="720"/>
      <c r="E15" s="755"/>
      <c r="F15" s="758"/>
      <c r="G15" s="651"/>
      <c r="H15" s="311" t="s">
        <v>16</v>
      </c>
      <c r="I15" s="276">
        <f t="shared" ref="I15:I20" si="0">J15+L15</f>
        <v>454</v>
      </c>
      <c r="J15" s="274">
        <f>SUM(J12:J14)</f>
        <v>454</v>
      </c>
      <c r="K15" s="274"/>
      <c r="L15" s="277"/>
      <c r="M15" s="299">
        <f>SUM(M12:M14)</f>
        <v>455</v>
      </c>
      <c r="N15" s="279">
        <f>SUM(N12:N14)</f>
        <v>455</v>
      </c>
      <c r="O15" s="697"/>
      <c r="P15" s="699"/>
      <c r="Q15" s="669"/>
      <c r="R15" s="750"/>
    </row>
    <row r="16" spans="1:18" ht="18" customHeight="1">
      <c r="A16" s="27" t="s">
        <v>9</v>
      </c>
      <c r="B16" s="31" t="s">
        <v>9</v>
      </c>
      <c r="C16" s="25" t="s">
        <v>10</v>
      </c>
      <c r="D16" s="751" t="s">
        <v>166</v>
      </c>
      <c r="E16" s="753"/>
      <c r="F16" s="756" t="s">
        <v>14</v>
      </c>
      <c r="G16" s="647" t="s">
        <v>39</v>
      </c>
      <c r="H16" s="308" t="s">
        <v>12</v>
      </c>
      <c r="I16" s="288">
        <f t="shared" si="0"/>
        <v>180</v>
      </c>
      <c r="J16" s="56">
        <v>180</v>
      </c>
      <c r="K16" s="56"/>
      <c r="L16" s="68"/>
      <c r="M16" s="93">
        <v>180</v>
      </c>
      <c r="N16" s="90">
        <v>180</v>
      </c>
      <c r="O16" s="660" t="s">
        <v>167</v>
      </c>
      <c r="P16" s="662">
        <v>1</v>
      </c>
      <c r="Q16" s="664"/>
      <c r="R16" s="666"/>
    </row>
    <row r="17" spans="1:21" ht="13.5" thickBot="1">
      <c r="A17" s="29"/>
      <c r="B17" s="33"/>
      <c r="C17" s="20"/>
      <c r="D17" s="720"/>
      <c r="E17" s="755"/>
      <c r="F17" s="758"/>
      <c r="G17" s="651"/>
      <c r="H17" s="311" t="s">
        <v>16</v>
      </c>
      <c r="I17" s="276">
        <f t="shared" si="0"/>
        <v>180</v>
      </c>
      <c r="J17" s="274">
        <f>SUM(J16:J16)</f>
        <v>180</v>
      </c>
      <c r="K17" s="274"/>
      <c r="L17" s="277"/>
      <c r="M17" s="299">
        <f>SUM(M16:M16)</f>
        <v>180</v>
      </c>
      <c r="N17" s="279">
        <f>SUM(N16:N16)</f>
        <v>180</v>
      </c>
      <c r="O17" s="661"/>
      <c r="P17" s="663"/>
      <c r="Q17" s="665"/>
      <c r="R17" s="667"/>
    </row>
    <row r="18" spans="1:21" ht="15" customHeight="1">
      <c r="A18" s="27" t="s">
        <v>9</v>
      </c>
      <c r="B18" s="31" t="s">
        <v>9</v>
      </c>
      <c r="C18" s="25" t="s">
        <v>11</v>
      </c>
      <c r="D18" s="751" t="s">
        <v>168</v>
      </c>
      <c r="E18" s="753"/>
      <c r="F18" s="756" t="s">
        <v>14</v>
      </c>
      <c r="G18" s="647" t="s">
        <v>39</v>
      </c>
      <c r="H18" s="308" t="s">
        <v>12</v>
      </c>
      <c r="I18" s="288">
        <f t="shared" si="0"/>
        <v>31.2</v>
      </c>
      <c r="J18" s="56">
        <v>31.2</v>
      </c>
      <c r="K18" s="56"/>
      <c r="L18" s="68"/>
      <c r="M18" s="93">
        <v>157.5</v>
      </c>
      <c r="N18" s="90">
        <v>157.5</v>
      </c>
      <c r="O18" s="660" t="s">
        <v>68</v>
      </c>
      <c r="P18" s="670">
        <v>2</v>
      </c>
      <c r="Q18" s="664">
        <v>10</v>
      </c>
      <c r="R18" s="658">
        <v>10</v>
      </c>
    </row>
    <row r="19" spans="1:21" ht="15" customHeight="1" thickBot="1">
      <c r="A19" s="29"/>
      <c r="B19" s="33"/>
      <c r="C19" s="20"/>
      <c r="D19" s="720"/>
      <c r="E19" s="755"/>
      <c r="F19" s="758"/>
      <c r="G19" s="651"/>
      <c r="H19" s="311" t="s">
        <v>16</v>
      </c>
      <c r="I19" s="276">
        <f t="shared" si="0"/>
        <v>31.2</v>
      </c>
      <c r="J19" s="274">
        <f>SUM(J18:J18)</f>
        <v>31.2</v>
      </c>
      <c r="K19" s="274"/>
      <c r="L19" s="277"/>
      <c r="M19" s="299">
        <f>SUM(M18:M18)</f>
        <v>157.5</v>
      </c>
      <c r="N19" s="279">
        <f>SUM(N18:N18)</f>
        <v>157.5</v>
      </c>
      <c r="O19" s="661"/>
      <c r="P19" s="671"/>
      <c r="Q19" s="665"/>
      <c r="R19" s="659"/>
    </row>
    <row r="20" spans="1:21" ht="28.5" customHeight="1">
      <c r="A20" s="44" t="s">
        <v>9</v>
      </c>
      <c r="B20" s="31" t="s">
        <v>9</v>
      </c>
      <c r="C20" s="25" t="s">
        <v>13</v>
      </c>
      <c r="D20" s="312" t="s">
        <v>120</v>
      </c>
      <c r="E20" s="681"/>
      <c r="F20" s="684" t="s">
        <v>14</v>
      </c>
      <c r="G20" s="687" t="s">
        <v>39</v>
      </c>
      <c r="H20" s="210" t="s">
        <v>12</v>
      </c>
      <c r="I20" s="115">
        <f t="shared" si="0"/>
        <v>551.6</v>
      </c>
      <c r="J20" s="59">
        <v>551.6</v>
      </c>
      <c r="K20" s="59"/>
      <c r="L20" s="92"/>
      <c r="M20" s="96">
        <v>594.1</v>
      </c>
      <c r="N20" s="96">
        <v>594.1</v>
      </c>
      <c r="O20" s="117" t="s">
        <v>138</v>
      </c>
      <c r="P20" s="144">
        <v>9</v>
      </c>
      <c r="Q20" s="148">
        <v>9</v>
      </c>
      <c r="R20" s="141">
        <v>9</v>
      </c>
    </row>
    <row r="21" spans="1:21" ht="27" customHeight="1">
      <c r="A21" s="45"/>
      <c r="B21" s="33"/>
      <c r="C21" s="20"/>
      <c r="D21" s="313" t="s">
        <v>153</v>
      </c>
      <c r="E21" s="682"/>
      <c r="F21" s="685"/>
      <c r="G21" s="688"/>
      <c r="H21" s="218"/>
      <c r="I21" s="289"/>
      <c r="J21" s="57"/>
      <c r="K21" s="57"/>
      <c r="L21" s="65"/>
      <c r="M21" s="103"/>
      <c r="N21" s="103"/>
      <c r="O21" s="114"/>
      <c r="P21" s="145"/>
      <c r="Q21" s="149"/>
      <c r="R21" s="142"/>
      <c r="T21" s="292"/>
    </row>
    <row r="22" spans="1:21" ht="16.5" customHeight="1">
      <c r="A22" s="45"/>
      <c r="B22" s="33"/>
      <c r="C22" s="20"/>
      <c r="D22" s="314" t="s">
        <v>139</v>
      </c>
      <c r="E22" s="682"/>
      <c r="F22" s="685"/>
      <c r="G22" s="688"/>
      <c r="H22" s="293"/>
      <c r="I22" s="116"/>
      <c r="J22" s="61"/>
      <c r="K22" s="61"/>
      <c r="L22" s="66"/>
      <c r="M22" s="99"/>
      <c r="N22" s="97"/>
      <c r="O22" s="291"/>
      <c r="P22" s="625"/>
      <c r="Q22" s="554"/>
      <c r="R22" s="627"/>
    </row>
    <row r="23" spans="1:21" ht="16.5" customHeight="1">
      <c r="A23" s="45"/>
      <c r="B23" s="30"/>
      <c r="C23" s="20"/>
      <c r="D23" s="719" t="s">
        <v>19</v>
      </c>
      <c r="E23" s="682"/>
      <c r="F23" s="685"/>
      <c r="G23" s="688"/>
      <c r="H23" s="294"/>
      <c r="I23" s="137"/>
      <c r="J23" s="138"/>
      <c r="K23" s="138"/>
      <c r="L23" s="139"/>
      <c r="M23" s="99"/>
      <c r="N23" s="295"/>
      <c r="O23" s="334"/>
      <c r="P23" s="362"/>
      <c r="Q23" s="546"/>
      <c r="R23" s="285"/>
    </row>
    <row r="24" spans="1:21" ht="13.5" customHeight="1" thickBot="1">
      <c r="A24" s="46"/>
      <c r="B24" s="14"/>
      <c r="C24" s="43"/>
      <c r="D24" s="720"/>
      <c r="E24" s="683"/>
      <c r="F24" s="686"/>
      <c r="G24" s="689"/>
      <c r="H24" s="298" t="s">
        <v>16</v>
      </c>
      <c r="I24" s="278">
        <f t="shared" ref="I24:N24" si="1">SUM(I20:I23)</f>
        <v>551.6</v>
      </c>
      <c r="J24" s="274">
        <f t="shared" si="1"/>
        <v>551.6</v>
      </c>
      <c r="K24" s="279">
        <f t="shared" si="1"/>
        <v>0</v>
      </c>
      <c r="L24" s="275">
        <f t="shared" si="1"/>
        <v>0</v>
      </c>
      <c r="M24" s="278">
        <f t="shared" si="1"/>
        <v>594.1</v>
      </c>
      <c r="N24" s="278">
        <f t="shared" si="1"/>
        <v>594.1</v>
      </c>
      <c r="O24" s="335"/>
      <c r="P24" s="629"/>
      <c r="Q24" s="630"/>
      <c r="R24" s="631"/>
    </row>
    <row r="25" spans="1:21" ht="13.5" thickBot="1">
      <c r="A25" s="28" t="s">
        <v>9</v>
      </c>
      <c r="B25" s="41" t="s">
        <v>9</v>
      </c>
      <c r="C25" s="738" t="s">
        <v>15</v>
      </c>
      <c r="D25" s="739"/>
      <c r="E25" s="739"/>
      <c r="F25" s="739"/>
      <c r="G25" s="740"/>
      <c r="H25" s="741"/>
      <c r="I25" s="21">
        <f t="shared" ref="I25:N25" si="2">I24+I19+I17+I15</f>
        <v>1216.8000000000002</v>
      </c>
      <c r="J25" s="16">
        <f t="shared" si="2"/>
        <v>1216.8000000000002</v>
      </c>
      <c r="K25" s="18">
        <f t="shared" si="2"/>
        <v>0</v>
      </c>
      <c r="L25" s="83">
        <f t="shared" si="2"/>
        <v>0</v>
      </c>
      <c r="M25" s="21">
        <f t="shared" si="2"/>
        <v>1386.6</v>
      </c>
      <c r="N25" s="21">
        <f t="shared" si="2"/>
        <v>1386.6</v>
      </c>
      <c r="O25" s="742"/>
      <c r="P25" s="743"/>
      <c r="Q25" s="743"/>
      <c r="R25" s="744"/>
    </row>
    <row r="26" spans="1:21" ht="13.5" customHeight="1" thickBot="1">
      <c r="A26" s="23" t="s">
        <v>9</v>
      </c>
      <c r="B26" s="32" t="s">
        <v>10</v>
      </c>
      <c r="C26" s="745" t="s">
        <v>142</v>
      </c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7"/>
      <c r="P26" s="746"/>
      <c r="Q26" s="746"/>
      <c r="R26" s="748"/>
    </row>
    <row r="27" spans="1:21" ht="15" customHeight="1">
      <c r="A27" s="23" t="s">
        <v>9</v>
      </c>
      <c r="B27" s="32" t="s">
        <v>10</v>
      </c>
      <c r="C27" s="25" t="s">
        <v>9</v>
      </c>
      <c r="D27" s="616" t="s">
        <v>140</v>
      </c>
      <c r="E27" s="774"/>
      <c r="F27" s="645" t="s">
        <v>14</v>
      </c>
      <c r="G27" s="776">
        <v>2</v>
      </c>
      <c r="H27" s="271" t="s">
        <v>12</v>
      </c>
      <c r="I27" s="603">
        <v>7417.7</v>
      </c>
      <c r="J27" s="604">
        <v>7356.1</v>
      </c>
      <c r="K27" s="604">
        <v>4414</v>
      </c>
      <c r="L27" s="605">
        <v>61.6</v>
      </c>
      <c r="M27" s="609">
        <v>7500</v>
      </c>
      <c r="N27" s="610">
        <v>7500</v>
      </c>
      <c r="O27" s="125" t="s">
        <v>138</v>
      </c>
      <c r="P27" s="150">
        <v>327</v>
      </c>
      <c r="Q27" s="392">
        <v>327</v>
      </c>
      <c r="R27" s="394">
        <v>327</v>
      </c>
    </row>
    <row r="28" spans="1:21" ht="27.75" customHeight="1">
      <c r="A28" s="24"/>
      <c r="B28" s="30"/>
      <c r="C28" s="20"/>
      <c r="D28" s="622" t="s">
        <v>154</v>
      </c>
      <c r="E28" s="775"/>
      <c r="F28" s="646"/>
      <c r="G28" s="777"/>
      <c r="H28" s="380" t="s">
        <v>30</v>
      </c>
      <c r="I28" s="598">
        <v>1148.9000000000001</v>
      </c>
      <c r="J28" s="599">
        <v>1124.2</v>
      </c>
      <c r="K28" s="599">
        <v>230.1</v>
      </c>
      <c r="L28" s="600">
        <v>24.7</v>
      </c>
      <c r="M28" s="611">
        <v>1074.3</v>
      </c>
      <c r="N28" s="612">
        <v>1074.3</v>
      </c>
      <c r="O28" s="572" t="s">
        <v>143</v>
      </c>
      <c r="P28" s="284">
        <v>38</v>
      </c>
      <c r="Q28" s="546" t="s">
        <v>144</v>
      </c>
      <c r="R28" s="285" t="s">
        <v>145</v>
      </c>
    </row>
    <row r="29" spans="1:21" ht="14.25" customHeight="1">
      <c r="A29" s="45"/>
      <c r="B29" s="33"/>
      <c r="C29" s="20"/>
      <c r="D29" s="635" t="s">
        <v>155</v>
      </c>
      <c r="E29" s="775"/>
      <c r="F29" s="646"/>
      <c r="G29" s="777"/>
      <c r="H29" s="381" t="s">
        <v>22</v>
      </c>
      <c r="I29" s="128"/>
      <c r="J29" s="129"/>
      <c r="K29" s="129"/>
      <c r="L29" s="135"/>
      <c r="M29" s="442">
        <v>250</v>
      </c>
      <c r="N29" s="98">
        <v>250</v>
      </c>
      <c r="O29" s="638" t="s">
        <v>98</v>
      </c>
      <c r="P29" s="652" t="s">
        <v>59</v>
      </c>
      <c r="Q29" s="654"/>
      <c r="R29" s="656"/>
      <c r="U29" s="292"/>
    </row>
    <row r="30" spans="1:21" ht="14.25" customHeight="1">
      <c r="A30" s="45"/>
      <c r="B30" s="33"/>
      <c r="C30" s="20"/>
      <c r="D30" s="635"/>
      <c r="E30" s="775"/>
      <c r="F30" s="646"/>
      <c r="G30" s="777"/>
      <c r="H30" s="382"/>
      <c r="I30" s="166"/>
      <c r="J30" s="167"/>
      <c r="K30" s="167"/>
      <c r="L30" s="336"/>
      <c r="M30" s="472"/>
      <c r="N30" s="607"/>
      <c r="O30" s="639"/>
      <c r="P30" s="653"/>
      <c r="Q30" s="655"/>
      <c r="R30" s="657"/>
      <c r="S30" s="391"/>
    </row>
    <row r="31" spans="1:21" ht="14.25" customHeight="1">
      <c r="A31" s="45"/>
      <c r="B31" s="33"/>
      <c r="C31" s="20"/>
      <c r="D31" s="635"/>
      <c r="E31" s="775"/>
      <c r="F31" s="646"/>
      <c r="G31" s="777"/>
      <c r="H31" s="381" t="s">
        <v>31</v>
      </c>
      <c r="I31" s="137"/>
      <c r="J31" s="138"/>
      <c r="K31" s="138"/>
      <c r="L31" s="139"/>
      <c r="M31" s="301">
        <v>384.5</v>
      </c>
      <c r="N31" s="608"/>
      <c r="O31" s="602"/>
      <c r="P31" s="396"/>
      <c r="Q31" s="547"/>
      <c r="R31" s="120"/>
      <c r="U31" s="292"/>
    </row>
    <row r="32" spans="1:21" ht="28.5" customHeight="1">
      <c r="A32" s="45"/>
      <c r="B32" s="33"/>
      <c r="C32" s="20"/>
      <c r="D32" s="406" t="s">
        <v>156</v>
      </c>
      <c r="E32" s="775"/>
      <c r="F32" s="646"/>
      <c r="G32" s="777"/>
      <c r="H32" s="408" t="s">
        <v>151</v>
      </c>
      <c r="I32" s="384">
        <f>J32+L32</f>
        <v>6.5</v>
      </c>
      <c r="J32" s="198">
        <v>6.5</v>
      </c>
      <c r="K32" s="198"/>
      <c r="L32" s="386"/>
      <c r="M32" s="606"/>
      <c r="N32" s="97"/>
      <c r="O32" s="10"/>
      <c r="P32" s="402"/>
      <c r="Q32" s="403"/>
      <c r="R32" s="404"/>
      <c r="T32" s="292"/>
    </row>
    <row r="33" spans="1:21" ht="15.75" customHeight="1">
      <c r="A33" s="24"/>
      <c r="B33" s="30"/>
      <c r="C33" s="47"/>
      <c r="D33" s="635" t="s">
        <v>157</v>
      </c>
      <c r="E33" s="775"/>
      <c r="F33" s="646"/>
      <c r="G33" s="777"/>
      <c r="H33" s="408"/>
      <c r="I33" s="384"/>
      <c r="J33" s="198"/>
      <c r="K33" s="385"/>
      <c r="L33" s="389"/>
      <c r="M33" s="606"/>
      <c r="N33" s="200"/>
      <c r="O33" s="373"/>
      <c r="P33" s="368"/>
      <c r="Q33" s="547"/>
      <c r="R33" s="120"/>
      <c r="T33" s="292"/>
    </row>
    <row r="34" spans="1:21" ht="15.75" customHeight="1">
      <c r="A34" s="24"/>
      <c r="B34" s="30"/>
      <c r="C34" s="20"/>
      <c r="D34" s="635"/>
      <c r="E34" s="775"/>
      <c r="F34" s="646"/>
      <c r="G34" s="777"/>
      <c r="H34" s="382"/>
      <c r="I34" s="166"/>
      <c r="J34" s="167"/>
      <c r="K34" s="167"/>
      <c r="L34" s="336"/>
      <c r="M34" s="472"/>
      <c r="N34" s="94"/>
      <c r="O34" s="373"/>
      <c r="P34" s="368"/>
      <c r="Q34" s="547"/>
      <c r="R34" s="120"/>
      <c r="T34" s="292"/>
    </row>
    <row r="35" spans="1:21" ht="16.5" customHeight="1">
      <c r="A35" s="29"/>
      <c r="B35" s="33"/>
      <c r="C35" s="20"/>
      <c r="D35" s="622" t="s">
        <v>158</v>
      </c>
      <c r="E35" s="775"/>
      <c r="F35" s="646"/>
      <c r="G35" s="777"/>
      <c r="H35" s="408"/>
      <c r="I35" s="384"/>
      <c r="J35" s="198"/>
      <c r="K35" s="198"/>
      <c r="L35" s="386"/>
      <c r="M35" s="606"/>
      <c r="N35" s="97"/>
      <c r="O35" s="373"/>
      <c r="P35" s="396"/>
      <c r="Q35" s="547"/>
      <c r="R35" s="120"/>
    </row>
    <row r="36" spans="1:21" ht="27.75" customHeight="1">
      <c r="A36" s="45"/>
      <c r="B36" s="33"/>
      <c r="C36" s="20"/>
      <c r="D36" s="407" t="s">
        <v>159</v>
      </c>
      <c r="E36" s="775"/>
      <c r="F36" s="646"/>
      <c r="G36" s="777"/>
      <c r="H36" s="409"/>
      <c r="I36" s="60"/>
      <c r="J36" s="61"/>
      <c r="K36" s="61"/>
      <c r="L36" s="411"/>
      <c r="M36" s="267"/>
      <c r="N36" s="97"/>
      <c r="O36" s="10"/>
      <c r="P36" s="395"/>
      <c r="Q36" s="399"/>
      <c r="R36" s="400"/>
      <c r="S36" s="292"/>
      <c r="T36" s="292"/>
    </row>
    <row r="37" spans="1:21" ht="15.75" customHeight="1">
      <c r="A37" s="45"/>
      <c r="B37" s="33"/>
      <c r="C37" s="20"/>
      <c r="D37" s="635" t="s">
        <v>160</v>
      </c>
      <c r="E37" s="775"/>
      <c r="F37" s="646"/>
      <c r="G37" s="777"/>
      <c r="H37" s="409"/>
      <c r="I37" s="60"/>
      <c r="J37" s="61"/>
      <c r="K37" s="61"/>
      <c r="L37" s="387"/>
      <c r="M37" s="267"/>
      <c r="N37" s="97"/>
      <c r="O37" s="373"/>
      <c r="P37" s="397"/>
      <c r="Q37" s="547"/>
      <c r="R37" s="621"/>
      <c r="T37" s="292"/>
    </row>
    <row r="38" spans="1:21" ht="15" customHeight="1" thickBot="1">
      <c r="A38" s="35"/>
      <c r="B38" s="38"/>
      <c r="C38" s="51"/>
      <c r="D38" s="636"/>
      <c r="E38" s="558"/>
      <c r="F38" s="628"/>
      <c r="G38" s="390"/>
      <c r="H38" s="410" t="s">
        <v>16</v>
      </c>
      <c r="I38" s="278">
        <f t="shared" ref="I38:N38" si="3">SUM(I27:I37)</f>
        <v>8573.1</v>
      </c>
      <c r="J38" s="274">
        <f t="shared" si="3"/>
        <v>8486.8000000000011</v>
      </c>
      <c r="K38" s="279">
        <f t="shared" si="3"/>
        <v>4644.1000000000004</v>
      </c>
      <c r="L38" s="275">
        <f t="shared" si="3"/>
        <v>86.3</v>
      </c>
      <c r="M38" s="278">
        <f t="shared" si="3"/>
        <v>9208.7999999999993</v>
      </c>
      <c r="N38" s="299">
        <f t="shared" si="3"/>
        <v>8824.2999999999993</v>
      </c>
      <c r="O38" s="521"/>
      <c r="P38" s="153"/>
      <c r="Q38" s="159"/>
      <c r="R38" s="156"/>
    </row>
    <row r="39" spans="1:21" ht="27" customHeight="1">
      <c r="A39" s="27" t="s">
        <v>9</v>
      </c>
      <c r="B39" s="31" t="s">
        <v>10</v>
      </c>
      <c r="C39" s="25" t="s">
        <v>10</v>
      </c>
      <c r="D39" s="617" t="s">
        <v>149</v>
      </c>
      <c r="E39" s="643" t="s">
        <v>20</v>
      </c>
      <c r="F39" s="645" t="s">
        <v>14</v>
      </c>
      <c r="G39" s="647" t="s">
        <v>38</v>
      </c>
      <c r="H39" s="412" t="s">
        <v>53</v>
      </c>
      <c r="I39" s="55">
        <f>J39+L39</f>
        <v>1300</v>
      </c>
      <c r="J39" s="56"/>
      <c r="K39" s="56"/>
      <c r="L39" s="413">
        <v>1300</v>
      </c>
      <c r="M39" s="82"/>
      <c r="N39" s="95"/>
      <c r="O39" s="522" t="s">
        <v>146</v>
      </c>
      <c r="P39" s="523">
        <v>1</v>
      </c>
      <c r="Q39" s="250"/>
      <c r="R39" s="251"/>
    </row>
    <row r="40" spans="1:21" ht="21.75" customHeight="1">
      <c r="A40" s="24"/>
      <c r="B40" s="30"/>
      <c r="C40" s="20"/>
      <c r="D40" s="752" t="s">
        <v>161</v>
      </c>
      <c r="E40" s="644"/>
      <c r="F40" s="646"/>
      <c r="G40" s="648"/>
      <c r="H40" s="381" t="s">
        <v>12</v>
      </c>
      <c r="I40" s="128">
        <f>J40+L40</f>
        <v>1.1000000000000001</v>
      </c>
      <c r="J40" s="129">
        <v>1.1000000000000001</v>
      </c>
      <c r="K40" s="129"/>
      <c r="L40" s="135"/>
      <c r="M40" s="302">
        <v>50</v>
      </c>
      <c r="N40" s="98"/>
      <c r="O40" s="526" t="s">
        <v>147</v>
      </c>
      <c r="P40" s="527">
        <v>1</v>
      </c>
      <c r="Q40" s="414"/>
      <c r="R40" s="415"/>
    </row>
    <row r="41" spans="1:21" ht="21.75" customHeight="1">
      <c r="A41" s="24"/>
      <c r="B41" s="30"/>
      <c r="C41" s="20"/>
      <c r="D41" s="752"/>
      <c r="E41" s="644"/>
      <c r="F41" s="430"/>
      <c r="G41" s="648"/>
      <c r="H41" s="379" t="s">
        <v>31</v>
      </c>
      <c r="I41" s="69">
        <f>J41+L41</f>
        <v>12.8</v>
      </c>
      <c r="J41" s="59"/>
      <c r="K41" s="64"/>
      <c r="L41" s="58">
        <v>12.8</v>
      </c>
      <c r="M41" s="80"/>
      <c r="N41" s="98">
        <v>150</v>
      </c>
      <c r="O41" s="401" t="s">
        <v>127</v>
      </c>
      <c r="P41" s="395"/>
      <c r="Q41" s="524"/>
      <c r="R41" s="525">
        <v>1</v>
      </c>
      <c r="T41" s="292"/>
    </row>
    <row r="42" spans="1:21" ht="23.25" customHeight="1">
      <c r="A42" s="35"/>
      <c r="B42" s="38"/>
      <c r="C42" s="20"/>
      <c r="D42" s="635" t="s">
        <v>162</v>
      </c>
      <c r="E42" s="644"/>
      <c r="F42" s="430"/>
      <c r="G42" s="648"/>
      <c r="H42" s="381" t="s">
        <v>22</v>
      </c>
      <c r="I42" s="435">
        <f>J42+L42</f>
        <v>2.2999999999999998</v>
      </c>
      <c r="J42" s="138"/>
      <c r="K42" s="303"/>
      <c r="L42" s="135">
        <v>2.2999999999999998</v>
      </c>
      <c r="M42" s="302"/>
      <c r="N42" s="98"/>
      <c r="O42" s="637"/>
      <c r="P42" s="153"/>
      <c r="Q42" s="159"/>
      <c r="R42" s="156"/>
      <c r="T42" s="292"/>
    </row>
    <row r="43" spans="1:21" ht="18" customHeight="1">
      <c r="A43" s="35"/>
      <c r="B43" s="38"/>
      <c r="C43" s="20"/>
      <c r="D43" s="635"/>
      <c r="E43" s="644"/>
      <c r="F43" s="430"/>
      <c r="G43" s="648"/>
      <c r="H43" s="379" t="s">
        <v>48</v>
      </c>
      <c r="I43" s="579">
        <f>J43+L43</f>
        <v>18.8</v>
      </c>
      <c r="J43" s="580"/>
      <c r="K43" s="581"/>
      <c r="L43" s="582">
        <v>18.8</v>
      </c>
      <c r="M43" s="433"/>
      <c r="N43" s="538"/>
      <c r="O43" s="637"/>
      <c r="P43" s="153"/>
      <c r="Q43" s="159"/>
      <c r="R43" s="156"/>
    </row>
    <row r="44" spans="1:21" ht="17.25" customHeight="1">
      <c r="A44" s="35"/>
      <c r="B44" s="38"/>
      <c r="C44" s="20"/>
      <c r="D44" s="635" t="s">
        <v>115</v>
      </c>
      <c r="E44" s="644"/>
      <c r="F44" s="430"/>
      <c r="G44" s="648"/>
      <c r="H44" s="408"/>
      <c r="I44" s="426"/>
      <c r="J44" s="61"/>
      <c r="K44" s="70"/>
      <c r="L44" s="336"/>
      <c r="M44" s="168"/>
      <c r="N44" s="94"/>
      <c r="O44" s="624"/>
      <c r="P44" s="153"/>
      <c r="Q44" s="159"/>
      <c r="R44" s="154"/>
      <c r="T44" s="292"/>
      <c r="U44" s="292"/>
    </row>
    <row r="45" spans="1:21" ht="15" customHeight="1" thickBot="1">
      <c r="A45" s="36"/>
      <c r="B45" s="39"/>
      <c r="C45" s="52"/>
      <c r="D45" s="636"/>
      <c r="E45" s="634"/>
      <c r="F45" s="626"/>
      <c r="G45" s="390"/>
      <c r="H45" s="410" t="s">
        <v>16</v>
      </c>
      <c r="I45" s="278">
        <f t="shared" ref="I45:N45" si="4">SUM(I39:I44)</f>
        <v>1334.9999999999998</v>
      </c>
      <c r="J45" s="274">
        <f t="shared" si="4"/>
        <v>1.1000000000000001</v>
      </c>
      <c r="K45" s="279">
        <f t="shared" si="4"/>
        <v>0</v>
      </c>
      <c r="L45" s="275">
        <f t="shared" si="4"/>
        <v>1333.8999999999999</v>
      </c>
      <c r="M45" s="279">
        <f t="shared" si="4"/>
        <v>50</v>
      </c>
      <c r="N45" s="299">
        <f t="shared" si="4"/>
        <v>150</v>
      </c>
      <c r="O45" s="425"/>
      <c r="P45" s="112"/>
      <c r="Q45" s="158"/>
      <c r="R45" s="155"/>
    </row>
    <row r="46" spans="1:21" ht="28.5" customHeight="1">
      <c r="A46" s="23" t="s">
        <v>9</v>
      </c>
      <c r="B46" s="32" t="s">
        <v>10</v>
      </c>
      <c r="C46" s="25" t="s">
        <v>11</v>
      </c>
      <c r="D46" s="617" t="s">
        <v>114</v>
      </c>
      <c r="E46" s="623"/>
      <c r="F46" s="432"/>
      <c r="G46" s="640">
        <v>6</v>
      </c>
      <c r="H46" s="247" t="s">
        <v>12</v>
      </c>
      <c r="I46" s="516">
        <f>J46+L47</f>
        <v>47</v>
      </c>
      <c r="J46" s="517">
        <v>47</v>
      </c>
      <c r="K46" s="56"/>
      <c r="L46" s="383"/>
      <c r="M46" s="545"/>
      <c r="N46" s="93">
        <v>74.900000000000006</v>
      </c>
      <c r="O46" s="374" t="s">
        <v>147</v>
      </c>
      <c r="P46" s="249">
        <v>1</v>
      </c>
      <c r="Q46" s="515"/>
      <c r="R46" s="251">
        <v>2</v>
      </c>
    </row>
    <row r="47" spans="1:21" ht="12.75" customHeight="1">
      <c r="A47" s="24"/>
      <c r="B47" s="30"/>
      <c r="C47" s="20"/>
      <c r="D47" s="649" t="s">
        <v>163</v>
      </c>
      <c r="E47" s="644"/>
      <c r="F47" s="430"/>
      <c r="G47" s="641"/>
      <c r="H47" s="539" t="s">
        <v>30</v>
      </c>
      <c r="I47" s="540"/>
      <c r="J47" s="541"/>
      <c r="K47" s="542"/>
      <c r="L47" s="543"/>
      <c r="M47" s="544"/>
      <c r="N47" s="98">
        <v>51.9</v>
      </c>
      <c r="O47" s="75"/>
      <c r="P47" s="111"/>
      <c r="Q47" s="157"/>
      <c r="R47" s="154"/>
      <c r="U47" s="292"/>
    </row>
    <row r="48" spans="1:21">
      <c r="A48" s="24"/>
      <c r="B48" s="30"/>
      <c r="C48" s="20"/>
      <c r="D48" s="649"/>
      <c r="E48" s="644"/>
      <c r="F48" s="430"/>
      <c r="G48" s="641"/>
      <c r="H48" s="408"/>
      <c r="I48" s="166"/>
      <c r="J48" s="167"/>
      <c r="K48" s="167"/>
      <c r="L48" s="336"/>
      <c r="M48" s="168"/>
      <c r="N48" s="94"/>
      <c r="O48" s="75"/>
      <c r="P48" s="111"/>
      <c r="Q48" s="157"/>
      <c r="R48" s="154"/>
      <c r="U48" s="292"/>
    </row>
    <row r="49" spans="1:20" ht="13.5" customHeight="1">
      <c r="A49" s="24"/>
      <c r="B49" s="30"/>
      <c r="C49" s="20"/>
      <c r="D49" s="649" t="s">
        <v>164</v>
      </c>
      <c r="E49" s="650"/>
      <c r="F49" s="430"/>
      <c r="G49" s="641"/>
      <c r="H49" s="408"/>
      <c r="I49" s="166"/>
      <c r="J49" s="167"/>
      <c r="K49" s="167"/>
      <c r="L49" s="336"/>
      <c r="M49" s="168"/>
      <c r="N49" s="94"/>
      <c r="O49" s="75"/>
      <c r="P49" s="111"/>
      <c r="Q49" s="157"/>
      <c r="R49" s="154"/>
    </row>
    <row r="50" spans="1:20" ht="13.5" customHeight="1">
      <c r="A50" s="24"/>
      <c r="B50" s="30"/>
      <c r="C50" s="20"/>
      <c r="D50" s="649"/>
      <c r="E50" s="650"/>
      <c r="F50" s="430"/>
      <c r="G50" s="641"/>
      <c r="H50" s="408"/>
      <c r="I50" s="166"/>
      <c r="J50" s="167"/>
      <c r="K50" s="167"/>
      <c r="L50" s="336"/>
      <c r="M50" s="168"/>
      <c r="N50" s="94"/>
      <c r="O50" s="75"/>
      <c r="P50" s="111"/>
      <c r="Q50" s="157"/>
      <c r="R50" s="154"/>
      <c r="T50" s="292"/>
    </row>
    <row r="51" spans="1:20" ht="14.25" customHeight="1">
      <c r="A51" s="24"/>
      <c r="B51" s="30"/>
      <c r="C51" s="20"/>
      <c r="D51" s="771" t="s">
        <v>165</v>
      </c>
      <c r="E51" s="644"/>
      <c r="F51" s="430"/>
      <c r="G51" s="641"/>
      <c r="H51" s="416"/>
      <c r="I51" s="417"/>
      <c r="J51" s="418"/>
      <c r="K51" s="418"/>
      <c r="L51" s="419"/>
      <c r="M51" s="420"/>
      <c r="N51" s="421"/>
      <c r="O51" s="75"/>
      <c r="P51" s="111"/>
      <c r="Q51" s="157"/>
      <c r="R51" s="154"/>
    </row>
    <row r="52" spans="1:20" ht="14.25" customHeight="1" thickBot="1">
      <c r="A52" s="36"/>
      <c r="B52" s="39"/>
      <c r="C52" s="52"/>
      <c r="D52" s="772"/>
      <c r="E52" s="773"/>
      <c r="F52" s="431"/>
      <c r="G52" s="642"/>
      <c r="H52" s="410" t="s">
        <v>16</v>
      </c>
      <c r="I52" s="278">
        <f t="shared" ref="I52:N52" si="5">SUM(I46:I51)</f>
        <v>47</v>
      </c>
      <c r="J52" s="274">
        <f t="shared" si="5"/>
        <v>47</v>
      </c>
      <c r="K52" s="279">
        <f t="shared" si="5"/>
        <v>0</v>
      </c>
      <c r="L52" s="275">
        <f t="shared" si="5"/>
        <v>0</v>
      </c>
      <c r="M52" s="278">
        <f t="shared" si="5"/>
        <v>0</v>
      </c>
      <c r="N52" s="299">
        <f t="shared" si="5"/>
        <v>126.80000000000001</v>
      </c>
      <c r="O52" s="552"/>
      <c r="P52" s="112"/>
      <c r="Q52" s="158"/>
      <c r="R52" s="155"/>
    </row>
    <row r="53" spans="1:20" ht="14.25" customHeight="1" thickBot="1">
      <c r="A53" s="19" t="s">
        <v>9</v>
      </c>
      <c r="B53" s="434" t="s">
        <v>10</v>
      </c>
      <c r="C53" s="818" t="s">
        <v>15</v>
      </c>
      <c r="D53" s="740"/>
      <c r="E53" s="740"/>
      <c r="F53" s="740"/>
      <c r="G53" s="740"/>
      <c r="H53" s="741"/>
      <c r="I53" s="15">
        <f>I52+I45+I38</f>
        <v>9955.1</v>
      </c>
      <c r="J53" s="16">
        <f>J52+J38</f>
        <v>8533.8000000000011</v>
      </c>
      <c r="K53" s="15">
        <f>K52+K38</f>
        <v>4644.1000000000004</v>
      </c>
      <c r="L53" s="22">
        <f>L52+L38+L45</f>
        <v>1420.1999999999998</v>
      </c>
      <c r="M53" s="17">
        <f>M52+M38+M45</f>
        <v>9258.7999999999993</v>
      </c>
      <c r="N53" s="15">
        <f>N52+N38+N45</f>
        <v>9101.0999999999985</v>
      </c>
      <c r="O53" s="742"/>
      <c r="P53" s="743"/>
      <c r="Q53" s="743"/>
      <c r="R53" s="744"/>
    </row>
    <row r="54" spans="1:20" ht="14.25" customHeight="1" thickBot="1">
      <c r="A54" s="13" t="s">
        <v>9</v>
      </c>
      <c r="B54" s="803" t="s">
        <v>17</v>
      </c>
      <c r="C54" s="803"/>
      <c r="D54" s="803"/>
      <c r="E54" s="803"/>
      <c r="F54" s="803"/>
      <c r="G54" s="803"/>
      <c r="H54" s="804"/>
      <c r="I54" s="26">
        <f t="shared" ref="I54:N54" si="6">I53+I25</f>
        <v>11171.900000000001</v>
      </c>
      <c r="J54" s="26">
        <f t="shared" si="6"/>
        <v>9750.6000000000022</v>
      </c>
      <c r="K54" s="26">
        <f t="shared" si="6"/>
        <v>4644.1000000000004</v>
      </c>
      <c r="L54" s="26">
        <f>L53+L25</f>
        <v>1420.1999999999998</v>
      </c>
      <c r="M54" s="26">
        <f t="shared" si="6"/>
        <v>10645.4</v>
      </c>
      <c r="N54" s="26">
        <f t="shared" si="6"/>
        <v>10487.699999999999</v>
      </c>
      <c r="O54" s="765"/>
      <c r="P54" s="766"/>
      <c r="Q54" s="766"/>
      <c r="R54" s="767"/>
    </row>
    <row r="55" spans="1:20" ht="14.25" customHeight="1" thickBot="1">
      <c r="A55" s="37" t="s">
        <v>14</v>
      </c>
      <c r="B55" s="825" t="s">
        <v>18</v>
      </c>
      <c r="C55" s="825"/>
      <c r="D55" s="825"/>
      <c r="E55" s="825"/>
      <c r="F55" s="825"/>
      <c r="G55" s="825"/>
      <c r="H55" s="826"/>
      <c r="I55" s="34">
        <f t="shared" ref="I55:N55" si="7">I54</f>
        <v>11171.900000000001</v>
      </c>
      <c r="J55" s="34">
        <f t="shared" si="7"/>
        <v>9750.6000000000022</v>
      </c>
      <c r="K55" s="34">
        <f t="shared" si="7"/>
        <v>4644.1000000000004</v>
      </c>
      <c r="L55" s="296">
        <f>L54</f>
        <v>1420.1999999999998</v>
      </c>
      <c r="M55" s="297">
        <f t="shared" si="7"/>
        <v>10645.4</v>
      </c>
      <c r="N55" s="34">
        <f t="shared" si="7"/>
        <v>10487.699999999999</v>
      </c>
      <c r="O55" s="827"/>
      <c r="P55" s="828"/>
      <c r="Q55" s="828"/>
      <c r="R55" s="829"/>
    </row>
    <row r="56" spans="1:20" s="164" customFormat="1" ht="27.75" customHeight="1">
      <c r="A56" s="822" t="s">
        <v>141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</row>
    <row r="57" spans="1:20" ht="14.25" customHeight="1">
      <c r="A57" s="823" t="s">
        <v>23</v>
      </c>
      <c r="B57" s="823"/>
      <c r="C57" s="823"/>
      <c r="D57" s="823"/>
      <c r="E57" s="823"/>
      <c r="F57" s="823"/>
      <c r="G57" s="823"/>
      <c r="H57" s="823"/>
      <c r="I57" s="823"/>
      <c r="J57" s="823"/>
      <c r="K57" s="823"/>
      <c r="L57" s="823"/>
      <c r="M57" s="823"/>
      <c r="N57" s="823"/>
      <c r="O57" s="268"/>
      <c r="P57" s="268"/>
      <c r="Q57" s="268"/>
      <c r="R57" s="268"/>
    </row>
    <row r="58" spans="1:20" ht="13.5" thickBot="1">
      <c r="A58" s="2"/>
      <c r="B58" s="3"/>
      <c r="C58" s="3"/>
      <c r="D58" s="3"/>
      <c r="E58" s="53"/>
      <c r="F58" s="53"/>
      <c r="G58" s="50"/>
      <c r="H58" s="10"/>
      <c r="I58" s="824"/>
      <c r="J58" s="824"/>
      <c r="K58" s="824"/>
      <c r="L58" s="824"/>
      <c r="M58" s="564"/>
      <c r="N58" s="564"/>
      <c r="O58" s="837"/>
      <c r="P58" s="837"/>
      <c r="Q58" s="837"/>
      <c r="R58" s="837"/>
    </row>
    <row r="59" spans="1:20" ht="25.5" customHeight="1">
      <c r="A59" s="830" t="s">
        <v>21</v>
      </c>
      <c r="B59" s="831"/>
      <c r="C59" s="831"/>
      <c r="D59" s="831"/>
      <c r="E59" s="831"/>
      <c r="F59" s="831"/>
      <c r="G59" s="831"/>
      <c r="H59" s="832"/>
      <c r="I59" s="833" t="s">
        <v>100</v>
      </c>
      <c r="J59" s="834"/>
      <c r="K59" s="834"/>
      <c r="L59" s="835"/>
      <c r="M59" s="269" t="s">
        <v>101</v>
      </c>
      <c r="N59" s="270" t="s">
        <v>102</v>
      </c>
      <c r="O59" s="107"/>
      <c r="P59" s="836"/>
      <c r="Q59" s="836"/>
      <c r="R59" s="836"/>
    </row>
    <row r="60" spans="1:20">
      <c r="A60" s="812" t="s">
        <v>34</v>
      </c>
      <c r="B60" s="813"/>
      <c r="C60" s="813"/>
      <c r="D60" s="813"/>
      <c r="E60" s="813"/>
      <c r="F60" s="813"/>
      <c r="G60" s="813"/>
      <c r="H60" s="814"/>
      <c r="I60" s="819">
        <f ca="1">SUM(I61:L65)</f>
        <v>11156.8</v>
      </c>
      <c r="J60" s="820"/>
      <c r="K60" s="820"/>
      <c r="L60" s="821"/>
      <c r="M60" s="77">
        <f>SUM(M61:M65)</f>
        <v>10010.9</v>
      </c>
      <c r="N60" s="78">
        <f>SUM(N61:N65)</f>
        <v>10087.700000000001</v>
      </c>
      <c r="O60" s="108"/>
      <c r="P60" s="811"/>
      <c r="Q60" s="811"/>
      <c r="R60" s="811"/>
    </row>
    <row r="61" spans="1:20">
      <c r="A61" s="778" t="s">
        <v>24</v>
      </c>
      <c r="B61" s="779"/>
      <c r="C61" s="779"/>
      <c r="D61" s="779"/>
      <c r="E61" s="779"/>
      <c r="F61" s="779"/>
      <c r="G61" s="779"/>
      <c r="H61" s="780"/>
      <c r="I61" s="781">
        <f>SUMIF(H10:H51,"sb",I10:I51)</f>
        <v>8682.6</v>
      </c>
      <c r="J61" s="782"/>
      <c r="K61" s="782"/>
      <c r="L61" s="783"/>
      <c r="M61" s="84">
        <f>SUMIF(H12:H51,H12,M12:M51)</f>
        <v>8936.6</v>
      </c>
      <c r="N61" s="103">
        <f>SUMIF(H12:H51,H12,N12:N51)</f>
        <v>8961.5</v>
      </c>
      <c r="O61" s="110"/>
      <c r="P61" s="784"/>
      <c r="Q61" s="784"/>
      <c r="R61" s="784"/>
    </row>
    <row r="62" spans="1:20" ht="12.75" customHeight="1">
      <c r="A62" s="785" t="s">
        <v>33</v>
      </c>
      <c r="B62" s="786"/>
      <c r="C62" s="786"/>
      <c r="D62" s="786"/>
      <c r="E62" s="786"/>
      <c r="F62" s="786"/>
      <c r="G62" s="786"/>
      <c r="H62" s="787"/>
      <c r="I62" s="788">
        <f>SUMIF(H12:H44,"sb(sp)",I12:I44)</f>
        <v>1148.9000000000001</v>
      </c>
      <c r="J62" s="789"/>
      <c r="K62" s="789"/>
      <c r="L62" s="790"/>
      <c r="M62" s="561">
        <f>SUMIF(H12:H51,H47,M12:M51)</f>
        <v>1074.3</v>
      </c>
      <c r="N62" s="104">
        <f>SUMIF(H12:H51,H47,N12:N51)</f>
        <v>1126.2</v>
      </c>
      <c r="O62" s="110"/>
      <c r="P62" s="784"/>
      <c r="Q62" s="784"/>
      <c r="R62" s="784"/>
    </row>
    <row r="63" spans="1:20" s="8" customFormat="1" ht="12.75" customHeight="1">
      <c r="A63" s="791" t="s">
        <v>51</v>
      </c>
      <c r="B63" s="792"/>
      <c r="C63" s="792"/>
      <c r="D63" s="792"/>
      <c r="E63" s="792"/>
      <c r="F63" s="792"/>
      <c r="G63" s="792"/>
      <c r="H63" s="793"/>
      <c r="I63" s="759">
        <f>SUMIF(H12:H44,"sb(vb)",I12:I44)</f>
        <v>1300</v>
      </c>
      <c r="J63" s="760"/>
      <c r="K63" s="760"/>
      <c r="L63" s="761"/>
      <c r="M63" s="560">
        <f>SUMIF(H12:H44,H39,M12:M44)</f>
        <v>0</v>
      </c>
      <c r="N63" s="76">
        <f>SUMIF(H12:H44,H39,N12:N44)</f>
        <v>0</v>
      </c>
      <c r="O63" s="110"/>
      <c r="P63" s="784"/>
      <c r="Q63" s="784"/>
      <c r="R63" s="784"/>
    </row>
    <row r="64" spans="1:20" s="8" customFormat="1" ht="12.75" customHeight="1">
      <c r="A64" s="800" t="s">
        <v>152</v>
      </c>
      <c r="B64" s="801"/>
      <c r="C64" s="801"/>
      <c r="D64" s="801"/>
      <c r="E64" s="801"/>
      <c r="F64" s="801"/>
      <c r="G64" s="801"/>
      <c r="H64" s="802"/>
      <c r="I64" s="759">
        <f ca="1">SUMIF(H12:H51,"SB(L)",I12:I50)</f>
        <v>6.5</v>
      </c>
      <c r="J64" s="760"/>
      <c r="K64" s="760"/>
      <c r="L64" s="761"/>
      <c r="M64" s="560"/>
      <c r="N64" s="76"/>
      <c r="O64" s="110"/>
      <c r="P64" s="613"/>
      <c r="Q64" s="613"/>
      <c r="R64" s="613"/>
    </row>
    <row r="65" spans="1:18" ht="12.75" customHeight="1">
      <c r="A65" s="794" t="s">
        <v>49</v>
      </c>
      <c r="B65" s="795"/>
      <c r="C65" s="795"/>
      <c r="D65" s="795"/>
      <c r="E65" s="795"/>
      <c r="F65" s="795"/>
      <c r="G65" s="795"/>
      <c r="H65" s="796"/>
      <c r="I65" s="797">
        <f>SUMIF(H10:H44,"sb(p)",I10:I44)</f>
        <v>18.8</v>
      </c>
      <c r="J65" s="798"/>
      <c r="K65" s="798"/>
      <c r="L65" s="799"/>
      <c r="M65" s="561">
        <f>SUMIF(H12:H44,#REF!,M12:M44)</f>
        <v>0</v>
      </c>
      <c r="N65" s="104">
        <f>SUMIF(H12:H44,#REF!,N12:N44)</f>
        <v>0</v>
      </c>
      <c r="O65" s="110"/>
      <c r="P65" s="784"/>
      <c r="Q65" s="784"/>
      <c r="R65" s="784"/>
    </row>
    <row r="66" spans="1:18">
      <c r="A66" s="812" t="s">
        <v>35</v>
      </c>
      <c r="B66" s="813"/>
      <c r="C66" s="813"/>
      <c r="D66" s="813"/>
      <c r="E66" s="813"/>
      <c r="F66" s="813"/>
      <c r="G66" s="813"/>
      <c r="H66" s="814"/>
      <c r="I66" s="815">
        <f>SUM(I67:L68)</f>
        <v>15.100000000000001</v>
      </c>
      <c r="J66" s="816"/>
      <c r="K66" s="816"/>
      <c r="L66" s="817"/>
      <c r="M66" s="85">
        <f>SUM(M67:M68)</f>
        <v>634.5</v>
      </c>
      <c r="N66" s="105">
        <f>SUM(N67:N68)</f>
        <v>400</v>
      </c>
      <c r="O66" s="108"/>
      <c r="P66" s="811"/>
      <c r="Q66" s="811"/>
      <c r="R66" s="811"/>
    </row>
    <row r="67" spans="1:18">
      <c r="A67" s="778" t="s">
        <v>25</v>
      </c>
      <c r="B67" s="779"/>
      <c r="C67" s="779"/>
      <c r="D67" s="779"/>
      <c r="E67" s="779"/>
      <c r="F67" s="779"/>
      <c r="G67" s="779"/>
      <c r="H67" s="780"/>
      <c r="I67" s="781">
        <f>SUMIF(H10:H44,"es",I10:I44)</f>
        <v>12.8</v>
      </c>
      <c r="J67" s="782"/>
      <c r="K67" s="782"/>
      <c r="L67" s="783"/>
      <c r="M67" s="84">
        <f>SUMIF(H12:H44,"es",M12:M44)</f>
        <v>384.5</v>
      </c>
      <c r="N67" s="103">
        <f>SUMIF(H12:H44,"es",N12:N44)</f>
        <v>150</v>
      </c>
      <c r="O67" s="110"/>
      <c r="P67" s="784"/>
      <c r="Q67" s="784"/>
      <c r="R67" s="784"/>
    </row>
    <row r="68" spans="1:18">
      <c r="A68" s="778" t="s">
        <v>26</v>
      </c>
      <c r="B68" s="779"/>
      <c r="C68" s="779"/>
      <c r="D68" s="779"/>
      <c r="E68" s="779"/>
      <c r="F68" s="779"/>
      <c r="G68" s="779"/>
      <c r="H68" s="780"/>
      <c r="I68" s="781">
        <f>SUMIF(H10:H44,"lrvb",I10:I44)</f>
        <v>2.2999999999999998</v>
      </c>
      <c r="J68" s="782"/>
      <c r="K68" s="782"/>
      <c r="L68" s="783"/>
      <c r="M68" s="84">
        <f>SUMIF(H12:H44,"lrvb",M12:M44)</f>
        <v>250</v>
      </c>
      <c r="N68" s="103">
        <f>SUMIF(H12:H44,H29,N12:N44)</f>
        <v>250</v>
      </c>
      <c r="O68" s="110"/>
      <c r="P68" s="784"/>
      <c r="Q68" s="784"/>
      <c r="R68" s="784"/>
    </row>
    <row r="69" spans="1:18" ht="13.5" thickBot="1">
      <c r="A69" s="805" t="s">
        <v>16</v>
      </c>
      <c r="B69" s="806"/>
      <c r="C69" s="806"/>
      <c r="D69" s="806"/>
      <c r="E69" s="806"/>
      <c r="F69" s="806"/>
      <c r="G69" s="806"/>
      <c r="H69" s="807"/>
      <c r="I69" s="808">
        <f ca="1">I66+I60</f>
        <v>11171.9</v>
      </c>
      <c r="J69" s="809"/>
      <c r="K69" s="809"/>
      <c r="L69" s="810"/>
      <c r="M69" s="86">
        <f>M66+M60</f>
        <v>10645.4</v>
      </c>
      <c r="N69" s="106">
        <f>N66+N60</f>
        <v>10487.7</v>
      </c>
      <c r="O69" s="108"/>
      <c r="P69" s="811"/>
      <c r="Q69" s="811"/>
      <c r="R69" s="811"/>
    </row>
  </sheetData>
  <mergeCells count="122">
    <mergeCell ref="B55:H55"/>
    <mergeCell ref="O55:R55"/>
    <mergeCell ref="A59:H59"/>
    <mergeCell ref="I59:L59"/>
    <mergeCell ref="P59:R59"/>
    <mergeCell ref="O58:R58"/>
    <mergeCell ref="A60:H60"/>
    <mergeCell ref="D47:D48"/>
    <mergeCell ref="E47:E48"/>
    <mergeCell ref="O53:R53"/>
    <mergeCell ref="C53:H53"/>
    <mergeCell ref="I60:L60"/>
    <mergeCell ref="P60:R60"/>
    <mergeCell ref="A56:R56"/>
    <mergeCell ref="A57:N57"/>
    <mergeCell ref="I58:L58"/>
    <mergeCell ref="B54:H54"/>
    <mergeCell ref="A69:H69"/>
    <mergeCell ref="I69:L69"/>
    <mergeCell ref="P69:R69"/>
    <mergeCell ref="A66:H66"/>
    <mergeCell ref="I66:L66"/>
    <mergeCell ref="P66:R66"/>
    <mergeCell ref="A67:H67"/>
    <mergeCell ref="I67:L67"/>
    <mergeCell ref="P67:R67"/>
    <mergeCell ref="A68:H68"/>
    <mergeCell ref="I68:L68"/>
    <mergeCell ref="P68:R68"/>
    <mergeCell ref="A63:H63"/>
    <mergeCell ref="I63:L63"/>
    <mergeCell ref="P63:R63"/>
    <mergeCell ref="A65:H65"/>
    <mergeCell ref="I65:L65"/>
    <mergeCell ref="P65:R65"/>
    <mergeCell ref="A64:H64"/>
    <mergeCell ref="A61:H61"/>
    <mergeCell ref="I61:L61"/>
    <mergeCell ref="P61:R61"/>
    <mergeCell ref="A62:H62"/>
    <mergeCell ref="I62:L62"/>
    <mergeCell ref="P62:R62"/>
    <mergeCell ref="I64:L64"/>
    <mergeCell ref="A8:R8"/>
    <mergeCell ref="O54:R54"/>
    <mergeCell ref="A9:R9"/>
    <mergeCell ref="D40:D41"/>
    <mergeCell ref="D51:D52"/>
    <mergeCell ref="E51:E52"/>
    <mergeCell ref="E27:E37"/>
    <mergeCell ref="F27:F37"/>
    <mergeCell ref="G27:G37"/>
    <mergeCell ref="C25:H25"/>
    <mergeCell ref="O25:R25"/>
    <mergeCell ref="C26:R26"/>
    <mergeCell ref="R14:R15"/>
    <mergeCell ref="D12:D15"/>
    <mergeCell ref="E12:E15"/>
    <mergeCell ref="F12:F15"/>
    <mergeCell ref="E18:E19"/>
    <mergeCell ref="F18:F19"/>
    <mergeCell ref="G18:G19"/>
    <mergeCell ref="A1:R1"/>
    <mergeCell ref="A2:R2"/>
    <mergeCell ref="A3:R3"/>
    <mergeCell ref="Q4:R4"/>
    <mergeCell ref="A5:A7"/>
    <mergeCell ref="B5:B7"/>
    <mergeCell ref="C5:C7"/>
    <mergeCell ref="D5:D7"/>
    <mergeCell ref="E5:E7"/>
    <mergeCell ref="O5:R5"/>
    <mergeCell ref="I6:I7"/>
    <mergeCell ref="J6:K6"/>
    <mergeCell ref="L6:L7"/>
    <mergeCell ref="O6:O7"/>
    <mergeCell ref="D23:D24"/>
    <mergeCell ref="E16:E17"/>
    <mergeCell ref="F16:F17"/>
    <mergeCell ref="G16:G17"/>
    <mergeCell ref="D18:D19"/>
    <mergeCell ref="E20:E24"/>
    <mergeCell ref="F20:F24"/>
    <mergeCell ref="G20:G24"/>
    <mergeCell ref="B10:R10"/>
    <mergeCell ref="C11:R11"/>
    <mergeCell ref="O14:O15"/>
    <mergeCell ref="P14:P15"/>
    <mergeCell ref="D16:D17"/>
    <mergeCell ref="O18:O19"/>
    <mergeCell ref="P18:P19"/>
    <mergeCell ref="Q18:Q19"/>
    <mergeCell ref="F5:F7"/>
    <mergeCell ref="G5:G7"/>
    <mergeCell ref="H5:H7"/>
    <mergeCell ref="P6:R6"/>
    <mergeCell ref="I5:L5"/>
    <mergeCell ref="M5:M7"/>
    <mergeCell ref="N5:N7"/>
    <mergeCell ref="G12:G15"/>
    <mergeCell ref="P29:P30"/>
    <mergeCell ref="Q29:Q30"/>
    <mergeCell ref="R29:R30"/>
    <mergeCell ref="R18:R19"/>
    <mergeCell ref="O16:O17"/>
    <mergeCell ref="P16:P17"/>
    <mergeCell ref="Q16:Q17"/>
    <mergeCell ref="R16:R17"/>
    <mergeCell ref="Q14:Q15"/>
    <mergeCell ref="G46:G52"/>
    <mergeCell ref="D44:D45"/>
    <mergeCell ref="E39:E44"/>
    <mergeCell ref="F39:F40"/>
    <mergeCell ref="G39:G44"/>
    <mergeCell ref="D49:D50"/>
    <mergeCell ref="E49:E50"/>
    <mergeCell ref="D37:D38"/>
    <mergeCell ref="D29:D31"/>
    <mergeCell ref="O42:O43"/>
    <mergeCell ref="D42:D43"/>
    <mergeCell ref="D33:D34"/>
    <mergeCell ref="O29:O30"/>
  </mergeCells>
  <phoneticPr fontId="0" type="noConversion"/>
  <printOptions horizontalCentered="1"/>
  <pageMargins left="0" right="0" top="0.59055118110236227" bottom="0.59055118110236227" header="0.31496062992125984" footer="0.31496062992125984"/>
  <pageSetup paperSize="9" scale="98" orientation="landscape" r:id="rId1"/>
  <rowBreaks count="1" manualBreakCount="1">
    <brk id="2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"/>
  <dimension ref="A1:AV99"/>
  <sheetViews>
    <sheetView zoomScaleNormal="100" zoomScaleSheetLayoutView="80" workbookViewId="0">
      <selection sqref="A1:AA1"/>
    </sheetView>
  </sheetViews>
  <sheetFormatPr defaultRowHeight="12.75"/>
  <cols>
    <col min="1" max="1" width="2.28515625" style="4" customWidth="1"/>
    <col min="2" max="2" width="2.42578125" style="4" customWidth="1"/>
    <col min="3" max="4" width="2.5703125" style="4" customWidth="1"/>
    <col min="5" max="5" width="27.28515625" style="4" customWidth="1"/>
    <col min="6" max="6" width="3.5703125" style="6" customWidth="1"/>
    <col min="7" max="7" width="3.140625" style="6" customWidth="1"/>
    <col min="8" max="8" width="2.7109375" style="48" customWidth="1"/>
    <col min="9" max="9" width="6.28515625" style="6" customWidth="1"/>
    <col min="10" max="10" width="7.140625" style="4" customWidth="1"/>
    <col min="11" max="11" width="6.28515625" style="4" customWidth="1"/>
    <col min="12" max="13" width="6.140625" style="4" customWidth="1"/>
    <col min="14" max="14" width="7.140625" style="4" customWidth="1"/>
    <col min="15" max="15" width="7.42578125" style="4" customWidth="1"/>
    <col min="16" max="16" width="6.7109375" style="4" customWidth="1"/>
    <col min="17" max="17" width="6.140625" style="4" customWidth="1"/>
    <col min="18" max="18" width="7.42578125" style="4" customWidth="1"/>
    <col min="19" max="19" width="7.140625" style="4" customWidth="1"/>
    <col min="20" max="21" width="6.140625" style="4" customWidth="1"/>
    <col min="22" max="22" width="7.28515625" style="4" customWidth="1"/>
    <col min="23" max="23" width="7.5703125" style="4" customWidth="1"/>
    <col min="24" max="24" width="24" style="73" customWidth="1"/>
    <col min="25" max="27" width="5.7109375" style="5" customWidth="1"/>
    <col min="28" max="16384" width="9.140625" style="1"/>
  </cols>
  <sheetData>
    <row r="1" spans="1:29" s="11" customFormat="1" ht="13.5" customHeight="1">
      <c r="A1" s="721" t="s">
        <v>116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</row>
    <row r="2" spans="1:29" s="11" customFormat="1" ht="21" customHeight="1">
      <c r="A2" s="864" t="s">
        <v>150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</row>
    <row r="3" spans="1:29" s="11" customFormat="1" ht="15" customHeight="1">
      <c r="A3" s="721" t="s">
        <v>54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</row>
    <row r="4" spans="1:29" s="11" customFormat="1" ht="14.25" customHeight="1" thickBot="1">
      <c r="A4" s="8"/>
      <c r="B4" s="8"/>
      <c r="C4" s="8"/>
      <c r="D4" s="8"/>
      <c r="E4" s="8"/>
      <c r="F4" s="556"/>
      <c r="G4" s="556"/>
      <c r="H4" s="49"/>
      <c r="I4" s="55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1"/>
      <c r="Y4" s="9"/>
      <c r="Z4" s="725" t="s">
        <v>0</v>
      </c>
      <c r="AA4" s="725"/>
    </row>
    <row r="5" spans="1:29" s="11" customFormat="1" ht="36.75" customHeight="1" thickBot="1">
      <c r="A5" s="726" t="s">
        <v>1</v>
      </c>
      <c r="B5" s="729" t="s">
        <v>2</v>
      </c>
      <c r="C5" s="729" t="s">
        <v>3</v>
      </c>
      <c r="D5" s="847" t="s">
        <v>55</v>
      </c>
      <c r="E5" s="732" t="s">
        <v>27</v>
      </c>
      <c r="F5" s="735" t="s">
        <v>4</v>
      </c>
      <c r="G5" s="672" t="s">
        <v>110</v>
      </c>
      <c r="H5" s="675" t="s">
        <v>5</v>
      </c>
      <c r="I5" s="678" t="s">
        <v>6</v>
      </c>
      <c r="J5" s="703" t="s">
        <v>111</v>
      </c>
      <c r="K5" s="704"/>
      <c r="L5" s="704"/>
      <c r="M5" s="705"/>
      <c r="N5" s="703" t="s">
        <v>125</v>
      </c>
      <c r="O5" s="704"/>
      <c r="P5" s="704"/>
      <c r="Q5" s="705"/>
      <c r="R5" s="703" t="s">
        <v>126</v>
      </c>
      <c r="S5" s="704"/>
      <c r="T5" s="704"/>
      <c r="U5" s="705"/>
      <c r="V5" s="706" t="s">
        <v>103</v>
      </c>
      <c r="W5" s="706" t="s">
        <v>104</v>
      </c>
      <c r="X5" s="709" t="s">
        <v>58</v>
      </c>
      <c r="Y5" s="710"/>
      <c r="Z5" s="710"/>
      <c r="AA5" s="711"/>
    </row>
    <row r="6" spans="1:29" s="11" customFormat="1" ht="15" customHeight="1">
      <c r="A6" s="727"/>
      <c r="B6" s="730"/>
      <c r="C6" s="730"/>
      <c r="D6" s="848"/>
      <c r="E6" s="733"/>
      <c r="F6" s="736"/>
      <c r="G6" s="673"/>
      <c r="H6" s="676"/>
      <c r="I6" s="679"/>
      <c r="J6" s="712" t="s">
        <v>7</v>
      </c>
      <c r="K6" s="714" t="s">
        <v>8</v>
      </c>
      <c r="L6" s="714"/>
      <c r="M6" s="715" t="s">
        <v>28</v>
      </c>
      <c r="N6" s="712" t="s">
        <v>7</v>
      </c>
      <c r="O6" s="714" t="s">
        <v>8</v>
      </c>
      <c r="P6" s="714"/>
      <c r="Q6" s="715" t="s">
        <v>28</v>
      </c>
      <c r="R6" s="712" t="s">
        <v>7</v>
      </c>
      <c r="S6" s="714" t="s">
        <v>8</v>
      </c>
      <c r="T6" s="714"/>
      <c r="U6" s="715" t="s">
        <v>28</v>
      </c>
      <c r="V6" s="707"/>
      <c r="W6" s="707"/>
      <c r="X6" s="717" t="s">
        <v>27</v>
      </c>
      <c r="Y6" s="700" t="s">
        <v>108</v>
      </c>
      <c r="Z6" s="701"/>
      <c r="AA6" s="702"/>
    </row>
    <row r="7" spans="1:29" s="11" customFormat="1" ht="117.75" customHeight="1" thickBot="1">
      <c r="A7" s="728"/>
      <c r="B7" s="731"/>
      <c r="C7" s="731"/>
      <c r="D7" s="849"/>
      <c r="E7" s="734"/>
      <c r="F7" s="737"/>
      <c r="G7" s="674"/>
      <c r="H7" s="677"/>
      <c r="I7" s="680"/>
      <c r="J7" s="713"/>
      <c r="K7" s="557" t="s">
        <v>7</v>
      </c>
      <c r="L7" s="12" t="s">
        <v>29</v>
      </c>
      <c r="M7" s="716"/>
      <c r="N7" s="713"/>
      <c r="O7" s="557" t="s">
        <v>7</v>
      </c>
      <c r="P7" s="12" t="s">
        <v>29</v>
      </c>
      <c r="Q7" s="716"/>
      <c r="R7" s="713"/>
      <c r="S7" s="557" t="s">
        <v>7</v>
      </c>
      <c r="T7" s="12" t="s">
        <v>29</v>
      </c>
      <c r="U7" s="716"/>
      <c r="V7" s="708"/>
      <c r="W7" s="708"/>
      <c r="X7" s="718"/>
      <c r="Y7" s="162" t="s">
        <v>105</v>
      </c>
      <c r="Z7" s="160" t="s">
        <v>106</v>
      </c>
      <c r="AA7" s="161" t="s">
        <v>107</v>
      </c>
    </row>
    <row r="8" spans="1:29" ht="14.25" customHeight="1">
      <c r="A8" s="762" t="s">
        <v>32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4"/>
    </row>
    <row r="9" spans="1:29" ht="14.25" customHeight="1" thickBot="1">
      <c r="A9" s="768" t="s">
        <v>36</v>
      </c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70"/>
    </row>
    <row r="10" spans="1:29" ht="14.25" customHeight="1" thickBot="1">
      <c r="A10" s="13" t="s">
        <v>9</v>
      </c>
      <c r="B10" s="690" t="s">
        <v>50</v>
      </c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1"/>
    </row>
    <row r="11" spans="1:29" ht="14.25" customHeight="1" thickBot="1">
      <c r="A11" s="13" t="s">
        <v>9</v>
      </c>
      <c r="B11" s="14" t="s">
        <v>9</v>
      </c>
      <c r="C11" s="692" t="s">
        <v>45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4"/>
      <c r="Z11" s="694"/>
      <c r="AA11" s="695"/>
    </row>
    <row r="12" spans="1:29" ht="14.25" customHeight="1">
      <c r="A12" s="27" t="s">
        <v>9</v>
      </c>
      <c r="B12" s="31" t="s">
        <v>9</v>
      </c>
      <c r="C12" s="25" t="s">
        <v>9</v>
      </c>
      <c r="D12" s="355"/>
      <c r="E12" s="865" t="s">
        <v>64</v>
      </c>
      <c r="F12" s="753"/>
      <c r="G12" s="756" t="s">
        <v>14</v>
      </c>
      <c r="H12" s="647" t="s">
        <v>39</v>
      </c>
      <c r="I12" s="185" t="s">
        <v>12</v>
      </c>
      <c r="J12" s="186">
        <f>K12+M12</f>
        <v>428.5</v>
      </c>
      <c r="K12" s="187">
        <v>428.5</v>
      </c>
      <c r="L12" s="187"/>
      <c r="M12" s="188"/>
      <c r="N12" s="189">
        <f>O12+Q12</f>
        <v>537</v>
      </c>
      <c r="O12" s="187">
        <v>537</v>
      </c>
      <c r="P12" s="187"/>
      <c r="Q12" s="190"/>
      <c r="R12" s="288">
        <f>S12+U12</f>
        <v>454</v>
      </c>
      <c r="S12" s="56">
        <v>454</v>
      </c>
      <c r="T12" s="56"/>
      <c r="U12" s="68"/>
      <c r="V12" s="93">
        <v>455</v>
      </c>
      <c r="W12" s="90">
        <v>455</v>
      </c>
      <c r="X12" s="191" t="s">
        <v>137</v>
      </c>
      <c r="Y12" s="143">
        <v>60</v>
      </c>
      <c r="Z12" s="146">
        <v>60</v>
      </c>
      <c r="AA12" s="140">
        <v>60</v>
      </c>
    </row>
    <row r="13" spans="1:29" ht="29.25" customHeight="1">
      <c r="A13" s="29"/>
      <c r="B13" s="33"/>
      <c r="C13" s="20"/>
      <c r="D13" s="360"/>
      <c r="E13" s="635"/>
      <c r="F13" s="754"/>
      <c r="G13" s="757"/>
      <c r="H13" s="648"/>
      <c r="I13" s="192"/>
      <c r="J13" s="193"/>
      <c r="K13" s="42"/>
      <c r="L13" s="42"/>
      <c r="M13" s="194"/>
      <c r="N13" s="195"/>
      <c r="O13" s="42"/>
      <c r="P13" s="42"/>
      <c r="Q13" s="196"/>
      <c r="R13" s="197"/>
      <c r="S13" s="198"/>
      <c r="T13" s="198"/>
      <c r="U13" s="199"/>
      <c r="V13" s="200"/>
      <c r="W13" s="201"/>
      <c r="X13" s="179" t="s">
        <v>66</v>
      </c>
      <c r="Y13" s="573">
        <v>5</v>
      </c>
      <c r="Z13" s="147">
        <v>5</v>
      </c>
      <c r="AA13" s="571">
        <v>5</v>
      </c>
    </row>
    <row r="14" spans="1:29" ht="15.75" customHeight="1">
      <c r="A14" s="29"/>
      <c r="B14" s="33"/>
      <c r="C14" s="20"/>
      <c r="D14" s="360"/>
      <c r="E14" s="635"/>
      <c r="F14" s="754"/>
      <c r="G14" s="757"/>
      <c r="H14" s="648"/>
      <c r="I14" s="202"/>
      <c r="J14" s="203"/>
      <c r="K14" s="204"/>
      <c r="L14" s="204"/>
      <c r="M14" s="205"/>
      <c r="N14" s="206"/>
      <c r="O14" s="204"/>
      <c r="P14" s="204"/>
      <c r="Q14" s="207"/>
      <c r="R14" s="208">
        <f t="shared" ref="R14:R19" si="0">S14+U14</f>
        <v>0</v>
      </c>
      <c r="S14" s="167"/>
      <c r="T14" s="167"/>
      <c r="U14" s="91"/>
      <c r="V14" s="94"/>
      <c r="W14" s="168"/>
      <c r="X14" s="696" t="s">
        <v>67</v>
      </c>
      <c r="Y14" s="698">
        <v>10</v>
      </c>
      <c r="Z14" s="554">
        <v>10</v>
      </c>
      <c r="AA14" s="749">
        <v>10</v>
      </c>
      <c r="AC14" s="292"/>
    </row>
    <row r="15" spans="1:29" ht="14.25" customHeight="1" thickBot="1">
      <c r="A15" s="29"/>
      <c r="B15" s="33"/>
      <c r="C15" s="20"/>
      <c r="D15" s="357"/>
      <c r="E15" s="636"/>
      <c r="F15" s="755"/>
      <c r="G15" s="758"/>
      <c r="H15" s="651"/>
      <c r="I15" s="359" t="s">
        <v>16</v>
      </c>
      <c r="J15" s="276">
        <f>K15+M15</f>
        <v>428.5</v>
      </c>
      <c r="K15" s="274">
        <f>SUM(K12:K14)</f>
        <v>428.5</v>
      </c>
      <c r="L15" s="274"/>
      <c r="M15" s="277"/>
      <c r="N15" s="273">
        <f>O15+Q15</f>
        <v>537</v>
      </c>
      <c r="O15" s="274">
        <f>SUM(O12:O14)</f>
        <v>537</v>
      </c>
      <c r="P15" s="274"/>
      <c r="Q15" s="275"/>
      <c r="R15" s="276">
        <f t="shared" si="0"/>
        <v>454</v>
      </c>
      <c r="S15" s="274">
        <f>SUM(S12:S14)</f>
        <v>454</v>
      </c>
      <c r="T15" s="274"/>
      <c r="U15" s="277"/>
      <c r="V15" s="299">
        <f>SUM(V12:V14)</f>
        <v>455</v>
      </c>
      <c r="W15" s="279">
        <f>SUM(W12:W14)</f>
        <v>455</v>
      </c>
      <c r="X15" s="697"/>
      <c r="Y15" s="699"/>
      <c r="Z15" s="555"/>
      <c r="AA15" s="750"/>
    </row>
    <row r="16" spans="1:29" ht="16.5" customHeight="1">
      <c r="A16" s="27" t="s">
        <v>9</v>
      </c>
      <c r="B16" s="31" t="s">
        <v>9</v>
      </c>
      <c r="C16" s="25" t="s">
        <v>10</v>
      </c>
      <c r="D16" s="355"/>
      <c r="E16" s="865" t="s">
        <v>166</v>
      </c>
      <c r="F16" s="753"/>
      <c r="G16" s="756" t="s">
        <v>14</v>
      </c>
      <c r="H16" s="647" t="s">
        <v>39</v>
      </c>
      <c r="I16" s="185" t="s">
        <v>12</v>
      </c>
      <c r="J16" s="186"/>
      <c r="K16" s="187"/>
      <c r="L16" s="187"/>
      <c r="M16" s="188"/>
      <c r="N16" s="189">
        <f>O16+Q16</f>
        <v>200</v>
      </c>
      <c r="O16" s="187">
        <v>200</v>
      </c>
      <c r="P16" s="187"/>
      <c r="Q16" s="190"/>
      <c r="R16" s="288">
        <f t="shared" si="0"/>
        <v>180</v>
      </c>
      <c r="S16" s="56">
        <v>180</v>
      </c>
      <c r="T16" s="56"/>
      <c r="U16" s="68"/>
      <c r="V16" s="93">
        <v>180</v>
      </c>
      <c r="W16" s="90">
        <v>180</v>
      </c>
      <c r="X16" s="632" t="s">
        <v>167</v>
      </c>
      <c r="Y16" s="618">
        <v>1</v>
      </c>
      <c r="Z16" s="619"/>
      <c r="AA16" s="620"/>
    </row>
    <row r="17" spans="1:29" ht="14.25" customHeight="1" thickBot="1">
      <c r="A17" s="29"/>
      <c r="B17" s="33"/>
      <c r="C17" s="20"/>
      <c r="D17" s="357"/>
      <c r="E17" s="636"/>
      <c r="F17" s="755"/>
      <c r="G17" s="758"/>
      <c r="H17" s="651"/>
      <c r="I17" s="359" t="s">
        <v>16</v>
      </c>
      <c r="J17" s="276">
        <f>K17+M17</f>
        <v>0</v>
      </c>
      <c r="K17" s="274">
        <f>SUM(K16:K16)</f>
        <v>0</v>
      </c>
      <c r="L17" s="274"/>
      <c r="M17" s="277"/>
      <c r="N17" s="273">
        <f>O17+Q17</f>
        <v>200</v>
      </c>
      <c r="O17" s="274">
        <f>SUM(O16:O16)</f>
        <v>200</v>
      </c>
      <c r="P17" s="274"/>
      <c r="Q17" s="275"/>
      <c r="R17" s="276">
        <f t="shared" si="0"/>
        <v>180</v>
      </c>
      <c r="S17" s="274">
        <f>SUM(S16:S16)</f>
        <v>180</v>
      </c>
      <c r="T17" s="274"/>
      <c r="U17" s="277"/>
      <c r="V17" s="299">
        <f>SUM(V16:V16)</f>
        <v>180</v>
      </c>
      <c r="W17" s="279">
        <f>SUM(W16:W16)</f>
        <v>180</v>
      </c>
      <c r="X17" s="552"/>
      <c r="Y17" s="553"/>
      <c r="Z17" s="555"/>
      <c r="AA17" s="559"/>
      <c r="AC17" s="292"/>
    </row>
    <row r="18" spans="1:29" ht="16.5" customHeight="1">
      <c r="A18" s="27" t="s">
        <v>9</v>
      </c>
      <c r="B18" s="31" t="s">
        <v>9</v>
      </c>
      <c r="C18" s="25" t="s">
        <v>11</v>
      </c>
      <c r="D18" s="355"/>
      <c r="E18" s="865" t="s">
        <v>168</v>
      </c>
      <c r="F18" s="753"/>
      <c r="G18" s="756" t="s">
        <v>14</v>
      </c>
      <c r="H18" s="647" t="s">
        <v>39</v>
      </c>
      <c r="I18" s="185" t="s">
        <v>12</v>
      </c>
      <c r="J18" s="186"/>
      <c r="K18" s="187"/>
      <c r="L18" s="187"/>
      <c r="M18" s="188"/>
      <c r="N18" s="189">
        <f>O18+Q18</f>
        <v>126.3</v>
      </c>
      <c r="O18" s="187">
        <v>126.3</v>
      </c>
      <c r="P18" s="187"/>
      <c r="Q18" s="190"/>
      <c r="R18" s="288">
        <f t="shared" si="0"/>
        <v>31.2</v>
      </c>
      <c r="S18" s="56">
        <v>31.2</v>
      </c>
      <c r="T18" s="56"/>
      <c r="U18" s="68"/>
      <c r="V18" s="93">
        <v>157.5</v>
      </c>
      <c r="W18" s="90">
        <v>157.5</v>
      </c>
      <c r="X18" s="660" t="s">
        <v>68</v>
      </c>
      <c r="Y18" s="670">
        <v>2</v>
      </c>
      <c r="Z18" s="664">
        <v>10</v>
      </c>
      <c r="AA18" s="658">
        <v>10</v>
      </c>
    </row>
    <row r="19" spans="1:29" ht="14.25" customHeight="1" thickBot="1">
      <c r="A19" s="29"/>
      <c r="B19" s="33"/>
      <c r="C19" s="20"/>
      <c r="D19" s="357"/>
      <c r="E19" s="636"/>
      <c r="F19" s="755"/>
      <c r="G19" s="758"/>
      <c r="H19" s="651"/>
      <c r="I19" s="359" t="s">
        <v>16</v>
      </c>
      <c r="J19" s="276">
        <f>K19+M19</f>
        <v>0</v>
      </c>
      <c r="K19" s="274">
        <f>SUM(K18:K18)</f>
        <v>0</v>
      </c>
      <c r="L19" s="274"/>
      <c r="M19" s="277"/>
      <c r="N19" s="273">
        <f>O19+Q19</f>
        <v>126.3</v>
      </c>
      <c r="O19" s="274">
        <f>SUM(O18:O18)</f>
        <v>126.3</v>
      </c>
      <c r="P19" s="274"/>
      <c r="Q19" s="275"/>
      <c r="R19" s="276">
        <f t="shared" si="0"/>
        <v>31.2</v>
      </c>
      <c r="S19" s="274">
        <f>SUM(S18:S18)</f>
        <v>31.2</v>
      </c>
      <c r="T19" s="274"/>
      <c r="U19" s="277"/>
      <c r="V19" s="299">
        <f>SUM(V18:V18)</f>
        <v>157.5</v>
      </c>
      <c r="W19" s="279">
        <f>SUM(W18:W18)</f>
        <v>157.5</v>
      </c>
      <c r="X19" s="661"/>
      <c r="Y19" s="671"/>
      <c r="Z19" s="665"/>
      <c r="AA19" s="659"/>
    </row>
    <row r="20" spans="1:29" ht="39.75" customHeight="1">
      <c r="A20" s="44" t="s">
        <v>9</v>
      </c>
      <c r="B20" s="31" t="s">
        <v>9</v>
      </c>
      <c r="C20" s="25" t="s">
        <v>13</v>
      </c>
      <c r="D20" s="361"/>
      <c r="E20" s="209" t="s">
        <v>57</v>
      </c>
      <c r="F20" s="681"/>
      <c r="G20" s="684" t="s">
        <v>14</v>
      </c>
      <c r="H20" s="687" t="s">
        <v>39</v>
      </c>
      <c r="I20" s="210"/>
      <c r="J20" s="211"/>
      <c r="K20" s="212"/>
      <c r="L20" s="212"/>
      <c r="M20" s="213"/>
      <c r="N20" s="214"/>
      <c r="O20" s="215"/>
      <c r="P20" s="215"/>
      <c r="Q20" s="216"/>
      <c r="R20" s="115"/>
      <c r="S20" s="59"/>
      <c r="T20" s="59"/>
      <c r="U20" s="92"/>
      <c r="V20" s="96"/>
      <c r="W20" s="96"/>
      <c r="X20" s="117"/>
      <c r="Y20" s="144"/>
      <c r="Z20" s="148"/>
      <c r="AA20" s="141"/>
    </row>
    <row r="21" spans="1:29" ht="54" customHeight="1">
      <c r="A21" s="45"/>
      <c r="B21" s="33"/>
      <c r="C21" s="20"/>
      <c r="D21" s="360"/>
      <c r="E21" s="217" t="s">
        <v>69</v>
      </c>
      <c r="F21" s="682"/>
      <c r="G21" s="685"/>
      <c r="H21" s="688"/>
      <c r="I21" s="218" t="s">
        <v>12</v>
      </c>
      <c r="J21" s="219"/>
      <c r="K21" s="220"/>
      <c r="L21" s="220"/>
      <c r="M21" s="221"/>
      <c r="N21" s="562">
        <f>O21+Q21</f>
        <v>400</v>
      </c>
      <c r="O21" s="563">
        <v>400</v>
      </c>
      <c r="P21" s="222"/>
      <c r="Q21" s="223"/>
      <c r="R21" s="289">
        <f>S21+U21</f>
        <v>386</v>
      </c>
      <c r="S21" s="57">
        <v>386</v>
      </c>
      <c r="T21" s="57"/>
      <c r="U21" s="65"/>
      <c r="V21" s="103">
        <v>400</v>
      </c>
      <c r="W21" s="103">
        <v>400</v>
      </c>
      <c r="X21" s="114" t="s">
        <v>71</v>
      </c>
      <c r="Y21" s="145">
        <v>1</v>
      </c>
      <c r="Z21" s="149">
        <v>1</v>
      </c>
      <c r="AA21" s="142">
        <v>1</v>
      </c>
    </row>
    <row r="22" spans="1:29" ht="39" customHeight="1">
      <c r="A22" s="45"/>
      <c r="B22" s="33"/>
      <c r="C22" s="20"/>
      <c r="D22" s="360"/>
      <c r="E22" s="320" t="s">
        <v>56</v>
      </c>
      <c r="F22" s="682"/>
      <c r="G22" s="685"/>
      <c r="H22" s="688"/>
      <c r="I22" s="293" t="s">
        <v>12</v>
      </c>
      <c r="J22" s="224">
        <f>K22+M22</f>
        <v>798.2</v>
      </c>
      <c r="K22" s="225">
        <v>798.2</v>
      </c>
      <c r="L22" s="225"/>
      <c r="M22" s="81"/>
      <c r="N22" s="226">
        <f>O22+Q22</f>
        <v>137.30000000000001</v>
      </c>
      <c r="O22" s="225">
        <v>137.30000000000001</v>
      </c>
      <c r="P22" s="225"/>
      <c r="Q22" s="227"/>
      <c r="R22" s="116">
        <f>S22+U22</f>
        <v>129.5</v>
      </c>
      <c r="S22" s="61">
        <v>129.5</v>
      </c>
      <c r="T22" s="61"/>
      <c r="U22" s="66"/>
      <c r="V22" s="99">
        <v>154.1</v>
      </c>
      <c r="W22" s="97">
        <v>154.1</v>
      </c>
      <c r="X22" s="570" t="s">
        <v>70</v>
      </c>
      <c r="Y22" s="318">
        <v>3</v>
      </c>
      <c r="Z22" s="554">
        <v>3</v>
      </c>
      <c r="AA22" s="319">
        <v>3</v>
      </c>
    </row>
    <row r="23" spans="1:29" ht="27" customHeight="1">
      <c r="A23" s="45"/>
      <c r="B23" s="30"/>
      <c r="C23" s="20"/>
      <c r="D23" s="348"/>
      <c r="E23" s="838" t="s">
        <v>19</v>
      </c>
      <c r="F23" s="682"/>
      <c r="G23" s="685"/>
      <c r="H23" s="688"/>
      <c r="I23" s="294" t="s">
        <v>12</v>
      </c>
      <c r="J23" s="281">
        <f>K23+M23</f>
        <v>39.1</v>
      </c>
      <c r="K23" s="246">
        <v>39.1</v>
      </c>
      <c r="L23" s="246"/>
      <c r="M23" s="282"/>
      <c r="N23" s="245">
        <f>O23+Q23</f>
        <v>65.3</v>
      </c>
      <c r="O23" s="246">
        <v>65.3</v>
      </c>
      <c r="P23" s="246"/>
      <c r="Q23" s="365"/>
      <c r="R23" s="363">
        <f>S23+U23</f>
        <v>36.1</v>
      </c>
      <c r="S23" s="138">
        <v>36.1</v>
      </c>
      <c r="T23" s="138"/>
      <c r="U23" s="139"/>
      <c r="V23" s="99">
        <v>40</v>
      </c>
      <c r="W23" s="295">
        <v>40</v>
      </c>
      <c r="X23" s="136" t="s">
        <v>91</v>
      </c>
      <c r="Y23" s="152" t="s">
        <v>39</v>
      </c>
      <c r="Z23" s="121" t="s">
        <v>39</v>
      </c>
      <c r="AA23" s="122" t="s">
        <v>39</v>
      </c>
    </row>
    <row r="24" spans="1:29" ht="27.75" customHeight="1">
      <c r="A24" s="45"/>
      <c r="B24" s="30"/>
      <c r="C24" s="20"/>
      <c r="D24" s="348"/>
      <c r="E24" s="843"/>
      <c r="F24" s="682"/>
      <c r="G24" s="685"/>
      <c r="H24" s="688"/>
      <c r="I24" s="321"/>
      <c r="J24" s="322"/>
      <c r="K24" s="323"/>
      <c r="L24" s="323"/>
      <c r="M24" s="324"/>
      <c r="N24" s="325"/>
      <c r="O24" s="323"/>
      <c r="P24" s="323"/>
      <c r="Q24" s="366"/>
      <c r="R24" s="364"/>
      <c r="S24" s="326"/>
      <c r="T24" s="326"/>
      <c r="U24" s="327"/>
      <c r="V24" s="328"/>
      <c r="W24" s="329"/>
      <c r="X24" s="330" t="s">
        <v>92</v>
      </c>
      <c r="Y24" s="331" t="s">
        <v>90</v>
      </c>
      <c r="Z24" s="332" t="s">
        <v>90</v>
      </c>
      <c r="AA24" s="333" t="s">
        <v>90</v>
      </c>
    </row>
    <row r="25" spans="1:29" ht="27.75" customHeight="1">
      <c r="A25" s="45"/>
      <c r="B25" s="30"/>
      <c r="C25" s="20"/>
      <c r="D25" s="348"/>
      <c r="E25" s="845"/>
      <c r="F25" s="682"/>
      <c r="G25" s="685"/>
      <c r="H25" s="688"/>
      <c r="I25" s="280"/>
      <c r="J25" s="281"/>
      <c r="K25" s="246"/>
      <c r="L25" s="246"/>
      <c r="M25" s="282"/>
      <c r="N25" s="245"/>
      <c r="O25" s="246"/>
      <c r="P25" s="246"/>
      <c r="Q25" s="365"/>
      <c r="R25" s="363"/>
      <c r="S25" s="138"/>
      <c r="T25" s="138"/>
      <c r="U25" s="139"/>
      <c r="V25" s="99"/>
      <c r="W25" s="88"/>
      <c r="X25" s="869" t="s">
        <v>93</v>
      </c>
      <c r="Y25" s="878"/>
      <c r="Z25" s="654" t="s">
        <v>59</v>
      </c>
      <c r="AA25" s="873"/>
    </row>
    <row r="26" spans="1:29" ht="15" customHeight="1" thickBot="1">
      <c r="A26" s="46"/>
      <c r="B26" s="14"/>
      <c r="C26" s="43"/>
      <c r="D26" s="358"/>
      <c r="E26" s="846"/>
      <c r="F26" s="683"/>
      <c r="G26" s="686"/>
      <c r="H26" s="689"/>
      <c r="I26" s="298" t="s">
        <v>16</v>
      </c>
      <c r="J26" s="276">
        <f>SUM(J20:J25)</f>
        <v>837.30000000000007</v>
      </c>
      <c r="K26" s="276">
        <f t="shared" ref="K26:W26" si="1">SUM(K20:K25)</f>
        <v>837.30000000000007</v>
      </c>
      <c r="L26" s="276">
        <f t="shared" si="1"/>
        <v>0</v>
      </c>
      <c r="M26" s="279">
        <f t="shared" si="1"/>
        <v>0</v>
      </c>
      <c r="N26" s="273">
        <f t="shared" si="1"/>
        <v>602.59999999999991</v>
      </c>
      <c r="O26" s="276">
        <f t="shared" si="1"/>
        <v>602.59999999999991</v>
      </c>
      <c r="P26" s="276">
        <f t="shared" si="1"/>
        <v>0</v>
      </c>
      <c r="Q26" s="300">
        <f t="shared" si="1"/>
        <v>0</v>
      </c>
      <c r="R26" s="276">
        <f>SUM(R20:R25)</f>
        <v>551.6</v>
      </c>
      <c r="S26" s="276">
        <f t="shared" si="1"/>
        <v>551.6</v>
      </c>
      <c r="T26" s="276">
        <f t="shared" si="1"/>
        <v>0</v>
      </c>
      <c r="U26" s="276">
        <f t="shared" si="1"/>
        <v>0</v>
      </c>
      <c r="V26" s="276">
        <f t="shared" si="1"/>
        <v>594.1</v>
      </c>
      <c r="W26" s="276">
        <f t="shared" si="1"/>
        <v>594.1</v>
      </c>
      <c r="X26" s="870"/>
      <c r="Y26" s="879"/>
      <c r="Z26" s="872"/>
      <c r="AA26" s="874"/>
    </row>
    <row r="27" spans="1:29" ht="14.25" customHeight="1" thickBot="1">
      <c r="A27" s="28" t="s">
        <v>9</v>
      </c>
      <c r="B27" s="41" t="s">
        <v>9</v>
      </c>
      <c r="C27" s="738" t="s">
        <v>15</v>
      </c>
      <c r="D27" s="739"/>
      <c r="E27" s="739"/>
      <c r="F27" s="739"/>
      <c r="G27" s="739"/>
      <c r="H27" s="740"/>
      <c r="I27" s="741"/>
      <c r="J27" s="21">
        <f t="shared" ref="J27:W27" si="2">J26+J19+J17+J15</f>
        <v>1265.8000000000002</v>
      </c>
      <c r="K27" s="21">
        <f t="shared" si="2"/>
        <v>1265.8000000000002</v>
      </c>
      <c r="L27" s="21">
        <f t="shared" si="2"/>
        <v>0</v>
      </c>
      <c r="M27" s="21">
        <f t="shared" si="2"/>
        <v>0</v>
      </c>
      <c r="N27" s="21">
        <f t="shared" si="2"/>
        <v>1465.8999999999999</v>
      </c>
      <c r="O27" s="21">
        <f t="shared" si="2"/>
        <v>1465.8999999999999</v>
      </c>
      <c r="P27" s="21">
        <f t="shared" si="2"/>
        <v>0</v>
      </c>
      <c r="Q27" s="21">
        <f t="shared" si="2"/>
        <v>0</v>
      </c>
      <c r="R27" s="21">
        <f t="shared" si="2"/>
        <v>1216.8000000000002</v>
      </c>
      <c r="S27" s="21">
        <f t="shared" si="2"/>
        <v>1216.8000000000002</v>
      </c>
      <c r="T27" s="21">
        <f t="shared" si="2"/>
        <v>0</v>
      </c>
      <c r="U27" s="21">
        <f t="shared" si="2"/>
        <v>0</v>
      </c>
      <c r="V27" s="21">
        <f t="shared" si="2"/>
        <v>1386.6</v>
      </c>
      <c r="W27" s="21">
        <f t="shared" si="2"/>
        <v>1386.6</v>
      </c>
      <c r="X27" s="742"/>
      <c r="Y27" s="743"/>
      <c r="Z27" s="743"/>
      <c r="AA27" s="744"/>
    </row>
    <row r="28" spans="1:29" ht="15" customHeight="1" thickBot="1">
      <c r="A28" s="23" t="s">
        <v>9</v>
      </c>
      <c r="B28" s="32" t="s">
        <v>10</v>
      </c>
      <c r="C28" s="745" t="s">
        <v>142</v>
      </c>
      <c r="D28" s="746"/>
      <c r="E28" s="746"/>
      <c r="F28" s="746"/>
      <c r="G28" s="746"/>
      <c r="H28" s="746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871"/>
    </row>
    <row r="29" spans="1:29" ht="15.75" customHeight="1">
      <c r="A29" s="23" t="s">
        <v>9</v>
      </c>
      <c r="B29" s="32" t="s">
        <v>10</v>
      </c>
      <c r="C29" s="25" t="s">
        <v>9</v>
      </c>
      <c r="D29" s="355"/>
      <c r="E29" s="876" t="s">
        <v>140</v>
      </c>
      <c r="F29" s="440"/>
      <c r="G29" s="550" t="s">
        <v>14</v>
      </c>
      <c r="H29" s="375">
        <v>2</v>
      </c>
      <c r="I29" s="436"/>
      <c r="J29" s="228"/>
      <c r="K29" s="215"/>
      <c r="L29" s="79"/>
      <c r="M29" s="216"/>
      <c r="N29" s="79"/>
      <c r="O29" s="215"/>
      <c r="P29" s="79"/>
      <c r="Q29" s="229"/>
      <c r="R29" s="123"/>
      <c r="S29" s="63"/>
      <c r="T29" s="62"/>
      <c r="U29" s="67"/>
      <c r="V29" s="79"/>
      <c r="W29" s="96"/>
      <c r="X29" s="125"/>
      <c r="Y29" s="150"/>
      <c r="Z29" s="118"/>
      <c r="AA29" s="119"/>
      <c r="AB29" s="391"/>
    </row>
    <row r="30" spans="1:29" ht="15.75" customHeight="1">
      <c r="A30" s="24"/>
      <c r="B30" s="30"/>
      <c r="C30" s="20"/>
      <c r="D30" s="356"/>
      <c r="E30" s="877"/>
      <c r="F30" s="558"/>
      <c r="G30" s="430"/>
      <c r="H30" s="441"/>
      <c r="I30" s="443"/>
      <c r="J30" s="442"/>
      <c r="K30" s="236"/>
      <c r="L30" s="302"/>
      <c r="M30" s="239"/>
      <c r="N30" s="302"/>
      <c r="O30" s="236"/>
      <c r="P30" s="302"/>
      <c r="Q30" s="237"/>
      <c r="R30" s="444"/>
      <c r="S30" s="129"/>
      <c r="T30" s="303"/>
      <c r="U30" s="135"/>
      <c r="V30" s="302"/>
      <c r="W30" s="98"/>
      <c r="X30" s="445"/>
      <c r="Y30" s="284"/>
      <c r="Z30" s="546"/>
      <c r="AA30" s="285"/>
      <c r="AB30" s="127"/>
    </row>
    <row r="31" spans="1:29" ht="15.75" customHeight="1">
      <c r="A31" s="24"/>
      <c r="B31" s="30"/>
      <c r="C31" s="20"/>
      <c r="D31" s="488" t="s">
        <v>9</v>
      </c>
      <c r="E31" s="838" t="s">
        <v>40</v>
      </c>
      <c r="F31" s="429"/>
      <c r="G31" s="430"/>
      <c r="H31" s="441"/>
      <c r="I31" s="446"/>
      <c r="J31" s="266"/>
      <c r="K31" s="212"/>
      <c r="L31" s="388"/>
      <c r="M31" s="244"/>
      <c r="N31" s="388"/>
      <c r="O31" s="212"/>
      <c r="P31" s="388"/>
      <c r="Q31" s="213"/>
      <c r="R31" s="69"/>
      <c r="S31" s="59"/>
      <c r="T31" s="306"/>
      <c r="U31" s="447"/>
      <c r="V31" s="388"/>
      <c r="W31" s="367"/>
      <c r="X31" s="572" t="s">
        <v>72</v>
      </c>
      <c r="Y31" s="284">
        <v>5</v>
      </c>
      <c r="Z31" s="546" t="s">
        <v>38</v>
      </c>
      <c r="AA31" s="285" t="s">
        <v>38</v>
      </c>
      <c r="AB31" s="391"/>
    </row>
    <row r="32" spans="1:29" ht="15.75" customHeight="1">
      <c r="A32" s="24"/>
      <c r="B32" s="30"/>
      <c r="C32" s="20"/>
      <c r="D32" s="487"/>
      <c r="E32" s="635"/>
      <c r="F32" s="429"/>
      <c r="G32" s="430"/>
      <c r="H32" s="441"/>
      <c r="I32" s="437"/>
      <c r="J32" s="230"/>
      <c r="K32" s="231"/>
      <c r="L32" s="80"/>
      <c r="M32" s="232"/>
      <c r="N32" s="80"/>
      <c r="O32" s="231"/>
      <c r="P32" s="80"/>
      <c r="Q32" s="233"/>
      <c r="R32" s="124"/>
      <c r="S32" s="57"/>
      <c r="T32" s="64"/>
      <c r="U32" s="58"/>
      <c r="V32" s="80"/>
      <c r="W32" s="101"/>
      <c r="X32" s="126" t="s">
        <v>73</v>
      </c>
      <c r="Y32" s="151">
        <v>28</v>
      </c>
      <c r="Z32" s="121" t="s">
        <v>74</v>
      </c>
      <c r="AA32" s="122" t="s">
        <v>75</v>
      </c>
      <c r="AB32" s="127"/>
    </row>
    <row r="33" spans="1:27" ht="15.75" customHeight="1">
      <c r="A33" s="24"/>
      <c r="B33" s="30"/>
      <c r="C33" s="42"/>
      <c r="D33" s="489"/>
      <c r="E33" s="843"/>
      <c r="F33" s="429"/>
      <c r="G33" s="430"/>
      <c r="H33" s="441"/>
      <c r="I33" s="448"/>
      <c r="J33" s="449"/>
      <c r="K33" s="450"/>
      <c r="L33" s="450"/>
      <c r="M33" s="451"/>
      <c r="N33" s="452"/>
      <c r="O33" s="450"/>
      <c r="P33" s="450"/>
      <c r="Q33" s="453"/>
      <c r="R33" s="454"/>
      <c r="S33" s="170"/>
      <c r="T33" s="170"/>
      <c r="U33" s="261"/>
      <c r="V33" s="455"/>
      <c r="W33" s="456"/>
      <c r="X33" s="457" t="s">
        <v>76</v>
      </c>
      <c r="Y33" s="458">
        <v>7</v>
      </c>
      <c r="Z33" s="393">
        <v>7</v>
      </c>
      <c r="AA33" s="459">
        <v>7</v>
      </c>
    </row>
    <row r="34" spans="1:27" ht="20.25" customHeight="1">
      <c r="A34" s="45"/>
      <c r="B34" s="33"/>
      <c r="C34" s="20"/>
      <c r="D34" s="360" t="s">
        <v>10</v>
      </c>
      <c r="E34" s="635" t="s">
        <v>47</v>
      </c>
      <c r="F34" s="429"/>
      <c r="G34" s="430"/>
      <c r="H34" s="441"/>
      <c r="I34" s="439"/>
      <c r="J34" s="224"/>
      <c r="K34" s="225"/>
      <c r="L34" s="225"/>
      <c r="M34" s="81"/>
      <c r="N34" s="226"/>
      <c r="O34" s="225"/>
      <c r="P34" s="225"/>
      <c r="Q34" s="227"/>
      <c r="R34" s="116"/>
      <c r="S34" s="61"/>
      <c r="T34" s="61"/>
      <c r="U34" s="66"/>
      <c r="V34" s="97"/>
      <c r="W34" s="110"/>
      <c r="X34" s="287" t="s">
        <v>77</v>
      </c>
      <c r="Y34" s="396" t="s">
        <v>78</v>
      </c>
      <c r="Z34" s="547" t="s">
        <v>78</v>
      </c>
      <c r="AA34" s="120" t="s">
        <v>78</v>
      </c>
    </row>
    <row r="35" spans="1:27" ht="20.25" customHeight="1">
      <c r="A35" s="45"/>
      <c r="B35" s="33"/>
      <c r="C35" s="20"/>
      <c r="D35" s="360"/>
      <c r="E35" s="635"/>
      <c r="F35" s="429"/>
      <c r="G35" s="430"/>
      <c r="H35" s="441"/>
      <c r="I35" s="438"/>
      <c r="J35" s="235"/>
      <c r="K35" s="236"/>
      <c r="L35" s="236"/>
      <c r="M35" s="237"/>
      <c r="N35" s="238"/>
      <c r="O35" s="236"/>
      <c r="P35" s="236"/>
      <c r="Q35" s="239"/>
      <c r="R35" s="131"/>
      <c r="S35" s="129"/>
      <c r="T35" s="129"/>
      <c r="U35" s="130"/>
      <c r="V35" s="98"/>
      <c r="W35" s="87"/>
      <c r="X35" s="132" t="s">
        <v>79</v>
      </c>
      <c r="Y35" s="152" t="s">
        <v>80</v>
      </c>
      <c r="Z35" s="121" t="s">
        <v>62</v>
      </c>
      <c r="AA35" s="122" t="s">
        <v>62</v>
      </c>
    </row>
    <row r="36" spans="1:27" ht="16.5" customHeight="1">
      <c r="A36" s="45"/>
      <c r="B36" s="33"/>
      <c r="C36" s="20"/>
      <c r="D36" s="487"/>
      <c r="E36" s="635"/>
      <c r="F36" s="429"/>
      <c r="G36" s="430"/>
      <c r="H36" s="441"/>
      <c r="I36" s="460"/>
      <c r="J36" s="461"/>
      <c r="K36" s="462"/>
      <c r="L36" s="463"/>
      <c r="M36" s="464"/>
      <c r="N36" s="465"/>
      <c r="O36" s="466"/>
      <c r="P36" s="463"/>
      <c r="Q36" s="467"/>
      <c r="R36" s="468"/>
      <c r="S36" s="175"/>
      <c r="T36" s="469"/>
      <c r="U36" s="174"/>
      <c r="V36" s="470"/>
      <c r="W36" s="471"/>
      <c r="X36" s="134" t="s">
        <v>81</v>
      </c>
      <c r="Y36" s="362" t="s">
        <v>82</v>
      </c>
      <c r="Z36" s="546" t="s">
        <v>82</v>
      </c>
      <c r="AA36" s="285" t="s">
        <v>82</v>
      </c>
    </row>
    <row r="37" spans="1:27" ht="28.5" customHeight="1">
      <c r="A37" s="45"/>
      <c r="B37" s="33"/>
      <c r="C37" s="20"/>
      <c r="D37" s="488" t="s">
        <v>11</v>
      </c>
      <c r="E37" s="854" t="s">
        <v>41</v>
      </c>
      <c r="F37" s="429"/>
      <c r="G37" s="430"/>
      <c r="H37" s="441"/>
      <c r="I37" s="473"/>
      <c r="J37" s="245"/>
      <c r="K37" s="246"/>
      <c r="L37" s="246"/>
      <c r="M37" s="282"/>
      <c r="N37" s="245"/>
      <c r="O37" s="246"/>
      <c r="P37" s="246"/>
      <c r="Q37" s="282"/>
      <c r="R37" s="137"/>
      <c r="S37" s="138"/>
      <c r="T37" s="138"/>
      <c r="U37" s="371"/>
      <c r="V37" s="99"/>
      <c r="W37" s="295"/>
      <c r="X37" s="866" t="s">
        <v>60</v>
      </c>
      <c r="Y37" s="698">
        <v>9</v>
      </c>
      <c r="Z37" s="554">
        <v>9</v>
      </c>
      <c r="AA37" s="749">
        <v>9</v>
      </c>
    </row>
    <row r="38" spans="1:27" ht="14.25" customHeight="1">
      <c r="A38" s="45"/>
      <c r="B38" s="33"/>
      <c r="C38" s="20"/>
      <c r="D38" s="489"/>
      <c r="E38" s="855"/>
      <c r="F38" s="429"/>
      <c r="G38" s="430"/>
      <c r="H38" s="441"/>
      <c r="I38" s="448"/>
      <c r="J38" s="474"/>
      <c r="K38" s="450"/>
      <c r="L38" s="455"/>
      <c r="M38" s="453"/>
      <c r="N38" s="474"/>
      <c r="O38" s="450"/>
      <c r="P38" s="455"/>
      <c r="Q38" s="453"/>
      <c r="R38" s="475"/>
      <c r="S38" s="170"/>
      <c r="T38" s="171"/>
      <c r="U38" s="169"/>
      <c r="V38" s="456"/>
      <c r="W38" s="476"/>
      <c r="X38" s="867"/>
      <c r="Y38" s="875"/>
      <c r="Z38" s="147"/>
      <c r="AA38" s="868"/>
    </row>
    <row r="39" spans="1:27" ht="29.25" customHeight="1">
      <c r="A39" s="24"/>
      <c r="B39" s="30"/>
      <c r="C39" s="47"/>
      <c r="D39" s="360" t="s">
        <v>13</v>
      </c>
      <c r="E39" s="635" t="s">
        <v>42</v>
      </c>
      <c r="F39" s="429"/>
      <c r="G39" s="430"/>
      <c r="H39" s="441"/>
      <c r="I39" s="309" t="s">
        <v>22</v>
      </c>
      <c r="J39" s="472"/>
      <c r="K39" s="231"/>
      <c r="L39" s="204"/>
      <c r="M39" s="207"/>
      <c r="N39" s="206">
        <f>O39+Q39</f>
        <v>140.5</v>
      </c>
      <c r="O39" s="204">
        <v>140.5</v>
      </c>
      <c r="P39" s="204"/>
      <c r="Q39" s="207"/>
      <c r="R39" s="166"/>
      <c r="S39" s="167"/>
      <c r="T39" s="167"/>
      <c r="U39" s="336"/>
      <c r="V39" s="89">
        <v>250</v>
      </c>
      <c r="W39" s="89">
        <v>250</v>
      </c>
      <c r="X39" s="405" t="s">
        <v>83</v>
      </c>
      <c r="Y39" s="368">
        <v>490</v>
      </c>
      <c r="Z39" s="547" t="s">
        <v>84</v>
      </c>
      <c r="AA39" s="120" t="s">
        <v>84</v>
      </c>
    </row>
    <row r="40" spans="1:27" ht="18" customHeight="1">
      <c r="A40" s="24"/>
      <c r="B40" s="30"/>
      <c r="C40" s="47"/>
      <c r="D40" s="487"/>
      <c r="E40" s="635"/>
      <c r="F40" s="429"/>
      <c r="G40" s="430"/>
      <c r="H40" s="441"/>
      <c r="I40" s="438"/>
      <c r="J40" s="238"/>
      <c r="K40" s="236"/>
      <c r="L40" s="236"/>
      <c r="M40" s="239"/>
      <c r="N40" s="238"/>
      <c r="O40" s="236"/>
      <c r="P40" s="236"/>
      <c r="Q40" s="239"/>
      <c r="R40" s="128"/>
      <c r="S40" s="129"/>
      <c r="T40" s="129"/>
      <c r="U40" s="135"/>
      <c r="V40" s="87"/>
      <c r="W40" s="87"/>
      <c r="X40" s="283" t="s">
        <v>86</v>
      </c>
      <c r="Y40" s="284">
        <v>720</v>
      </c>
      <c r="Z40" s="546" t="s">
        <v>85</v>
      </c>
      <c r="AA40" s="285" t="s">
        <v>85</v>
      </c>
    </row>
    <row r="41" spans="1:27" ht="16.5" customHeight="1">
      <c r="A41" s="29"/>
      <c r="B41" s="33"/>
      <c r="C41" s="20"/>
      <c r="D41" s="488" t="s">
        <v>46</v>
      </c>
      <c r="E41" s="844" t="s">
        <v>43</v>
      </c>
      <c r="F41" s="429"/>
      <c r="G41" s="430"/>
      <c r="H41" s="441"/>
      <c r="I41" s="479" t="s">
        <v>31</v>
      </c>
      <c r="J41" s="245"/>
      <c r="K41" s="246"/>
      <c r="L41" s="246"/>
      <c r="M41" s="365"/>
      <c r="N41" s="245">
        <f>O41+Q41</f>
        <v>384.6</v>
      </c>
      <c r="O41" s="246">
        <v>384.6</v>
      </c>
      <c r="P41" s="246"/>
      <c r="Q41" s="365"/>
      <c r="R41" s="137"/>
      <c r="S41" s="138"/>
      <c r="T41" s="138"/>
      <c r="U41" s="139"/>
      <c r="V41" s="367">
        <v>384.5</v>
      </c>
      <c r="W41" s="370"/>
      <c r="X41" s="283" t="s">
        <v>89</v>
      </c>
      <c r="Y41" s="362" t="s">
        <v>87</v>
      </c>
      <c r="Z41" s="546" t="s">
        <v>87</v>
      </c>
      <c r="AA41" s="285" t="s">
        <v>87</v>
      </c>
    </row>
    <row r="42" spans="1:27" ht="17.25" customHeight="1">
      <c r="A42" s="29"/>
      <c r="B42" s="33"/>
      <c r="C42" s="20"/>
      <c r="D42" s="489"/>
      <c r="E42" s="844"/>
      <c r="F42" s="429"/>
      <c r="G42" s="430"/>
      <c r="H42" s="441"/>
      <c r="I42" s="480" t="s">
        <v>151</v>
      </c>
      <c r="J42" s="243"/>
      <c r="K42" s="212"/>
      <c r="L42" s="212"/>
      <c r="M42" s="244"/>
      <c r="N42" s="243">
        <f>O42+Q42</f>
        <v>6.5</v>
      </c>
      <c r="O42" s="212">
        <v>6.5</v>
      </c>
      <c r="P42" s="212"/>
      <c r="Q42" s="244"/>
      <c r="R42" s="614">
        <f>S42+U42</f>
        <v>6.5</v>
      </c>
      <c r="S42" s="615">
        <v>6.5</v>
      </c>
      <c r="T42" s="59"/>
      <c r="U42" s="447"/>
      <c r="V42" s="328"/>
      <c r="W42" s="369"/>
      <c r="X42" s="136" t="s">
        <v>83</v>
      </c>
      <c r="Y42" s="152" t="s">
        <v>88</v>
      </c>
      <c r="Z42" s="121" t="s">
        <v>88</v>
      </c>
      <c r="AA42" s="122" t="s">
        <v>88</v>
      </c>
    </row>
    <row r="43" spans="1:27" ht="39" customHeight="1">
      <c r="A43" s="45"/>
      <c r="B43" s="33"/>
      <c r="C43" s="20"/>
      <c r="D43" s="344" t="s">
        <v>119</v>
      </c>
      <c r="E43" s="407" t="s">
        <v>97</v>
      </c>
      <c r="F43" s="429"/>
      <c r="G43" s="430"/>
      <c r="H43" s="441"/>
      <c r="I43" s="439"/>
      <c r="J43" s="226"/>
      <c r="K43" s="225"/>
      <c r="L43" s="225"/>
      <c r="M43" s="485"/>
      <c r="N43" s="226"/>
      <c r="O43" s="225"/>
      <c r="P43" s="225"/>
      <c r="Q43" s="227"/>
      <c r="R43" s="60"/>
      <c r="S43" s="61"/>
      <c r="T43" s="61"/>
      <c r="U43" s="398"/>
      <c r="V43" s="97"/>
      <c r="W43" s="378"/>
      <c r="X43" s="477" t="s">
        <v>98</v>
      </c>
      <c r="Y43" s="478" t="s">
        <v>59</v>
      </c>
      <c r="Z43" s="399"/>
      <c r="AA43" s="400"/>
    </row>
    <row r="44" spans="1:27" ht="17.25" customHeight="1">
      <c r="A44" s="45"/>
      <c r="B44" s="33"/>
      <c r="C44" s="20"/>
      <c r="D44" s="490" t="s">
        <v>119</v>
      </c>
      <c r="E44" s="838" t="s">
        <v>44</v>
      </c>
      <c r="F44" s="429"/>
      <c r="G44" s="430"/>
      <c r="H44" s="441"/>
      <c r="I44" s="280"/>
      <c r="J44" s="245"/>
      <c r="K44" s="246"/>
      <c r="L44" s="246"/>
      <c r="M44" s="365"/>
      <c r="N44" s="245"/>
      <c r="O44" s="246"/>
      <c r="P44" s="246"/>
      <c r="Q44" s="365"/>
      <c r="R44" s="137"/>
      <c r="S44" s="138"/>
      <c r="T44" s="138"/>
      <c r="U44" s="371"/>
      <c r="V44" s="99"/>
      <c r="W44" s="88"/>
      <c r="X44" s="334" t="s">
        <v>94</v>
      </c>
      <c r="Y44" s="372" t="s">
        <v>95</v>
      </c>
      <c r="Z44" s="546" t="s">
        <v>95</v>
      </c>
      <c r="AA44" s="548" t="s">
        <v>95</v>
      </c>
    </row>
    <row r="45" spans="1:27" ht="27.75" customHeight="1">
      <c r="A45" s="45"/>
      <c r="B45" s="33"/>
      <c r="C45" s="20"/>
      <c r="D45" s="491"/>
      <c r="E45" s="843"/>
      <c r="F45" s="429"/>
      <c r="G45" s="430"/>
      <c r="H45" s="441"/>
      <c r="I45" s="272"/>
      <c r="J45" s="243"/>
      <c r="K45" s="212"/>
      <c r="L45" s="212"/>
      <c r="M45" s="244"/>
      <c r="N45" s="245"/>
      <c r="O45" s="246"/>
      <c r="P45" s="246"/>
      <c r="Q45" s="365"/>
      <c r="R45" s="137"/>
      <c r="S45" s="138"/>
      <c r="T45" s="138"/>
      <c r="U45" s="371"/>
      <c r="V45" s="99"/>
      <c r="W45" s="88"/>
      <c r="X45" s="132" t="s">
        <v>96</v>
      </c>
      <c r="Y45" s="286" t="s">
        <v>95</v>
      </c>
      <c r="Z45" s="121" t="s">
        <v>95</v>
      </c>
      <c r="AA45" s="133" t="s">
        <v>95</v>
      </c>
    </row>
    <row r="46" spans="1:27" ht="17.25" customHeight="1">
      <c r="A46" s="881" t="s">
        <v>117</v>
      </c>
      <c r="B46" s="882"/>
      <c r="C46" s="882"/>
      <c r="D46" s="882"/>
      <c r="E46" s="882"/>
      <c r="F46" s="882"/>
      <c r="G46" s="882"/>
      <c r="H46" s="883"/>
      <c r="I46" s="349" t="s">
        <v>12</v>
      </c>
      <c r="J46" s="350">
        <f>K46+M46</f>
        <v>7489.0999999999995</v>
      </c>
      <c r="K46" s="351">
        <v>7457.9</v>
      </c>
      <c r="L46" s="351">
        <v>4059.9</v>
      </c>
      <c r="M46" s="352">
        <v>31.2</v>
      </c>
      <c r="N46" s="594">
        <v>8124.1</v>
      </c>
      <c r="O46" s="595">
        <v>8117</v>
      </c>
      <c r="P46" s="595">
        <v>4443.8999999999996</v>
      </c>
      <c r="Q46" s="596">
        <v>7.1</v>
      </c>
      <c r="R46" s="594">
        <v>7417.7</v>
      </c>
      <c r="S46" s="595">
        <v>7356.1</v>
      </c>
      <c r="T46" s="595">
        <v>4414</v>
      </c>
      <c r="U46" s="596">
        <v>61.6</v>
      </c>
      <c r="V46" s="594">
        <v>7500</v>
      </c>
      <c r="W46" s="596">
        <v>7500</v>
      </c>
      <c r="X46" s="481"/>
      <c r="Y46" s="482"/>
      <c r="Z46" s="483"/>
      <c r="AA46" s="484"/>
    </row>
    <row r="47" spans="1:27" ht="17.25" customHeight="1">
      <c r="A47" s="495"/>
      <c r="B47" s="496"/>
      <c r="C47" s="496"/>
      <c r="D47" s="496"/>
      <c r="E47" s="496"/>
      <c r="F47" s="496"/>
      <c r="G47" s="496"/>
      <c r="H47" s="497"/>
      <c r="I47" s="498" t="s">
        <v>30</v>
      </c>
      <c r="J47" s="499">
        <f>K47+M47</f>
        <v>1025.3</v>
      </c>
      <c r="K47" s="500">
        <v>996.2</v>
      </c>
      <c r="L47" s="501">
        <v>227.9</v>
      </c>
      <c r="M47" s="502">
        <v>29.1</v>
      </c>
      <c r="N47" s="594">
        <v>1076.4000000000001</v>
      </c>
      <c r="O47" s="595">
        <v>1039.8</v>
      </c>
      <c r="P47" s="595">
        <v>126.8</v>
      </c>
      <c r="Q47" s="596">
        <v>36.6</v>
      </c>
      <c r="R47" s="594">
        <v>1148.9000000000001</v>
      </c>
      <c r="S47" s="595">
        <v>1124.2</v>
      </c>
      <c r="T47" s="595">
        <v>230.1</v>
      </c>
      <c r="U47" s="596">
        <v>24.7</v>
      </c>
      <c r="V47" s="594">
        <v>1074.3</v>
      </c>
      <c r="W47" s="597">
        <v>1074.3</v>
      </c>
      <c r="X47" s="503"/>
      <c r="Y47" s="504"/>
      <c r="Z47" s="505"/>
      <c r="AA47" s="506"/>
    </row>
    <row r="48" spans="1:27" ht="17.25" customHeight="1" thickBot="1">
      <c r="A48" s="514"/>
      <c r="B48" s="512"/>
      <c r="C48" s="510"/>
      <c r="D48" s="513"/>
      <c r="E48" s="510"/>
      <c r="F48" s="510"/>
      <c r="G48" s="510"/>
      <c r="H48" s="511"/>
      <c r="I48" s="492" t="s">
        <v>16</v>
      </c>
      <c r="J48" s="493">
        <f>SUM(J31:J47)</f>
        <v>8514.4</v>
      </c>
      <c r="K48" s="422">
        <f t="shared" ref="K48:W48" si="3">SUM(K31:K47)</f>
        <v>8454.1</v>
      </c>
      <c r="L48" s="424">
        <f t="shared" si="3"/>
        <v>4287.8</v>
      </c>
      <c r="M48" s="423">
        <f t="shared" si="3"/>
        <v>60.3</v>
      </c>
      <c r="N48" s="494">
        <f>SUM(N31:N47)</f>
        <v>9732.1</v>
      </c>
      <c r="O48" s="424">
        <f>SUM(O31:O47)</f>
        <v>9688.4</v>
      </c>
      <c r="P48" s="422">
        <f t="shared" si="3"/>
        <v>4570.7</v>
      </c>
      <c r="Q48" s="424">
        <f t="shared" si="3"/>
        <v>43.7</v>
      </c>
      <c r="R48" s="493">
        <f>SUM(R31:R47)</f>
        <v>8573.1</v>
      </c>
      <c r="S48" s="422">
        <f t="shared" si="3"/>
        <v>8486.8000000000011</v>
      </c>
      <c r="T48" s="422">
        <f t="shared" si="3"/>
        <v>4644.1000000000004</v>
      </c>
      <c r="U48" s="424">
        <f t="shared" si="3"/>
        <v>86.3</v>
      </c>
      <c r="V48" s="493">
        <f t="shared" si="3"/>
        <v>9208.7999999999993</v>
      </c>
      <c r="W48" s="493">
        <f t="shared" si="3"/>
        <v>8824.2999999999993</v>
      </c>
      <c r="X48" s="507"/>
      <c r="Y48" s="508"/>
      <c r="Z48" s="509"/>
      <c r="AA48" s="601"/>
    </row>
    <row r="49" spans="1:27" ht="18" customHeight="1">
      <c r="A49" s="23" t="s">
        <v>9</v>
      </c>
      <c r="B49" s="32" t="s">
        <v>10</v>
      </c>
      <c r="C49" s="25" t="s">
        <v>10</v>
      </c>
      <c r="D49" s="347"/>
      <c r="E49" s="884" t="s">
        <v>149</v>
      </c>
      <c r="F49" s="886"/>
      <c r="G49" s="887"/>
      <c r="H49" s="647"/>
      <c r="I49" s="247"/>
      <c r="J49" s="189"/>
      <c r="K49" s="187"/>
      <c r="L49" s="187"/>
      <c r="M49" s="188"/>
      <c r="N49" s="189"/>
      <c r="O49" s="187"/>
      <c r="P49" s="187"/>
      <c r="Q49" s="190"/>
      <c r="R49" s="288"/>
      <c r="S49" s="56"/>
      <c r="T49" s="56"/>
      <c r="U49" s="68"/>
      <c r="V49" s="93"/>
      <c r="W49" s="82"/>
      <c r="X49" s="248"/>
      <c r="Y49" s="249"/>
      <c r="Z49" s="250"/>
      <c r="AA49" s="251"/>
    </row>
    <row r="50" spans="1:27" ht="12.75" customHeight="1">
      <c r="A50" s="24"/>
      <c r="B50" s="30"/>
      <c r="C50" s="20"/>
      <c r="D50" s="348"/>
      <c r="E50" s="885"/>
      <c r="F50" s="851"/>
      <c r="G50" s="841"/>
      <c r="H50" s="648"/>
      <c r="I50" s="241"/>
      <c r="J50" s="242"/>
      <c r="K50" s="231"/>
      <c r="L50" s="231"/>
      <c r="M50" s="233"/>
      <c r="N50" s="242"/>
      <c r="O50" s="231"/>
      <c r="P50" s="231"/>
      <c r="Q50" s="232"/>
      <c r="R50" s="289"/>
      <c r="S50" s="57"/>
      <c r="T50" s="57"/>
      <c r="U50" s="65"/>
      <c r="V50" s="101"/>
      <c r="W50" s="102"/>
      <c r="X50" s="75"/>
      <c r="Y50" s="486"/>
      <c r="Z50" s="157"/>
      <c r="AA50" s="154"/>
    </row>
    <row r="51" spans="1:27" ht="14.25" customHeight="1">
      <c r="A51" s="24"/>
      <c r="B51" s="30"/>
      <c r="C51" s="20"/>
      <c r="D51" s="343" t="s">
        <v>9</v>
      </c>
      <c r="E51" s="838" t="s">
        <v>37</v>
      </c>
      <c r="F51" s="850" t="s">
        <v>20</v>
      </c>
      <c r="G51" s="840" t="s">
        <v>14</v>
      </c>
      <c r="H51" s="842" t="s">
        <v>38</v>
      </c>
      <c r="I51" s="234" t="s">
        <v>53</v>
      </c>
      <c r="J51" s="238">
        <f>K51+M51</f>
        <v>500</v>
      </c>
      <c r="K51" s="236"/>
      <c r="L51" s="236"/>
      <c r="M51" s="237">
        <v>500</v>
      </c>
      <c r="N51" s="238">
        <f>O51+Q51</f>
        <v>1280</v>
      </c>
      <c r="O51" s="236"/>
      <c r="P51" s="236"/>
      <c r="Q51" s="239">
        <v>1280</v>
      </c>
      <c r="R51" s="131">
        <f>S51+U51</f>
        <v>1300</v>
      </c>
      <c r="S51" s="129"/>
      <c r="T51" s="129"/>
      <c r="U51" s="130">
        <v>1300</v>
      </c>
      <c r="V51" s="98"/>
      <c r="W51" s="302"/>
      <c r="X51" s="256" t="s">
        <v>148</v>
      </c>
      <c r="Y51" s="257"/>
      <c r="Z51" s="258"/>
      <c r="AA51" s="259"/>
    </row>
    <row r="52" spans="1:27" ht="14.25" customHeight="1">
      <c r="A52" s="24"/>
      <c r="B52" s="30"/>
      <c r="C52" s="20"/>
      <c r="D52" s="344"/>
      <c r="E52" s="635"/>
      <c r="F52" s="851"/>
      <c r="G52" s="841"/>
      <c r="H52" s="648"/>
      <c r="I52" s="241" t="s">
        <v>12</v>
      </c>
      <c r="J52" s="242"/>
      <c r="K52" s="231"/>
      <c r="L52" s="231"/>
      <c r="M52" s="233"/>
      <c r="N52" s="242">
        <f>O52+Q52</f>
        <v>0</v>
      </c>
      <c r="O52" s="231"/>
      <c r="P52" s="231"/>
      <c r="Q52" s="232"/>
      <c r="R52" s="289"/>
      <c r="S52" s="57"/>
      <c r="T52" s="57"/>
      <c r="U52" s="65"/>
      <c r="V52" s="101"/>
      <c r="W52" s="102"/>
      <c r="X52" s="75" t="s">
        <v>123</v>
      </c>
      <c r="Y52" s="486">
        <v>100</v>
      </c>
      <c r="Z52" s="157"/>
      <c r="AA52" s="154"/>
    </row>
    <row r="53" spans="1:27" ht="14.25" customHeight="1">
      <c r="A53" s="35"/>
      <c r="B53" s="38"/>
      <c r="C53" s="51"/>
      <c r="D53" s="346"/>
      <c r="E53" s="635"/>
      <c r="F53" s="851"/>
      <c r="G53" s="841"/>
      <c r="H53" s="648"/>
      <c r="I53" s="240" t="s">
        <v>48</v>
      </c>
      <c r="J53" s="253">
        <f>K53+M53</f>
        <v>513.20000000000005</v>
      </c>
      <c r="K53" s="254"/>
      <c r="L53" s="254"/>
      <c r="M53" s="574">
        <v>513.20000000000005</v>
      </c>
      <c r="N53" s="253"/>
      <c r="O53" s="254"/>
      <c r="P53" s="254"/>
      <c r="Q53" s="255"/>
      <c r="R53" s="575"/>
      <c r="S53" s="100"/>
      <c r="T53" s="100"/>
      <c r="U53" s="290"/>
      <c r="V53" s="94"/>
      <c r="W53" s="89"/>
      <c r="X53" s="75"/>
      <c r="Y53" s="111"/>
      <c r="Z53" s="157"/>
      <c r="AA53" s="154"/>
    </row>
    <row r="54" spans="1:27" ht="14.25" customHeight="1" thickBot="1">
      <c r="A54" s="36"/>
      <c r="B54" s="39"/>
      <c r="C54" s="52"/>
      <c r="D54" s="633"/>
      <c r="E54" s="636"/>
      <c r="F54" s="852"/>
      <c r="G54" s="880"/>
      <c r="H54" s="651"/>
      <c r="I54" s="298" t="s">
        <v>16</v>
      </c>
      <c r="J54" s="277">
        <f>K54+M54</f>
        <v>1013.2</v>
      </c>
      <c r="K54" s="274"/>
      <c r="L54" s="279"/>
      <c r="M54" s="277">
        <f>SUM(M51:M53)</f>
        <v>1013.2</v>
      </c>
      <c r="N54" s="278">
        <f>O54+Q54</f>
        <v>1280</v>
      </c>
      <c r="O54" s="274"/>
      <c r="P54" s="279"/>
      <c r="Q54" s="275">
        <f>SUM(Q51:Q53)</f>
        <v>1280</v>
      </c>
      <c r="R54" s="279">
        <f>S54+U54</f>
        <v>1300</v>
      </c>
      <c r="S54" s="274"/>
      <c r="T54" s="279"/>
      <c r="U54" s="277">
        <f>SUM(U51:U53)</f>
        <v>1300</v>
      </c>
      <c r="V54" s="299">
        <f>V53+V52+V51</f>
        <v>0</v>
      </c>
      <c r="W54" s="300"/>
      <c r="X54" s="552"/>
      <c r="Y54" s="112"/>
      <c r="Z54" s="158"/>
      <c r="AA54" s="155"/>
    </row>
    <row r="55" spans="1:27" ht="29.25" customHeight="1">
      <c r="A55" s="35"/>
      <c r="B55" s="38"/>
      <c r="C55" s="20"/>
      <c r="D55" s="344" t="s">
        <v>10</v>
      </c>
      <c r="E55" s="635" t="s">
        <v>52</v>
      </c>
      <c r="F55" s="644" t="s">
        <v>20</v>
      </c>
      <c r="G55" s="757" t="s">
        <v>14</v>
      </c>
      <c r="H55" s="648" t="s">
        <v>38</v>
      </c>
      <c r="I55" s="304" t="s">
        <v>48</v>
      </c>
      <c r="J55" s="267">
        <f>K55+M55</f>
        <v>0.3</v>
      </c>
      <c r="K55" s="225"/>
      <c r="L55" s="168"/>
      <c r="M55" s="205">
        <v>0.3</v>
      </c>
      <c r="N55" s="267">
        <f>O55+Q55</f>
        <v>18.8</v>
      </c>
      <c r="O55" s="225"/>
      <c r="P55" s="168"/>
      <c r="Q55" s="207">
        <v>18.8</v>
      </c>
      <c r="R55" s="307">
        <f>S55+U55</f>
        <v>18.8</v>
      </c>
      <c r="S55" s="61"/>
      <c r="T55" s="70"/>
      <c r="U55" s="91">
        <v>18.8</v>
      </c>
      <c r="V55" s="94"/>
      <c r="W55" s="89"/>
      <c r="X55" s="860" t="s">
        <v>124</v>
      </c>
      <c r="Y55" s="153"/>
      <c r="Z55" s="159"/>
      <c r="AA55" s="156"/>
    </row>
    <row r="56" spans="1:27" ht="29.25" customHeight="1">
      <c r="A56" s="35"/>
      <c r="B56" s="38"/>
      <c r="C56" s="20"/>
      <c r="D56" s="344"/>
      <c r="E56" s="635"/>
      <c r="F56" s="644"/>
      <c r="G56" s="757"/>
      <c r="H56" s="648"/>
      <c r="I56" s="192" t="s">
        <v>31</v>
      </c>
      <c r="J56" s="301">
        <f>K56+M56</f>
        <v>32</v>
      </c>
      <c r="K56" s="246"/>
      <c r="L56" s="302"/>
      <c r="M56" s="237">
        <v>32</v>
      </c>
      <c r="N56" s="301">
        <f>O56+Q56</f>
        <v>12.8</v>
      </c>
      <c r="O56" s="246"/>
      <c r="P56" s="302"/>
      <c r="Q56" s="239">
        <v>12.8</v>
      </c>
      <c r="R56" s="305">
        <f>S56+U56</f>
        <v>12.8</v>
      </c>
      <c r="S56" s="138"/>
      <c r="T56" s="303"/>
      <c r="U56" s="130">
        <v>12.8</v>
      </c>
      <c r="V56" s="98"/>
      <c r="W56" s="87"/>
      <c r="X56" s="860"/>
      <c r="Y56" s="153"/>
      <c r="Z56" s="159"/>
      <c r="AA56" s="156"/>
    </row>
    <row r="57" spans="1:27" ht="29.25" customHeight="1">
      <c r="A57" s="35"/>
      <c r="B57" s="38"/>
      <c r="C57" s="20"/>
      <c r="D57" s="344"/>
      <c r="E57" s="635"/>
      <c r="F57" s="644"/>
      <c r="G57" s="757"/>
      <c r="H57" s="648"/>
      <c r="I57" s="241" t="s">
        <v>12</v>
      </c>
      <c r="J57" s="266"/>
      <c r="K57" s="212"/>
      <c r="L57" s="80"/>
      <c r="M57" s="233"/>
      <c r="N57" s="266">
        <f>O57+Q57</f>
        <v>1.1000000000000001</v>
      </c>
      <c r="O57" s="212">
        <v>1.1000000000000001</v>
      </c>
      <c r="P57" s="80"/>
      <c r="Q57" s="232"/>
      <c r="R57" s="306">
        <f>S57+U57</f>
        <v>1.1000000000000001</v>
      </c>
      <c r="S57" s="59">
        <v>1.1000000000000001</v>
      </c>
      <c r="T57" s="64"/>
      <c r="U57" s="65"/>
      <c r="V57" s="101"/>
      <c r="W57" s="102"/>
      <c r="X57" s="860"/>
      <c r="Y57" s="153"/>
      <c r="Z57" s="159"/>
      <c r="AA57" s="156"/>
    </row>
    <row r="58" spans="1:27" ht="29.25" customHeight="1">
      <c r="A58" s="35"/>
      <c r="B58" s="38"/>
      <c r="C58" s="20"/>
      <c r="D58" s="344"/>
      <c r="E58" s="635"/>
      <c r="F58" s="644"/>
      <c r="G58" s="757"/>
      <c r="H58" s="648"/>
      <c r="I58" s="304" t="s">
        <v>22</v>
      </c>
      <c r="J58" s="267">
        <f>K58+M58</f>
        <v>5.7</v>
      </c>
      <c r="K58" s="225"/>
      <c r="L58" s="168"/>
      <c r="M58" s="205">
        <v>5.7</v>
      </c>
      <c r="N58" s="267">
        <f>O58+Q58</f>
        <v>2.2999999999999998</v>
      </c>
      <c r="O58" s="225"/>
      <c r="P58" s="168"/>
      <c r="Q58" s="207">
        <v>2.2999999999999998</v>
      </c>
      <c r="R58" s="307">
        <f>S58+U58</f>
        <v>2.2999999999999998</v>
      </c>
      <c r="S58" s="61"/>
      <c r="T58" s="70"/>
      <c r="U58" s="91">
        <v>2.2999999999999998</v>
      </c>
      <c r="V58" s="94"/>
      <c r="W58" s="89"/>
      <c r="X58" s="860"/>
      <c r="Y58" s="153"/>
      <c r="Z58" s="159"/>
      <c r="AA58" s="156"/>
    </row>
    <row r="59" spans="1:27" ht="14.25" customHeight="1">
      <c r="A59" s="376"/>
      <c r="B59" s="38"/>
      <c r="C59" s="51"/>
      <c r="D59" s="346"/>
      <c r="E59" s="635"/>
      <c r="F59" s="644"/>
      <c r="G59" s="757"/>
      <c r="H59" s="648"/>
      <c r="I59" s="262" t="s">
        <v>16</v>
      </c>
      <c r="J59" s="174">
        <f>SUM(J55:J58)</f>
        <v>38</v>
      </c>
      <c r="K59" s="174">
        <f t="shared" ref="K59:W59" si="4">SUM(K55:K58)</f>
        <v>0</v>
      </c>
      <c r="L59" s="174">
        <f t="shared" si="4"/>
        <v>0</v>
      </c>
      <c r="M59" s="174">
        <f t="shared" si="4"/>
        <v>38</v>
      </c>
      <c r="N59" s="518">
        <f t="shared" si="4"/>
        <v>35</v>
      </c>
      <c r="O59" s="174">
        <f t="shared" si="4"/>
        <v>1.1000000000000001</v>
      </c>
      <c r="P59" s="174">
        <f t="shared" si="4"/>
        <v>0</v>
      </c>
      <c r="Q59" s="263">
        <f t="shared" si="4"/>
        <v>33.9</v>
      </c>
      <c r="R59" s="176">
        <f t="shared" si="4"/>
        <v>35</v>
      </c>
      <c r="S59" s="174">
        <f t="shared" si="4"/>
        <v>1.1000000000000001</v>
      </c>
      <c r="T59" s="174">
        <f t="shared" si="4"/>
        <v>0</v>
      </c>
      <c r="U59" s="174">
        <f t="shared" si="4"/>
        <v>33.9</v>
      </c>
      <c r="V59" s="177">
        <f t="shared" si="4"/>
        <v>0</v>
      </c>
      <c r="W59" s="176">
        <f t="shared" si="4"/>
        <v>0</v>
      </c>
      <c r="X59" s="860"/>
      <c r="Y59" s="519">
        <v>100</v>
      </c>
      <c r="Z59" s="159"/>
      <c r="AA59" s="156"/>
    </row>
    <row r="60" spans="1:27" ht="14.25" customHeight="1">
      <c r="A60" s="35"/>
      <c r="B60" s="38"/>
      <c r="C60" s="20"/>
      <c r="D60" s="343" t="s">
        <v>11</v>
      </c>
      <c r="E60" s="838" t="s">
        <v>115</v>
      </c>
      <c r="F60" s="839" t="s">
        <v>20</v>
      </c>
      <c r="G60" s="840" t="s">
        <v>14</v>
      </c>
      <c r="H60" s="842" t="s">
        <v>38</v>
      </c>
      <c r="I60" s="241" t="s">
        <v>12</v>
      </c>
      <c r="J60" s="301"/>
      <c r="K60" s="246"/>
      <c r="L60" s="302"/>
      <c r="M60" s="237"/>
      <c r="N60" s="301"/>
      <c r="O60" s="246"/>
      <c r="P60" s="302"/>
      <c r="Q60" s="239"/>
      <c r="R60" s="305"/>
      <c r="S60" s="138"/>
      <c r="T60" s="303"/>
      <c r="U60" s="130"/>
      <c r="V60" s="98">
        <v>50</v>
      </c>
      <c r="W60" s="87"/>
      <c r="X60" s="859" t="s">
        <v>127</v>
      </c>
      <c r="Y60" s="427"/>
      <c r="Z60" s="428"/>
      <c r="AA60" s="259">
        <v>1</v>
      </c>
    </row>
    <row r="61" spans="1:27" ht="14.25" customHeight="1">
      <c r="A61" s="35"/>
      <c r="B61" s="38"/>
      <c r="C61" s="20"/>
      <c r="D61" s="348"/>
      <c r="E61" s="635"/>
      <c r="F61" s="644"/>
      <c r="G61" s="841"/>
      <c r="H61" s="648"/>
      <c r="I61" s="192" t="s">
        <v>31</v>
      </c>
      <c r="J61" s="266"/>
      <c r="K61" s="212"/>
      <c r="L61" s="80"/>
      <c r="M61" s="233"/>
      <c r="N61" s="266"/>
      <c r="O61" s="212"/>
      <c r="P61" s="80"/>
      <c r="Q61" s="232"/>
      <c r="R61" s="306"/>
      <c r="S61" s="59"/>
      <c r="T61" s="64"/>
      <c r="U61" s="65"/>
      <c r="V61" s="101"/>
      <c r="W61" s="102">
        <v>150</v>
      </c>
      <c r="X61" s="860"/>
      <c r="Y61" s="153"/>
      <c r="Z61" s="159"/>
      <c r="AA61" s="156"/>
    </row>
    <row r="62" spans="1:27" ht="14.25" customHeight="1">
      <c r="A62" s="376"/>
      <c r="B62" s="38"/>
      <c r="C62" s="51"/>
      <c r="D62" s="346"/>
      <c r="E62" s="635"/>
      <c r="F62" s="644"/>
      <c r="G62" s="841"/>
      <c r="H62" s="648"/>
      <c r="I62" s="262" t="s">
        <v>16</v>
      </c>
      <c r="J62" s="174">
        <f>K62+M62</f>
        <v>0</v>
      </c>
      <c r="K62" s="175"/>
      <c r="L62" s="176"/>
      <c r="M62" s="174">
        <f>SUM(M60:M61)</f>
        <v>0</v>
      </c>
      <c r="N62" s="518">
        <f>O62+Q62</f>
        <v>0</v>
      </c>
      <c r="O62" s="175"/>
      <c r="P62" s="176"/>
      <c r="Q62" s="263">
        <f>SUM(Q60:Q61)</f>
        <v>0</v>
      </c>
      <c r="R62" s="176">
        <f>S62+U62</f>
        <v>0</v>
      </c>
      <c r="S62" s="175"/>
      <c r="T62" s="176"/>
      <c r="U62" s="174">
        <f>SUM(U60:U61)</f>
        <v>0</v>
      </c>
      <c r="V62" s="177">
        <f>SUM(V60:V61)</f>
        <v>50</v>
      </c>
      <c r="W62" s="178">
        <f>SUM(W60:W61)</f>
        <v>150</v>
      </c>
      <c r="X62" s="165"/>
      <c r="Y62" s="153"/>
      <c r="Z62" s="159"/>
      <c r="AA62" s="156"/>
    </row>
    <row r="63" spans="1:27" ht="14.25" customHeight="1" thickBot="1">
      <c r="A63" s="856"/>
      <c r="B63" s="857"/>
      <c r="C63" s="857"/>
      <c r="D63" s="857"/>
      <c r="E63" s="857"/>
      <c r="F63" s="857"/>
      <c r="G63" s="857"/>
      <c r="H63" s="858"/>
      <c r="I63" s="353" t="s">
        <v>16</v>
      </c>
      <c r="J63" s="354">
        <f>J62+J59+J54</f>
        <v>1051.2</v>
      </c>
      <c r="K63" s="576">
        <f t="shared" ref="K63:W63" si="5">K62+K59+K54</f>
        <v>0</v>
      </c>
      <c r="L63" s="354">
        <f t="shared" si="5"/>
        <v>0</v>
      </c>
      <c r="M63" s="577">
        <f t="shared" si="5"/>
        <v>1051.2</v>
      </c>
      <c r="N63" s="578">
        <f t="shared" si="5"/>
        <v>1315</v>
      </c>
      <c r="O63" s="354">
        <f t="shared" si="5"/>
        <v>1.1000000000000001</v>
      </c>
      <c r="P63" s="576">
        <f t="shared" si="5"/>
        <v>0</v>
      </c>
      <c r="Q63" s="537">
        <f t="shared" si="5"/>
        <v>1313.9</v>
      </c>
      <c r="R63" s="354">
        <f>R62+R59+R54</f>
        <v>1335</v>
      </c>
      <c r="S63" s="576">
        <f t="shared" si="5"/>
        <v>1.1000000000000001</v>
      </c>
      <c r="T63" s="576">
        <f t="shared" si="5"/>
        <v>0</v>
      </c>
      <c r="U63" s="354">
        <f>U62+U59+U54</f>
        <v>1333.9</v>
      </c>
      <c r="V63" s="531">
        <f t="shared" si="5"/>
        <v>50</v>
      </c>
      <c r="W63" s="354">
        <f t="shared" si="5"/>
        <v>150</v>
      </c>
      <c r="X63" s="532"/>
      <c r="Y63" s="533"/>
      <c r="Z63" s="534"/>
      <c r="AA63" s="535"/>
    </row>
    <row r="64" spans="1:27" ht="28.5" customHeight="1">
      <c r="A64" s="23" t="s">
        <v>9</v>
      </c>
      <c r="B64" s="30" t="s">
        <v>10</v>
      </c>
      <c r="C64" s="20" t="s">
        <v>11</v>
      </c>
      <c r="D64" s="528"/>
      <c r="E64" s="520" t="s">
        <v>114</v>
      </c>
      <c r="F64" s="549"/>
      <c r="G64" s="1"/>
      <c r="H64" s="377"/>
      <c r="I64" s="377"/>
      <c r="J64" s="1"/>
      <c r="K64" s="529"/>
      <c r="L64" s="1"/>
      <c r="M64" s="530"/>
      <c r="N64" s="184"/>
      <c r="O64" s="183"/>
      <c r="P64" s="187"/>
      <c r="Q64" s="190"/>
      <c r="R64" s="208">
        <f>S64+U64</f>
        <v>0</v>
      </c>
      <c r="S64" s="167"/>
      <c r="T64" s="167"/>
      <c r="U64" s="91"/>
      <c r="V64" s="93"/>
      <c r="W64" s="168"/>
      <c r="X64" s="75"/>
      <c r="Y64" s="111"/>
      <c r="Z64" s="157"/>
      <c r="AA64" s="154"/>
    </row>
    <row r="65" spans="1:48" ht="14.25" customHeight="1">
      <c r="A65" s="24"/>
      <c r="B65" s="30"/>
      <c r="C65" s="20"/>
      <c r="D65" s="343" t="s">
        <v>9</v>
      </c>
      <c r="E65" s="854" t="s">
        <v>61</v>
      </c>
      <c r="F65" s="850"/>
      <c r="G65" s="840" t="s">
        <v>14</v>
      </c>
      <c r="H65" s="842" t="s">
        <v>62</v>
      </c>
      <c r="I65" s="241" t="s">
        <v>12</v>
      </c>
      <c r="J65" s="238"/>
      <c r="K65" s="236"/>
      <c r="L65" s="236"/>
      <c r="M65" s="237"/>
      <c r="N65" s="242">
        <f>O65+Q65</f>
        <v>47</v>
      </c>
      <c r="O65" s="231">
        <v>47</v>
      </c>
      <c r="P65" s="231"/>
      <c r="Q65" s="232"/>
      <c r="R65" s="131">
        <f>S65+U65</f>
        <v>47</v>
      </c>
      <c r="S65" s="129">
        <v>47</v>
      </c>
      <c r="T65" s="129"/>
      <c r="U65" s="130"/>
      <c r="V65" s="98"/>
      <c r="W65" s="87"/>
      <c r="X65" s="256" t="s">
        <v>63</v>
      </c>
      <c r="Y65" s="257">
        <v>450</v>
      </c>
      <c r="Z65" s="258"/>
      <c r="AA65" s="259"/>
    </row>
    <row r="66" spans="1:48" ht="14.25" customHeight="1">
      <c r="A66" s="24"/>
      <c r="B66" s="30"/>
      <c r="C66" s="20"/>
      <c r="D66" s="344"/>
      <c r="E66" s="649"/>
      <c r="F66" s="851"/>
      <c r="G66" s="841"/>
      <c r="H66" s="648"/>
      <c r="I66" s="241"/>
      <c r="J66" s="242"/>
      <c r="K66" s="231"/>
      <c r="L66" s="231"/>
      <c r="M66" s="233"/>
      <c r="N66" s="242"/>
      <c r="O66" s="231"/>
      <c r="P66" s="231"/>
      <c r="Q66" s="232"/>
      <c r="R66" s="289"/>
      <c r="S66" s="57"/>
      <c r="T66" s="57"/>
      <c r="U66" s="65"/>
      <c r="V66" s="101"/>
      <c r="W66" s="102"/>
      <c r="X66" s="75"/>
      <c r="Y66" s="111"/>
      <c r="Z66" s="157"/>
      <c r="AA66" s="154"/>
    </row>
    <row r="67" spans="1:48" ht="14.25" customHeight="1">
      <c r="A67" s="35"/>
      <c r="B67" s="38"/>
      <c r="C67" s="51"/>
      <c r="D67" s="345"/>
      <c r="E67" s="855"/>
      <c r="F67" s="861"/>
      <c r="G67" s="862"/>
      <c r="H67" s="853"/>
      <c r="I67" s="260" t="s">
        <v>16</v>
      </c>
      <c r="J67" s="169"/>
      <c r="K67" s="170"/>
      <c r="L67" s="171"/>
      <c r="M67" s="169"/>
      <c r="N67" s="475">
        <f>O67+Q67</f>
        <v>47</v>
      </c>
      <c r="O67" s="170">
        <f>SUM(O65:O66)</f>
        <v>47</v>
      </c>
      <c r="P67" s="171"/>
      <c r="Q67" s="261"/>
      <c r="R67" s="171">
        <f>S67+U67</f>
        <v>47</v>
      </c>
      <c r="S67" s="170">
        <f>SUM(S65:S66)</f>
        <v>47</v>
      </c>
      <c r="T67" s="171"/>
      <c r="U67" s="169"/>
      <c r="V67" s="172"/>
      <c r="W67" s="173"/>
      <c r="X67" s="179"/>
      <c r="Y67" s="180"/>
      <c r="Z67" s="181"/>
      <c r="AA67" s="182"/>
    </row>
    <row r="68" spans="1:48" ht="14.25" customHeight="1">
      <c r="A68" s="24"/>
      <c r="B68" s="30"/>
      <c r="C68" s="20"/>
      <c r="D68" s="344" t="s">
        <v>10</v>
      </c>
      <c r="E68" s="649" t="s">
        <v>112</v>
      </c>
      <c r="F68" s="851"/>
      <c r="G68" s="841" t="s">
        <v>14</v>
      </c>
      <c r="H68" s="648" t="s">
        <v>62</v>
      </c>
      <c r="I68" s="192" t="s">
        <v>12</v>
      </c>
      <c r="J68" s="206"/>
      <c r="K68" s="204"/>
      <c r="L68" s="204"/>
      <c r="M68" s="205"/>
      <c r="N68" s="206"/>
      <c r="O68" s="204"/>
      <c r="P68" s="204"/>
      <c r="Q68" s="207"/>
      <c r="R68" s="208"/>
      <c r="S68" s="167"/>
      <c r="T68" s="167"/>
      <c r="U68" s="91"/>
      <c r="V68" s="94"/>
      <c r="W68" s="168">
        <v>74.900000000000006</v>
      </c>
      <c r="X68" s="75"/>
      <c r="Y68" s="111"/>
      <c r="Z68" s="157"/>
      <c r="AA68" s="154"/>
    </row>
    <row r="69" spans="1:48" ht="14.25" customHeight="1">
      <c r="A69" s="24"/>
      <c r="B69" s="30"/>
      <c r="C69" s="20"/>
      <c r="D69" s="344"/>
      <c r="E69" s="649"/>
      <c r="F69" s="851"/>
      <c r="G69" s="841"/>
      <c r="H69" s="648"/>
      <c r="I69" s="241"/>
      <c r="J69" s="242"/>
      <c r="K69" s="231"/>
      <c r="L69" s="231"/>
      <c r="M69" s="233"/>
      <c r="N69" s="242"/>
      <c r="O69" s="231"/>
      <c r="P69" s="231"/>
      <c r="Q69" s="232"/>
      <c r="R69" s="289"/>
      <c r="S69" s="57"/>
      <c r="T69" s="57"/>
      <c r="U69" s="65"/>
      <c r="V69" s="101"/>
      <c r="W69" s="102"/>
      <c r="X69" s="75"/>
      <c r="Y69" s="111"/>
      <c r="Z69" s="157"/>
      <c r="AA69" s="154"/>
    </row>
    <row r="70" spans="1:48" ht="14.25" customHeight="1">
      <c r="A70" s="35"/>
      <c r="B70" s="38"/>
      <c r="C70" s="51"/>
      <c r="D70" s="346"/>
      <c r="E70" s="649"/>
      <c r="F70" s="851"/>
      <c r="G70" s="841"/>
      <c r="H70" s="648"/>
      <c r="I70" s="262" t="s">
        <v>16</v>
      </c>
      <c r="J70" s="174"/>
      <c r="K70" s="175"/>
      <c r="L70" s="176"/>
      <c r="M70" s="174"/>
      <c r="N70" s="518">
        <f>O70+Q70</f>
        <v>0</v>
      </c>
      <c r="O70" s="175">
        <f>SUM(O68:O69)</f>
        <v>0</v>
      </c>
      <c r="P70" s="176"/>
      <c r="Q70" s="263"/>
      <c r="R70" s="176"/>
      <c r="S70" s="175"/>
      <c r="T70" s="176"/>
      <c r="U70" s="174"/>
      <c r="V70" s="177"/>
      <c r="W70" s="178">
        <f>SUM(W68:W69)</f>
        <v>74.900000000000006</v>
      </c>
      <c r="X70" s="165"/>
      <c r="Y70" s="153"/>
      <c r="Z70" s="159"/>
      <c r="AA70" s="156"/>
    </row>
    <row r="71" spans="1:48" ht="14.25" customHeight="1">
      <c r="A71" s="24"/>
      <c r="B71" s="30"/>
      <c r="C71" s="20"/>
      <c r="D71" s="343" t="s">
        <v>11</v>
      </c>
      <c r="E71" s="854" t="s">
        <v>113</v>
      </c>
      <c r="F71" s="565"/>
      <c r="G71" s="567" t="s">
        <v>14</v>
      </c>
      <c r="H71" s="569" t="s">
        <v>62</v>
      </c>
      <c r="I71" s="234" t="s">
        <v>30</v>
      </c>
      <c r="J71" s="238"/>
      <c r="K71" s="236"/>
      <c r="L71" s="236"/>
      <c r="M71" s="237"/>
      <c r="N71" s="238"/>
      <c r="O71" s="236"/>
      <c r="P71" s="236"/>
      <c r="Q71" s="239"/>
      <c r="R71" s="131">
        <f>S71+U71</f>
        <v>0</v>
      </c>
      <c r="S71" s="129"/>
      <c r="T71" s="129"/>
      <c r="U71" s="130"/>
      <c r="V71" s="98"/>
      <c r="W71" s="87">
        <v>51.9</v>
      </c>
      <c r="X71" s="256"/>
      <c r="Y71" s="257"/>
      <c r="Z71" s="258"/>
      <c r="AA71" s="259"/>
    </row>
    <row r="72" spans="1:48" ht="14.25" customHeight="1">
      <c r="A72" s="24"/>
      <c r="B72" s="30"/>
      <c r="C72" s="20"/>
      <c r="D72" s="344"/>
      <c r="E72" s="649"/>
      <c r="F72" s="566"/>
      <c r="G72" s="568"/>
      <c r="H72" s="551"/>
      <c r="I72" s="241"/>
      <c r="J72" s="242"/>
      <c r="K72" s="231"/>
      <c r="L72" s="231"/>
      <c r="M72" s="233"/>
      <c r="N72" s="242"/>
      <c r="O72" s="231"/>
      <c r="P72" s="231"/>
      <c r="Q72" s="232"/>
      <c r="R72" s="289"/>
      <c r="S72" s="57"/>
      <c r="T72" s="57"/>
      <c r="U72" s="65"/>
      <c r="V72" s="101"/>
      <c r="W72" s="102"/>
      <c r="X72" s="75"/>
      <c r="Y72" s="111"/>
      <c r="Z72" s="157"/>
      <c r="AA72" s="154"/>
    </row>
    <row r="73" spans="1:48" ht="14.25" customHeight="1">
      <c r="A73" s="35"/>
      <c r="B73" s="38"/>
      <c r="C73" s="51"/>
      <c r="D73" s="346"/>
      <c r="E73" s="649"/>
      <c r="F73" s="264"/>
      <c r="G73" s="265"/>
      <c r="H73" s="252"/>
      <c r="I73" s="262" t="s">
        <v>16</v>
      </c>
      <c r="J73" s="166"/>
      <c r="K73" s="167"/>
      <c r="L73" s="167"/>
      <c r="M73" s="91"/>
      <c r="N73" s="337">
        <f>O73+Q73</f>
        <v>0</v>
      </c>
      <c r="O73" s="338">
        <f>SUM(O71:O72)</f>
        <v>0</v>
      </c>
      <c r="P73" s="338"/>
      <c r="Q73" s="339"/>
      <c r="R73" s="536"/>
      <c r="S73" s="338"/>
      <c r="T73" s="338"/>
      <c r="U73" s="340"/>
      <c r="V73" s="341"/>
      <c r="W73" s="342">
        <f>SUM(W71:W72)</f>
        <v>51.9</v>
      </c>
      <c r="X73" s="75"/>
      <c r="Y73" s="111"/>
      <c r="Z73" s="157"/>
      <c r="AA73" s="154"/>
    </row>
    <row r="74" spans="1:48" ht="14.25" customHeight="1" thickBot="1">
      <c r="A74" s="856"/>
      <c r="B74" s="857"/>
      <c r="C74" s="857"/>
      <c r="D74" s="857"/>
      <c r="E74" s="857"/>
      <c r="F74" s="857"/>
      <c r="G74" s="857"/>
      <c r="H74" s="858"/>
      <c r="I74" s="353" t="s">
        <v>16</v>
      </c>
      <c r="J74" s="354">
        <f>J73+J70+J67</f>
        <v>0</v>
      </c>
      <c r="K74" s="576">
        <f t="shared" ref="K74:W74" si="6">K73+K70+K67</f>
        <v>0</v>
      </c>
      <c r="L74" s="354">
        <f t="shared" si="6"/>
        <v>0</v>
      </c>
      <c r="M74" s="577">
        <f t="shared" si="6"/>
        <v>0</v>
      </c>
      <c r="N74" s="578">
        <f t="shared" si="6"/>
        <v>47</v>
      </c>
      <c r="O74" s="354">
        <f t="shared" si="6"/>
        <v>47</v>
      </c>
      <c r="P74" s="576">
        <f t="shared" si="6"/>
        <v>0</v>
      </c>
      <c r="Q74" s="537">
        <f t="shared" si="6"/>
        <v>0</v>
      </c>
      <c r="R74" s="354">
        <f t="shared" si="6"/>
        <v>47</v>
      </c>
      <c r="S74" s="576">
        <f t="shared" si="6"/>
        <v>47</v>
      </c>
      <c r="T74" s="354">
        <f t="shared" si="6"/>
        <v>0</v>
      </c>
      <c r="U74" s="577">
        <f t="shared" si="6"/>
        <v>0</v>
      </c>
      <c r="V74" s="531">
        <f t="shared" si="6"/>
        <v>0</v>
      </c>
      <c r="W74" s="354">
        <f t="shared" si="6"/>
        <v>126.80000000000001</v>
      </c>
      <c r="X74" s="532"/>
      <c r="Y74" s="533"/>
      <c r="Z74" s="534"/>
      <c r="AA74" s="535"/>
    </row>
    <row r="75" spans="1:48" ht="14.25" customHeight="1" thickBot="1">
      <c r="A75" s="13" t="s">
        <v>9</v>
      </c>
      <c r="B75" s="40" t="s">
        <v>11</v>
      </c>
      <c r="C75" s="888" t="s">
        <v>15</v>
      </c>
      <c r="D75" s="889"/>
      <c r="E75" s="889"/>
      <c r="F75" s="889"/>
      <c r="G75" s="889"/>
      <c r="H75" s="889"/>
      <c r="I75" s="890"/>
      <c r="J75" s="21">
        <f>J74+J63+J48</f>
        <v>9565.6</v>
      </c>
      <c r="K75" s="16">
        <f t="shared" ref="K75:W75" si="7">K74+K63+K48</f>
        <v>8454.1</v>
      </c>
      <c r="L75" s="18">
        <f t="shared" si="7"/>
        <v>4287.8</v>
      </c>
      <c r="M75" s="83">
        <f t="shared" si="7"/>
        <v>1111.5</v>
      </c>
      <c r="N75" s="588">
        <f t="shared" si="7"/>
        <v>11094.1</v>
      </c>
      <c r="O75" s="15">
        <f t="shared" si="7"/>
        <v>9736.5</v>
      </c>
      <c r="P75" s="591">
        <f t="shared" si="7"/>
        <v>4570.7</v>
      </c>
      <c r="Q75" s="15">
        <f t="shared" si="7"/>
        <v>1357.6000000000001</v>
      </c>
      <c r="R75" s="21">
        <f t="shared" si="7"/>
        <v>9955.1</v>
      </c>
      <c r="S75" s="16">
        <f t="shared" si="7"/>
        <v>8534.9000000000015</v>
      </c>
      <c r="T75" s="18">
        <f t="shared" si="7"/>
        <v>4644.1000000000004</v>
      </c>
      <c r="U75" s="83">
        <f>U74+U63+U48</f>
        <v>1420.2</v>
      </c>
      <c r="V75" s="17">
        <f t="shared" si="7"/>
        <v>9258.7999999999993</v>
      </c>
      <c r="W75" s="15">
        <f t="shared" si="7"/>
        <v>9101.0999999999985</v>
      </c>
      <c r="X75" s="742"/>
      <c r="Y75" s="743"/>
      <c r="Z75" s="743"/>
      <c r="AA75" s="744"/>
    </row>
    <row r="76" spans="1:48" ht="14.25" customHeight="1" thickBot="1">
      <c r="A76" s="13" t="s">
        <v>9</v>
      </c>
      <c r="B76" s="803" t="s">
        <v>17</v>
      </c>
      <c r="C76" s="803"/>
      <c r="D76" s="803"/>
      <c r="E76" s="803"/>
      <c r="F76" s="803"/>
      <c r="G76" s="803"/>
      <c r="H76" s="803"/>
      <c r="I76" s="804"/>
      <c r="J76" s="584">
        <f>J75+J27</f>
        <v>10831.400000000001</v>
      </c>
      <c r="K76" s="586">
        <f t="shared" ref="K76:W76" si="8">K75+K27</f>
        <v>9719.9000000000015</v>
      </c>
      <c r="L76" s="583">
        <f t="shared" si="8"/>
        <v>4287.8</v>
      </c>
      <c r="M76" s="589">
        <f t="shared" si="8"/>
        <v>1111.5</v>
      </c>
      <c r="N76" s="26">
        <f t="shared" si="8"/>
        <v>12560</v>
      </c>
      <c r="O76" s="583">
        <f t="shared" si="8"/>
        <v>11202.4</v>
      </c>
      <c r="P76" s="586">
        <f t="shared" si="8"/>
        <v>4570.7</v>
      </c>
      <c r="Q76" s="583">
        <f t="shared" si="8"/>
        <v>1357.6000000000001</v>
      </c>
      <c r="R76" s="584">
        <f t="shared" si="8"/>
        <v>11171.900000000001</v>
      </c>
      <c r="S76" s="586">
        <f t="shared" si="8"/>
        <v>9751.7000000000007</v>
      </c>
      <c r="T76" s="583">
        <f t="shared" si="8"/>
        <v>4644.1000000000004</v>
      </c>
      <c r="U76" s="589">
        <f t="shared" si="8"/>
        <v>1420.2</v>
      </c>
      <c r="V76" s="592">
        <f t="shared" si="8"/>
        <v>10645.4</v>
      </c>
      <c r="W76" s="26">
        <f t="shared" si="8"/>
        <v>10487.699999999999</v>
      </c>
      <c r="X76" s="765"/>
      <c r="Y76" s="766"/>
      <c r="Z76" s="766"/>
      <c r="AA76" s="767"/>
    </row>
    <row r="77" spans="1:48" ht="14.25" customHeight="1" thickBot="1">
      <c r="A77" s="37" t="s">
        <v>14</v>
      </c>
      <c r="B77" s="825" t="s">
        <v>18</v>
      </c>
      <c r="C77" s="825"/>
      <c r="D77" s="825"/>
      <c r="E77" s="825"/>
      <c r="F77" s="825"/>
      <c r="G77" s="825"/>
      <c r="H77" s="825"/>
      <c r="I77" s="826"/>
      <c r="J77" s="585">
        <f>J76</f>
        <v>10831.400000000001</v>
      </c>
      <c r="K77" s="587">
        <f t="shared" ref="K77:W77" si="9">K76</f>
        <v>9719.9000000000015</v>
      </c>
      <c r="L77" s="296">
        <f t="shared" si="9"/>
        <v>4287.8</v>
      </c>
      <c r="M77" s="590">
        <f t="shared" si="9"/>
        <v>1111.5</v>
      </c>
      <c r="N77" s="34">
        <f t="shared" si="9"/>
        <v>12560</v>
      </c>
      <c r="O77" s="296">
        <f t="shared" si="9"/>
        <v>11202.4</v>
      </c>
      <c r="P77" s="587">
        <f t="shared" si="9"/>
        <v>4570.7</v>
      </c>
      <c r="Q77" s="296">
        <f t="shared" si="9"/>
        <v>1357.6000000000001</v>
      </c>
      <c r="R77" s="585">
        <f t="shared" si="9"/>
        <v>11171.900000000001</v>
      </c>
      <c r="S77" s="587">
        <f t="shared" si="9"/>
        <v>9751.7000000000007</v>
      </c>
      <c r="T77" s="296">
        <f t="shared" si="9"/>
        <v>4644.1000000000004</v>
      </c>
      <c r="U77" s="590">
        <f t="shared" si="9"/>
        <v>1420.2</v>
      </c>
      <c r="V77" s="297">
        <f t="shared" si="9"/>
        <v>10645.4</v>
      </c>
      <c r="W77" s="34">
        <f t="shared" si="9"/>
        <v>10487.699999999999</v>
      </c>
      <c r="X77" s="827"/>
      <c r="Y77" s="828"/>
      <c r="Z77" s="828"/>
      <c r="AA77" s="829"/>
    </row>
    <row r="78" spans="1:48" s="164" customFormat="1" ht="26.25" customHeight="1">
      <c r="A78" s="822" t="s">
        <v>141</v>
      </c>
      <c r="B78" s="822"/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  <c r="AA78" s="822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</row>
    <row r="79" spans="1:48" ht="21.75" customHeight="1">
      <c r="A79" s="891" t="s">
        <v>109</v>
      </c>
      <c r="B79" s="891"/>
      <c r="C79" s="891"/>
      <c r="D79" s="891"/>
      <c r="E79" s="891"/>
      <c r="F79" s="891"/>
      <c r="G79" s="891"/>
      <c r="H79" s="891"/>
      <c r="I79" s="891"/>
      <c r="J79" s="891"/>
      <c r="K79" s="891"/>
      <c r="L79" s="891"/>
      <c r="M79" s="891"/>
      <c r="N79" s="891"/>
      <c r="O79" s="891"/>
      <c r="P79" s="891"/>
      <c r="Q79" s="891"/>
      <c r="R79" s="891"/>
      <c r="S79" s="891"/>
      <c r="T79" s="891"/>
      <c r="U79" s="891"/>
      <c r="V79" s="891"/>
      <c r="W79" s="891"/>
      <c r="X79" s="891"/>
      <c r="Y79" s="891"/>
      <c r="Z79" s="891"/>
      <c r="AA79" s="891"/>
    </row>
    <row r="80" spans="1:48" ht="15.75" customHeight="1">
      <c r="A80" s="823" t="s">
        <v>23</v>
      </c>
      <c r="B80" s="823"/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268"/>
      <c r="Y80" s="268"/>
      <c r="Z80" s="268"/>
      <c r="AA80" s="268"/>
    </row>
    <row r="81" spans="1:27" ht="13.5" customHeight="1" thickBot="1">
      <c r="A81" s="2"/>
      <c r="B81" s="3"/>
      <c r="C81" s="3"/>
      <c r="D81" s="3"/>
      <c r="E81" s="3"/>
      <c r="F81" s="53"/>
      <c r="G81" s="53"/>
      <c r="H81" s="50"/>
      <c r="I81" s="10"/>
      <c r="J81" s="824"/>
      <c r="K81" s="824"/>
      <c r="L81" s="824"/>
      <c r="M81" s="824"/>
      <c r="N81" s="824"/>
      <c r="O81" s="824"/>
      <c r="P81" s="824"/>
      <c r="Q81" s="824"/>
      <c r="R81" s="824"/>
      <c r="S81" s="824"/>
      <c r="T81" s="824"/>
      <c r="U81" s="824"/>
      <c r="V81" s="564"/>
      <c r="W81" s="564"/>
      <c r="X81" s="837"/>
      <c r="Y81" s="837"/>
      <c r="Z81" s="837"/>
      <c r="AA81" s="837"/>
    </row>
    <row r="82" spans="1:27" ht="30.75" customHeight="1">
      <c r="A82" s="830" t="s">
        <v>21</v>
      </c>
      <c r="B82" s="831"/>
      <c r="C82" s="831"/>
      <c r="D82" s="831"/>
      <c r="E82" s="831"/>
      <c r="F82" s="831"/>
      <c r="G82" s="831"/>
      <c r="H82" s="831"/>
      <c r="I82" s="832"/>
      <c r="J82" s="833" t="s">
        <v>99</v>
      </c>
      <c r="K82" s="834"/>
      <c r="L82" s="834"/>
      <c r="M82" s="835"/>
      <c r="N82" s="833" t="s">
        <v>125</v>
      </c>
      <c r="O82" s="834"/>
      <c r="P82" s="834"/>
      <c r="Q82" s="835"/>
      <c r="R82" s="833" t="s">
        <v>100</v>
      </c>
      <c r="S82" s="834"/>
      <c r="T82" s="834"/>
      <c r="U82" s="835"/>
      <c r="V82" s="269" t="s">
        <v>101</v>
      </c>
      <c r="W82" s="270" t="s">
        <v>102</v>
      </c>
      <c r="X82" s="107"/>
      <c r="Y82" s="836"/>
      <c r="Z82" s="836"/>
      <c r="AA82" s="836"/>
    </row>
    <row r="83" spans="1:27">
      <c r="A83" s="812" t="s">
        <v>34</v>
      </c>
      <c r="B83" s="813"/>
      <c r="C83" s="813"/>
      <c r="D83" s="813"/>
      <c r="E83" s="813"/>
      <c r="F83" s="813"/>
      <c r="G83" s="813"/>
      <c r="H83" s="813"/>
      <c r="I83" s="814"/>
      <c r="J83" s="819">
        <f>SUM(J84:M88)</f>
        <v>10793.699999999999</v>
      </c>
      <c r="K83" s="820"/>
      <c r="L83" s="820"/>
      <c r="M83" s="821"/>
      <c r="N83" s="819">
        <f>SUM(N84:Q88)</f>
        <v>12019.8</v>
      </c>
      <c r="O83" s="820"/>
      <c r="P83" s="820"/>
      <c r="Q83" s="821"/>
      <c r="R83" s="819">
        <f>SUM(R84:U88)</f>
        <v>11156.8</v>
      </c>
      <c r="S83" s="820"/>
      <c r="T83" s="820"/>
      <c r="U83" s="821"/>
      <c r="V83" s="77">
        <f>SUM(V84:V88)</f>
        <v>10010.9</v>
      </c>
      <c r="W83" s="78">
        <f>SUM(W84:W88)</f>
        <v>10087.700000000001</v>
      </c>
      <c r="X83" s="108"/>
      <c r="Y83" s="811"/>
      <c r="Z83" s="811"/>
      <c r="AA83" s="811"/>
    </row>
    <row r="84" spans="1:27">
      <c r="A84" s="778" t="s">
        <v>24</v>
      </c>
      <c r="B84" s="779"/>
      <c r="C84" s="779"/>
      <c r="D84" s="779"/>
      <c r="E84" s="779"/>
      <c r="F84" s="779"/>
      <c r="G84" s="779"/>
      <c r="H84" s="779"/>
      <c r="I84" s="780"/>
      <c r="J84" s="781">
        <f>SUMIF(I12:I58,I12,J12:J58)</f>
        <v>8754.9</v>
      </c>
      <c r="K84" s="782"/>
      <c r="L84" s="782"/>
      <c r="M84" s="783"/>
      <c r="N84" s="781">
        <f>SUMIF(I12:I72,"sb",N12:N72)</f>
        <v>9638.1</v>
      </c>
      <c r="O84" s="782"/>
      <c r="P84" s="782"/>
      <c r="Q84" s="783"/>
      <c r="R84" s="781">
        <f>SUMIF(I10:I72,"sb",R10:R72)</f>
        <v>8682.6</v>
      </c>
      <c r="S84" s="782"/>
      <c r="T84" s="782"/>
      <c r="U84" s="783"/>
      <c r="V84" s="84">
        <f>SUMIF(I12:I61,I12,V12:V62)</f>
        <v>8936.6</v>
      </c>
      <c r="W84" s="103">
        <f>SUMIF(I12:I72,I12,W12:W72)</f>
        <v>8961.5</v>
      </c>
      <c r="X84" s="110"/>
      <c r="Y84" s="784"/>
      <c r="Z84" s="784"/>
      <c r="AA84" s="784"/>
    </row>
    <row r="85" spans="1:27" ht="28.5" customHeight="1">
      <c r="A85" s="785" t="s">
        <v>33</v>
      </c>
      <c r="B85" s="786"/>
      <c r="C85" s="786"/>
      <c r="D85" s="786"/>
      <c r="E85" s="786"/>
      <c r="F85" s="786"/>
      <c r="G85" s="786"/>
      <c r="H85" s="786"/>
      <c r="I85" s="787"/>
      <c r="J85" s="788">
        <f>SUMIF(I12:I58,I47,J12:J58)</f>
        <v>1025.3</v>
      </c>
      <c r="K85" s="789"/>
      <c r="L85" s="789"/>
      <c r="M85" s="790"/>
      <c r="N85" s="788">
        <f>SUMIF(I12:I58,I47,N12:N58)</f>
        <v>1076.4000000000001</v>
      </c>
      <c r="O85" s="789"/>
      <c r="P85" s="789"/>
      <c r="Q85" s="790"/>
      <c r="R85" s="788">
        <f>SUMIF(I12:I62,"sb(sp)",R12:R62)</f>
        <v>1148.9000000000001</v>
      </c>
      <c r="S85" s="789"/>
      <c r="T85" s="789"/>
      <c r="U85" s="790"/>
      <c r="V85" s="561">
        <f>SUMIF(I12:I58,I71,V12:V58)</f>
        <v>1074.3</v>
      </c>
      <c r="W85" s="104">
        <f>SUMIF(I12:I72,I71,W12:W72)</f>
        <v>1126.2</v>
      </c>
      <c r="X85" s="110"/>
      <c r="Y85" s="784"/>
      <c r="Z85" s="784"/>
      <c r="AA85" s="784"/>
    </row>
    <row r="86" spans="1:27" s="8" customFormat="1" ht="15.75" customHeight="1">
      <c r="A86" s="791" t="s">
        <v>51</v>
      </c>
      <c r="B86" s="792"/>
      <c r="C86" s="792"/>
      <c r="D86" s="792"/>
      <c r="E86" s="792"/>
      <c r="F86" s="792"/>
      <c r="G86" s="792"/>
      <c r="H86" s="792"/>
      <c r="I86" s="793"/>
      <c r="J86" s="759">
        <f>SUMIF(I12:I58,I51,J12:J58)</f>
        <v>500</v>
      </c>
      <c r="K86" s="760"/>
      <c r="L86" s="760"/>
      <c r="M86" s="761"/>
      <c r="N86" s="759">
        <f>SUMIF(I12:I58,I51,N12:N58)</f>
        <v>1280</v>
      </c>
      <c r="O86" s="760"/>
      <c r="P86" s="760"/>
      <c r="Q86" s="761"/>
      <c r="R86" s="759">
        <f>SUMIF(I12:I62,"sb(vb)",R12:R62)</f>
        <v>1300</v>
      </c>
      <c r="S86" s="760"/>
      <c r="T86" s="760"/>
      <c r="U86" s="761"/>
      <c r="V86" s="560">
        <f>SUMIF(I12:I58,I51,V12:V58)</f>
        <v>0</v>
      </c>
      <c r="W86" s="76">
        <f>SUMIF(I12:I58,I51,W12:W58)</f>
        <v>0</v>
      </c>
      <c r="X86" s="110"/>
      <c r="Y86" s="784"/>
      <c r="Z86" s="784"/>
      <c r="AA86" s="784"/>
    </row>
    <row r="87" spans="1:27" s="8" customFormat="1" ht="15.75" customHeight="1">
      <c r="A87" s="800" t="s">
        <v>152</v>
      </c>
      <c r="B87" s="801"/>
      <c r="C87" s="801"/>
      <c r="D87" s="801"/>
      <c r="E87" s="801"/>
      <c r="F87" s="801"/>
      <c r="G87" s="801"/>
      <c r="H87" s="801"/>
      <c r="I87" s="802"/>
      <c r="J87" s="759"/>
      <c r="K87" s="760"/>
      <c r="L87" s="760"/>
      <c r="M87" s="761"/>
      <c r="N87" s="759">
        <f>SUMIF(I12:I72,"SB(L)",N12:N72)</f>
        <v>6.5</v>
      </c>
      <c r="O87" s="760"/>
      <c r="P87" s="760"/>
      <c r="Q87" s="761"/>
      <c r="R87" s="759">
        <f>SUMIF(I12:I71,"SB(L)",R12:R72)</f>
        <v>6.5</v>
      </c>
      <c r="S87" s="760"/>
      <c r="T87" s="760"/>
      <c r="U87" s="761"/>
      <c r="V87" s="560"/>
      <c r="W87" s="76"/>
      <c r="X87" s="110"/>
      <c r="Y87" s="613"/>
      <c r="Z87" s="613"/>
      <c r="AA87" s="613"/>
    </row>
    <row r="88" spans="1:27" ht="14.25" customHeight="1">
      <c r="A88" s="794" t="s">
        <v>49</v>
      </c>
      <c r="B88" s="795"/>
      <c r="C88" s="795"/>
      <c r="D88" s="795"/>
      <c r="E88" s="795"/>
      <c r="F88" s="795"/>
      <c r="G88" s="795"/>
      <c r="H88" s="795"/>
      <c r="I88" s="796"/>
      <c r="J88" s="797">
        <f>SUMIF(I12:I58,I53,J12:J58)</f>
        <v>513.5</v>
      </c>
      <c r="K88" s="798"/>
      <c r="L88" s="798"/>
      <c r="M88" s="799"/>
      <c r="N88" s="797">
        <f>SUMIF(I12:I58,I53,N12:N58)</f>
        <v>18.8</v>
      </c>
      <c r="O88" s="798"/>
      <c r="P88" s="798"/>
      <c r="Q88" s="799"/>
      <c r="R88" s="797">
        <f>SUMIF(I10:I62,"sb(p)",R10:R62)</f>
        <v>18.8</v>
      </c>
      <c r="S88" s="798"/>
      <c r="T88" s="798"/>
      <c r="U88" s="799"/>
      <c r="V88" s="561">
        <f>SUMIF(I12:I58,I53,V12:V58)</f>
        <v>0</v>
      </c>
      <c r="W88" s="104">
        <f>SUMIF(I12:I58,I53,W12:W58)</f>
        <v>0</v>
      </c>
      <c r="X88" s="110"/>
      <c r="Y88" s="784"/>
      <c r="Z88" s="784"/>
      <c r="AA88" s="784"/>
    </row>
    <row r="89" spans="1:27" ht="13.5" customHeight="1">
      <c r="A89" s="812" t="s">
        <v>35</v>
      </c>
      <c r="B89" s="813"/>
      <c r="C89" s="813"/>
      <c r="D89" s="813"/>
      <c r="E89" s="813"/>
      <c r="F89" s="813"/>
      <c r="G89" s="813"/>
      <c r="H89" s="813"/>
      <c r="I89" s="814"/>
      <c r="J89" s="815">
        <f>SUM(J90:M91)</f>
        <v>37.700000000000003</v>
      </c>
      <c r="K89" s="816"/>
      <c r="L89" s="816"/>
      <c r="M89" s="817"/>
      <c r="N89" s="815">
        <f>SUM(N90:Q91)</f>
        <v>540.20000000000005</v>
      </c>
      <c r="O89" s="816"/>
      <c r="P89" s="816"/>
      <c r="Q89" s="817"/>
      <c r="R89" s="815">
        <f>SUM(R90:U91)</f>
        <v>15.100000000000001</v>
      </c>
      <c r="S89" s="816"/>
      <c r="T89" s="816"/>
      <c r="U89" s="817"/>
      <c r="V89" s="85">
        <f>SUM(V90:V91)</f>
        <v>634.5</v>
      </c>
      <c r="W89" s="105">
        <f>SUM(W90:W91)</f>
        <v>400</v>
      </c>
      <c r="X89" s="108"/>
      <c r="Y89" s="811"/>
      <c r="Z89" s="811"/>
      <c r="AA89" s="811"/>
    </row>
    <row r="90" spans="1:27" ht="13.5" customHeight="1">
      <c r="A90" s="778" t="s">
        <v>25</v>
      </c>
      <c r="B90" s="779"/>
      <c r="C90" s="779"/>
      <c r="D90" s="779"/>
      <c r="E90" s="779"/>
      <c r="F90" s="779"/>
      <c r="G90" s="779"/>
      <c r="H90" s="779"/>
      <c r="I90" s="780"/>
      <c r="J90" s="781">
        <f>SUMIF(I12:I58,"es",J12:J58)</f>
        <v>32</v>
      </c>
      <c r="K90" s="782"/>
      <c r="L90" s="782"/>
      <c r="M90" s="783"/>
      <c r="N90" s="781">
        <f>SUMIF(I12:I58,"es",N12:N58)</f>
        <v>397.40000000000003</v>
      </c>
      <c r="O90" s="782"/>
      <c r="P90" s="782"/>
      <c r="Q90" s="783"/>
      <c r="R90" s="781">
        <f>SUMIF(I10:I62,"es",R10:R62)</f>
        <v>12.8</v>
      </c>
      <c r="S90" s="782"/>
      <c r="T90" s="782"/>
      <c r="U90" s="783"/>
      <c r="V90" s="84">
        <f>SUMIF(I12:I58,"es",V12:V58)</f>
        <v>384.5</v>
      </c>
      <c r="W90" s="103">
        <f>SUMIF(I12:I61,"es",W12:W61)</f>
        <v>150</v>
      </c>
      <c r="X90" s="110"/>
      <c r="Y90" s="784"/>
      <c r="Z90" s="784"/>
      <c r="AA90" s="784"/>
    </row>
    <row r="91" spans="1:27" ht="13.5" customHeight="1">
      <c r="A91" s="778" t="s">
        <v>26</v>
      </c>
      <c r="B91" s="779"/>
      <c r="C91" s="779"/>
      <c r="D91" s="779"/>
      <c r="E91" s="779"/>
      <c r="F91" s="779"/>
      <c r="G91" s="779"/>
      <c r="H91" s="779"/>
      <c r="I91" s="780"/>
      <c r="J91" s="781">
        <f>SUMIF(I12:I58,"lrvb",J12:J58)</f>
        <v>5.7</v>
      </c>
      <c r="K91" s="782"/>
      <c r="L91" s="782"/>
      <c r="M91" s="783"/>
      <c r="N91" s="781">
        <f>SUMIF(I12:I58,"lrvb",N12:N58)</f>
        <v>142.80000000000001</v>
      </c>
      <c r="O91" s="782"/>
      <c r="P91" s="782"/>
      <c r="Q91" s="783"/>
      <c r="R91" s="781">
        <f>SUMIF(I10:I62,"lrvb",R10:R62)</f>
        <v>2.2999999999999998</v>
      </c>
      <c r="S91" s="782"/>
      <c r="T91" s="782"/>
      <c r="U91" s="783"/>
      <c r="V91" s="84">
        <f>SUMIF(I12:I58,"lrvb",V12:V58)</f>
        <v>250</v>
      </c>
      <c r="W91" s="103">
        <f>SUMIF(I12:I58,I58,W12:W58)</f>
        <v>250</v>
      </c>
      <c r="X91" s="110"/>
      <c r="Y91" s="784"/>
      <c r="Z91" s="784"/>
      <c r="AA91" s="784"/>
    </row>
    <row r="92" spans="1:27" ht="13.5" customHeight="1" thickBot="1">
      <c r="A92" s="805" t="s">
        <v>16</v>
      </c>
      <c r="B92" s="806"/>
      <c r="C92" s="806"/>
      <c r="D92" s="806"/>
      <c r="E92" s="806"/>
      <c r="F92" s="806"/>
      <c r="G92" s="806"/>
      <c r="H92" s="806"/>
      <c r="I92" s="807"/>
      <c r="J92" s="808">
        <f>J89+J83</f>
        <v>10831.4</v>
      </c>
      <c r="K92" s="809"/>
      <c r="L92" s="809"/>
      <c r="M92" s="810"/>
      <c r="N92" s="808">
        <f>N89+N83</f>
        <v>12560</v>
      </c>
      <c r="O92" s="809"/>
      <c r="P92" s="809"/>
      <c r="Q92" s="810"/>
      <c r="R92" s="808">
        <f>R89+R83</f>
        <v>11171.9</v>
      </c>
      <c r="S92" s="809"/>
      <c r="T92" s="809"/>
      <c r="U92" s="810"/>
      <c r="V92" s="86">
        <f>V89+V83</f>
        <v>10645.4</v>
      </c>
      <c r="W92" s="106">
        <f>W89+W83</f>
        <v>10487.7</v>
      </c>
      <c r="X92" s="108"/>
      <c r="Y92" s="811"/>
      <c r="Z92" s="811"/>
      <c r="AA92" s="811"/>
    </row>
    <row r="93" spans="1:27">
      <c r="A93" s="54"/>
      <c r="B93" s="54"/>
      <c r="C93" s="54"/>
      <c r="D93" s="54"/>
      <c r="E93" s="54"/>
      <c r="X93" s="109"/>
      <c r="Y93" s="784"/>
      <c r="Z93" s="784"/>
      <c r="AA93" s="784"/>
    </row>
    <row r="94" spans="1:27">
      <c r="J94" s="7"/>
      <c r="N94" s="7"/>
      <c r="R94" s="593"/>
      <c r="S94" s="593"/>
      <c r="Y94" s="863"/>
      <c r="Z94" s="863"/>
      <c r="AA94" s="863"/>
    </row>
    <row r="95" spans="1:27">
      <c r="X95" s="10"/>
      <c r="Y95" s="113"/>
      <c r="Z95" s="113"/>
      <c r="AA95" s="113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74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72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72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72"/>
      <c r="Y99" s="1"/>
      <c r="Z99" s="1"/>
      <c r="AA99" s="1"/>
    </row>
  </sheetData>
  <mergeCells count="174">
    <mergeCell ref="C75:I75"/>
    <mergeCell ref="A85:I85"/>
    <mergeCell ref="A86:I86"/>
    <mergeCell ref="A79:AA79"/>
    <mergeCell ref="R81:U81"/>
    <mergeCell ref="A82:I82"/>
    <mergeCell ref="Y86:AA86"/>
    <mergeCell ref="R83:U83"/>
    <mergeCell ref="A78:AA78"/>
    <mergeCell ref="X76:AA76"/>
    <mergeCell ref="C11:AA11"/>
    <mergeCell ref="X14:X15"/>
    <mergeCell ref="Y14:Y15"/>
    <mergeCell ref="V5:V7"/>
    <mergeCell ref="AA14:AA15"/>
    <mergeCell ref="X6:X7"/>
    <mergeCell ref="E5:E7"/>
    <mergeCell ref="G5:G7"/>
    <mergeCell ref="U6:U7"/>
    <mergeCell ref="M6:M7"/>
    <mergeCell ref="AA18:AA19"/>
    <mergeCell ref="E12:E15"/>
    <mergeCell ref="G51:G54"/>
    <mergeCell ref="A46:H46"/>
    <mergeCell ref="E49:E50"/>
    <mergeCell ref="F49:F50"/>
    <mergeCell ref="G49:G50"/>
    <mergeCell ref="H49:H50"/>
    <mergeCell ref="G20:G26"/>
    <mergeCell ref="H20:H26"/>
    <mergeCell ref="X25:X26"/>
    <mergeCell ref="E34:E36"/>
    <mergeCell ref="C28:AA28"/>
    <mergeCell ref="E37:E38"/>
    <mergeCell ref="Z25:Z26"/>
    <mergeCell ref="AA25:AA26"/>
    <mergeCell ref="X27:AA27"/>
    <mergeCell ref="Y37:Y38"/>
    <mergeCell ref="E29:E30"/>
    <mergeCell ref="Y25:Y26"/>
    <mergeCell ref="A1:AA1"/>
    <mergeCell ref="X37:X38"/>
    <mergeCell ref="AA37:AA38"/>
    <mergeCell ref="X18:X19"/>
    <mergeCell ref="Y18:Y19"/>
    <mergeCell ref="Z18:Z19"/>
    <mergeCell ref="A9:AA9"/>
    <mergeCell ref="S6:T6"/>
    <mergeCell ref="C27:I27"/>
    <mergeCell ref="E16:E17"/>
    <mergeCell ref="F16:F17"/>
    <mergeCell ref="G16:G17"/>
    <mergeCell ref="H16:H17"/>
    <mergeCell ref="F18:F19"/>
    <mergeCell ref="G18:G19"/>
    <mergeCell ref="H18:H19"/>
    <mergeCell ref="A2:AA2"/>
    <mergeCell ref="A5:A7"/>
    <mergeCell ref="B5:B7"/>
    <mergeCell ref="A3:AA3"/>
    <mergeCell ref="F5:F7"/>
    <mergeCell ref="H5:H7"/>
    <mergeCell ref="R6:R7"/>
    <mergeCell ref="Y6:AA6"/>
    <mergeCell ref="N5:Q5"/>
    <mergeCell ref="C5:C7"/>
    <mergeCell ref="Y94:AA94"/>
    <mergeCell ref="X81:AA81"/>
    <mergeCell ref="Y88:AA88"/>
    <mergeCell ref="Y89:AA89"/>
    <mergeCell ref="Y91:AA91"/>
    <mergeCell ref="Y82:AA82"/>
    <mergeCell ref="Y83:AA83"/>
    <mergeCell ref="Y92:AA92"/>
    <mergeCell ref="Y93:AA93"/>
    <mergeCell ref="Y90:AA90"/>
    <mergeCell ref="N85:Q85"/>
    <mergeCell ref="N86:Q86"/>
    <mergeCell ref="N88:Q88"/>
    <mergeCell ref="N89:Q89"/>
    <mergeCell ref="N81:Q81"/>
    <mergeCell ref="N82:Q82"/>
    <mergeCell ref="N83:Q83"/>
    <mergeCell ref="N84:Q84"/>
    <mergeCell ref="A89:I89"/>
    <mergeCell ref="N90:Q90"/>
    <mergeCell ref="N91:Q91"/>
    <mergeCell ref="N92:Q92"/>
    <mergeCell ref="R92:U92"/>
    <mergeCell ref="R91:U91"/>
    <mergeCell ref="Y85:AA85"/>
    <mergeCell ref="J81:M81"/>
    <mergeCell ref="R82:U82"/>
    <mergeCell ref="R85:U85"/>
    <mergeCell ref="R84:U84"/>
    <mergeCell ref="A92:I92"/>
    <mergeCell ref="J91:M91"/>
    <mergeCell ref="J92:M92"/>
    <mergeCell ref="J88:M88"/>
    <mergeCell ref="R89:U89"/>
    <mergeCell ref="A91:I91"/>
    <mergeCell ref="R90:U90"/>
    <mergeCell ref="A88:I88"/>
    <mergeCell ref="A83:I83"/>
    <mergeCell ref="R88:U88"/>
    <mergeCell ref="R86:U86"/>
    <mergeCell ref="A84:I84"/>
    <mergeCell ref="J89:M89"/>
    <mergeCell ref="J86:M86"/>
    <mergeCell ref="A90:I90"/>
    <mergeCell ref="X60:X61"/>
    <mergeCell ref="E55:E59"/>
    <mergeCell ref="F55:F59"/>
    <mergeCell ref="G55:G59"/>
    <mergeCell ref="A74:H74"/>
    <mergeCell ref="F65:F67"/>
    <mergeCell ref="G65:G67"/>
    <mergeCell ref="H55:H59"/>
    <mergeCell ref="X55:X59"/>
    <mergeCell ref="A87:I87"/>
    <mergeCell ref="J87:M87"/>
    <mergeCell ref="N87:Q87"/>
    <mergeCell ref="R87:U87"/>
    <mergeCell ref="E71:E73"/>
    <mergeCell ref="X75:AA75"/>
    <mergeCell ref="X77:AA77"/>
    <mergeCell ref="B77:I77"/>
    <mergeCell ref="B76:I76"/>
    <mergeCell ref="Y84:AA84"/>
    <mergeCell ref="Z4:AA4"/>
    <mergeCell ref="N6:N7"/>
    <mergeCell ref="O6:P6"/>
    <mergeCell ref="Q6:Q7"/>
    <mergeCell ref="J90:M90"/>
    <mergeCell ref="A80:W80"/>
    <mergeCell ref="J82:M82"/>
    <mergeCell ref="J83:M83"/>
    <mergeCell ref="J84:M84"/>
    <mergeCell ref="J85:M85"/>
    <mergeCell ref="A63:H63"/>
    <mergeCell ref="E51:E54"/>
    <mergeCell ref="J5:M5"/>
    <mergeCell ref="J6:J7"/>
    <mergeCell ref="K6:L6"/>
    <mergeCell ref="R5:U5"/>
    <mergeCell ref="E18:E19"/>
    <mergeCell ref="F12:F15"/>
    <mergeCell ref="G12:G15"/>
    <mergeCell ref="H12:H15"/>
    <mergeCell ref="H65:H67"/>
    <mergeCell ref="E68:E70"/>
    <mergeCell ref="G68:G70"/>
    <mergeCell ref="H68:H70"/>
    <mergeCell ref="F68:F70"/>
    <mergeCell ref="E65:E67"/>
    <mergeCell ref="E25:E26"/>
    <mergeCell ref="E39:E40"/>
    <mergeCell ref="E23:E24"/>
    <mergeCell ref="B10:AA10"/>
    <mergeCell ref="A8:AA8"/>
    <mergeCell ref="W5:W7"/>
    <mergeCell ref="D5:D7"/>
    <mergeCell ref="X5:AA5"/>
    <mergeCell ref="I5:I7"/>
    <mergeCell ref="F20:F26"/>
    <mergeCell ref="E60:E62"/>
    <mergeCell ref="F60:F62"/>
    <mergeCell ref="G60:G62"/>
    <mergeCell ref="H60:H62"/>
    <mergeCell ref="E31:E33"/>
    <mergeCell ref="E41:E42"/>
    <mergeCell ref="E44:E45"/>
    <mergeCell ref="F51:F54"/>
    <mergeCell ref="H51:H54"/>
  </mergeCells>
  <phoneticPr fontId="3" type="noConversion"/>
  <printOptions horizontalCentered="1"/>
  <pageMargins left="0" right="0" top="0.39370078740157483" bottom="0.39370078740157483" header="0" footer="0"/>
  <pageSetup paperSize="9" scale="78" orientation="landscape" r:id="rId1"/>
  <headerFooter alignWithMargins="0">
    <oddFooter>Puslapių &amp;P</oddFooter>
  </headerFooter>
  <rowBreaks count="3" manualBreakCount="3">
    <brk id="27" max="26" man="1"/>
    <brk id="54" max="26" man="1"/>
    <brk id="79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7" sqref="B17"/>
    </sheetView>
  </sheetViews>
  <sheetFormatPr defaultRowHeight="15.75"/>
  <cols>
    <col min="1" max="1" width="22.7109375" style="315" customWidth="1"/>
    <col min="2" max="2" width="60.7109375" style="315" customWidth="1"/>
    <col min="3" max="16384" width="9.140625" style="315"/>
  </cols>
  <sheetData>
    <row r="1" spans="1:2">
      <c r="A1" s="892" t="s">
        <v>128</v>
      </c>
      <c r="B1" s="892"/>
    </row>
    <row r="2" spans="1:2" ht="31.5">
      <c r="A2" s="316" t="s">
        <v>5</v>
      </c>
      <c r="B2" s="317" t="s">
        <v>129</v>
      </c>
    </row>
    <row r="3" spans="1:2">
      <c r="A3" s="316">
        <v>1</v>
      </c>
      <c r="B3" s="317" t="s">
        <v>130</v>
      </c>
    </row>
    <row r="4" spans="1:2">
      <c r="A4" s="316">
        <v>2</v>
      </c>
      <c r="B4" s="317" t="s">
        <v>131</v>
      </c>
    </row>
    <row r="5" spans="1:2">
      <c r="A5" s="316">
        <v>3</v>
      </c>
      <c r="B5" s="317" t="s">
        <v>132</v>
      </c>
    </row>
    <row r="6" spans="1:2">
      <c r="A6" s="316">
        <v>4</v>
      </c>
      <c r="B6" s="317" t="s">
        <v>133</v>
      </c>
    </row>
    <row r="7" spans="1:2">
      <c r="A7" s="316">
        <v>5</v>
      </c>
      <c r="B7" s="317" t="s">
        <v>134</v>
      </c>
    </row>
    <row r="8" spans="1:2">
      <c r="A8" s="316">
        <v>6</v>
      </c>
      <c r="B8" s="317" t="s">
        <v>135</v>
      </c>
    </row>
    <row r="9" spans="1:2" ht="15.75" customHeight="1"/>
    <row r="10" spans="1:2" ht="15.75" customHeight="1">
      <c r="A10" s="893" t="s">
        <v>136</v>
      </c>
      <c r="B10" s="893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Aiskinamasis rastas</vt:lpstr>
      <vt:lpstr>Asignavimų valdytojų kodai</vt:lpstr>
      <vt:lpstr>'Aiskinamasis rastas'!Spausdinimo_sritis</vt:lpstr>
      <vt:lpstr>Tarybai!Spausdinimo_sritis</vt:lpstr>
      <vt:lpstr>'Aiskinamasis rastas'!Spausdinti_pavadinimus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V.Palaimiene</cp:lastModifiedBy>
  <cp:lastPrinted>2013-02-15T10:59:36Z</cp:lastPrinted>
  <dcterms:created xsi:type="dcterms:W3CDTF">2004-04-19T12:01:47Z</dcterms:created>
  <dcterms:modified xsi:type="dcterms:W3CDTF">2013-02-15T12:16:37Z</dcterms:modified>
</cp:coreProperties>
</file>