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05" windowWidth="19200" windowHeight="11580"/>
  </bookViews>
  <sheets>
    <sheet name="TARYBAI" sheetId="5" r:id="rId1"/>
    <sheet name="Aiškinamasis" sheetId="1" r:id="rId2"/>
    <sheet name="Asignavimų valdydojai" sheetId="6" r:id="rId3"/>
  </sheets>
  <definedNames>
    <definedName name="_xlnm.Print_Area" localSheetId="1">Aiškinamasis!$A$1:$Z$51</definedName>
    <definedName name="_xlnm.Print_Area" localSheetId="0">TARYBAI!$A$1:$R$45</definedName>
    <definedName name="_xlnm.Print_Titles" localSheetId="1">Aiškinamasis!$5:$7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J25" i="5"/>
  <c r="I25"/>
  <c r="R25" i="1"/>
  <c r="Q25"/>
  <c r="N44" i="5"/>
  <c r="N43"/>
  <c r="M44"/>
  <c r="M43"/>
  <c r="N42"/>
  <c r="N41"/>
  <c r="M42"/>
  <c r="M41"/>
  <c r="M33"/>
  <c r="J33"/>
  <c r="I30"/>
  <c r="I44"/>
  <c r="I43"/>
  <c r="I29"/>
  <c r="N28"/>
  <c r="M28"/>
  <c r="L28"/>
  <c r="K28"/>
  <c r="J28"/>
  <c r="I24"/>
  <c r="N23"/>
  <c r="M23"/>
  <c r="J23"/>
  <c r="I23"/>
  <c r="I22"/>
  <c r="N19"/>
  <c r="M19"/>
  <c r="N17"/>
  <c r="M17"/>
  <c r="J17"/>
  <c r="I16"/>
  <c r="N15"/>
  <c r="M15"/>
  <c r="J15"/>
  <c r="I15"/>
  <c r="I14"/>
  <c r="N13"/>
  <c r="M13"/>
  <c r="J13"/>
  <c r="I13"/>
  <c r="I12"/>
  <c r="I33"/>
  <c r="M45"/>
  <c r="L34"/>
  <c r="L35"/>
  <c r="L36"/>
  <c r="N34"/>
  <c r="M34"/>
  <c r="K34"/>
  <c r="K35"/>
  <c r="K36"/>
  <c r="J34"/>
  <c r="J35"/>
  <c r="J36"/>
  <c r="J20"/>
  <c r="I20"/>
  <c r="N20"/>
  <c r="N35"/>
  <c r="N36"/>
  <c r="I42"/>
  <c r="I41"/>
  <c r="I45"/>
  <c r="I17"/>
  <c r="M20"/>
  <c r="I28"/>
  <c r="I34"/>
  <c r="I35"/>
  <c r="I36"/>
  <c r="N45"/>
  <c r="V50" i="1"/>
  <c r="V49"/>
  <c r="V48"/>
  <c r="V47"/>
  <c r="U50"/>
  <c r="U49"/>
  <c r="U48"/>
  <c r="U47"/>
  <c r="U51"/>
  <c r="V51"/>
  <c r="M35" i="5"/>
  <c r="M36"/>
  <c r="S28" i="1"/>
  <c r="S39"/>
  <c r="S40"/>
  <c r="S41"/>
  <c r="O28"/>
  <c r="J38"/>
  <c r="J33"/>
  <c r="J28"/>
  <c r="L28"/>
  <c r="L39"/>
  <c r="L40"/>
  <c r="L41"/>
  <c r="I25"/>
  <c r="I24"/>
  <c r="N24"/>
  <c r="M24"/>
  <c r="N25"/>
  <c r="M25"/>
  <c r="U19"/>
  <c r="T28"/>
  <c r="T39"/>
  <c r="T40"/>
  <c r="T41"/>
  <c r="R28"/>
  <c r="R38"/>
  <c r="Q35"/>
  <c r="Q30"/>
  <c r="P28"/>
  <c r="P39"/>
  <c r="M30"/>
  <c r="M35"/>
  <c r="N38"/>
  <c r="M38"/>
  <c r="N33"/>
  <c r="N23"/>
  <c r="N17"/>
  <c r="N15"/>
  <c r="N13"/>
  <c r="M12"/>
  <c r="M13"/>
  <c r="M14"/>
  <c r="M15"/>
  <c r="M16"/>
  <c r="M17"/>
  <c r="M22"/>
  <c r="M23"/>
  <c r="M29"/>
  <c r="M34"/>
  <c r="Q22"/>
  <c r="Q12"/>
  <c r="Q14"/>
  <c r="Q16"/>
  <c r="Q24"/>
  <c r="Q29"/>
  <c r="Q34"/>
  <c r="Q38"/>
  <c r="R23"/>
  <c r="Q23"/>
  <c r="R33"/>
  <c r="Q33"/>
  <c r="R13"/>
  <c r="R17"/>
  <c r="Q17"/>
  <c r="R15"/>
  <c r="Q15"/>
  <c r="U38"/>
  <c r="U28"/>
  <c r="U23"/>
  <c r="I30"/>
  <c r="I12"/>
  <c r="I14"/>
  <c r="I15"/>
  <c r="I16"/>
  <c r="I17"/>
  <c r="I22"/>
  <c r="I23"/>
  <c r="I29"/>
  <c r="J23"/>
  <c r="J17"/>
  <c r="J15"/>
  <c r="J13"/>
  <c r="I35"/>
  <c r="V28"/>
  <c r="V23"/>
  <c r="V19"/>
  <c r="V17"/>
  <c r="V15"/>
  <c r="V13"/>
  <c r="U17"/>
  <c r="U15"/>
  <c r="U13"/>
  <c r="I34"/>
  <c r="I38"/>
  <c r="N28"/>
  <c r="M28"/>
  <c r="Q50"/>
  <c r="U20"/>
  <c r="Q28"/>
  <c r="R20"/>
  <c r="Q20"/>
  <c r="Q39"/>
  <c r="R39"/>
  <c r="R40"/>
  <c r="R41"/>
  <c r="M50"/>
  <c r="M49"/>
  <c r="V20"/>
  <c r="J20"/>
  <c r="I20"/>
  <c r="I33"/>
  <c r="I48"/>
  <c r="M33"/>
  <c r="M39"/>
  <c r="N20"/>
  <c r="M20"/>
  <c r="P40"/>
  <c r="P41"/>
  <c r="V39"/>
  <c r="Q48"/>
  <c r="Q47"/>
  <c r="U39"/>
  <c r="M48"/>
  <c r="I50"/>
  <c r="J39"/>
  <c r="I13"/>
  <c r="Q49"/>
  <c r="Q13"/>
  <c r="I28"/>
  <c r="U40"/>
  <c r="U41"/>
  <c r="N39"/>
  <c r="N40"/>
  <c r="N41"/>
  <c r="M40"/>
  <c r="M41"/>
  <c r="I49"/>
  <c r="J40"/>
  <c r="J41"/>
  <c r="Q40"/>
  <c r="Q41"/>
  <c r="V40"/>
  <c r="V41"/>
  <c r="M47"/>
  <c r="M51"/>
  <c r="I47"/>
  <c r="I39"/>
  <c r="I51"/>
  <c r="Q51"/>
  <c r="I40"/>
  <c r="I41"/>
</calcChain>
</file>

<file path=xl/comments1.xml><?xml version="1.0" encoding="utf-8"?>
<comments xmlns="http://schemas.openxmlformats.org/spreadsheetml/2006/main">
  <authors>
    <author>Indre Buteniene</author>
  </authors>
  <commentList>
    <comment ref="I24" authorId="0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</commentList>
</comments>
</file>

<file path=xl/sharedStrings.xml><?xml version="1.0" encoding="utf-8"?>
<sst xmlns="http://schemas.openxmlformats.org/spreadsheetml/2006/main" count="297" uniqueCount="94">
  <si>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</si>
  <si>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</si>
  <si>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</si>
  <si>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</si>
  <si>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</si>
  <si>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</si>
  <si>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</si>
  <si>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</si>
  <si>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</si>
  <si>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</si>
  <si>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</si>
  <si>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</si>
  <si>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</si>
  <si>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</si>
  <si>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</si>
  <si>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</si>
  <si>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</si>
  <si>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</si>
  <si>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</si>
  <si>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</si>
  <si>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</si>
  <si>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</si>
  <si>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</si>
  <si>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 xml:space="preserve">Jaunimo situacijos Klaipėdoje tyrimas 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</si>
  <si>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</si>
  <si>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</si>
  <si>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</si>
  <si>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</si>
  <si>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</si>
  <si>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</si>
  <si>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</si>
  <si>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</si>
  <si>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</si>
  <si>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</si>
  <si>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</si>
  <si>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</si>
  <si>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</si>
  <si>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</si>
  <si>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2014-ųjų metų lėšų poreikis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</si>
  <si>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</si>
  <si>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</si>
  <si>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</si>
  <si>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</si>
  <si>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</si>
  <si>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</si>
  <si>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TIKSLŲ, UŽDAVINIŲ, PRIEMONIŲ IR PRIEMONIŲ IŠLAIDŲ SUVESTINĖ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</si>
  <si>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</si>
  <si>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</si>
  <si>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</si>
  <si>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įgyvendinimas bendradarbiaujant su Liepojos jaunimo centru</t>
    </r>
    <r>
      <rPr>
        <sz val="9"/>
        <rFont val="Times New Roman"/>
        <family val="1"/>
        <charset val="186"/>
      </rPr>
      <t>:</t>
    </r>
  </si>
  <si>
    <r>
      <t xml:space="preserve">ES projekto </t>
    </r>
    <r>
      <rPr>
        <b/>
        <sz val="9"/>
        <rFont val="Times New Roman"/>
        <family val="1"/>
        <charset val="186"/>
      </rPr>
      <t>„Bendradarbiavimo tarp valstybinio ir nevyriausybinio sektorių skatinimas, įgyvendinant integruotą jaunimo politiką</t>
    </r>
    <r>
      <rPr>
        <sz val="9"/>
        <rFont val="Times New Roman"/>
        <family val="1"/>
        <charset val="186"/>
      </rPr>
      <t xml:space="preserve">“ (projekto pabaiga 2012-04-01) įgyvendinimas:             </t>
    </r>
  </si>
  <si>
    <r>
      <t xml:space="preserve">ES projekto </t>
    </r>
    <r>
      <rPr>
        <b/>
        <sz val="9"/>
        <rFont val="Times New Roman"/>
        <family val="1"/>
        <charset val="186"/>
      </rPr>
      <t>„Integruotos jaunimo politikos plėtra“</t>
    </r>
    <r>
      <rPr>
        <sz val="9"/>
        <rFont val="Times New Roman"/>
        <family val="1"/>
        <charset val="186"/>
      </rPr>
      <t xml:space="preserve"> (nuo 2012-04-02 iki 2013-05-01) įgyvendinimas </t>
    </r>
  </si>
  <si>
    <t>** pagal Klaipėdos miesto savivaldybės tarybos 2012-02-28 sprendimą Nr. T2-35</t>
  </si>
  <si>
    <t>Atviros erdvės jaunimo centro (I. Simonaitytės g. 24) veiklos tęstinumo užtikrinimas</t>
  </si>
  <si>
    <t>Lėšų poreikis biudžetiniams 2013-iesiems metams</t>
  </si>
  <si>
    <t>2015-ųjų metų lėšų poreikis</t>
  </si>
  <si>
    <t>Asignavimai 2012-iesiems metams</t>
  </si>
  <si>
    <t>Asignavimų poreikis biudžetiniams 2013 metams</t>
  </si>
  <si>
    <t>2013-ųjų metų  asignavimų planas</t>
  </si>
  <si>
    <t>Indėlio kriterijus</t>
  </si>
  <si>
    <t>2013 m.</t>
  </si>
  <si>
    <t>2014 m.</t>
  </si>
  <si>
    <t>2015 m.</t>
  </si>
  <si>
    <t>Funkcinės klasifikacijos kodas*</t>
  </si>
  <si>
    <t>Asignavimai 2012-iesiems metams**</t>
  </si>
  <si>
    <r>
      <t>2012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2015 M. KLAIPĖDOS MIESTO SAVIVALDYBĖS ADMINISTRACIJOS</t>
    </r>
  </si>
  <si>
    <t>Išleista informacinių leidinių, pojektų sk./tiražas</t>
  </si>
  <si>
    <t>Surengta forumų, renginių, sk.</t>
  </si>
  <si>
    <t>Atliktas tyrimas</t>
  </si>
  <si>
    <t>Įrengta grafinio dizaino ir vaizdo studija, vnt.</t>
  </si>
  <si>
    <t>Suorganizuota jaunimo renginių, sk.</t>
  </si>
  <si>
    <t>60</t>
  </si>
  <si>
    <t>70</t>
  </si>
  <si>
    <t>Į centro veiklą įtraukta jaunų žmonių, sk.</t>
  </si>
  <si>
    <t>Įrengta garso įrašų studija, vnt.</t>
  </si>
  <si>
    <t>2014 m. poreikis</t>
  </si>
  <si>
    <t>2015 m. poreikis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</si>
  <si>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</si>
  <si>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</si>
  <si>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Išleista informacinių leidinių, pojektų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</si>
  <si>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</si>
  <si>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</si>
  <si>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</si>
  <si>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</si>
  <si>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</si>
  <si>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</si>
  <si>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</si>
  <si>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</si>
  <si>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</si>
  <si>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Dalinai finansuota projektų, sk.</t>
  </si>
  <si>
    <t>Jaunimo projektų dalinis finansavimas</t>
  </si>
  <si>
    <t>Iš dalies finansuota projektų, sk.</t>
  </si>
  <si>
    <r>
      <t>2013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2015 M. KLAIPĖDOS MIESTO SAVIVALDYBĖS</t>
    </r>
  </si>
  <si>
    <t>Strateginis tikslas 03.  Užtikrinti gyventojams aukštą švietimo, kultūros, socialinių, sporto ir sveikatos apsaugos paslaugų kokybę ir prieinamumą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</si>
</sst>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11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1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/>
    <xf numFmtId="0" fontId="4" fillId="0" borderId="0" xfId="0" applyFont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4" borderId="5" xfId="0" applyNumberFormat="1" applyFont="1" applyFill="1" applyBorder="1" applyAlignment="1">
      <alignment horizontal="center" vertical="top"/>
    </xf>
    <xf numFmtId="164" fontId="6" fillId="5" borderId="7" xfId="0" applyNumberFormat="1" applyFont="1" applyFill="1" applyBorder="1" applyAlignment="1">
      <alignment horizontal="center" vertical="top"/>
    </xf>
    <xf numFmtId="164" fontId="6" fillId="5" borderId="6" xfId="0" applyNumberFormat="1" applyFont="1" applyFill="1" applyBorder="1" applyAlignment="1">
      <alignment horizontal="center" vertical="top"/>
    </xf>
    <xf numFmtId="164" fontId="6" fillId="5" borderId="8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7" fillId="3" borderId="10" xfId="0" applyNumberFormat="1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right" vertical="top" wrapText="1"/>
    </xf>
    <xf numFmtId="164" fontId="7" fillId="5" borderId="12" xfId="0" applyNumberFormat="1" applyFont="1" applyFill="1" applyBorder="1" applyAlignment="1">
      <alignment horizontal="center" vertical="top"/>
    </xf>
    <xf numFmtId="164" fontId="7" fillId="5" borderId="13" xfId="0" applyNumberFormat="1" applyFont="1" applyFill="1" applyBorder="1" applyAlignment="1">
      <alignment horizontal="center" vertical="top"/>
    </xf>
    <xf numFmtId="164" fontId="7" fillId="5" borderId="14" xfId="0" applyNumberFormat="1" applyFont="1" applyFill="1" applyBorder="1" applyAlignment="1">
      <alignment horizontal="center" vertical="top"/>
    </xf>
    <xf numFmtId="164" fontId="7" fillId="5" borderId="15" xfId="0" applyNumberFormat="1" applyFont="1" applyFill="1" applyBorder="1" applyAlignment="1">
      <alignment horizontal="center" vertical="top"/>
    </xf>
    <xf numFmtId="164" fontId="7" fillId="5" borderId="16" xfId="0" applyNumberFormat="1" applyFont="1" applyFill="1" applyBorder="1" applyAlignment="1">
      <alignment horizontal="center" vertical="top"/>
    </xf>
    <xf numFmtId="164" fontId="6" fillId="4" borderId="17" xfId="0" applyNumberFormat="1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center" vertical="top"/>
    </xf>
    <xf numFmtId="164" fontId="6" fillId="4" borderId="18" xfId="0" applyNumberFormat="1" applyFont="1" applyFill="1" applyBorder="1" applyAlignment="1">
      <alignment horizontal="center" vertical="top"/>
    </xf>
    <xf numFmtId="164" fontId="6" fillId="5" borderId="19" xfId="0" applyNumberFormat="1" applyFont="1" applyFill="1" applyBorder="1" applyAlignment="1">
      <alignment horizontal="center" vertical="top"/>
    </xf>
    <xf numFmtId="164" fontId="6" fillId="5" borderId="17" xfId="0" applyNumberFormat="1" applyFont="1" applyFill="1" applyBorder="1" applyAlignment="1">
      <alignment horizontal="center" vertical="top"/>
    </xf>
    <xf numFmtId="164" fontId="6" fillId="5" borderId="20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/>
    </xf>
    <xf numFmtId="164" fontId="4" fillId="4" borderId="4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164" fontId="4" fillId="4" borderId="24" xfId="0" applyNumberFormat="1" applyFont="1" applyFill="1" applyBorder="1" applyAlignment="1">
      <alignment horizontal="center" vertical="top"/>
    </xf>
    <xf numFmtId="164" fontId="4" fillId="4" borderId="25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23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 wrapText="1"/>
    </xf>
    <xf numFmtId="164" fontId="3" fillId="5" borderId="11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5" borderId="28" xfId="0" applyNumberFormat="1" applyFont="1" applyFill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center" vertical="top"/>
    </xf>
    <xf numFmtId="164" fontId="3" fillId="5" borderId="15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center" vertical="top"/>
    </xf>
    <xf numFmtId="164" fontId="4" fillId="4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0" borderId="36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3" fillId="5" borderId="38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center" vertical="top"/>
    </xf>
    <xf numFmtId="164" fontId="3" fillId="3" borderId="42" xfId="0" applyNumberFormat="1" applyFont="1" applyFill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37" xfId="0" applyNumberFormat="1" applyFont="1" applyBorder="1" applyAlignment="1">
      <alignment horizontal="center" vertical="top"/>
    </xf>
    <xf numFmtId="164" fontId="6" fillId="4" borderId="30" xfId="0" applyNumberFormat="1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49" fontId="7" fillId="0" borderId="6" xfId="0" applyNumberFormat="1" applyFont="1" applyBorder="1" applyAlignment="1">
      <alignment vertical="top"/>
    </xf>
    <xf numFmtId="0" fontId="10" fillId="0" borderId="5" xfId="0" applyFont="1" applyBorder="1" applyAlignment="1">
      <alignment vertical="top"/>
    </xf>
    <xf numFmtId="49" fontId="6" fillId="0" borderId="2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6" fillId="0" borderId="21" xfId="0" applyNumberFormat="1" applyFont="1" applyBorder="1" applyAlignment="1">
      <alignment vertical="top"/>
    </xf>
    <xf numFmtId="49" fontId="7" fillId="0" borderId="22" xfId="0" applyNumberFormat="1" applyFont="1" applyBorder="1" applyAlignment="1">
      <alignment vertical="top"/>
    </xf>
    <xf numFmtId="0" fontId="6" fillId="0" borderId="43" xfId="0" applyFont="1" applyBorder="1" applyAlignment="1">
      <alignment horizontal="center" vertical="top"/>
    </xf>
    <xf numFmtId="164" fontId="6" fillId="4" borderId="44" xfId="0" applyNumberFormat="1" applyFont="1" applyFill="1" applyBorder="1" applyAlignment="1">
      <alignment horizontal="center" vertical="top"/>
    </xf>
    <xf numFmtId="164" fontId="6" fillId="4" borderId="45" xfId="0" applyNumberFormat="1" applyFont="1" applyFill="1" applyBorder="1" applyAlignment="1">
      <alignment horizontal="center" vertical="top"/>
    </xf>
    <xf numFmtId="164" fontId="6" fillId="0" borderId="45" xfId="0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/>
    </xf>
    <xf numFmtId="164" fontId="6" fillId="0" borderId="44" xfId="0" applyNumberFormat="1" applyFont="1" applyBorder="1" applyAlignment="1">
      <alignment horizontal="center" vertical="top"/>
    </xf>
    <xf numFmtId="164" fontId="6" fillId="0" borderId="45" xfId="0" applyNumberFormat="1" applyFont="1" applyBorder="1" applyAlignment="1">
      <alignment horizontal="center" vertical="top"/>
    </xf>
    <xf numFmtId="164" fontId="6" fillId="0" borderId="47" xfId="0" applyNumberFormat="1" applyFont="1" applyBorder="1" applyAlignment="1">
      <alignment horizontal="center" vertical="top"/>
    </xf>
    <xf numFmtId="164" fontId="6" fillId="5" borderId="48" xfId="0" applyNumberFormat="1" applyFont="1" applyFill="1" applyBorder="1" applyAlignment="1">
      <alignment horizontal="center" vertical="top"/>
    </xf>
    <xf numFmtId="164" fontId="6" fillId="5" borderId="45" xfId="0" applyNumberFormat="1" applyFont="1" applyFill="1" applyBorder="1" applyAlignment="1">
      <alignment horizontal="center" vertical="top"/>
    </xf>
    <xf numFmtId="164" fontId="6" fillId="5" borderId="46" xfId="0" applyNumberFormat="1" applyFont="1" applyFill="1" applyBorder="1" applyAlignment="1">
      <alignment horizontal="center" vertical="top"/>
    </xf>
    <xf numFmtId="164" fontId="6" fillId="4" borderId="43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164" fontId="6" fillId="4" borderId="3" xfId="0" applyNumberFormat="1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top"/>
    </xf>
    <xf numFmtId="164" fontId="6" fillId="5" borderId="24" xfId="0" applyNumberFormat="1" applyFont="1" applyFill="1" applyBorder="1" applyAlignment="1">
      <alignment horizontal="center" vertical="top"/>
    </xf>
    <xf numFmtId="164" fontId="6" fillId="5" borderId="4" xfId="0" applyNumberFormat="1" applyFont="1" applyFill="1" applyBorder="1" applyAlignment="1">
      <alignment horizontal="center" vertical="top"/>
    </xf>
    <xf numFmtId="164" fontId="6" fillId="5" borderId="23" xfId="0" applyNumberFormat="1" applyFont="1" applyFill="1" applyBorder="1" applyAlignment="1">
      <alignment horizontal="center" vertical="top"/>
    </xf>
    <xf numFmtId="164" fontId="6" fillId="4" borderId="22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49" fontId="7" fillId="0" borderId="27" xfId="0" applyNumberFormat="1" applyFont="1" applyBorder="1" applyAlignment="1">
      <alignment vertical="top"/>
    </xf>
    <xf numFmtId="0" fontId="6" fillId="0" borderId="50" xfId="0" applyFont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/>
    </xf>
    <xf numFmtId="164" fontId="6" fillId="4" borderId="48" xfId="0" applyNumberFormat="1" applyFont="1" applyFill="1" applyBorder="1" applyAlignment="1">
      <alignment horizontal="center" vertical="top"/>
    </xf>
    <xf numFmtId="164" fontId="6" fillId="5" borderId="44" xfId="0" applyNumberFormat="1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164" fontId="6" fillId="5" borderId="3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6" fillId="4" borderId="33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164" fontId="7" fillId="5" borderId="11" xfId="0" applyNumberFormat="1" applyFont="1" applyFill="1" applyBorder="1" applyAlignment="1">
      <alignment horizontal="center" vertical="top"/>
    </xf>
    <xf numFmtId="164" fontId="7" fillId="5" borderId="28" xfId="0" applyNumberFormat="1" applyFont="1" applyFill="1" applyBorder="1" applyAlignment="1">
      <alignment horizontal="center" vertical="top"/>
    </xf>
    <xf numFmtId="164" fontId="6" fillId="4" borderId="24" xfId="0" applyNumberFormat="1" applyFont="1" applyFill="1" applyBorder="1" applyAlignment="1">
      <alignment horizontal="center" vertical="top"/>
    </xf>
    <xf numFmtId="49" fontId="3" fillId="3" borderId="39" xfId="0" applyNumberFormat="1" applyFont="1" applyFill="1" applyBorder="1" applyAlignment="1">
      <alignment horizontal="center" vertical="top"/>
    </xf>
    <xf numFmtId="164" fontId="3" fillId="3" borderId="51" xfId="0" applyNumberFormat="1" applyFont="1" applyFill="1" applyBorder="1" applyAlignment="1">
      <alignment horizontal="center" vertical="top"/>
    </xf>
    <xf numFmtId="164" fontId="3" fillId="3" borderId="52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9" xfId="0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center" vertical="top"/>
    </xf>
    <xf numFmtId="164" fontId="3" fillId="2" borderId="42" xfId="0" applyNumberFormat="1" applyFont="1" applyFill="1" applyBorder="1" applyAlignment="1">
      <alignment horizontal="center" vertical="top"/>
    </xf>
    <xf numFmtId="49" fontId="3" fillId="6" borderId="2" xfId="0" applyNumberFormat="1" applyFont="1" applyFill="1" applyBorder="1" applyAlignment="1">
      <alignment vertical="top"/>
    </xf>
    <xf numFmtId="164" fontId="3" fillId="6" borderId="2" xfId="0" applyNumberFormat="1" applyFont="1" applyFill="1" applyBorder="1" applyAlignment="1">
      <alignment horizontal="center" vertical="top"/>
    </xf>
    <xf numFmtId="164" fontId="3" fillId="6" borderId="39" xfId="0" applyNumberFormat="1" applyFont="1" applyFill="1" applyBorder="1" applyAlignment="1">
      <alignment horizontal="center" vertical="top"/>
    </xf>
    <xf numFmtId="164" fontId="3" fillId="6" borderId="40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9" fontId="3" fillId="7" borderId="42" xfId="0" applyNumberFormat="1" applyFont="1" applyFill="1" applyBorder="1" applyAlignment="1">
      <alignment vertical="top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49" fontId="3" fillId="7" borderId="51" xfId="0" applyNumberFormat="1" applyFont="1" applyFill="1" applyBorder="1" applyAlignment="1">
      <alignment vertical="top"/>
    </xf>
    <xf numFmtId="49" fontId="3" fillId="7" borderId="52" xfId="0" applyNumberFormat="1" applyFont="1" applyFill="1" applyBorder="1" applyAlignment="1">
      <alignment vertical="top"/>
    </xf>
    <xf numFmtId="49" fontId="3" fillId="7" borderId="52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0" fontId="6" fillId="4" borderId="29" xfId="0" applyFont="1" applyFill="1" applyBorder="1" applyAlignment="1">
      <alignment horizontal="left" vertical="top" wrapText="1"/>
    </xf>
    <xf numFmtId="0" fontId="6" fillId="4" borderId="49" xfId="0" applyFont="1" applyFill="1" applyBorder="1" applyAlignment="1">
      <alignment vertical="top" wrapText="1"/>
    </xf>
    <xf numFmtId="0" fontId="6" fillId="4" borderId="54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164" fontId="6" fillId="0" borderId="24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55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24" xfId="0" applyNumberFormat="1" applyFont="1" applyFill="1" applyBorder="1" applyAlignment="1">
      <alignment horizontal="center" vertical="top" wrapText="1"/>
    </xf>
    <xf numFmtId="164" fontId="6" fillId="4" borderId="19" xfId="0" applyNumberFormat="1" applyFont="1" applyFill="1" applyBorder="1" applyAlignment="1">
      <alignment horizontal="center" vertical="top" wrapText="1"/>
    </xf>
    <xf numFmtId="164" fontId="3" fillId="2" borderId="51" xfId="0" applyNumberFormat="1" applyFont="1" applyFill="1" applyBorder="1" applyAlignment="1">
      <alignment horizontal="center" vertical="top"/>
    </xf>
    <xf numFmtId="164" fontId="3" fillId="6" borderId="51" xfId="0" applyNumberFormat="1" applyFont="1" applyFill="1" applyBorder="1" applyAlignment="1">
      <alignment horizontal="center" vertical="top"/>
    </xf>
    <xf numFmtId="0" fontId="1" fillId="0" borderId="50" xfId="0" applyFont="1" applyBorder="1" applyAlignment="1">
      <alignment vertical="top"/>
    </xf>
    <xf numFmtId="0" fontId="1" fillId="0" borderId="5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49" fontId="7" fillId="3" borderId="40" xfId="0" applyNumberFormat="1" applyFont="1" applyFill="1" applyBorder="1" applyAlignment="1">
      <alignment horizontal="center" vertical="top"/>
    </xf>
    <xf numFmtId="164" fontId="6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6" fillId="4" borderId="49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vertical="top" wrapText="1"/>
    </xf>
    <xf numFmtId="164" fontId="6" fillId="4" borderId="5" xfId="0" applyNumberFormat="1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164" fontId="6" fillId="4" borderId="37" xfId="0" applyNumberFormat="1" applyFont="1" applyFill="1" applyBorder="1" applyAlignment="1">
      <alignment horizontal="center" vertical="top"/>
    </xf>
    <xf numFmtId="164" fontId="6" fillId="4" borderId="44" xfId="0" applyNumberFormat="1" applyFont="1" applyFill="1" applyBorder="1" applyAlignment="1">
      <alignment horizontal="center" vertical="top"/>
    </xf>
    <xf numFmtId="164" fontId="6" fillId="4" borderId="45" xfId="0" applyNumberFormat="1" applyFont="1" applyFill="1" applyBorder="1" applyAlignment="1">
      <alignment horizontal="center" vertical="top"/>
    </xf>
    <xf numFmtId="164" fontId="6" fillId="4" borderId="47" xfId="0" applyNumberFormat="1" applyFont="1" applyFill="1" applyBorder="1" applyAlignment="1">
      <alignment horizontal="center" vertical="top"/>
    </xf>
    <xf numFmtId="164" fontId="6" fillId="4" borderId="3" xfId="0" applyNumberFormat="1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7" fillId="3" borderId="39" xfId="0" applyNumberFormat="1" applyFont="1" applyFill="1" applyBorder="1" applyAlignment="1">
      <alignment horizontal="center" vertical="top"/>
    </xf>
    <xf numFmtId="0" fontId="1" fillId="0" borderId="56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/>
    </xf>
    <xf numFmtId="164" fontId="6" fillId="0" borderId="21" xfId="0" applyNumberFormat="1" applyFont="1" applyFill="1" applyBorder="1" applyAlignment="1">
      <alignment vertical="top"/>
    </xf>
    <xf numFmtId="0" fontId="7" fillId="6" borderId="2" xfId="0" applyFont="1" applyFill="1" applyBorder="1" applyAlignment="1">
      <alignment vertical="top"/>
    </xf>
    <xf numFmtId="164" fontId="7" fillId="6" borderId="41" xfId="0" applyNumberFormat="1" applyFont="1" applyFill="1" applyBorder="1" applyAlignment="1">
      <alignment vertical="top"/>
    </xf>
    <xf numFmtId="0" fontId="7" fillId="8" borderId="2" xfId="0" applyFont="1" applyFill="1" applyBorder="1" applyAlignment="1">
      <alignment vertical="top"/>
    </xf>
    <xf numFmtId="164" fontId="7" fillId="8" borderId="41" xfId="0" applyNumberFormat="1" applyFont="1" applyFill="1" applyBorder="1" applyAlignment="1">
      <alignment vertical="top"/>
    </xf>
    <xf numFmtId="0" fontId="1" fillId="0" borderId="43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164" fontId="1" fillId="0" borderId="54" xfId="0" applyNumberFormat="1" applyFont="1" applyBorder="1" applyAlignment="1">
      <alignment horizontal="center" vertical="top"/>
    </xf>
    <xf numFmtId="0" fontId="0" fillId="0" borderId="24" xfId="0" applyBorder="1"/>
    <xf numFmtId="0" fontId="0" fillId="0" borderId="60" xfId="0" applyBorder="1"/>
    <xf numFmtId="0" fontId="6" fillId="0" borderId="56" xfId="0" applyFont="1" applyBorder="1" applyAlignment="1">
      <alignment horizontal="center" vertical="top"/>
    </xf>
    <xf numFmtId="164" fontId="6" fillId="5" borderId="60" xfId="0" applyNumberFormat="1" applyFont="1" applyFill="1" applyBorder="1" applyAlignment="1">
      <alignment horizontal="center" vertical="top"/>
    </xf>
    <xf numFmtId="164" fontId="6" fillId="5" borderId="59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164" fontId="6" fillId="4" borderId="56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164" fontId="6" fillId="8" borderId="44" xfId="0" applyNumberFormat="1" applyFont="1" applyFill="1" applyBorder="1" applyAlignment="1">
      <alignment horizontal="center" vertical="top"/>
    </xf>
    <xf numFmtId="164" fontId="6" fillId="8" borderId="45" xfId="0" applyNumberFormat="1" applyFont="1" applyFill="1" applyBorder="1" applyAlignment="1">
      <alignment horizontal="center" vertical="top"/>
    </xf>
    <xf numFmtId="164" fontId="6" fillId="8" borderId="47" xfId="0" applyNumberFormat="1" applyFont="1" applyFill="1" applyBorder="1" applyAlignment="1">
      <alignment horizontal="center" vertical="top"/>
    </xf>
    <xf numFmtId="164" fontId="6" fillId="8" borderId="48" xfId="0" applyNumberFormat="1" applyFont="1" applyFill="1" applyBorder="1" applyAlignment="1">
      <alignment horizontal="center" vertical="top"/>
    </xf>
    <xf numFmtId="164" fontId="6" fillId="8" borderId="46" xfId="0" applyNumberFormat="1" applyFont="1" applyFill="1" applyBorder="1" applyAlignment="1">
      <alignment horizontal="center" vertical="top"/>
    </xf>
    <xf numFmtId="0" fontId="9" fillId="0" borderId="0" xfId="0" applyFont="1"/>
    <xf numFmtId="0" fontId="9" fillId="0" borderId="59" xfId="0" applyFont="1" applyBorder="1" applyAlignment="1">
      <alignment horizontal="center" vertical="top" wrapText="1"/>
    </xf>
    <xf numFmtId="0" fontId="9" fillId="0" borderId="59" xfId="0" applyFont="1" applyBorder="1" applyAlignment="1">
      <alignment vertical="top" wrapText="1"/>
    </xf>
    <xf numFmtId="49" fontId="3" fillId="7" borderId="62" xfId="0" applyNumberFormat="1" applyFont="1" applyFill="1" applyBorder="1" applyAlignment="1">
      <alignment vertical="top" wrapText="1"/>
    </xf>
    <xf numFmtId="0" fontId="2" fillId="5" borderId="51" xfId="0" applyFont="1" applyFill="1" applyBorder="1" applyAlignment="1">
      <alignment horizontal="right" vertical="top" wrapText="1"/>
    </xf>
    <xf numFmtId="0" fontId="2" fillId="5" borderId="52" xfId="0" applyFont="1" applyFill="1" applyBorder="1" applyAlignment="1">
      <alignment horizontal="right" vertical="top" wrapText="1"/>
    </xf>
    <xf numFmtId="0" fontId="2" fillId="5" borderId="62" xfId="0" applyFont="1" applyFill="1" applyBorder="1" applyAlignment="1">
      <alignment horizontal="right" vertical="top" wrapText="1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164" fontId="13" fillId="0" borderId="3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top" wrapText="1"/>
    </xf>
    <xf numFmtId="164" fontId="13" fillId="0" borderId="23" xfId="0" applyNumberFormat="1" applyFont="1" applyBorder="1" applyAlignment="1">
      <alignment horizontal="center" vertical="top" wrapText="1"/>
    </xf>
    <xf numFmtId="0" fontId="12" fillId="6" borderId="51" xfId="0" applyFont="1" applyFill="1" applyBorder="1" applyAlignment="1">
      <alignment horizontal="left" vertical="top" wrapText="1"/>
    </xf>
    <xf numFmtId="0" fontId="12" fillId="6" borderId="52" xfId="0" applyFont="1" applyFill="1" applyBorder="1" applyAlignment="1">
      <alignment horizontal="left" vertical="top" wrapText="1"/>
    </xf>
    <xf numFmtId="0" fontId="12" fillId="6" borderId="62" xfId="0" applyFont="1" applyFill="1" applyBorder="1" applyAlignment="1">
      <alignment horizontal="left" vertical="top" wrapText="1"/>
    </xf>
    <xf numFmtId="164" fontId="12" fillId="6" borderId="2" xfId="0" applyNumberFormat="1" applyFont="1" applyFill="1" applyBorder="1" applyAlignment="1">
      <alignment horizontal="center" vertical="top"/>
    </xf>
    <xf numFmtId="164" fontId="12" fillId="6" borderId="39" xfId="0" applyNumberFormat="1" applyFont="1" applyFill="1" applyBorder="1" applyAlignment="1">
      <alignment horizontal="center" vertical="top"/>
    </xf>
    <xf numFmtId="164" fontId="12" fillId="6" borderId="40" xfId="0" applyNumberFormat="1" applyFont="1" applyFill="1" applyBorder="1" applyAlignment="1">
      <alignment horizontal="center" vertical="top"/>
    </xf>
    <xf numFmtId="0" fontId="2" fillId="6" borderId="51" xfId="0" applyFont="1" applyFill="1" applyBorder="1" applyAlignment="1">
      <alignment horizontal="left" vertical="top" wrapText="1"/>
    </xf>
    <xf numFmtId="0" fontId="2" fillId="6" borderId="52" xfId="0" applyFont="1" applyFill="1" applyBorder="1" applyAlignment="1">
      <alignment horizontal="left" vertical="top" wrapText="1"/>
    </xf>
    <xf numFmtId="0" fontId="2" fillId="6" borderId="62" xfId="0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6" borderId="39" xfId="0" applyNumberFormat="1" applyFont="1" applyFill="1" applyBorder="1" applyAlignment="1">
      <alignment horizontal="center" vertical="top" wrapText="1"/>
    </xf>
    <xf numFmtId="164" fontId="2" fillId="6" borderId="40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/>
    </xf>
    <xf numFmtId="164" fontId="13" fillId="0" borderId="4" xfId="0" applyNumberFormat="1" applyFont="1" applyBorder="1" applyAlignment="1">
      <alignment horizontal="center" vertical="top"/>
    </xf>
    <xf numFmtId="164" fontId="13" fillId="0" borderId="23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164" fontId="4" fillId="0" borderId="63" xfId="0" applyNumberFormat="1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49" fontId="3" fillId="2" borderId="40" xfId="0" applyNumberFormat="1" applyFont="1" applyFill="1" applyBorder="1" applyAlignment="1">
      <alignment horizontal="right" vertical="top" wrapText="1"/>
    </xf>
    <xf numFmtId="49" fontId="3" fillId="2" borderId="52" xfId="0" applyNumberFormat="1" applyFont="1" applyFill="1" applyBorder="1" applyAlignment="1">
      <alignment horizontal="right" vertical="top" wrapText="1"/>
    </xf>
    <xf numFmtId="49" fontId="3" fillId="2" borderId="62" xfId="0" applyNumberFormat="1" applyFont="1" applyFill="1" applyBorder="1" applyAlignment="1">
      <alignment horizontal="right" vertical="top" wrapText="1"/>
    </xf>
    <xf numFmtId="0" fontId="1" fillId="2" borderId="51" xfId="0" applyFont="1" applyFill="1" applyBorder="1" applyAlignment="1">
      <alignment horizontal="center" vertical="top"/>
    </xf>
    <xf numFmtId="0" fontId="1" fillId="2" borderId="52" xfId="0" applyFont="1" applyFill="1" applyBorder="1" applyAlignment="1">
      <alignment horizontal="center" vertical="top"/>
    </xf>
    <xf numFmtId="0" fontId="1" fillId="2" borderId="62" xfId="0" applyFont="1" applyFill="1" applyBorder="1" applyAlignment="1">
      <alignment horizontal="center" vertical="top"/>
    </xf>
    <xf numFmtId="49" fontId="3" fillId="6" borderId="40" xfId="0" applyNumberFormat="1" applyFont="1" applyFill="1" applyBorder="1" applyAlignment="1">
      <alignment horizontal="right" vertical="top"/>
    </xf>
    <xf numFmtId="49" fontId="3" fillId="6" borderId="52" xfId="0" applyNumberFormat="1" applyFont="1" applyFill="1" applyBorder="1" applyAlignment="1">
      <alignment horizontal="right" vertical="top"/>
    </xf>
    <xf numFmtId="49" fontId="3" fillId="6" borderId="62" xfId="0" applyNumberFormat="1" applyFont="1" applyFill="1" applyBorder="1" applyAlignment="1">
      <alignment horizontal="right" vertical="top"/>
    </xf>
    <xf numFmtId="0" fontId="1" fillId="6" borderId="51" xfId="0" applyFont="1" applyFill="1" applyBorder="1" applyAlignment="1">
      <alignment horizontal="center" vertical="top"/>
    </xf>
    <xf numFmtId="0" fontId="1" fillId="6" borderId="52" xfId="0" applyFont="1" applyFill="1" applyBorder="1" applyAlignment="1">
      <alignment horizontal="center" vertical="top"/>
    </xf>
    <xf numFmtId="0" fontId="1" fillId="6" borderId="62" xfId="0" applyFont="1" applyFill="1" applyBorder="1" applyAlignment="1">
      <alignment horizontal="center" vertical="top"/>
    </xf>
    <xf numFmtId="0" fontId="1" fillId="3" borderId="51" xfId="0" applyFont="1" applyFill="1" applyBorder="1" applyAlignment="1">
      <alignment horizontal="center" vertical="top"/>
    </xf>
    <xf numFmtId="0" fontId="1" fillId="3" borderId="52" xfId="0" applyFont="1" applyFill="1" applyBorder="1" applyAlignment="1">
      <alignment horizontal="center" vertical="top"/>
    </xf>
    <xf numFmtId="0" fontId="1" fillId="3" borderId="62" xfId="0" applyFont="1" applyFill="1" applyBorder="1" applyAlignment="1">
      <alignment horizontal="center" vertical="top"/>
    </xf>
    <xf numFmtId="0" fontId="7" fillId="4" borderId="29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64" xfId="0" applyNumberFormat="1" applyFont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 wrapText="1"/>
    </xf>
    <xf numFmtId="49" fontId="3" fillId="3" borderId="52" xfId="0" applyNumberFormat="1" applyFont="1" applyFill="1" applyBorder="1" applyAlignment="1">
      <alignment horizontal="right" vertical="top" wrapText="1"/>
    </xf>
    <xf numFmtId="49" fontId="3" fillId="3" borderId="62" xfId="0" applyNumberFormat="1" applyFont="1" applyFill="1" applyBorder="1" applyAlignment="1">
      <alignment horizontal="right" vertical="top" wrapText="1"/>
    </xf>
    <xf numFmtId="0" fontId="10" fillId="0" borderId="52" xfId="0" applyFont="1" applyBorder="1" applyAlignment="1">
      <alignment horizontal="right" vertical="top" wrapText="1"/>
    </xf>
    <xf numFmtId="49" fontId="7" fillId="3" borderId="51" xfId="0" applyNumberFormat="1" applyFont="1" applyFill="1" applyBorder="1" applyAlignment="1">
      <alignment horizontal="left" vertical="top" wrapText="1"/>
    </xf>
    <xf numFmtId="49" fontId="7" fillId="3" borderId="52" xfId="0" applyNumberFormat="1" applyFont="1" applyFill="1" applyBorder="1" applyAlignment="1">
      <alignment horizontal="left" vertical="top" wrapText="1"/>
    </xf>
    <xf numFmtId="49" fontId="7" fillId="3" borderId="62" xfId="0" applyNumberFormat="1" applyFont="1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49" fontId="7" fillId="0" borderId="5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7" fillId="0" borderId="5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49" fontId="6" fillId="0" borderId="26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49" fontId="7" fillId="3" borderId="1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3" fillId="0" borderId="49" xfId="0" applyNumberFormat="1" applyFont="1" applyBorder="1" applyAlignment="1">
      <alignment horizontal="center" vertical="center" textRotation="90"/>
    </xf>
    <xf numFmtId="0" fontId="13" fillId="0" borderId="54" xfId="0" applyNumberFormat="1" applyFont="1" applyBorder="1" applyAlignment="1">
      <alignment horizontal="center" vertical="center" textRotation="90"/>
    </xf>
    <xf numFmtId="0" fontId="7" fillId="2" borderId="52" xfId="0" applyFont="1" applyFill="1" applyBorder="1" applyAlignment="1">
      <alignment horizontal="left" vertical="top" wrapText="1"/>
    </xf>
    <xf numFmtId="0" fontId="7" fillId="2" borderId="62" xfId="0" applyFont="1" applyFill="1" applyBorder="1" applyAlignment="1">
      <alignment horizontal="left" vertical="top" wrapText="1"/>
    </xf>
    <xf numFmtId="0" fontId="7" fillId="3" borderId="5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37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1" fillId="0" borderId="5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vertical="center" textRotation="90" wrapText="1"/>
    </xf>
    <xf numFmtId="0" fontId="4" fillId="0" borderId="59" xfId="0" applyFont="1" applyBorder="1" applyAlignment="1">
      <alignment vertical="center" textRotation="90" wrapText="1"/>
    </xf>
    <xf numFmtId="0" fontId="4" fillId="0" borderId="45" xfId="0" applyFont="1" applyBorder="1" applyAlignment="1">
      <alignment vertical="center" textRotation="90" wrapText="1"/>
    </xf>
    <xf numFmtId="0" fontId="14" fillId="6" borderId="51" xfId="0" applyFont="1" applyFill="1" applyBorder="1" applyAlignment="1">
      <alignment horizontal="left" vertical="top" wrapText="1"/>
    </xf>
    <xf numFmtId="0" fontId="14" fillId="6" borderId="52" xfId="0" applyFont="1" applyFill="1" applyBorder="1" applyAlignment="1">
      <alignment horizontal="left" vertical="top" wrapText="1"/>
    </xf>
    <xf numFmtId="0" fontId="14" fillId="6" borderId="62" xfId="0" applyFont="1" applyFill="1" applyBorder="1" applyAlignment="1">
      <alignment horizontal="left" vertical="top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164" fontId="2" fillId="6" borderId="41" xfId="0" applyNumberFormat="1" applyFont="1" applyFill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top"/>
    </xf>
    <xf numFmtId="49" fontId="7" fillId="0" borderId="65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3" fillId="7" borderId="52" xfId="0" applyNumberFormat="1" applyFont="1" applyFill="1" applyBorder="1" applyAlignment="1">
      <alignment horizontal="center" vertical="top" wrapText="1"/>
    </xf>
    <xf numFmtId="49" fontId="3" fillId="7" borderId="62" xfId="0" applyNumberFormat="1" applyFont="1" applyFill="1" applyBorder="1" applyAlignment="1">
      <alignment horizontal="center" vertical="top" wrapText="1"/>
    </xf>
    <xf numFmtId="164" fontId="2" fillId="6" borderId="53" xfId="0" applyNumberFormat="1" applyFont="1" applyFill="1" applyBorder="1" applyAlignment="1">
      <alignment horizontal="center" vertical="top" wrapText="1"/>
    </xf>
    <xf numFmtId="164" fontId="13" fillId="0" borderId="2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2" fillId="5" borderId="41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13" fillId="0" borderId="31" xfId="0" applyNumberFormat="1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12" fillId="6" borderId="41" xfId="0" applyNumberFormat="1" applyFont="1" applyFill="1" applyBorder="1" applyAlignment="1">
      <alignment horizontal="center" vertical="top"/>
    </xf>
    <xf numFmtId="164" fontId="12" fillId="6" borderId="53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top" wrapText="1"/>
    </xf>
    <xf numFmtId="0" fontId="9" fillId="0" borderId="5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Normal="100" zoomScaleSheetLayoutView="80" workbookViewId="0">
      <selection activeCell="D16" sqref="D16:D17"/>
    </sheetView>
  </sheetViews>
  <sheetFormatPr defaultRowHeight="12.75"/>
  <cols>
    <col min="1" max="2" width="2.5703125" style="4" customWidth="1"/>
    <col min="3" max="3" width="2.7109375" style="4" customWidth="1"/>
    <col min="4" max="4" width="39.28515625" style="4" customWidth="1"/>
    <col min="5" max="5" width="5.140625" style="4" customWidth="1"/>
    <col min="6" max="6" width="3.7109375" style="4" customWidth="1"/>
    <col min="7" max="7" width="3.28515625" style="5" customWidth="1"/>
    <col min="8" max="8" width="6.5703125" style="3" customWidth="1"/>
    <col min="9" max="10" width="6.85546875" style="4" customWidth="1"/>
    <col min="11" max="11" width="5.42578125" style="4" customWidth="1"/>
    <col min="12" max="12" width="4.7109375" style="4" customWidth="1"/>
    <col min="13" max="13" width="7.42578125" style="4" customWidth="1"/>
    <col min="14" max="14" width="7" style="4" customWidth="1"/>
    <col min="15" max="15" width="32.7109375" style="2" customWidth="1"/>
    <col min="16" max="18" width="3.5703125" style="216" customWidth="1"/>
    <col min="19" max="16384" width="9.140625" style="2"/>
  </cols>
  <sheetData>
    <row r="1" spans="1:18">
      <c r="A1" s="435" t="s">
        <v>92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>
      <c r="A2" s="436" t="s">
        <v>36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</row>
    <row r="3" spans="1:18">
      <c r="A3" s="437" t="s">
        <v>45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8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O4" s="4"/>
      <c r="P4" s="438" t="s">
        <v>0</v>
      </c>
      <c r="Q4" s="438"/>
      <c r="R4" s="438"/>
    </row>
    <row r="5" spans="1:18" ht="27" customHeight="1">
      <c r="A5" s="431" t="s">
        <v>1</v>
      </c>
      <c r="B5" s="404" t="s">
        <v>2</v>
      </c>
      <c r="C5" s="404" t="s">
        <v>3</v>
      </c>
      <c r="D5" s="432" t="s">
        <v>4</v>
      </c>
      <c r="E5" s="404" t="s">
        <v>5</v>
      </c>
      <c r="F5" s="407" t="s">
        <v>63</v>
      </c>
      <c r="G5" s="422" t="s">
        <v>6</v>
      </c>
      <c r="H5" s="425" t="s">
        <v>7</v>
      </c>
      <c r="I5" s="428" t="s">
        <v>58</v>
      </c>
      <c r="J5" s="429"/>
      <c r="K5" s="429"/>
      <c r="L5" s="430"/>
      <c r="M5" s="397" t="s">
        <v>38</v>
      </c>
      <c r="N5" s="413" t="s">
        <v>55</v>
      </c>
      <c r="O5" s="416" t="s">
        <v>77</v>
      </c>
      <c r="P5" s="417"/>
      <c r="Q5" s="417"/>
      <c r="R5" s="418"/>
    </row>
    <row r="6" spans="1:18" ht="12.75" customHeight="1">
      <c r="A6" s="419"/>
      <c r="B6" s="405"/>
      <c r="C6" s="405"/>
      <c r="D6" s="433"/>
      <c r="E6" s="405"/>
      <c r="F6" s="408"/>
      <c r="G6" s="423"/>
      <c r="H6" s="426"/>
      <c r="I6" s="419" t="s">
        <v>8</v>
      </c>
      <c r="J6" s="421" t="s">
        <v>9</v>
      </c>
      <c r="K6" s="421"/>
      <c r="L6" s="400" t="s">
        <v>28</v>
      </c>
      <c r="M6" s="398"/>
      <c r="N6" s="414"/>
      <c r="O6" s="402" t="s">
        <v>27</v>
      </c>
      <c r="P6" s="388" t="s">
        <v>60</v>
      </c>
      <c r="Q6" s="388" t="s">
        <v>61</v>
      </c>
      <c r="R6" s="390" t="s">
        <v>62</v>
      </c>
    </row>
    <row r="7" spans="1:18" ht="84.75" customHeight="1" thickBot="1">
      <c r="A7" s="420"/>
      <c r="B7" s="406"/>
      <c r="C7" s="406"/>
      <c r="D7" s="434"/>
      <c r="E7" s="406"/>
      <c r="F7" s="409"/>
      <c r="G7" s="424"/>
      <c r="H7" s="427"/>
      <c r="I7" s="420"/>
      <c r="J7" s="174" t="s">
        <v>8</v>
      </c>
      <c r="K7" s="176" t="s">
        <v>10</v>
      </c>
      <c r="L7" s="401"/>
      <c r="M7" s="399"/>
      <c r="N7" s="415"/>
      <c r="O7" s="403"/>
      <c r="P7" s="389"/>
      <c r="Q7" s="389"/>
      <c r="R7" s="391"/>
    </row>
    <row r="8" spans="1:18" ht="13.5" thickBot="1">
      <c r="A8" s="177" t="s">
        <v>93</v>
      </c>
      <c r="B8" s="178"/>
      <c r="C8" s="178"/>
      <c r="D8" s="173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274"/>
    </row>
    <row r="9" spans="1:18" ht="13.5" thickBot="1">
      <c r="A9" s="410" t="s">
        <v>37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2"/>
    </row>
    <row r="10" spans="1:18" ht="13.5" thickBot="1">
      <c r="A10" s="20" t="s">
        <v>11</v>
      </c>
      <c r="B10" s="392" t="s">
        <v>30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3"/>
    </row>
    <row r="11" spans="1:18" ht="13.5" thickBot="1">
      <c r="A11" s="21" t="s">
        <v>11</v>
      </c>
      <c r="B11" s="240" t="s">
        <v>11</v>
      </c>
      <c r="C11" s="394" t="s">
        <v>32</v>
      </c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  <c r="P11" s="395"/>
      <c r="Q11" s="395"/>
      <c r="R11" s="396"/>
    </row>
    <row r="12" spans="1:18" ht="16.5" customHeight="1">
      <c r="A12" s="382" t="s">
        <v>11</v>
      </c>
      <c r="B12" s="384" t="s">
        <v>11</v>
      </c>
      <c r="C12" s="347" t="s">
        <v>11</v>
      </c>
      <c r="D12" s="386" t="s">
        <v>90</v>
      </c>
      <c r="E12" s="376"/>
      <c r="F12" s="353" t="s">
        <v>20</v>
      </c>
      <c r="G12" s="379" t="s">
        <v>25</v>
      </c>
      <c r="H12" s="180" t="s">
        <v>12</v>
      </c>
      <c r="I12" s="131">
        <f t="shared" ref="I12:I17" si="0">J12+L12</f>
        <v>40</v>
      </c>
      <c r="J12" s="132">
        <v>40</v>
      </c>
      <c r="K12" s="132"/>
      <c r="L12" s="133"/>
      <c r="M12" s="182">
        <v>40</v>
      </c>
      <c r="N12" s="187">
        <v>40</v>
      </c>
      <c r="O12" s="380" t="s">
        <v>91</v>
      </c>
      <c r="P12" s="359">
        <v>20</v>
      </c>
      <c r="Q12" s="372">
        <v>30</v>
      </c>
      <c r="R12" s="374">
        <v>40</v>
      </c>
    </row>
    <row r="13" spans="1:18" ht="13.5" thickBot="1">
      <c r="A13" s="383"/>
      <c r="B13" s="385"/>
      <c r="C13" s="348"/>
      <c r="D13" s="387"/>
      <c r="E13" s="377"/>
      <c r="F13" s="378"/>
      <c r="G13" s="368"/>
      <c r="H13" s="34" t="s">
        <v>13</v>
      </c>
      <c r="I13" s="35">
        <f t="shared" si="0"/>
        <v>40</v>
      </c>
      <c r="J13" s="36">
        <f>J12</f>
        <v>40</v>
      </c>
      <c r="K13" s="36"/>
      <c r="L13" s="38"/>
      <c r="M13" s="39">
        <f>+M12</f>
        <v>40</v>
      </c>
      <c r="N13" s="154">
        <f>+N12</f>
        <v>40</v>
      </c>
      <c r="O13" s="381"/>
      <c r="P13" s="360"/>
      <c r="Q13" s="373"/>
      <c r="R13" s="375"/>
    </row>
    <row r="14" spans="1:18" ht="14.25" customHeight="1">
      <c r="A14" s="23" t="s">
        <v>11</v>
      </c>
      <c r="B14" s="47" t="s">
        <v>11</v>
      </c>
      <c r="C14" s="347" t="s">
        <v>14</v>
      </c>
      <c r="D14" s="349" t="s">
        <v>31</v>
      </c>
      <c r="E14" s="371"/>
      <c r="F14" s="48" t="s">
        <v>20</v>
      </c>
      <c r="G14" s="49" t="s">
        <v>25</v>
      </c>
      <c r="H14" s="50" t="s">
        <v>12</v>
      </c>
      <c r="I14" s="170">
        <f t="shared" si="0"/>
        <v>5</v>
      </c>
      <c r="J14" s="57">
        <v>5</v>
      </c>
      <c r="K14" s="57"/>
      <c r="L14" s="58"/>
      <c r="M14" s="59">
        <v>5</v>
      </c>
      <c r="N14" s="188">
        <v>5</v>
      </c>
      <c r="O14" s="357" t="s">
        <v>79</v>
      </c>
      <c r="P14" s="359">
        <v>1</v>
      </c>
      <c r="Q14" s="372">
        <v>1</v>
      </c>
      <c r="R14" s="374"/>
    </row>
    <row r="15" spans="1:18" ht="13.5" thickBot="1">
      <c r="A15" s="32"/>
      <c r="B15" s="60"/>
      <c r="C15" s="348"/>
      <c r="D15" s="350"/>
      <c r="E15" s="370"/>
      <c r="F15" s="61"/>
      <c r="G15" s="62"/>
      <c r="H15" s="63" t="s">
        <v>13</v>
      </c>
      <c r="I15" s="64">
        <f t="shared" si="0"/>
        <v>5</v>
      </c>
      <c r="J15" s="68">
        <f>J14</f>
        <v>5</v>
      </c>
      <c r="K15" s="68"/>
      <c r="L15" s="67"/>
      <c r="M15" s="64">
        <f>SUM(M14:M14)</f>
        <v>5</v>
      </c>
      <c r="N15" s="64">
        <f>SUM(N14:N14)</f>
        <v>5</v>
      </c>
      <c r="O15" s="358"/>
      <c r="P15" s="360"/>
      <c r="Q15" s="373"/>
      <c r="R15" s="375"/>
    </row>
    <row r="16" spans="1:18" ht="15" customHeight="1">
      <c r="A16" s="23" t="s">
        <v>11</v>
      </c>
      <c r="B16" s="47" t="s">
        <v>11</v>
      </c>
      <c r="C16" s="361" t="s">
        <v>15</v>
      </c>
      <c r="D16" s="362" t="s">
        <v>46</v>
      </c>
      <c r="E16" s="369"/>
      <c r="F16" s="69" t="s">
        <v>20</v>
      </c>
      <c r="G16" s="70" t="s">
        <v>25</v>
      </c>
      <c r="H16" s="50" t="s">
        <v>12</v>
      </c>
      <c r="I16" s="78">
        <f t="shared" si="0"/>
        <v>4.4000000000000004</v>
      </c>
      <c r="J16" s="79">
        <v>4.4000000000000004</v>
      </c>
      <c r="K16" s="79"/>
      <c r="L16" s="80"/>
      <c r="M16" s="81">
        <v>4.4000000000000004</v>
      </c>
      <c r="N16" s="189">
        <v>4.4000000000000004</v>
      </c>
      <c r="O16" s="232" t="s">
        <v>67</v>
      </c>
      <c r="P16" s="233">
        <v>2</v>
      </c>
      <c r="Q16" s="234">
        <v>3</v>
      </c>
      <c r="R16" s="235">
        <v>4</v>
      </c>
    </row>
    <row r="17" spans="1:18" ht="13.5" thickBot="1">
      <c r="A17" s="32"/>
      <c r="B17" s="60"/>
      <c r="C17" s="348"/>
      <c r="D17" s="350"/>
      <c r="E17" s="370"/>
      <c r="F17" s="61"/>
      <c r="G17" s="62"/>
      <c r="H17" s="63" t="s">
        <v>13</v>
      </c>
      <c r="I17" s="64">
        <f t="shared" si="0"/>
        <v>4.4000000000000004</v>
      </c>
      <c r="J17" s="65">
        <f>SUM(J16)</f>
        <v>4.4000000000000004</v>
      </c>
      <c r="K17" s="65"/>
      <c r="L17" s="67"/>
      <c r="M17" s="82">
        <f>SUM(M16:M16)</f>
        <v>4.4000000000000004</v>
      </c>
      <c r="N17" s="64">
        <f>SUM(N16:N16)</f>
        <v>4.4000000000000004</v>
      </c>
      <c r="O17" s="228"/>
      <c r="P17" s="229"/>
      <c r="Q17" s="230"/>
      <c r="R17" s="231"/>
    </row>
    <row r="18" spans="1:18">
      <c r="A18" s="23" t="s">
        <v>11</v>
      </c>
      <c r="B18" s="47" t="s">
        <v>11</v>
      </c>
      <c r="C18" s="361" t="s">
        <v>24</v>
      </c>
      <c r="D18" s="362" t="s">
        <v>23</v>
      </c>
      <c r="E18" s="363"/>
      <c r="F18" s="365" t="s">
        <v>20</v>
      </c>
      <c r="G18" s="367" t="s">
        <v>25</v>
      </c>
      <c r="H18" s="25" t="s">
        <v>12</v>
      </c>
      <c r="I18" s="87"/>
      <c r="J18" s="88"/>
      <c r="K18" s="88"/>
      <c r="L18" s="89"/>
      <c r="M18" s="90">
        <v>30</v>
      </c>
      <c r="N18" s="190"/>
      <c r="O18" s="232" t="s">
        <v>68</v>
      </c>
      <c r="P18" s="233"/>
      <c r="Q18" s="234">
        <v>1</v>
      </c>
      <c r="R18" s="235"/>
    </row>
    <row r="19" spans="1:18" ht="13.5" thickBot="1">
      <c r="A19" s="32"/>
      <c r="B19" s="60"/>
      <c r="C19" s="348"/>
      <c r="D19" s="350"/>
      <c r="E19" s="364"/>
      <c r="F19" s="366"/>
      <c r="G19" s="368"/>
      <c r="H19" s="63" t="s">
        <v>13</v>
      </c>
      <c r="I19" s="64"/>
      <c r="J19" s="65"/>
      <c r="K19" s="66"/>
      <c r="L19" s="67"/>
      <c r="M19" s="82">
        <f>M18</f>
        <v>30</v>
      </c>
      <c r="N19" s="64">
        <f>N18</f>
        <v>0</v>
      </c>
      <c r="O19" s="236"/>
      <c r="P19" s="237"/>
      <c r="Q19" s="238"/>
      <c r="R19" s="239"/>
    </row>
    <row r="20" spans="1:18" ht="13.5" thickBot="1">
      <c r="A20" s="21" t="s">
        <v>11</v>
      </c>
      <c r="B20" s="92" t="s">
        <v>11</v>
      </c>
      <c r="C20" s="340" t="s">
        <v>16</v>
      </c>
      <c r="D20" s="343"/>
      <c r="E20" s="343"/>
      <c r="F20" s="343"/>
      <c r="G20" s="343"/>
      <c r="H20" s="343"/>
      <c r="I20" s="93">
        <f>J20+L20</f>
        <v>49.4</v>
      </c>
      <c r="J20" s="94">
        <f>J19+J17+J15+J13</f>
        <v>49.4</v>
      </c>
      <c r="K20" s="94"/>
      <c r="L20" s="95"/>
      <c r="M20" s="97">
        <f>M19+M17+M15+M13</f>
        <v>79.400000000000006</v>
      </c>
      <c r="N20" s="158">
        <f>N19+N17+N15+N13</f>
        <v>49.4</v>
      </c>
      <c r="O20" s="228"/>
      <c r="P20" s="229"/>
      <c r="Q20" s="230"/>
      <c r="R20" s="231"/>
    </row>
    <row r="21" spans="1:18" ht="13.5" thickBot="1">
      <c r="A21" s="20" t="s">
        <v>11</v>
      </c>
      <c r="B21" s="201" t="s">
        <v>14</v>
      </c>
      <c r="C21" s="344" t="s">
        <v>47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6"/>
    </row>
    <row r="22" spans="1:18">
      <c r="A22" s="23" t="s">
        <v>11</v>
      </c>
      <c r="B22" s="24" t="s">
        <v>14</v>
      </c>
      <c r="C22" s="347" t="s">
        <v>11</v>
      </c>
      <c r="D22" s="349" t="s">
        <v>53</v>
      </c>
      <c r="E22" s="351"/>
      <c r="F22" s="353" t="s">
        <v>11</v>
      </c>
      <c r="G22" s="355" t="s">
        <v>25</v>
      </c>
      <c r="H22" s="123" t="s">
        <v>12</v>
      </c>
      <c r="I22" s="131">
        <f>J22+L22</f>
        <v>62.9</v>
      </c>
      <c r="J22" s="132">
        <v>62.9</v>
      </c>
      <c r="K22" s="132"/>
      <c r="L22" s="133"/>
      <c r="M22" s="134">
        <v>169.3</v>
      </c>
      <c r="N22" s="193">
        <v>169.3</v>
      </c>
      <c r="O22" s="232"/>
      <c r="P22" s="233"/>
      <c r="Q22" s="234"/>
      <c r="R22" s="235"/>
    </row>
    <row r="23" spans="1:18" ht="13.5" thickBot="1">
      <c r="A23" s="32"/>
      <c r="B23" s="33"/>
      <c r="C23" s="348"/>
      <c r="D23" s="350"/>
      <c r="E23" s="352"/>
      <c r="F23" s="354"/>
      <c r="G23" s="356"/>
      <c r="H23" s="103" t="s">
        <v>13</v>
      </c>
      <c r="I23" s="35">
        <f>J23+L23</f>
        <v>62.9</v>
      </c>
      <c r="J23" s="36">
        <f>SUM(J22:J22)</f>
        <v>62.9</v>
      </c>
      <c r="K23" s="36"/>
      <c r="L23" s="38"/>
      <c r="M23" s="39">
        <f>SUM(M22:M22)</f>
        <v>169.3</v>
      </c>
      <c r="N23" s="154">
        <f>SUM(N22:N22)</f>
        <v>169.3</v>
      </c>
      <c r="O23" s="228"/>
      <c r="P23" s="229"/>
      <c r="Q23" s="230"/>
      <c r="R23" s="231"/>
    </row>
    <row r="24" spans="1:18" ht="31.5" customHeight="1">
      <c r="A24" s="23" t="s">
        <v>11</v>
      </c>
      <c r="B24" s="24" t="s">
        <v>14</v>
      </c>
      <c r="C24" s="104" t="s">
        <v>14</v>
      </c>
      <c r="D24" s="326" t="s">
        <v>49</v>
      </c>
      <c r="E24" s="105"/>
      <c r="F24" s="106" t="s">
        <v>20</v>
      </c>
      <c r="G24" s="70" t="s">
        <v>25</v>
      </c>
      <c r="H24" s="98" t="s">
        <v>12</v>
      </c>
      <c r="I24" s="29">
        <f>J24+L24</f>
        <v>39.900000000000006</v>
      </c>
      <c r="J24" s="30">
        <v>19.100000000000001</v>
      </c>
      <c r="K24" s="30">
        <v>6.1</v>
      </c>
      <c r="L24" s="31">
        <v>20.8</v>
      </c>
      <c r="M24" s="102">
        <v>7.2</v>
      </c>
      <c r="N24" s="191"/>
      <c r="O24" s="197"/>
      <c r="P24" s="217"/>
      <c r="Q24" s="218"/>
      <c r="R24" s="219"/>
    </row>
    <row r="25" spans="1:18" ht="19.5" customHeight="1">
      <c r="A25" s="21"/>
      <c r="B25" s="22"/>
      <c r="C25" s="107"/>
      <c r="D25" s="327"/>
      <c r="E25" s="108"/>
      <c r="F25" s="109"/>
      <c r="G25" s="110"/>
      <c r="H25" s="111" t="s">
        <v>26</v>
      </c>
      <c r="I25" s="266">
        <f>J25+L25</f>
        <v>225.29000000000002</v>
      </c>
      <c r="J25" s="267">
        <f>225.3-118.31</f>
        <v>106.99000000000001</v>
      </c>
      <c r="K25" s="267">
        <v>34.200000000000003</v>
      </c>
      <c r="L25" s="268">
        <v>118.3</v>
      </c>
      <c r="M25" s="122">
        <v>40.9</v>
      </c>
      <c r="N25" s="192"/>
      <c r="O25" s="257"/>
      <c r="P25" s="220"/>
      <c r="Q25" s="255"/>
      <c r="R25" s="223"/>
    </row>
    <row r="26" spans="1:18" ht="24">
      <c r="A26" s="21"/>
      <c r="B26" s="22"/>
      <c r="C26" s="107"/>
      <c r="D26" s="204" t="s">
        <v>39</v>
      </c>
      <c r="E26" s="108"/>
      <c r="F26" s="109"/>
      <c r="G26" s="110"/>
      <c r="H26" s="259"/>
      <c r="I26" s="260"/>
      <c r="J26" s="261"/>
      <c r="K26" s="261"/>
      <c r="L26" s="262"/>
      <c r="M26" s="263"/>
      <c r="N26" s="263"/>
      <c r="O26" s="258"/>
      <c r="P26" s="221"/>
      <c r="Q26" s="222"/>
      <c r="R26" s="223"/>
    </row>
    <row r="27" spans="1:18" ht="25.5">
      <c r="A27" s="21"/>
      <c r="B27" s="22"/>
      <c r="C27" s="107"/>
      <c r="D27" s="185" t="s">
        <v>44</v>
      </c>
      <c r="E27" s="108"/>
      <c r="F27" s="109"/>
      <c r="G27" s="110"/>
      <c r="H27" s="123"/>
      <c r="I27" s="131"/>
      <c r="J27" s="132"/>
      <c r="K27" s="132"/>
      <c r="L27" s="133"/>
      <c r="M27" s="134"/>
      <c r="N27" s="193"/>
      <c r="O27" s="254" t="s">
        <v>69</v>
      </c>
      <c r="P27" s="220">
        <v>1</v>
      </c>
      <c r="Q27" s="255"/>
      <c r="R27" s="256"/>
    </row>
    <row r="28" spans="1:18" ht="28.5" customHeight="1" thickBot="1">
      <c r="A28" s="32"/>
      <c r="B28" s="33"/>
      <c r="C28" s="136"/>
      <c r="D28" s="186" t="s">
        <v>48</v>
      </c>
      <c r="E28" s="137"/>
      <c r="F28" s="138"/>
      <c r="G28" s="139"/>
      <c r="H28" s="103" t="s">
        <v>13</v>
      </c>
      <c r="I28" s="35">
        <f>SUM(I24:I25)</f>
        <v>265.19000000000005</v>
      </c>
      <c r="J28" s="36">
        <f>SUM(J24:J25)</f>
        <v>126.09</v>
      </c>
      <c r="K28" s="36">
        <f>K25+K24</f>
        <v>40.300000000000004</v>
      </c>
      <c r="L28" s="38">
        <f>L25+L24</f>
        <v>139.1</v>
      </c>
      <c r="M28" s="39">
        <f>SUM(M24:M25)</f>
        <v>48.1</v>
      </c>
      <c r="N28" s="154">
        <f>SUM(N24:N25)</f>
        <v>0</v>
      </c>
      <c r="O28" s="199" t="s">
        <v>70</v>
      </c>
      <c r="P28" s="242">
        <v>50</v>
      </c>
      <c r="Q28" s="243" t="s">
        <v>71</v>
      </c>
      <c r="R28" s="244" t="s">
        <v>72</v>
      </c>
    </row>
    <row r="29" spans="1:18" ht="29.25" customHeight="1">
      <c r="A29" s="23" t="s">
        <v>11</v>
      </c>
      <c r="B29" s="24" t="s">
        <v>14</v>
      </c>
      <c r="C29" s="328" t="s">
        <v>15</v>
      </c>
      <c r="D29" s="183" t="s">
        <v>51</v>
      </c>
      <c r="E29" s="331"/>
      <c r="F29" s="334" t="s">
        <v>20</v>
      </c>
      <c r="G29" s="337" t="s">
        <v>25</v>
      </c>
      <c r="H29" s="98" t="s">
        <v>12</v>
      </c>
      <c r="I29" s="29">
        <f>J29+L29</f>
        <v>7.9</v>
      </c>
      <c r="J29" s="30">
        <v>7.9</v>
      </c>
      <c r="K29" s="30"/>
      <c r="L29" s="31"/>
      <c r="M29" s="102"/>
      <c r="N29" s="191"/>
      <c r="O29" s="232"/>
      <c r="P29" s="233"/>
      <c r="Q29" s="234"/>
      <c r="R29" s="235"/>
    </row>
    <row r="30" spans="1:18" ht="27" customHeight="1">
      <c r="A30" s="21"/>
      <c r="B30" s="22"/>
      <c r="C30" s="329"/>
      <c r="D30" s="184" t="s">
        <v>43</v>
      </c>
      <c r="E30" s="332"/>
      <c r="F30" s="335"/>
      <c r="G30" s="338"/>
      <c r="H30" s="111" t="s">
        <v>26</v>
      </c>
      <c r="I30" s="269">
        <f>J30+L30</f>
        <v>44</v>
      </c>
      <c r="J30" s="267">
        <v>44</v>
      </c>
      <c r="K30" s="267"/>
      <c r="L30" s="270"/>
      <c r="M30" s="122"/>
      <c r="N30" s="192"/>
      <c r="O30" s="236"/>
      <c r="P30" s="237"/>
      <c r="Q30" s="238"/>
      <c r="R30" s="239"/>
    </row>
    <row r="31" spans="1:18" ht="27" customHeight="1">
      <c r="A31" s="21"/>
      <c r="B31" s="22"/>
      <c r="C31" s="329"/>
      <c r="D31" s="185" t="s">
        <v>40</v>
      </c>
      <c r="E31" s="332"/>
      <c r="F31" s="335"/>
      <c r="G31" s="338"/>
      <c r="H31" s="123"/>
      <c r="I31" s="131"/>
      <c r="J31" s="132"/>
      <c r="K31" s="132"/>
      <c r="L31" s="133"/>
      <c r="M31" s="134"/>
      <c r="N31" s="193"/>
      <c r="O31" s="236"/>
      <c r="P31" s="237"/>
      <c r="Q31" s="238"/>
      <c r="R31" s="239"/>
    </row>
    <row r="32" spans="1:18" ht="26.25" customHeight="1">
      <c r="A32" s="21"/>
      <c r="B32" s="22"/>
      <c r="C32" s="329"/>
      <c r="D32" s="185" t="s">
        <v>42</v>
      </c>
      <c r="E32" s="332"/>
      <c r="F32" s="335"/>
      <c r="G32" s="338"/>
      <c r="H32" s="123"/>
      <c r="I32" s="131"/>
      <c r="J32" s="132"/>
      <c r="K32" s="132"/>
      <c r="L32" s="133"/>
      <c r="M32" s="134"/>
      <c r="N32" s="193"/>
      <c r="O32" s="245" t="s">
        <v>73</v>
      </c>
      <c r="P32" s="237">
        <v>600</v>
      </c>
      <c r="Q32" s="238">
        <v>650</v>
      </c>
      <c r="R32" s="239">
        <v>700</v>
      </c>
    </row>
    <row r="33" spans="1:18" ht="30" customHeight="1" thickBot="1">
      <c r="A33" s="32"/>
      <c r="B33" s="33"/>
      <c r="C33" s="330"/>
      <c r="D33" s="186" t="s">
        <v>41</v>
      </c>
      <c r="E33" s="333"/>
      <c r="F33" s="336"/>
      <c r="G33" s="339"/>
      <c r="H33" s="103" t="s">
        <v>13</v>
      </c>
      <c r="I33" s="154">
        <f>SUM(I29:I30)</f>
        <v>51.9</v>
      </c>
      <c r="J33" s="36">
        <f>SUM(J29:J30)</f>
        <v>51.9</v>
      </c>
      <c r="K33" s="36"/>
      <c r="L33" s="38"/>
      <c r="M33" s="39">
        <f>SUM(M29:M30)</f>
        <v>0</v>
      </c>
      <c r="N33" s="154"/>
      <c r="O33" s="236"/>
      <c r="P33" s="237"/>
      <c r="Q33" s="238"/>
      <c r="R33" s="231"/>
    </row>
    <row r="34" spans="1:18" ht="12.75" customHeight="1" thickBot="1">
      <c r="A34" s="20" t="s">
        <v>11</v>
      </c>
      <c r="B34" s="157" t="s">
        <v>14</v>
      </c>
      <c r="C34" s="340" t="s">
        <v>16</v>
      </c>
      <c r="D34" s="341"/>
      <c r="E34" s="341"/>
      <c r="F34" s="341"/>
      <c r="G34" s="341"/>
      <c r="H34" s="342"/>
      <c r="I34" s="93">
        <f>SUM(I33,I28,I23)</f>
        <v>379.99</v>
      </c>
      <c r="J34" s="159">
        <f>SUM(J33,J28,J23)</f>
        <v>240.89000000000001</v>
      </c>
      <c r="K34" s="94">
        <f>K33+K28+K23</f>
        <v>40.300000000000004</v>
      </c>
      <c r="L34" s="160">
        <f>SUM(L33,L28,L23)</f>
        <v>139.1</v>
      </c>
      <c r="M34" s="93">
        <f>SUM(M33,M28,M23)</f>
        <v>217.4</v>
      </c>
      <c r="N34" s="158">
        <f>SUM(N33,N28,N23)</f>
        <v>169.3</v>
      </c>
      <c r="O34" s="323"/>
      <c r="P34" s="324"/>
      <c r="Q34" s="324"/>
      <c r="R34" s="325"/>
    </row>
    <row r="35" spans="1:18" ht="12.75" customHeight="1" thickBot="1">
      <c r="A35" s="23" t="s">
        <v>11</v>
      </c>
      <c r="B35" s="311" t="s">
        <v>17</v>
      </c>
      <c r="C35" s="312"/>
      <c r="D35" s="312"/>
      <c r="E35" s="312"/>
      <c r="F35" s="312"/>
      <c r="G35" s="312"/>
      <c r="H35" s="313"/>
      <c r="I35" s="161">
        <f>I34+I20</f>
        <v>429.39</v>
      </c>
      <c r="J35" s="162">
        <f>J34+J20</f>
        <v>290.29000000000002</v>
      </c>
      <c r="K35" s="162">
        <f>K34</f>
        <v>40.300000000000004</v>
      </c>
      <c r="L35" s="163">
        <f>L34</f>
        <v>139.1</v>
      </c>
      <c r="M35" s="164">
        <f>M34+M20</f>
        <v>296.8</v>
      </c>
      <c r="N35" s="195">
        <f>N34+N20</f>
        <v>218.70000000000002</v>
      </c>
      <c r="O35" s="314"/>
      <c r="P35" s="315"/>
      <c r="Q35" s="315"/>
      <c r="R35" s="316"/>
    </row>
    <row r="36" spans="1:18" ht="12.75" customHeight="1" thickBot="1">
      <c r="A36" s="165" t="s">
        <v>20</v>
      </c>
      <c r="B36" s="317" t="s">
        <v>18</v>
      </c>
      <c r="C36" s="318"/>
      <c r="D36" s="318"/>
      <c r="E36" s="318"/>
      <c r="F36" s="318"/>
      <c r="G36" s="318"/>
      <c r="H36" s="319"/>
      <c r="I36" s="166">
        <f>I35</f>
        <v>429.39</v>
      </c>
      <c r="J36" s="167">
        <f>J35</f>
        <v>290.29000000000002</v>
      </c>
      <c r="K36" s="167">
        <f>K35+K34</f>
        <v>80.600000000000009</v>
      </c>
      <c r="L36" s="168">
        <f>L35</f>
        <v>139.1</v>
      </c>
      <c r="M36" s="169">
        <f>M35</f>
        <v>296.8</v>
      </c>
      <c r="N36" s="196">
        <f>N35</f>
        <v>218.70000000000002</v>
      </c>
      <c r="O36" s="320"/>
      <c r="P36" s="321"/>
      <c r="Q36" s="321"/>
      <c r="R36" s="322"/>
    </row>
    <row r="37" spans="1:18" s="265" customFormat="1" ht="39.75" customHeight="1">
      <c r="A37" s="303" t="s">
        <v>78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8" spans="1:18" s="11" customFormat="1" ht="12.75" customHeight="1">
      <c r="A38" s="9"/>
      <c r="B38" s="10"/>
      <c r="C38" s="10"/>
      <c r="D38" s="302" t="s">
        <v>22</v>
      </c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P38" s="225"/>
      <c r="Q38" s="225"/>
      <c r="R38" s="225"/>
    </row>
    <row r="39" spans="1:18" s="11" customFormat="1" ht="12" customHeight="1" thickBot="1">
      <c r="A39" s="9"/>
      <c r="B39" s="10"/>
      <c r="C39" s="10"/>
      <c r="D39" s="10"/>
      <c r="E39" s="10"/>
      <c r="F39" s="10"/>
      <c r="G39" s="10"/>
      <c r="H39" s="12"/>
      <c r="I39" s="304"/>
      <c r="J39" s="304"/>
      <c r="K39" s="304"/>
      <c r="L39" s="304"/>
      <c r="M39" s="18"/>
      <c r="N39" s="1"/>
      <c r="O39" s="1"/>
      <c r="P39" s="226"/>
      <c r="Q39" s="226"/>
      <c r="R39" s="226"/>
    </row>
    <row r="40" spans="1:18" s="171" customFormat="1" ht="24.75" customHeight="1" thickBot="1">
      <c r="B40" s="172"/>
      <c r="C40" s="172"/>
      <c r="D40" s="305" t="s">
        <v>19</v>
      </c>
      <c r="E40" s="306"/>
      <c r="F40" s="306"/>
      <c r="G40" s="306"/>
      <c r="H40" s="307"/>
      <c r="I40" s="308" t="s">
        <v>58</v>
      </c>
      <c r="J40" s="309"/>
      <c r="K40" s="309"/>
      <c r="L40" s="310"/>
      <c r="M40" s="246" t="s">
        <v>75</v>
      </c>
      <c r="N40" s="247" t="s">
        <v>76</v>
      </c>
      <c r="P40" s="227"/>
      <c r="Q40" s="227"/>
      <c r="R40" s="227"/>
    </row>
    <row r="41" spans="1:18" ht="12.75" customHeight="1" thickBot="1">
      <c r="A41" s="2"/>
      <c r="B41" s="13"/>
      <c r="C41" s="13"/>
      <c r="D41" s="293" t="s">
        <v>21</v>
      </c>
      <c r="E41" s="294"/>
      <c r="F41" s="294"/>
      <c r="G41" s="294"/>
      <c r="H41" s="295"/>
      <c r="I41" s="296">
        <f>I42</f>
        <v>160.1</v>
      </c>
      <c r="J41" s="297"/>
      <c r="K41" s="297"/>
      <c r="L41" s="298"/>
      <c r="M41" s="250">
        <f>M42</f>
        <v>255.9</v>
      </c>
      <c r="N41" s="251">
        <f>N42</f>
        <v>218.70000000000002</v>
      </c>
    </row>
    <row r="42" spans="1:18" ht="12" customHeight="1" thickBot="1">
      <c r="A42" s="2"/>
      <c r="B42" s="14"/>
      <c r="C42" s="14"/>
      <c r="D42" s="281" t="s">
        <v>34</v>
      </c>
      <c r="E42" s="282"/>
      <c r="F42" s="282"/>
      <c r="G42" s="282"/>
      <c r="H42" s="283"/>
      <c r="I42" s="284">
        <f>SUMIF(H12:H32,"SB",I12:I32)</f>
        <v>160.1</v>
      </c>
      <c r="J42" s="285"/>
      <c r="K42" s="285"/>
      <c r="L42" s="286"/>
      <c r="M42" s="248">
        <f>SUMIF(H12:H30,"sb",M12:M32)</f>
        <v>255.9</v>
      </c>
      <c r="N42" s="249">
        <f>SUMIF(H12:H30,"sb",N12:N32)</f>
        <v>218.70000000000002</v>
      </c>
    </row>
    <row r="43" spans="1:18" ht="15" customHeight="1" thickBot="1">
      <c r="A43" s="2"/>
      <c r="B43" s="15"/>
      <c r="C43" s="15"/>
      <c r="D43" s="287" t="s">
        <v>33</v>
      </c>
      <c r="E43" s="288"/>
      <c r="F43" s="288"/>
      <c r="G43" s="288"/>
      <c r="H43" s="289"/>
      <c r="I43" s="290">
        <f>SUM(I44:L44)</f>
        <v>269.29000000000002</v>
      </c>
      <c r="J43" s="291"/>
      <c r="K43" s="291"/>
      <c r="L43" s="292"/>
      <c r="M43" s="250">
        <f>M44</f>
        <v>40.9</v>
      </c>
      <c r="N43" s="251">
        <f>N44</f>
        <v>0</v>
      </c>
    </row>
    <row r="44" spans="1:18" ht="13.5" thickBot="1">
      <c r="A44" s="2"/>
      <c r="B44" s="14"/>
      <c r="C44" s="14"/>
      <c r="D44" s="281" t="s">
        <v>35</v>
      </c>
      <c r="E44" s="282"/>
      <c r="F44" s="282"/>
      <c r="G44" s="282"/>
      <c r="H44" s="283"/>
      <c r="I44" s="299">
        <f>SUMIF(H12:H36,"ES",I12:I36)</f>
        <v>269.29000000000002</v>
      </c>
      <c r="J44" s="300"/>
      <c r="K44" s="300"/>
      <c r="L44" s="301"/>
      <c r="M44" s="248">
        <f>SUMIF(H12:H30,"es",M12:M32)</f>
        <v>40.9</v>
      </c>
      <c r="N44" s="249">
        <f>SUMIF(H12:H30,"es",N12:N32)</f>
        <v>0</v>
      </c>
      <c r="P44" s="2"/>
      <c r="Q44" s="2"/>
      <c r="R44" s="2"/>
    </row>
    <row r="45" spans="1:18" ht="13.5" thickBot="1">
      <c r="A45" s="2"/>
      <c r="B45" s="13"/>
      <c r="C45" s="13"/>
      <c r="D45" s="275" t="s">
        <v>13</v>
      </c>
      <c r="E45" s="276"/>
      <c r="F45" s="276"/>
      <c r="G45" s="276"/>
      <c r="H45" s="277"/>
      <c r="I45" s="278">
        <f>I41+I43</f>
        <v>429.39</v>
      </c>
      <c r="J45" s="279"/>
      <c r="K45" s="279"/>
      <c r="L45" s="280"/>
      <c r="M45" s="252">
        <f>M41+M43</f>
        <v>296.8</v>
      </c>
      <c r="N45" s="253">
        <f>N43+N41</f>
        <v>218.70000000000002</v>
      </c>
      <c r="P45" s="2"/>
      <c r="Q45" s="2"/>
      <c r="R45" s="2"/>
    </row>
    <row r="46" spans="1:18">
      <c r="C46" s="2"/>
      <c r="D46" s="16"/>
      <c r="E46" s="16"/>
      <c r="F46" s="16"/>
      <c r="G46" s="16"/>
      <c r="H46" s="16"/>
      <c r="I46" s="17"/>
      <c r="J46" s="17"/>
      <c r="K46" s="7"/>
      <c r="L46" s="7"/>
      <c r="M46" s="8"/>
      <c r="N46" s="2"/>
      <c r="P46" s="2"/>
      <c r="Q46" s="2"/>
      <c r="R46" s="2"/>
    </row>
  </sheetData>
  <mergeCells count="85">
    <mergeCell ref="C5:C7"/>
    <mergeCell ref="D5:D7"/>
    <mergeCell ref="A1:R1"/>
    <mergeCell ref="A2:R2"/>
    <mergeCell ref="A3:R3"/>
    <mergeCell ref="P4:R4"/>
    <mergeCell ref="A9:R9"/>
    <mergeCell ref="N5:N7"/>
    <mergeCell ref="O5:R5"/>
    <mergeCell ref="I6:I7"/>
    <mergeCell ref="J6:K6"/>
    <mergeCell ref="G5:G7"/>
    <mergeCell ref="H5:H7"/>
    <mergeCell ref="I5:L5"/>
    <mergeCell ref="A5:A7"/>
    <mergeCell ref="B5:B7"/>
    <mergeCell ref="Q6:Q7"/>
    <mergeCell ref="R6:R7"/>
    <mergeCell ref="B10:R10"/>
    <mergeCell ref="C11:R11"/>
    <mergeCell ref="M5:M7"/>
    <mergeCell ref="L6:L7"/>
    <mergeCell ref="O6:O7"/>
    <mergeCell ref="P6:P7"/>
    <mergeCell ref="E5:E7"/>
    <mergeCell ref="F5:F7"/>
    <mergeCell ref="G12:G13"/>
    <mergeCell ref="O12:O13"/>
    <mergeCell ref="A12:A13"/>
    <mergeCell ref="B12:B13"/>
    <mergeCell ref="C12:C13"/>
    <mergeCell ref="D12:D13"/>
    <mergeCell ref="C14:C15"/>
    <mergeCell ref="D14:D15"/>
    <mergeCell ref="E14:E15"/>
    <mergeCell ref="P12:P13"/>
    <mergeCell ref="Q12:Q13"/>
    <mergeCell ref="R12:R13"/>
    <mergeCell ref="Q14:Q15"/>
    <mergeCell ref="R14:R15"/>
    <mergeCell ref="E12:E13"/>
    <mergeCell ref="F12:F13"/>
    <mergeCell ref="O14:O15"/>
    <mergeCell ref="P14:P15"/>
    <mergeCell ref="C18:C19"/>
    <mergeCell ref="D18:D19"/>
    <mergeCell ref="E18:E19"/>
    <mergeCell ref="F18:F19"/>
    <mergeCell ref="G18:G19"/>
    <mergeCell ref="C16:C17"/>
    <mergeCell ref="D16:D17"/>
    <mergeCell ref="E16:E17"/>
    <mergeCell ref="C34:H34"/>
    <mergeCell ref="C20:H20"/>
    <mergeCell ref="C21:R21"/>
    <mergeCell ref="C22:C23"/>
    <mergeCell ref="D22:D23"/>
    <mergeCell ref="E22:E23"/>
    <mergeCell ref="F22:F23"/>
    <mergeCell ref="G22:G23"/>
    <mergeCell ref="B35:H35"/>
    <mergeCell ref="O35:R35"/>
    <mergeCell ref="B36:H36"/>
    <mergeCell ref="O36:R36"/>
    <mergeCell ref="O34:R34"/>
    <mergeCell ref="D24:D25"/>
    <mergeCell ref="C29:C33"/>
    <mergeCell ref="E29:E33"/>
    <mergeCell ref="F29:F33"/>
    <mergeCell ref="G29:G33"/>
    <mergeCell ref="D41:H41"/>
    <mergeCell ref="I41:L41"/>
    <mergeCell ref="D44:H44"/>
    <mergeCell ref="I44:L44"/>
    <mergeCell ref="D38:N38"/>
    <mergeCell ref="A37:R37"/>
    <mergeCell ref="I39:L39"/>
    <mergeCell ref="D40:H40"/>
    <mergeCell ref="I40:L40"/>
    <mergeCell ref="D45:H45"/>
    <mergeCell ref="I45:L45"/>
    <mergeCell ref="D42:H42"/>
    <mergeCell ref="I42:L42"/>
    <mergeCell ref="D43:H43"/>
    <mergeCell ref="I43:L43"/>
  </mergeCells>
  <phoneticPr fontId="0" type="noConversion"/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52"/>
  <sheetViews>
    <sheetView zoomScaleNormal="100" zoomScaleSheetLayoutView="100" workbookViewId="0">
      <selection sqref="A1:Z1"/>
    </sheetView>
  </sheetViews>
  <sheetFormatPr defaultRowHeight="12.75"/>
  <cols>
    <col min="1" max="2" width="2.5703125" style="4" customWidth="1"/>
    <col min="3" max="3" width="2.7109375" style="4" customWidth="1"/>
    <col min="4" max="4" width="34.42578125" style="4" customWidth="1"/>
    <col min="5" max="5" width="5.140625" style="4" customWidth="1"/>
    <col min="6" max="6" width="3.7109375" style="4" customWidth="1"/>
    <col min="7" max="7" width="3.28515625" style="5" customWidth="1"/>
    <col min="8" max="8" width="6.5703125" style="3" customWidth="1"/>
    <col min="9" max="9" width="6.28515625" style="4" customWidth="1"/>
    <col min="10" max="12" width="5.7109375" style="4" customWidth="1"/>
    <col min="13" max="13" width="6.85546875" style="4" customWidth="1"/>
    <col min="14" max="14" width="5.5703125" style="4" customWidth="1"/>
    <col min="15" max="15" width="4.85546875" style="4" customWidth="1"/>
    <col min="16" max="16" width="5.42578125" style="4" customWidth="1"/>
    <col min="17" max="18" width="6.85546875" style="4" customWidth="1"/>
    <col min="19" max="19" width="5.42578125" style="4" customWidth="1"/>
    <col min="20" max="20" width="4.7109375" style="4" customWidth="1"/>
    <col min="21" max="21" width="7.42578125" style="4" customWidth="1"/>
    <col min="22" max="22" width="7" style="4" customWidth="1"/>
    <col min="23" max="23" width="29" style="2" customWidth="1"/>
    <col min="24" max="26" width="3.5703125" style="216" customWidth="1"/>
    <col min="27" max="16384" width="9.140625" style="2"/>
  </cols>
  <sheetData>
    <row r="1" spans="1:26" s="4" customFormat="1">
      <c r="A1" s="435" t="s">
        <v>65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</row>
    <row r="2" spans="1:26" s="4" customFormat="1" ht="15" customHeight="1">
      <c r="A2" s="436" t="s">
        <v>36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</row>
    <row r="3" spans="1:26" s="4" customFormat="1" ht="15" customHeight="1">
      <c r="A3" s="437" t="s">
        <v>45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</row>
    <row r="4" spans="1:26" s="4" customFormat="1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X4" s="438" t="s">
        <v>0</v>
      </c>
      <c r="Y4" s="438"/>
      <c r="Z4" s="438"/>
    </row>
    <row r="5" spans="1:26" s="4" customFormat="1" ht="27.75" customHeight="1">
      <c r="A5" s="431" t="s">
        <v>1</v>
      </c>
      <c r="B5" s="404" t="s">
        <v>2</v>
      </c>
      <c r="C5" s="404" t="s">
        <v>3</v>
      </c>
      <c r="D5" s="432" t="s">
        <v>4</v>
      </c>
      <c r="E5" s="404" t="s">
        <v>5</v>
      </c>
      <c r="F5" s="407" t="s">
        <v>63</v>
      </c>
      <c r="G5" s="422" t="s">
        <v>6</v>
      </c>
      <c r="H5" s="425" t="s">
        <v>7</v>
      </c>
      <c r="I5" s="448" t="s">
        <v>64</v>
      </c>
      <c r="J5" s="449"/>
      <c r="K5" s="449"/>
      <c r="L5" s="450"/>
      <c r="M5" s="448" t="s">
        <v>54</v>
      </c>
      <c r="N5" s="449"/>
      <c r="O5" s="449"/>
      <c r="P5" s="451"/>
      <c r="Q5" s="428" t="s">
        <v>58</v>
      </c>
      <c r="R5" s="429"/>
      <c r="S5" s="429"/>
      <c r="T5" s="430"/>
      <c r="U5" s="439" t="s">
        <v>38</v>
      </c>
      <c r="V5" s="445" t="s">
        <v>55</v>
      </c>
      <c r="W5" s="416" t="s">
        <v>59</v>
      </c>
      <c r="X5" s="417"/>
      <c r="Y5" s="417"/>
      <c r="Z5" s="418"/>
    </row>
    <row r="6" spans="1:26" s="4" customFormat="1" ht="18.75" customHeight="1">
      <c r="A6" s="419"/>
      <c r="B6" s="405"/>
      <c r="C6" s="405"/>
      <c r="D6" s="433"/>
      <c r="E6" s="405"/>
      <c r="F6" s="408"/>
      <c r="G6" s="423"/>
      <c r="H6" s="426"/>
      <c r="I6" s="443" t="s">
        <v>8</v>
      </c>
      <c r="J6" s="421" t="s">
        <v>9</v>
      </c>
      <c r="K6" s="421"/>
      <c r="L6" s="400" t="s">
        <v>28</v>
      </c>
      <c r="M6" s="419" t="s">
        <v>8</v>
      </c>
      <c r="N6" s="421" t="s">
        <v>9</v>
      </c>
      <c r="O6" s="421"/>
      <c r="P6" s="400" t="s">
        <v>28</v>
      </c>
      <c r="Q6" s="419" t="s">
        <v>8</v>
      </c>
      <c r="R6" s="421" t="s">
        <v>9</v>
      </c>
      <c r="S6" s="421"/>
      <c r="T6" s="400" t="s">
        <v>28</v>
      </c>
      <c r="U6" s="440"/>
      <c r="V6" s="446"/>
      <c r="W6" s="402" t="s">
        <v>27</v>
      </c>
      <c r="X6" s="388" t="s">
        <v>60</v>
      </c>
      <c r="Y6" s="388" t="s">
        <v>61</v>
      </c>
      <c r="Z6" s="390" t="s">
        <v>62</v>
      </c>
    </row>
    <row r="7" spans="1:26" s="4" customFormat="1" ht="92.25" customHeight="1" thickBot="1">
      <c r="A7" s="420"/>
      <c r="B7" s="406"/>
      <c r="C7" s="406"/>
      <c r="D7" s="434"/>
      <c r="E7" s="406"/>
      <c r="F7" s="409"/>
      <c r="G7" s="424"/>
      <c r="H7" s="427"/>
      <c r="I7" s="444"/>
      <c r="J7" s="175" t="s">
        <v>8</v>
      </c>
      <c r="K7" s="176" t="s">
        <v>10</v>
      </c>
      <c r="L7" s="401"/>
      <c r="M7" s="420"/>
      <c r="N7" s="174" t="s">
        <v>8</v>
      </c>
      <c r="O7" s="176" t="s">
        <v>10</v>
      </c>
      <c r="P7" s="401"/>
      <c r="Q7" s="420"/>
      <c r="R7" s="174" t="s">
        <v>8</v>
      </c>
      <c r="S7" s="176" t="s">
        <v>10</v>
      </c>
      <c r="T7" s="401"/>
      <c r="U7" s="441"/>
      <c r="V7" s="447"/>
      <c r="W7" s="403"/>
      <c r="X7" s="389"/>
      <c r="Y7" s="389"/>
      <c r="Z7" s="391"/>
    </row>
    <row r="8" spans="1:26" ht="16.5" customHeight="1" thickBot="1">
      <c r="A8" s="177" t="s">
        <v>29</v>
      </c>
      <c r="B8" s="178"/>
      <c r="C8" s="178"/>
      <c r="D8" s="173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459"/>
      <c r="V8" s="459"/>
      <c r="W8" s="459"/>
      <c r="X8" s="459"/>
      <c r="Y8" s="459"/>
      <c r="Z8" s="460"/>
    </row>
    <row r="9" spans="1:26" ht="16.5" customHeight="1" thickBot="1">
      <c r="A9" s="410" t="s">
        <v>37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2"/>
    </row>
    <row r="10" spans="1:26" ht="16.5" customHeight="1" thickBot="1">
      <c r="A10" s="20" t="s">
        <v>11</v>
      </c>
      <c r="B10" s="392" t="s">
        <v>30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3"/>
    </row>
    <row r="11" spans="1:26" ht="16.5" customHeight="1" thickBot="1">
      <c r="A11" s="21" t="s">
        <v>11</v>
      </c>
      <c r="B11" s="240" t="s">
        <v>11</v>
      </c>
      <c r="C11" s="394" t="s">
        <v>32</v>
      </c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5"/>
      <c r="X11" s="395"/>
      <c r="Y11" s="395"/>
      <c r="Z11" s="396"/>
    </row>
    <row r="12" spans="1:26" ht="18" customHeight="1">
      <c r="A12" s="382" t="s">
        <v>11</v>
      </c>
      <c r="B12" s="384" t="s">
        <v>11</v>
      </c>
      <c r="C12" s="347" t="s">
        <v>11</v>
      </c>
      <c r="D12" s="386" t="s">
        <v>90</v>
      </c>
      <c r="E12" s="376"/>
      <c r="F12" s="353" t="s">
        <v>20</v>
      </c>
      <c r="G12" s="379" t="s">
        <v>25</v>
      </c>
      <c r="H12" s="180" t="s">
        <v>12</v>
      </c>
      <c r="I12" s="156">
        <f>J12+L12</f>
        <v>25</v>
      </c>
      <c r="J12" s="125">
        <v>25</v>
      </c>
      <c r="K12" s="126"/>
      <c r="L12" s="181"/>
      <c r="M12" s="124">
        <f>N12+P12</f>
        <v>40</v>
      </c>
      <c r="N12" s="125">
        <v>40</v>
      </c>
      <c r="O12" s="125"/>
      <c r="P12" s="181"/>
      <c r="Q12" s="131">
        <f t="shared" ref="Q12:Q17" si="0">R12+T12</f>
        <v>40</v>
      </c>
      <c r="R12" s="132">
        <v>40</v>
      </c>
      <c r="S12" s="132"/>
      <c r="T12" s="133"/>
      <c r="U12" s="182">
        <v>40</v>
      </c>
      <c r="V12" s="187">
        <v>40</v>
      </c>
      <c r="W12" s="380" t="s">
        <v>89</v>
      </c>
      <c r="X12" s="359">
        <v>20</v>
      </c>
      <c r="Y12" s="372">
        <v>30</v>
      </c>
      <c r="Z12" s="374">
        <v>40</v>
      </c>
    </row>
    <row r="13" spans="1:26" ht="18" customHeight="1" thickBot="1">
      <c r="A13" s="383"/>
      <c r="B13" s="385"/>
      <c r="C13" s="348"/>
      <c r="D13" s="387"/>
      <c r="E13" s="377"/>
      <c r="F13" s="378"/>
      <c r="G13" s="368"/>
      <c r="H13" s="34" t="s">
        <v>13</v>
      </c>
      <c r="I13" s="35">
        <f>I12</f>
        <v>25</v>
      </c>
      <c r="J13" s="36">
        <f>J12</f>
        <v>25</v>
      </c>
      <c r="K13" s="36"/>
      <c r="L13" s="37"/>
      <c r="M13" s="35">
        <f>M12</f>
        <v>40</v>
      </c>
      <c r="N13" s="36">
        <f>N12</f>
        <v>40</v>
      </c>
      <c r="O13" s="36"/>
      <c r="P13" s="37"/>
      <c r="Q13" s="35">
        <f t="shared" si="0"/>
        <v>40</v>
      </c>
      <c r="R13" s="36">
        <f>R12</f>
        <v>40</v>
      </c>
      <c r="S13" s="36"/>
      <c r="T13" s="38"/>
      <c r="U13" s="39">
        <f>+U12</f>
        <v>40</v>
      </c>
      <c r="V13" s="154">
        <f>+V12</f>
        <v>40</v>
      </c>
      <c r="W13" s="381"/>
      <c r="X13" s="360"/>
      <c r="Y13" s="373"/>
      <c r="Z13" s="375"/>
    </row>
    <row r="14" spans="1:26" ht="18" customHeight="1">
      <c r="A14" s="23" t="s">
        <v>11</v>
      </c>
      <c r="B14" s="47" t="s">
        <v>11</v>
      </c>
      <c r="C14" s="347" t="s">
        <v>14</v>
      </c>
      <c r="D14" s="349" t="s">
        <v>31</v>
      </c>
      <c r="E14" s="371"/>
      <c r="F14" s="48" t="s">
        <v>20</v>
      </c>
      <c r="G14" s="49" t="s">
        <v>25</v>
      </c>
      <c r="H14" s="50" t="s">
        <v>12</v>
      </c>
      <c r="I14" s="51">
        <f>J14+L14</f>
        <v>0</v>
      </c>
      <c r="J14" s="52">
        <v>0</v>
      </c>
      <c r="K14" s="53"/>
      <c r="L14" s="54"/>
      <c r="M14" s="55">
        <f>N14+P14</f>
        <v>5</v>
      </c>
      <c r="N14" s="52">
        <v>5</v>
      </c>
      <c r="O14" s="52"/>
      <c r="P14" s="56"/>
      <c r="Q14" s="170">
        <f t="shared" si="0"/>
        <v>5</v>
      </c>
      <c r="R14" s="57">
        <v>5</v>
      </c>
      <c r="S14" s="57"/>
      <c r="T14" s="58"/>
      <c r="U14" s="59">
        <v>5</v>
      </c>
      <c r="V14" s="188">
        <v>5</v>
      </c>
      <c r="W14" s="357" t="s">
        <v>66</v>
      </c>
      <c r="X14" s="359">
        <v>1</v>
      </c>
      <c r="Y14" s="372">
        <v>1</v>
      </c>
      <c r="Z14" s="374">
        <v>1</v>
      </c>
    </row>
    <row r="15" spans="1:26" ht="18" customHeight="1" thickBot="1">
      <c r="A15" s="32"/>
      <c r="B15" s="60"/>
      <c r="C15" s="348"/>
      <c r="D15" s="350"/>
      <c r="E15" s="370"/>
      <c r="F15" s="61"/>
      <c r="G15" s="62"/>
      <c r="H15" s="63" t="s">
        <v>13</v>
      </c>
      <c r="I15" s="64">
        <f>SUM(I14:I14)</f>
        <v>0</v>
      </c>
      <c r="J15" s="65">
        <f>SUM(J14:J14)</f>
        <v>0</v>
      </c>
      <c r="K15" s="66"/>
      <c r="L15" s="67"/>
      <c r="M15" s="64">
        <f>SUM(M14:M14)</f>
        <v>5</v>
      </c>
      <c r="N15" s="68">
        <f>SUM(N14:N14)</f>
        <v>5</v>
      </c>
      <c r="O15" s="68"/>
      <c r="P15" s="67"/>
      <c r="Q15" s="64">
        <f t="shared" si="0"/>
        <v>5</v>
      </c>
      <c r="R15" s="68">
        <f>R14</f>
        <v>5</v>
      </c>
      <c r="S15" s="68"/>
      <c r="T15" s="67"/>
      <c r="U15" s="64">
        <f>SUM(U14:U14)</f>
        <v>5</v>
      </c>
      <c r="V15" s="64">
        <f>SUM(V14:V14)</f>
        <v>5</v>
      </c>
      <c r="W15" s="358"/>
      <c r="X15" s="360"/>
      <c r="Y15" s="373"/>
      <c r="Z15" s="375"/>
    </row>
    <row r="16" spans="1:26" ht="18" customHeight="1">
      <c r="A16" s="23" t="s">
        <v>11</v>
      </c>
      <c r="B16" s="47" t="s">
        <v>11</v>
      </c>
      <c r="C16" s="361" t="s">
        <v>15</v>
      </c>
      <c r="D16" s="362" t="s">
        <v>46</v>
      </c>
      <c r="E16" s="369"/>
      <c r="F16" s="69" t="s">
        <v>20</v>
      </c>
      <c r="G16" s="70" t="s">
        <v>25</v>
      </c>
      <c r="H16" s="50" t="s">
        <v>12</v>
      </c>
      <c r="I16" s="51">
        <f>J16+L16</f>
        <v>4.4000000000000004</v>
      </c>
      <c r="J16" s="71">
        <v>4.4000000000000004</v>
      </c>
      <c r="K16" s="72"/>
      <c r="L16" s="73"/>
      <c r="M16" s="74">
        <f>N16+P16</f>
        <v>4.4000000000000004</v>
      </c>
      <c r="N16" s="75">
        <v>4.4000000000000004</v>
      </c>
      <c r="O16" s="76"/>
      <c r="P16" s="77"/>
      <c r="Q16" s="78">
        <f t="shared" si="0"/>
        <v>4.4000000000000004</v>
      </c>
      <c r="R16" s="79">
        <v>4.4000000000000004</v>
      </c>
      <c r="S16" s="79"/>
      <c r="T16" s="80"/>
      <c r="U16" s="81">
        <v>4.4000000000000004</v>
      </c>
      <c r="V16" s="189">
        <v>4.4000000000000004</v>
      </c>
      <c r="W16" s="232" t="s">
        <v>67</v>
      </c>
      <c r="X16" s="233">
        <v>2</v>
      </c>
      <c r="Y16" s="234">
        <v>3</v>
      </c>
      <c r="Z16" s="235">
        <v>4</v>
      </c>
    </row>
    <row r="17" spans="1:26" ht="18" customHeight="1" thickBot="1">
      <c r="A17" s="32"/>
      <c r="B17" s="60"/>
      <c r="C17" s="348"/>
      <c r="D17" s="350"/>
      <c r="E17" s="370"/>
      <c r="F17" s="61"/>
      <c r="G17" s="62"/>
      <c r="H17" s="63" t="s">
        <v>13</v>
      </c>
      <c r="I17" s="64">
        <f>SUM(I16:I16)</f>
        <v>4.4000000000000004</v>
      </c>
      <c r="J17" s="65">
        <f>SUM(J16:J16)</f>
        <v>4.4000000000000004</v>
      </c>
      <c r="K17" s="65"/>
      <c r="L17" s="68"/>
      <c r="M17" s="64">
        <f>SUM(M16:M16)</f>
        <v>4.4000000000000004</v>
      </c>
      <c r="N17" s="65">
        <f>SUM(N16:N16)</f>
        <v>4.4000000000000004</v>
      </c>
      <c r="O17" s="65"/>
      <c r="P17" s="67"/>
      <c r="Q17" s="64">
        <f t="shared" si="0"/>
        <v>4.4000000000000004</v>
      </c>
      <c r="R17" s="65">
        <f>SUM(R16)</f>
        <v>4.4000000000000004</v>
      </c>
      <c r="S17" s="65"/>
      <c r="T17" s="67"/>
      <c r="U17" s="82">
        <f>SUM(U16:U16)</f>
        <v>4.4000000000000004</v>
      </c>
      <c r="V17" s="64">
        <f>SUM(V16:V16)</f>
        <v>4.4000000000000004</v>
      </c>
      <c r="W17" s="228"/>
      <c r="X17" s="229"/>
      <c r="Y17" s="230"/>
      <c r="Z17" s="231"/>
    </row>
    <row r="18" spans="1:26" ht="16.5" customHeight="1">
      <c r="A18" s="23" t="s">
        <v>11</v>
      </c>
      <c r="B18" s="47" t="s">
        <v>11</v>
      </c>
      <c r="C18" s="361" t="s">
        <v>24</v>
      </c>
      <c r="D18" s="362" t="s">
        <v>23</v>
      </c>
      <c r="E18" s="363"/>
      <c r="F18" s="365" t="s">
        <v>20</v>
      </c>
      <c r="G18" s="367" t="s">
        <v>25</v>
      </c>
      <c r="H18" s="25" t="s">
        <v>12</v>
      </c>
      <c r="I18" s="83"/>
      <c r="J18" s="84"/>
      <c r="K18" s="84"/>
      <c r="L18" s="85"/>
      <c r="M18" s="83"/>
      <c r="N18" s="84"/>
      <c r="O18" s="84"/>
      <c r="P18" s="86"/>
      <c r="Q18" s="87"/>
      <c r="R18" s="88"/>
      <c r="S18" s="88"/>
      <c r="T18" s="89"/>
      <c r="U18" s="90">
        <v>30</v>
      </c>
      <c r="V18" s="190"/>
      <c r="W18" s="232" t="s">
        <v>68</v>
      </c>
      <c r="X18" s="233"/>
      <c r="Y18" s="234">
        <v>1</v>
      </c>
      <c r="Z18" s="235"/>
    </row>
    <row r="19" spans="1:26" ht="16.5" customHeight="1" thickBot="1">
      <c r="A19" s="32"/>
      <c r="B19" s="60"/>
      <c r="C19" s="348"/>
      <c r="D19" s="350"/>
      <c r="E19" s="364"/>
      <c r="F19" s="366"/>
      <c r="G19" s="368"/>
      <c r="H19" s="63" t="s">
        <v>13</v>
      </c>
      <c r="I19" s="64"/>
      <c r="J19" s="65"/>
      <c r="K19" s="66"/>
      <c r="L19" s="67"/>
      <c r="M19" s="82"/>
      <c r="N19" s="66"/>
      <c r="O19" s="65"/>
      <c r="P19" s="91"/>
      <c r="Q19" s="64"/>
      <c r="R19" s="65"/>
      <c r="S19" s="66"/>
      <c r="T19" s="67"/>
      <c r="U19" s="82">
        <f>U18</f>
        <v>30</v>
      </c>
      <c r="V19" s="64">
        <f>V18</f>
        <v>0</v>
      </c>
      <c r="W19" s="236"/>
      <c r="X19" s="237"/>
      <c r="Y19" s="238"/>
      <c r="Z19" s="239"/>
    </row>
    <row r="20" spans="1:26" ht="16.5" customHeight="1" thickBot="1">
      <c r="A20" s="21" t="s">
        <v>11</v>
      </c>
      <c r="B20" s="92" t="s">
        <v>11</v>
      </c>
      <c r="C20" s="340" t="s">
        <v>16</v>
      </c>
      <c r="D20" s="343"/>
      <c r="E20" s="343"/>
      <c r="F20" s="343"/>
      <c r="G20" s="343"/>
      <c r="H20" s="343"/>
      <c r="I20" s="93">
        <f>L20+J20</f>
        <v>29.4</v>
      </c>
      <c r="J20" s="94">
        <f>J19+J17+J15+J13</f>
        <v>29.4</v>
      </c>
      <c r="K20" s="94"/>
      <c r="L20" s="95"/>
      <c r="M20" s="93">
        <f>P20+N20</f>
        <v>49.4</v>
      </c>
      <c r="N20" s="94">
        <f>N19+N17+N15+N13</f>
        <v>49.4</v>
      </c>
      <c r="O20" s="94"/>
      <c r="P20" s="96"/>
      <c r="Q20" s="93">
        <f>R20+T20</f>
        <v>49.4</v>
      </c>
      <c r="R20" s="94">
        <f>R19+R17+R15+R13</f>
        <v>49.4</v>
      </c>
      <c r="S20" s="94"/>
      <c r="T20" s="95"/>
      <c r="U20" s="97">
        <f>U19+U17+U15+U13</f>
        <v>79.400000000000006</v>
      </c>
      <c r="V20" s="158">
        <f>V19+V17+V15+V13</f>
        <v>49.4</v>
      </c>
      <c r="W20" s="228"/>
      <c r="X20" s="229"/>
      <c r="Y20" s="230"/>
      <c r="Z20" s="231"/>
    </row>
    <row r="21" spans="1:26" ht="16.5" customHeight="1" thickBot="1">
      <c r="A21" s="20" t="s">
        <v>11</v>
      </c>
      <c r="B21" s="201" t="s">
        <v>14</v>
      </c>
      <c r="C21" s="344" t="s">
        <v>47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</row>
    <row r="22" spans="1:26" ht="14.25" customHeight="1">
      <c r="A22" s="23" t="s">
        <v>11</v>
      </c>
      <c r="B22" s="24" t="s">
        <v>14</v>
      </c>
      <c r="C22" s="347" t="s">
        <v>11</v>
      </c>
      <c r="D22" s="349" t="s">
        <v>53</v>
      </c>
      <c r="E22" s="351"/>
      <c r="F22" s="353" t="s">
        <v>11</v>
      </c>
      <c r="G22" s="355" t="s">
        <v>25</v>
      </c>
      <c r="H22" s="123" t="s">
        <v>12</v>
      </c>
      <c r="I22" s="156">
        <f>J22+L22</f>
        <v>0</v>
      </c>
      <c r="J22" s="125"/>
      <c r="K22" s="126"/>
      <c r="L22" s="127"/>
      <c r="M22" s="202">
        <f>N22+P22</f>
        <v>101.2</v>
      </c>
      <c r="N22" s="129">
        <v>101.2</v>
      </c>
      <c r="O22" s="129"/>
      <c r="P22" s="130"/>
      <c r="Q22" s="131">
        <f>R22+T22</f>
        <v>62.9</v>
      </c>
      <c r="R22" s="132">
        <v>62.9</v>
      </c>
      <c r="S22" s="132"/>
      <c r="T22" s="133"/>
      <c r="U22" s="134">
        <v>169.3</v>
      </c>
      <c r="V22" s="193">
        <v>169.3</v>
      </c>
      <c r="W22" s="232"/>
      <c r="X22" s="233"/>
      <c r="Y22" s="234"/>
      <c r="Z22" s="235"/>
    </row>
    <row r="23" spans="1:26" ht="14.25" customHeight="1" thickBot="1">
      <c r="A23" s="32"/>
      <c r="B23" s="33"/>
      <c r="C23" s="348"/>
      <c r="D23" s="350"/>
      <c r="E23" s="352"/>
      <c r="F23" s="354"/>
      <c r="G23" s="356"/>
      <c r="H23" s="103" t="s">
        <v>13</v>
      </c>
      <c r="I23" s="35">
        <f>SUM(I22:I22)</f>
        <v>0</v>
      </c>
      <c r="J23" s="36">
        <f>SUM(J22:J22)</f>
        <v>0</v>
      </c>
      <c r="K23" s="36"/>
      <c r="L23" s="38"/>
      <c r="M23" s="35">
        <f>SUM(M22:M22)</f>
        <v>101.2</v>
      </c>
      <c r="N23" s="36">
        <f>SUM(N22:N22)</f>
        <v>101.2</v>
      </c>
      <c r="O23" s="36"/>
      <c r="P23" s="37"/>
      <c r="Q23" s="35">
        <f>R23+T23</f>
        <v>62.9</v>
      </c>
      <c r="R23" s="36">
        <f>SUM(R22:R22)</f>
        <v>62.9</v>
      </c>
      <c r="S23" s="36"/>
      <c r="T23" s="38"/>
      <c r="U23" s="39">
        <f>SUM(U22:U22)</f>
        <v>169.3</v>
      </c>
      <c r="V23" s="154">
        <f>SUM(V22:V22)</f>
        <v>169.3</v>
      </c>
      <c r="W23" s="228"/>
      <c r="X23" s="229"/>
      <c r="Y23" s="230"/>
      <c r="Z23" s="231"/>
    </row>
    <row r="24" spans="1:26" ht="27" customHeight="1">
      <c r="A24" s="23" t="s">
        <v>11</v>
      </c>
      <c r="B24" s="24" t="s">
        <v>14</v>
      </c>
      <c r="C24" s="104" t="s">
        <v>14</v>
      </c>
      <c r="D24" s="326" t="s">
        <v>49</v>
      </c>
      <c r="E24" s="105"/>
      <c r="F24" s="106" t="s">
        <v>20</v>
      </c>
      <c r="G24" s="70" t="s">
        <v>25</v>
      </c>
      <c r="H24" s="98" t="s">
        <v>12</v>
      </c>
      <c r="I24" s="206">
        <f>J24+L24</f>
        <v>36.299999999999997</v>
      </c>
      <c r="J24" s="207">
        <v>20.3</v>
      </c>
      <c r="K24" s="207"/>
      <c r="L24" s="215">
        <v>16</v>
      </c>
      <c r="M24" s="206">
        <f>N24+P24</f>
        <v>39.9</v>
      </c>
      <c r="N24" s="207">
        <f>39.9-20.8</f>
        <v>19.099999999999998</v>
      </c>
      <c r="O24" s="207">
        <v>6.1</v>
      </c>
      <c r="P24" s="208">
        <v>20.8</v>
      </c>
      <c r="Q24" s="29">
        <f>R24+T24</f>
        <v>39.900000000000006</v>
      </c>
      <c r="R24" s="30">
        <v>19.100000000000001</v>
      </c>
      <c r="S24" s="30">
        <v>6.1</v>
      </c>
      <c r="T24" s="31">
        <v>20.8</v>
      </c>
      <c r="U24" s="102">
        <v>7.2</v>
      </c>
      <c r="V24" s="191"/>
      <c r="W24" s="197"/>
      <c r="X24" s="217"/>
      <c r="Y24" s="218"/>
      <c r="Z24" s="219"/>
    </row>
    <row r="25" spans="1:26" ht="35.25" customHeight="1">
      <c r="A25" s="21"/>
      <c r="B25" s="22"/>
      <c r="C25" s="107"/>
      <c r="D25" s="327"/>
      <c r="E25" s="108"/>
      <c r="F25" s="109"/>
      <c r="G25" s="110"/>
      <c r="H25" s="111" t="s">
        <v>26</v>
      </c>
      <c r="I25" s="112">
        <f>J25+L25</f>
        <v>242</v>
      </c>
      <c r="J25" s="113">
        <v>60</v>
      </c>
      <c r="K25" s="114"/>
      <c r="L25" s="115">
        <v>182</v>
      </c>
      <c r="M25" s="209">
        <f>N25+P25</f>
        <v>225.29000000000002</v>
      </c>
      <c r="N25" s="210">
        <f>225.3-118.31</f>
        <v>106.99000000000001</v>
      </c>
      <c r="O25" s="210">
        <v>34.200000000000003</v>
      </c>
      <c r="P25" s="211">
        <v>118.3</v>
      </c>
      <c r="Q25" s="266">
        <f>R25+T25</f>
        <v>225.29000000000002</v>
      </c>
      <c r="R25" s="267">
        <f>225.3-118.31</f>
        <v>106.99000000000001</v>
      </c>
      <c r="S25" s="267">
        <v>34.200000000000003</v>
      </c>
      <c r="T25" s="268">
        <v>118.3</v>
      </c>
      <c r="U25" s="122">
        <v>40.9</v>
      </c>
      <c r="V25" s="192"/>
      <c r="W25" s="200"/>
      <c r="X25" s="220"/>
      <c r="Y25" s="222"/>
      <c r="Z25" s="223"/>
    </row>
    <row r="26" spans="1:26" ht="27" customHeight="1">
      <c r="A26" s="21"/>
      <c r="B26" s="22"/>
      <c r="C26" s="107"/>
      <c r="D26" s="204" t="s">
        <v>39</v>
      </c>
      <c r="E26" s="108"/>
      <c r="F26" s="109"/>
      <c r="G26" s="110"/>
      <c r="H26" s="123"/>
      <c r="I26" s="124"/>
      <c r="J26" s="125"/>
      <c r="K26" s="126"/>
      <c r="L26" s="127"/>
      <c r="M26" s="212"/>
      <c r="N26" s="213"/>
      <c r="O26" s="213"/>
      <c r="P26" s="214"/>
      <c r="Q26" s="131"/>
      <c r="R26" s="132"/>
      <c r="S26" s="132"/>
      <c r="T26" s="133"/>
      <c r="U26" s="134"/>
      <c r="V26" s="193"/>
      <c r="W26" s="198" t="s">
        <v>74</v>
      </c>
      <c r="X26" s="221">
        <v>1</v>
      </c>
      <c r="Y26" s="222"/>
      <c r="Z26" s="223"/>
    </row>
    <row r="27" spans="1:26" ht="25.5" customHeight="1">
      <c r="A27" s="21"/>
      <c r="B27" s="22"/>
      <c r="C27" s="107"/>
      <c r="D27" s="184" t="s">
        <v>44</v>
      </c>
      <c r="E27" s="108"/>
      <c r="F27" s="109"/>
      <c r="G27" s="110"/>
      <c r="H27" s="123"/>
      <c r="I27" s="124"/>
      <c r="J27" s="125"/>
      <c r="K27" s="126"/>
      <c r="L27" s="127"/>
      <c r="M27" s="212"/>
      <c r="N27" s="213"/>
      <c r="O27" s="213"/>
      <c r="P27" s="214"/>
      <c r="Q27" s="131"/>
      <c r="R27" s="132"/>
      <c r="S27" s="132"/>
      <c r="T27" s="133"/>
      <c r="U27" s="134"/>
      <c r="V27" s="193"/>
      <c r="W27" s="241" t="s">
        <v>69</v>
      </c>
      <c r="X27" s="221">
        <v>1</v>
      </c>
      <c r="Y27" s="222"/>
      <c r="Z27" s="224"/>
    </row>
    <row r="28" spans="1:26" ht="38.25" customHeight="1" thickBot="1">
      <c r="A28" s="32"/>
      <c r="B28" s="33"/>
      <c r="C28" s="136"/>
      <c r="D28" s="205" t="s">
        <v>48</v>
      </c>
      <c r="E28" s="137"/>
      <c r="F28" s="138"/>
      <c r="G28" s="139"/>
      <c r="H28" s="103" t="s">
        <v>13</v>
      </c>
      <c r="I28" s="35">
        <f>L28+J28</f>
        <v>278.3</v>
      </c>
      <c r="J28" s="36">
        <f>SUM(J24:J25)</f>
        <v>80.3</v>
      </c>
      <c r="K28" s="36"/>
      <c r="L28" s="38">
        <f>L25+L24</f>
        <v>198</v>
      </c>
      <c r="M28" s="35">
        <f>P28+N28</f>
        <v>265.19</v>
      </c>
      <c r="N28" s="36">
        <f>SUM(N24:N25)</f>
        <v>126.09</v>
      </c>
      <c r="O28" s="36">
        <f>O25+O24</f>
        <v>40.300000000000004</v>
      </c>
      <c r="P28" s="37">
        <f>P25+P24</f>
        <v>139.1</v>
      </c>
      <c r="Q28" s="35">
        <f>SUM(Q24:Q25)</f>
        <v>265.19000000000005</v>
      </c>
      <c r="R28" s="36">
        <f>SUM(R24:R25)</f>
        <v>126.09</v>
      </c>
      <c r="S28" s="36">
        <f>S25+S24</f>
        <v>40.300000000000004</v>
      </c>
      <c r="T28" s="38">
        <f>T25+T24</f>
        <v>139.1</v>
      </c>
      <c r="U28" s="39">
        <f>SUM(U24:U25)</f>
        <v>48.1</v>
      </c>
      <c r="V28" s="154">
        <f>SUM(V24:V25)</f>
        <v>0</v>
      </c>
      <c r="W28" s="199" t="s">
        <v>70</v>
      </c>
      <c r="X28" s="242">
        <v>50</v>
      </c>
      <c r="Y28" s="243" t="s">
        <v>71</v>
      </c>
      <c r="Z28" s="244" t="s">
        <v>72</v>
      </c>
    </row>
    <row r="29" spans="1:26" ht="19.5" customHeight="1">
      <c r="A29" s="23" t="s">
        <v>11</v>
      </c>
      <c r="B29" s="24" t="s">
        <v>14</v>
      </c>
      <c r="C29" s="361" t="s">
        <v>15</v>
      </c>
      <c r="D29" s="456" t="s">
        <v>50</v>
      </c>
      <c r="E29" s="457"/>
      <c r="F29" s="455" t="s">
        <v>20</v>
      </c>
      <c r="G29" s="452" t="s">
        <v>25</v>
      </c>
      <c r="H29" s="140" t="s">
        <v>12</v>
      </c>
      <c r="I29" s="42">
        <f>J29+L29</f>
        <v>5.9</v>
      </c>
      <c r="J29" s="40">
        <v>5.9</v>
      </c>
      <c r="K29" s="41"/>
      <c r="L29" s="141"/>
      <c r="M29" s="46">
        <f>N29+P29</f>
        <v>0</v>
      </c>
      <c r="N29" s="41"/>
      <c r="O29" s="142"/>
      <c r="P29" s="143"/>
      <c r="Q29" s="43">
        <f>R29+T29</f>
        <v>0</v>
      </c>
      <c r="R29" s="44"/>
      <c r="S29" s="44"/>
      <c r="T29" s="45"/>
      <c r="U29" s="102"/>
      <c r="V29" s="194"/>
      <c r="W29" s="232"/>
      <c r="X29" s="233"/>
      <c r="Y29" s="234"/>
      <c r="Z29" s="235"/>
    </row>
    <row r="30" spans="1:26" ht="19.5" customHeight="1">
      <c r="A30" s="21"/>
      <c r="B30" s="22"/>
      <c r="C30" s="347"/>
      <c r="D30" s="386"/>
      <c r="E30" s="351"/>
      <c r="F30" s="353"/>
      <c r="G30" s="453"/>
      <c r="H30" s="111" t="s">
        <v>26</v>
      </c>
      <c r="I30" s="144">
        <f>J30+L30</f>
        <v>26</v>
      </c>
      <c r="J30" s="113">
        <v>26</v>
      </c>
      <c r="K30" s="114"/>
      <c r="L30" s="115"/>
      <c r="M30" s="116">
        <f>N30+P30</f>
        <v>0</v>
      </c>
      <c r="N30" s="117"/>
      <c r="O30" s="114"/>
      <c r="P30" s="118"/>
      <c r="Q30" s="145">
        <f>R30+T30</f>
        <v>0</v>
      </c>
      <c r="R30" s="120"/>
      <c r="S30" s="121"/>
      <c r="T30" s="121"/>
      <c r="U30" s="122"/>
      <c r="V30" s="192"/>
      <c r="W30" s="236"/>
      <c r="X30" s="237"/>
      <c r="Y30" s="238"/>
      <c r="Z30" s="239"/>
    </row>
    <row r="31" spans="1:26" ht="23.25" customHeight="1">
      <c r="A31" s="21"/>
      <c r="B31" s="22"/>
      <c r="C31" s="347"/>
      <c r="D31" s="386"/>
      <c r="E31" s="351"/>
      <c r="F31" s="353"/>
      <c r="G31" s="453"/>
      <c r="H31" s="146"/>
      <c r="I31" s="124"/>
      <c r="J31" s="125"/>
      <c r="K31" s="126"/>
      <c r="L31" s="147"/>
      <c r="M31" s="128"/>
      <c r="N31" s="129"/>
      <c r="O31" s="126"/>
      <c r="P31" s="148"/>
      <c r="Q31" s="149"/>
      <c r="R31" s="132"/>
      <c r="S31" s="132"/>
      <c r="T31" s="150"/>
      <c r="U31" s="134"/>
      <c r="V31" s="193"/>
      <c r="W31" s="236"/>
      <c r="X31" s="237"/>
      <c r="Y31" s="238"/>
      <c r="Z31" s="239"/>
    </row>
    <row r="32" spans="1:26" ht="30" customHeight="1">
      <c r="A32" s="21"/>
      <c r="B32" s="22"/>
      <c r="C32" s="347"/>
      <c r="D32" s="135" t="s">
        <v>40</v>
      </c>
      <c r="E32" s="351"/>
      <c r="F32" s="353"/>
      <c r="G32" s="453"/>
      <c r="H32" s="146"/>
      <c r="I32" s="151"/>
      <c r="J32" s="125"/>
      <c r="K32" s="126"/>
      <c r="L32" s="147"/>
      <c r="M32" s="128"/>
      <c r="N32" s="129"/>
      <c r="O32" s="126"/>
      <c r="P32" s="148"/>
      <c r="Q32" s="149"/>
      <c r="R32" s="132"/>
      <c r="S32" s="132"/>
      <c r="T32" s="150"/>
      <c r="U32" s="134"/>
      <c r="V32" s="193"/>
      <c r="W32" s="236"/>
      <c r="X32" s="237"/>
      <c r="Y32" s="238"/>
      <c r="Z32" s="239"/>
    </row>
    <row r="33" spans="1:215" ht="27" customHeight="1" thickBot="1">
      <c r="A33" s="32"/>
      <c r="B33" s="33"/>
      <c r="C33" s="348"/>
      <c r="D33" s="152" t="s">
        <v>43</v>
      </c>
      <c r="E33" s="458"/>
      <c r="F33" s="378"/>
      <c r="G33" s="454"/>
      <c r="H33" s="153" t="s">
        <v>13</v>
      </c>
      <c r="I33" s="154">
        <f>SUM(I29:I30)</f>
        <v>31.9</v>
      </c>
      <c r="J33" s="36">
        <f>SUM(J29:J30)</f>
        <v>31.9</v>
      </c>
      <c r="K33" s="36"/>
      <c r="L33" s="155"/>
      <c r="M33" s="35">
        <f>SUM(M29:M30)</f>
        <v>0</v>
      </c>
      <c r="N33" s="36">
        <f>SUM(N29:N30)</f>
        <v>0</v>
      </c>
      <c r="O33" s="36"/>
      <c r="P33" s="155"/>
      <c r="Q33" s="35">
        <f>R33+T33</f>
        <v>0</v>
      </c>
      <c r="R33" s="36">
        <f>R31+R30+R29</f>
        <v>0</v>
      </c>
      <c r="S33" s="36"/>
      <c r="T33" s="155"/>
      <c r="U33" s="39"/>
      <c r="V33" s="154"/>
      <c r="W33" s="228"/>
      <c r="X33" s="229"/>
      <c r="Y33" s="230"/>
      <c r="Z33" s="231"/>
    </row>
    <row r="34" spans="1:215" ht="39" customHeight="1">
      <c r="A34" s="23" t="s">
        <v>11</v>
      </c>
      <c r="B34" s="24" t="s">
        <v>14</v>
      </c>
      <c r="C34" s="328" t="s">
        <v>24</v>
      </c>
      <c r="D34" s="183" t="s">
        <v>51</v>
      </c>
      <c r="E34" s="331"/>
      <c r="F34" s="334" t="s">
        <v>20</v>
      </c>
      <c r="G34" s="337" t="s">
        <v>25</v>
      </c>
      <c r="H34" s="98" t="s">
        <v>12</v>
      </c>
      <c r="I34" s="28">
        <f>J34+L34</f>
        <v>18.600000000000001</v>
      </c>
      <c r="J34" s="26">
        <v>18.600000000000001</v>
      </c>
      <c r="K34" s="27"/>
      <c r="L34" s="99"/>
      <c r="M34" s="28">
        <f>N34+P34</f>
        <v>7.9</v>
      </c>
      <c r="N34" s="100">
        <v>7.9</v>
      </c>
      <c r="O34" s="100"/>
      <c r="P34" s="101"/>
      <c r="Q34" s="29">
        <f>R34+T34</f>
        <v>7.9</v>
      </c>
      <c r="R34" s="30">
        <v>7.9</v>
      </c>
      <c r="S34" s="30"/>
      <c r="T34" s="31"/>
      <c r="U34" s="102"/>
      <c r="V34" s="191"/>
      <c r="W34" s="232"/>
      <c r="X34" s="233"/>
      <c r="Y34" s="234"/>
      <c r="Z34" s="235"/>
    </row>
    <row r="35" spans="1:215" ht="27" customHeight="1">
      <c r="A35" s="21"/>
      <c r="B35" s="22"/>
      <c r="C35" s="329"/>
      <c r="D35" s="184" t="s">
        <v>43</v>
      </c>
      <c r="E35" s="332"/>
      <c r="F35" s="335"/>
      <c r="G35" s="338"/>
      <c r="H35" s="111" t="s">
        <v>26</v>
      </c>
      <c r="I35" s="144">
        <f>J35+L35</f>
        <v>99</v>
      </c>
      <c r="J35" s="113">
        <v>99</v>
      </c>
      <c r="K35" s="114"/>
      <c r="L35" s="115"/>
      <c r="M35" s="144">
        <f>N35+P35</f>
        <v>44</v>
      </c>
      <c r="N35" s="117">
        <v>44</v>
      </c>
      <c r="O35" s="117"/>
      <c r="P35" s="118"/>
      <c r="Q35" s="119">
        <f>R35+T35</f>
        <v>44</v>
      </c>
      <c r="R35" s="120">
        <v>44</v>
      </c>
      <c r="S35" s="120"/>
      <c r="T35" s="121"/>
      <c r="U35" s="122"/>
      <c r="V35" s="192"/>
      <c r="W35" s="236"/>
      <c r="X35" s="237"/>
      <c r="Y35" s="238"/>
      <c r="Z35" s="239"/>
    </row>
    <row r="36" spans="1:215" ht="27" customHeight="1">
      <c r="A36" s="21"/>
      <c r="B36" s="22"/>
      <c r="C36" s="329"/>
      <c r="D36" s="185" t="s">
        <v>40</v>
      </c>
      <c r="E36" s="332"/>
      <c r="F36" s="335"/>
      <c r="G36" s="338"/>
      <c r="H36" s="123"/>
      <c r="I36" s="156"/>
      <c r="J36" s="125"/>
      <c r="K36" s="126"/>
      <c r="L36" s="127"/>
      <c r="M36" s="156"/>
      <c r="N36" s="129"/>
      <c r="O36" s="129"/>
      <c r="P36" s="130"/>
      <c r="Q36" s="131"/>
      <c r="R36" s="132"/>
      <c r="S36" s="132"/>
      <c r="T36" s="133"/>
      <c r="U36" s="134"/>
      <c r="V36" s="193"/>
      <c r="W36" s="236"/>
      <c r="X36" s="237"/>
      <c r="Y36" s="238"/>
      <c r="Z36" s="239"/>
    </row>
    <row r="37" spans="1:215" ht="40.5" customHeight="1">
      <c r="A37" s="21"/>
      <c r="B37" s="22"/>
      <c r="C37" s="329"/>
      <c r="D37" s="185" t="s">
        <v>42</v>
      </c>
      <c r="E37" s="332"/>
      <c r="F37" s="335"/>
      <c r="G37" s="338"/>
      <c r="H37" s="123"/>
      <c r="I37" s="156"/>
      <c r="J37" s="125"/>
      <c r="K37" s="126"/>
      <c r="L37" s="127"/>
      <c r="M37" s="156"/>
      <c r="N37" s="129"/>
      <c r="O37" s="129"/>
      <c r="P37" s="130"/>
      <c r="Q37" s="131"/>
      <c r="R37" s="132"/>
      <c r="S37" s="132"/>
      <c r="T37" s="133"/>
      <c r="U37" s="134"/>
      <c r="V37" s="193"/>
      <c r="W37" s="245" t="s">
        <v>73</v>
      </c>
      <c r="X37" s="237">
        <v>600</v>
      </c>
      <c r="Y37" s="238">
        <v>650</v>
      </c>
      <c r="Z37" s="239">
        <v>700</v>
      </c>
    </row>
    <row r="38" spans="1:215" ht="30" customHeight="1" thickBot="1">
      <c r="A38" s="32"/>
      <c r="B38" s="33"/>
      <c r="C38" s="330"/>
      <c r="D38" s="186" t="s">
        <v>41</v>
      </c>
      <c r="E38" s="333"/>
      <c r="F38" s="336"/>
      <c r="G38" s="339"/>
      <c r="H38" s="103" t="s">
        <v>13</v>
      </c>
      <c r="I38" s="154">
        <f>SUM(I34:I35)</f>
        <v>117.6</v>
      </c>
      <c r="J38" s="36">
        <f>SUM(J34:J35)</f>
        <v>117.6</v>
      </c>
      <c r="K38" s="36"/>
      <c r="L38" s="38"/>
      <c r="M38" s="154">
        <f>P38+N38</f>
        <v>51.9</v>
      </c>
      <c r="N38" s="36">
        <f>SUM(N34:N35)</f>
        <v>51.9</v>
      </c>
      <c r="O38" s="36"/>
      <c r="P38" s="37"/>
      <c r="Q38" s="154">
        <f>SUM(Q34:Q35)</f>
        <v>51.9</v>
      </c>
      <c r="R38" s="36">
        <f>SUM(R34:R35)</f>
        <v>51.9</v>
      </c>
      <c r="S38" s="36"/>
      <c r="T38" s="38"/>
      <c r="U38" s="39">
        <f>SUM(U34:U35)</f>
        <v>0</v>
      </c>
      <c r="V38" s="154"/>
      <c r="W38" s="236"/>
      <c r="X38" s="237"/>
      <c r="Y38" s="238"/>
      <c r="Z38" s="231"/>
    </row>
    <row r="39" spans="1:215" ht="12.75" customHeight="1" thickBot="1">
      <c r="A39" s="20" t="s">
        <v>11</v>
      </c>
      <c r="B39" s="157" t="s">
        <v>14</v>
      </c>
      <c r="C39" s="340" t="s">
        <v>16</v>
      </c>
      <c r="D39" s="341"/>
      <c r="E39" s="341"/>
      <c r="F39" s="341"/>
      <c r="G39" s="341"/>
      <c r="H39" s="342"/>
      <c r="I39" s="158">
        <f>L39+J39</f>
        <v>427.8</v>
      </c>
      <c r="J39" s="94">
        <f>SUM(J38,J33,J28,J23)</f>
        <v>229.8</v>
      </c>
      <c r="K39" s="159"/>
      <c r="L39" s="94">
        <f>L38+L33+L28+L23</f>
        <v>198</v>
      </c>
      <c r="M39" s="93">
        <f>SUM(M38,M33,M28,M23)</f>
        <v>418.28999999999996</v>
      </c>
      <c r="N39" s="159">
        <f>SUM(N38,N33,N28,N23)</f>
        <v>279.19</v>
      </c>
      <c r="O39" s="94"/>
      <c r="P39" s="160">
        <f t="shared" ref="P39:V39" si="1">SUM(P38,P33,P28,P23)</f>
        <v>139.1</v>
      </c>
      <c r="Q39" s="93">
        <f>SUM(Q38,Q33,Q28,Q23)</f>
        <v>379.99</v>
      </c>
      <c r="R39" s="159">
        <f>SUM(R38,R33,R28,R23)</f>
        <v>240.89000000000001</v>
      </c>
      <c r="S39" s="94">
        <f>S38+S33+S28+S23</f>
        <v>40.300000000000004</v>
      </c>
      <c r="T39" s="160">
        <f>SUM(T38,T33,T28,T23)</f>
        <v>139.1</v>
      </c>
      <c r="U39" s="93">
        <f t="shared" si="1"/>
        <v>217.4</v>
      </c>
      <c r="V39" s="158">
        <f t="shared" si="1"/>
        <v>169.3</v>
      </c>
      <c r="W39" s="323"/>
      <c r="X39" s="324"/>
      <c r="Y39" s="324"/>
      <c r="Z39" s="325"/>
    </row>
    <row r="40" spans="1:215" ht="12.75" customHeight="1" thickBot="1">
      <c r="A40" s="23" t="s">
        <v>11</v>
      </c>
      <c r="B40" s="311" t="s">
        <v>17</v>
      </c>
      <c r="C40" s="312"/>
      <c r="D40" s="312"/>
      <c r="E40" s="312"/>
      <c r="F40" s="312"/>
      <c r="G40" s="312"/>
      <c r="H40" s="313"/>
      <c r="I40" s="161">
        <f>I39+I20</f>
        <v>457.2</v>
      </c>
      <c r="J40" s="162">
        <f>J39+J20</f>
        <v>259.2</v>
      </c>
      <c r="K40" s="162"/>
      <c r="L40" s="163">
        <f>L39</f>
        <v>198</v>
      </c>
      <c r="M40" s="161">
        <f>M39+M20</f>
        <v>467.68999999999994</v>
      </c>
      <c r="N40" s="162">
        <f>N39+N20</f>
        <v>328.59</v>
      </c>
      <c r="O40" s="162"/>
      <c r="P40" s="163">
        <f>P39</f>
        <v>139.1</v>
      </c>
      <c r="Q40" s="161">
        <f>Q39+Q20</f>
        <v>429.39</v>
      </c>
      <c r="R40" s="162">
        <f>R39+R20</f>
        <v>290.29000000000002</v>
      </c>
      <c r="S40" s="162">
        <f>S39</f>
        <v>40.300000000000004</v>
      </c>
      <c r="T40" s="163">
        <f>T39</f>
        <v>139.1</v>
      </c>
      <c r="U40" s="164">
        <f>U39+U20</f>
        <v>296.8</v>
      </c>
      <c r="V40" s="195">
        <f>V39+V20</f>
        <v>218.70000000000002</v>
      </c>
      <c r="W40" s="314"/>
      <c r="X40" s="315"/>
      <c r="Y40" s="315"/>
      <c r="Z40" s="316"/>
    </row>
    <row r="41" spans="1:215" s="6" customFormat="1" ht="12.75" customHeight="1" thickBot="1">
      <c r="A41" s="165" t="s">
        <v>20</v>
      </c>
      <c r="B41" s="317" t="s">
        <v>18</v>
      </c>
      <c r="C41" s="318"/>
      <c r="D41" s="318"/>
      <c r="E41" s="318"/>
      <c r="F41" s="318"/>
      <c r="G41" s="318"/>
      <c r="H41" s="319"/>
      <c r="I41" s="166">
        <f>I40</f>
        <v>457.2</v>
      </c>
      <c r="J41" s="167">
        <f>J40</f>
        <v>259.2</v>
      </c>
      <c r="K41" s="167"/>
      <c r="L41" s="168">
        <f>L40</f>
        <v>198</v>
      </c>
      <c r="M41" s="166">
        <f>M40</f>
        <v>467.68999999999994</v>
      </c>
      <c r="N41" s="167">
        <f>N40</f>
        <v>328.59</v>
      </c>
      <c r="O41" s="167"/>
      <c r="P41" s="168">
        <f>P40</f>
        <v>139.1</v>
      </c>
      <c r="Q41" s="166">
        <f>Q40</f>
        <v>429.39</v>
      </c>
      <c r="R41" s="167">
        <f>R40</f>
        <v>290.29000000000002</v>
      </c>
      <c r="S41" s="167">
        <f>S40+S39</f>
        <v>80.600000000000009</v>
      </c>
      <c r="T41" s="168">
        <f>T40</f>
        <v>139.1</v>
      </c>
      <c r="U41" s="169">
        <f>U40</f>
        <v>296.8</v>
      </c>
      <c r="V41" s="196">
        <f>V40</f>
        <v>218.70000000000002</v>
      </c>
      <c r="W41" s="320"/>
      <c r="X41" s="321"/>
      <c r="Y41" s="321"/>
      <c r="Z41" s="322"/>
      <c r="AA41" s="20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</row>
    <row r="42" spans="1:215" s="264" customFormat="1" ht="25.5" customHeight="1">
      <c r="A42" s="303" t="s">
        <v>78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</row>
    <row r="43" spans="1:215" s="8" customFormat="1" ht="15" customHeight="1">
      <c r="A43" s="473" t="s">
        <v>52</v>
      </c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</row>
    <row r="44" spans="1:215" s="11" customFormat="1" ht="12.75" customHeight="1">
      <c r="A44" s="9"/>
      <c r="B44" s="10"/>
      <c r="C44" s="10"/>
      <c r="D44" s="302" t="s">
        <v>22</v>
      </c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X44" s="225"/>
      <c r="Y44" s="225"/>
      <c r="Z44" s="225"/>
    </row>
    <row r="45" spans="1:215" s="1" customFormat="1" ht="12" customHeight="1" thickBot="1">
      <c r="A45" s="9"/>
      <c r="B45" s="10"/>
      <c r="C45" s="10"/>
      <c r="D45" s="10"/>
      <c r="E45" s="10"/>
      <c r="F45" s="10"/>
      <c r="G45" s="10"/>
      <c r="H45" s="12"/>
      <c r="I45" s="7"/>
      <c r="J45" s="7"/>
      <c r="K45" s="7"/>
      <c r="L45" s="7"/>
      <c r="M45" s="304"/>
      <c r="N45" s="304"/>
      <c r="O45" s="304"/>
      <c r="P45" s="304"/>
      <c r="Q45" s="304"/>
      <c r="R45" s="304"/>
      <c r="S45" s="304"/>
      <c r="T45" s="304"/>
      <c r="U45" s="18"/>
      <c r="X45" s="226"/>
      <c r="Y45" s="226"/>
      <c r="Z45" s="226"/>
    </row>
    <row r="46" spans="1:215" s="171" customFormat="1" ht="24.75" customHeight="1" thickBot="1">
      <c r="B46" s="172"/>
      <c r="C46" s="172"/>
      <c r="D46" s="305" t="s">
        <v>19</v>
      </c>
      <c r="E46" s="306"/>
      <c r="F46" s="306"/>
      <c r="G46" s="306"/>
      <c r="H46" s="307"/>
      <c r="I46" s="463" t="s">
        <v>56</v>
      </c>
      <c r="J46" s="464"/>
      <c r="K46" s="464"/>
      <c r="L46" s="465"/>
      <c r="M46" s="469" t="s">
        <v>57</v>
      </c>
      <c r="N46" s="464"/>
      <c r="O46" s="464"/>
      <c r="P46" s="470"/>
      <c r="Q46" s="308" t="s">
        <v>58</v>
      </c>
      <c r="R46" s="309"/>
      <c r="S46" s="309"/>
      <c r="T46" s="310"/>
      <c r="U46" s="246" t="s">
        <v>75</v>
      </c>
      <c r="V46" s="247" t="s">
        <v>76</v>
      </c>
      <c r="X46" s="227"/>
      <c r="Y46" s="227"/>
      <c r="Z46" s="227"/>
    </row>
    <row r="47" spans="1:215" ht="12.75" customHeight="1" thickBot="1">
      <c r="A47" s="2"/>
      <c r="B47" s="13"/>
      <c r="C47" s="13"/>
      <c r="D47" s="293" t="s">
        <v>21</v>
      </c>
      <c r="E47" s="294"/>
      <c r="F47" s="294"/>
      <c r="G47" s="294"/>
      <c r="H47" s="295"/>
      <c r="I47" s="296">
        <f>I48</f>
        <v>90.199999999999989</v>
      </c>
      <c r="J47" s="297"/>
      <c r="K47" s="297"/>
      <c r="L47" s="442"/>
      <c r="M47" s="461">
        <f>M48</f>
        <v>198.4</v>
      </c>
      <c r="N47" s="297"/>
      <c r="O47" s="297"/>
      <c r="P47" s="298"/>
      <c r="Q47" s="296">
        <f>Q48</f>
        <v>160.1</v>
      </c>
      <c r="R47" s="297"/>
      <c r="S47" s="297"/>
      <c r="T47" s="298"/>
      <c r="U47" s="250">
        <f>U48</f>
        <v>255.9</v>
      </c>
      <c r="V47" s="251">
        <f>V48</f>
        <v>218.70000000000002</v>
      </c>
    </row>
    <row r="48" spans="1:215" ht="12" customHeight="1" thickBot="1">
      <c r="A48" s="2"/>
      <c r="B48" s="14"/>
      <c r="C48" s="14"/>
      <c r="D48" s="281" t="s">
        <v>34</v>
      </c>
      <c r="E48" s="282"/>
      <c r="F48" s="282"/>
      <c r="G48" s="282"/>
      <c r="H48" s="283"/>
      <c r="I48" s="299">
        <f>SUMIF(H12:H38,"SB",I12:I38)</f>
        <v>90.199999999999989</v>
      </c>
      <c r="J48" s="300"/>
      <c r="K48" s="300"/>
      <c r="L48" s="462"/>
      <c r="M48" s="468">
        <f>SUMIF(H12:H38,"SB",M12:M38)</f>
        <v>198.4</v>
      </c>
      <c r="N48" s="300"/>
      <c r="O48" s="300"/>
      <c r="P48" s="301"/>
      <c r="Q48" s="284">
        <f>SUMIF(H12:H37,"SB",Q12:Q37)</f>
        <v>160.1</v>
      </c>
      <c r="R48" s="285"/>
      <c r="S48" s="285"/>
      <c r="T48" s="286"/>
      <c r="U48" s="248">
        <f>SUMIF(H12:H35,"sb",U12:U37)</f>
        <v>255.9</v>
      </c>
      <c r="V48" s="249">
        <f>SUMIF(H12:H35,"sb",V12:V37)</f>
        <v>218.70000000000002</v>
      </c>
    </row>
    <row r="49" spans="1:26" ht="15" customHeight="1" thickBot="1">
      <c r="A49" s="2"/>
      <c r="B49" s="15"/>
      <c r="C49" s="15"/>
      <c r="D49" s="287" t="s">
        <v>33</v>
      </c>
      <c r="E49" s="288"/>
      <c r="F49" s="288"/>
      <c r="G49" s="288"/>
      <c r="H49" s="289"/>
      <c r="I49" s="290">
        <f>I50</f>
        <v>367</v>
      </c>
      <c r="J49" s="291"/>
      <c r="K49" s="291"/>
      <c r="L49" s="471"/>
      <c r="M49" s="472">
        <f>SUM(M50:P50)</f>
        <v>269.29000000000002</v>
      </c>
      <c r="N49" s="291"/>
      <c r="O49" s="291"/>
      <c r="P49" s="292"/>
      <c r="Q49" s="290">
        <f>SUM(Q50:T50)</f>
        <v>269.29000000000002</v>
      </c>
      <c r="R49" s="291"/>
      <c r="S49" s="291"/>
      <c r="T49" s="292"/>
      <c r="U49" s="250">
        <f>U50</f>
        <v>40.9</v>
      </c>
      <c r="V49" s="251">
        <f>V50</f>
        <v>0</v>
      </c>
    </row>
    <row r="50" spans="1:26" ht="12.75" customHeight="1" thickBot="1">
      <c r="A50" s="2"/>
      <c r="B50" s="14"/>
      <c r="C50" s="14"/>
      <c r="D50" s="281" t="s">
        <v>35</v>
      </c>
      <c r="E50" s="282"/>
      <c r="F50" s="282"/>
      <c r="G50" s="282"/>
      <c r="H50" s="283"/>
      <c r="I50" s="299">
        <f>SUMIF(H12:H37,"ES",I12:I37)</f>
        <v>367</v>
      </c>
      <c r="J50" s="300"/>
      <c r="K50" s="300"/>
      <c r="L50" s="462"/>
      <c r="M50" s="299">
        <f>SUMIF(H12:H38,"ES",M12:M38)</f>
        <v>269.29000000000002</v>
      </c>
      <c r="N50" s="300"/>
      <c r="O50" s="300"/>
      <c r="P50" s="462"/>
      <c r="Q50" s="299">
        <f>SUMIF(H12:H41,"ES",Q12:Q41)</f>
        <v>269.29000000000002</v>
      </c>
      <c r="R50" s="300"/>
      <c r="S50" s="300"/>
      <c r="T50" s="301"/>
      <c r="U50" s="248">
        <f>SUMIF(H12:H35,"es",U12:U37)</f>
        <v>40.9</v>
      </c>
      <c r="V50" s="249">
        <f>SUMIF(H12:H35,"es",V12:V37)</f>
        <v>0</v>
      </c>
      <c r="X50" s="2"/>
      <c r="Y50" s="2"/>
      <c r="Z50" s="2"/>
    </row>
    <row r="51" spans="1:26" ht="13.5" customHeight="1" thickBot="1">
      <c r="A51" s="2"/>
      <c r="B51" s="13"/>
      <c r="C51" s="13"/>
      <c r="D51" s="275" t="s">
        <v>13</v>
      </c>
      <c r="E51" s="276"/>
      <c r="F51" s="276"/>
      <c r="G51" s="276"/>
      <c r="H51" s="277"/>
      <c r="I51" s="278">
        <f>I47+I49</f>
        <v>457.2</v>
      </c>
      <c r="J51" s="279"/>
      <c r="K51" s="279"/>
      <c r="L51" s="466"/>
      <c r="M51" s="467">
        <f>M47+M49</f>
        <v>467.69000000000005</v>
      </c>
      <c r="N51" s="279"/>
      <c r="O51" s="279"/>
      <c r="P51" s="280"/>
      <c r="Q51" s="278">
        <f>Q47+Q49</f>
        <v>429.39</v>
      </c>
      <c r="R51" s="279"/>
      <c r="S51" s="279"/>
      <c r="T51" s="280"/>
      <c r="U51" s="252">
        <f>U47+U49</f>
        <v>296.8</v>
      </c>
      <c r="V51" s="253">
        <f>V49+V47</f>
        <v>218.70000000000002</v>
      </c>
      <c r="X51" s="2"/>
      <c r="Y51" s="2"/>
      <c r="Z51" s="2"/>
    </row>
    <row r="52" spans="1:26">
      <c r="C52" s="2"/>
      <c r="D52" s="16"/>
      <c r="E52" s="16"/>
      <c r="F52" s="16"/>
      <c r="G52" s="16"/>
      <c r="H52" s="16"/>
      <c r="I52" s="16"/>
      <c r="J52" s="16"/>
      <c r="K52" s="7"/>
      <c r="L52" s="7"/>
      <c r="M52" s="7"/>
      <c r="N52" s="7"/>
      <c r="O52" s="17"/>
      <c r="P52" s="17"/>
      <c r="Q52" s="17"/>
      <c r="R52" s="17"/>
      <c r="S52" s="7"/>
      <c r="T52" s="7"/>
      <c r="U52" s="8"/>
      <c r="V52" s="2"/>
      <c r="X52" s="2"/>
      <c r="Y52" s="2"/>
      <c r="Z52" s="2"/>
    </row>
  </sheetData>
  <mergeCells count="112">
    <mergeCell ref="D49:H49"/>
    <mergeCell ref="I49:L49"/>
    <mergeCell ref="M49:P49"/>
    <mergeCell ref="G22:G23"/>
    <mergeCell ref="D24:D25"/>
    <mergeCell ref="D46:H46"/>
    <mergeCell ref="C39:H39"/>
    <mergeCell ref="A43:AB43"/>
    <mergeCell ref="F34:F38"/>
    <mergeCell ref="C34:C38"/>
    <mergeCell ref="Q51:T51"/>
    <mergeCell ref="D51:H51"/>
    <mergeCell ref="I51:L51"/>
    <mergeCell ref="M51:P51"/>
    <mergeCell ref="W39:Z39"/>
    <mergeCell ref="W40:Z40"/>
    <mergeCell ref="W41:Z41"/>
    <mergeCell ref="I48:L48"/>
    <mergeCell ref="M48:P48"/>
    <mergeCell ref="Q46:T46"/>
    <mergeCell ref="Q49:T49"/>
    <mergeCell ref="I46:L46"/>
    <mergeCell ref="X4:Z4"/>
    <mergeCell ref="A1:Z1"/>
    <mergeCell ref="A2:Z2"/>
    <mergeCell ref="A3:Z3"/>
    <mergeCell ref="M46:P46"/>
    <mergeCell ref="D44:V44"/>
    <mergeCell ref="A42:Z42"/>
    <mergeCell ref="D48:H48"/>
    <mergeCell ref="X14:X15"/>
    <mergeCell ref="Y14:Y15"/>
    <mergeCell ref="A5:A7"/>
    <mergeCell ref="R6:S6"/>
    <mergeCell ref="D50:H50"/>
    <mergeCell ref="I50:L50"/>
    <mergeCell ref="M50:P50"/>
    <mergeCell ref="Q50:T50"/>
    <mergeCell ref="Q48:T48"/>
    <mergeCell ref="Q5:T5"/>
    <mergeCell ref="M47:P47"/>
    <mergeCell ref="B12:B13"/>
    <mergeCell ref="G18:G19"/>
    <mergeCell ref="F18:F19"/>
    <mergeCell ref="C29:C33"/>
    <mergeCell ref="W14:W15"/>
    <mergeCell ref="H5:H7"/>
    <mergeCell ref="G12:G13"/>
    <mergeCell ref="L6:L7"/>
    <mergeCell ref="W12:W13"/>
    <mergeCell ref="X12:X13"/>
    <mergeCell ref="J6:K6"/>
    <mergeCell ref="B10:Z10"/>
    <mergeCell ref="F29:F33"/>
    <mergeCell ref="C22:C23"/>
    <mergeCell ref="C18:C19"/>
    <mergeCell ref="D29:D31"/>
    <mergeCell ref="D22:D23"/>
    <mergeCell ref="D14:D15"/>
    <mergeCell ref="E29:E33"/>
    <mergeCell ref="C14:C15"/>
    <mergeCell ref="E16:E17"/>
    <mergeCell ref="C21:Z21"/>
    <mergeCell ref="G29:G33"/>
    <mergeCell ref="C5:C7"/>
    <mergeCell ref="D5:D7"/>
    <mergeCell ref="C12:C13"/>
    <mergeCell ref="C16:C17"/>
    <mergeCell ref="D16:D17"/>
    <mergeCell ref="E14:E15"/>
    <mergeCell ref="A9:Z9"/>
    <mergeCell ref="F5:F7"/>
    <mergeCell ref="D18:D19"/>
    <mergeCell ref="C20:H20"/>
    <mergeCell ref="W5:Z5"/>
    <mergeCell ref="W6:W7"/>
    <mergeCell ref="V5:V7"/>
    <mergeCell ref="T6:T7"/>
    <mergeCell ref="I5:L5"/>
    <mergeCell ref="M5:P5"/>
    <mergeCell ref="E12:E13"/>
    <mergeCell ref="G5:G7"/>
    <mergeCell ref="D12:D13"/>
    <mergeCell ref="P6:P7"/>
    <mergeCell ref="I6:I7"/>
    <mergeCell ref="Y12:Y13"/>
    <mergeCell ref="Z12:Z13"/>
    <mergeCell ref="A12:A13"/>
    <mergeCell ref="F12:F13"/>
    <mergeCell ref="Z6:Z7"/>
    <mergeCell ref="U8:Z8"/>
    <mergeCell ref="E5:E7"/>
    <mergeCell ref="D47:H47"/>
    <mergeCell ref="I47:L47"/>
    <mergeCell ref="X6:X7"/>
    <mergeCell ref="Y6:Y7"/>
    <mergeCell ref="Q47:T47"/>
    <mergeCell ref="B40:H40"/>
    <mergeCell ref="B41:H41"/>
    <mergeCell ref="M45:T45"/>
    <mergeCell ref="E34:E38"/>
    <mergeCell ref="B5:B7"/>
    <mergeCell ref="G34:G38"/>
    <mergeCell ref="E18:E19"/>
    <mergeCell ref="F22:F23"/>
    <mergeCell ref="Q6:Q7"/>
    <mergeCell ref="C11:Z11"/>
    <mergeCell ref="U5:U7"/>
    <mergeCell ref="E22:E23"/>
    <mergeCell ref="Z14:Z15"/>
    <mergeCell ref="N6:O6"/>
    <mergeCell ref="M6:M7"/>
  </mergeCells>
  <phoneticPr fontId="5" type="noConversion"/>
  <printOptions horizontalCentered="1"/>
  <pageMargins left="0" right="0" top="0.39370078740157483" bottom="0.39370078740157483" header="0" footer="0"/>
  <pageSetup paperSize="9" scale="79" orientation="landscape" r:id="rId1"/>
  <headerFooter alignWithMargins="0">
    <oddFooter>Puslapių &amp;P</oddFooter>
  </headerFooter>
  <rowBreaks count="1" manualBreakCount="1">
    <brk id="28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31" sqref="B31"/>
    </sheetView>
  </sheetViews>
  <sheetFormatPr defaultRowHeight="15.75"/>
  <cols>
    <col min="1" max="1" width="22.7109375" style="271" customWidth="1"/>
    <col min="2" max="2" width="60.7109375" style="271" customWidth="1"/>
    <col min="3" max="16384" width="9.140625" style="271"/>
  </cols>
  <sheetData>
    <row r="1" spans="1:2">
      <c r="A1" s="474" t="s">
        <v>80</v>
      </c>
      <c r="B1" s="474"/>
    </row>
    <row r="2" spans="1:2" ht="31.5">
      <c r="A2" s="272" t="s">
        <v>6</v>
      </c>
      <c r="B2" s="273" t="s">
        <v>81</v>
      </c>
    </row>
    <row r="3" spans="1:2">
      <c r="A3" s="272">
        <v>1</v>
      </c>
      <c r="B3" s="273" t="s">
        <v>82</v>
      </c>
    </row>
    <row r="4" spans="1:2">
      <c r="A4" s="272">
        <v>2</v>
      </c>
      <c r="B4" s="273" t="s">
        <v>83</v>
      </c>
    </row>
    <row r="5" spans="1:2">
      <c r="A5" s="272">
        <v>3</v>
      </c>
      <c r="B5" s="273" t="s">
        <v>84</v>
      </c>
    </row>
    <row r="6" spans="1:2">
      <c r="A6" s="272">
        <v>4</v>
      </c>
      <c r="B6" s="273" t="s">
        <v>85</v>
      </c>
    </row>
    <row r="7" spans="1:2">
      <c r="A7" s="272">
        <v>5</v>
      </c>
      <c r="B7" s="273" t="s">
        <v>86</v>
      </c>
    </row>
    <row r="8" spans="1:2">
      <c r="A8" s="272">
        <v>6</v>
      </c>
      <c r="B8" s="273" t="s">
        <v>87</v>
      </c>
    </row>
    <row r="9" spans="1:2" ht="15.75" customHeight="1"/>
    <row r="10" spans="1:2" ht="15.75" customHeight="1">
      <c r="A10" s="475" t="s">
        <v>88</v>
      </c>
      <c r="B10" s="475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Aiškinamasis</vt:lpstr>
      <vt:lpstr>Asignavimų valdydojai</vt:lpstr>
      <vt:lpstr>Aiškinamasis!Spausdinimo_sritis</vt:lpstr>
      <vt:lpstr>TARYBAI!Spausdinimo_sritis</vt:lpstr>
      <vt:lpstr>Aiškinamasis!Spausdinti_pavadinimus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V.Palaimiene</cp:lastModifiedBy>
  <cp:lastPrinted>2013-02-15T09:05:19Z</cp:lastPrinted>
  <dcterms:created xsi:type="dcterms:W3CDTF">2005-11-15T09:07:30Z</dcterms:created>
  <dcterms:modified xsi:type="dcterms:W3CDTF">2013-02-15T12:17:33Z</dcterms:modified>
</cp:coreProperties>
</file>